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IO 01.1 - Řad A" sheetId="2" r:id="rId2"/>
    <sheet name="IO 01.2 - Řad B" sheetId="3" r:id="rId3"/>
    <sheet name="IO 01.3 - Řad C" sheetId="4" r:id="rId4"/>
    <sheet name="IO 01.4 - Řad D" sheetId="5" r:id="rId5"/>
    <sheet name="IO 01.5 - Řad E" sheetId="6" r:id="rId6"/>
    <sheet name="IO 01.6 - AŠ1+AŠ2+propoj ..." sheetId="7" r:id="rId7"/>
    <sheet name="IO 02 - VODOVODNÍ PŘÍPOJKY" sheetId="8" r:id="rId8"/>
    <sheet name="IO 03.1 - Řad A" sheetId="9" r:id="rId9"/>
    <sheet name="IO 03.2 - Řad B" sheetId="10" r:id="rId10"/>
    <sheet name="IO 03.3 - Řad C" sheetId="11" r:id="rId11"/>
    <sheet name="IO 03.4 - Výtlak + Čerpac..." sheetId="12" r:id="rId12"/>
    <sheet name="IO 04 - PŘÍPOJKY TLAKOVÉ ..." sheetId="13" r:id="rId13"/>
    <sheet name="05 - VRN" sheetId="14" r:id="rId14"/>
    <sheet name="Pokyny pro vyplnění" sheetId="15" r:id="rId15"/>
  </sheets>
  <definedNames>
    <definedName name="_xlnm.Print_Area" localSheetId="0">'Rekapitulace stavby'!$D$4:$AO$36,'Rekapitulace stavby'!$C$42:$AQ$70</definedName>
    <definedName name="_xlnm.Print_Titles" localSheetId="0">'Rekapitulace stavby'!$52:$52</definedName>
    <definedName name="_xlnm._FilterDatabase" localSheetId="1" hidden="1">'IO 01.1 - Řad A'!$C$89:$K$328</definedName>
    <definedName name="_xlnm.Print_Area" localSheetId="1">'IO 01.1 - Řad A'!$C$4:$J$41,'IO 01.1 - Řad A'!$C$47:$J$69,'IO 01.1 - Řad A'!$C$75:$K$328</definedName>
    <definedName name="_xlnm.Print_Titles" localSheetId="1">'IO 01.1 - Řad A'!$89:$89</definedName>
    <definedName name="_xlnm._FilterDatabase" localSheetId="2" hidden="1">'IO 01.2 - Řad B'!$C$91:$K$379</definedName>
    <definedName name="_xlnm.Print_Area" localSheetId="2">'IO 01.2 - Řad B'!$C$4:$J$41,'IO 01.2 - Řad B'!$C$47:$J$71,'IO 01.2 - Řad B'!$C$77:$K$379</definedName>
    <definedName name="_xlnm.Print_Titles" localSheetId="2">'IO 01.2 - Řad B'!$91:$91</definedName>
    <definedName name="_xlnm._FilterDatabase" localSheetId="3" hidden="1">'IO 01.3 - Řad C'!$C$91:$K$330</definedName>
    <definedName name="_xlnm.Print_Area" localSheetId="3">'IO 01.3 - Řad C'!$C$4:$J$41,'IO 01.3 - Řad C'!$C$47:$J$71,'IO 01.3 - Řad C'!$C$77:$K$330</definedName>
    <definedName name="_xlnm.Print_Titles" localSheetId="3">'IO 01.3 - Řad C'!$91:$91</definedName>
    <definedName name="_xlnm._FilterDatabase" localSheetId="4" hidden="1">'IO 01.4 - Řad D'!$C$91:$K$331</definedName>
    <definedName name="_xlnm.Print_Area" localSheetId="4">'IO 01.4 - Řad D'!$C$4:$J$41,'IO 01.4 - Řad D'!$C$47:$J$71,'IO 01.4 - Řad D'!$C$77:$K$331</definedName>
    <definedName name="_xlnm.Print_Titles" localSheetId="4">'IO 01.4 - Řad D'!$91:$91</definedName>
    <definedName name="_xlnm._FilterDatabase" localSheetId="5" hidden="1">'IO 01.5 - Řad E'!$C$91:$K$310</definedName>
    <definedName name="_xlnm.Print_Area" localSheetId="5">'IO 01.5 - Řad E'!$C$4:$J$41,'IO 01.5 - Řad E'!$C$47:$J$71,'IO 01.5 - Řad E'!$C$77:$K$310</definedName>
    <definedName name="_xlnm.Print_Titles" localSheetId="5">'IO 01.5 - Řad E'!$91:$91</definedName>
    <definedName name="_xlnm._FilterDatabase" localSheetId="6" hidden="1">'IO 01.6 - AŠ1+AŠ2+propoj ...'!$C$96:$K$430</definedName>
    <definedName name="_xlnm.Print_Area" localSheetId="6">'IO 01.6 - AŠ1+AŠ2+propoj ...'!$C$4:$J$41,'IO 01.6 - AŠ1+AŠ2+propoj ...'!$C$47:$J$76,'IO 01.6 - AŠ1+AŠ2+propoj ...'!$C$82:$K$430</definedName>
    <definedName name="_xlnm.Print_Titles" localSheetId="6">'IO 01.6 - AŠ1+AŠ2+propoj ...'!$96:$96</definedName>
    <definedName name="_xlnm._FilterDatabase" localSheetId="7" hidden="1">'IO 02 - VODOVODNÍ PŘÍPOJKY'!$C$87:$K$311</definedName>
    <definedName name="_xlnm.Print_Area" localSheetId="7">'IO 02 - VODOVODNÍ PŘÍPOJKY'!$C$4:$J$39,'IO 02 - VODOVODNÍ PŘÍPOJKY'!$C$45:$J$69,'IO 02 - VODOVODNÍ PŘÍPOJKY'!$C$75:$K$311</definedName>
    <definedName name="_xlnm.Print_Titles" localSheetId="7">'IO 02 - VODOVODNÍ PŘÍPOJKY'!$87:$87</definedName>
    <definedName name="_xlnm._FilterDatabase" localSheetId="8" hidden="1">'IO 03.1 - Řad A'!$C$91:$K$439</definedName>
    <definedName name="_xlnm.Print_Area" localSheetId="8">'IO 03.1 - Řad A'!$C$4:$J$41,'IO 03.1 - Řad A'!$C$47:$J$71,'IO 03.1 - Řad A'!$C$77:$K$439</definedName>
    <definedName name="_xlnm.Print_Titles" localSheetId="8">'IO 03.1 - Řad A'!$91:$91</definedName>
    <definedName name="_xlnm._FilterDatabase" localSheetId="9" hidden="1">'IO 03.2 - Řad B'!$C$89:$K$277</definedName>
    <definedName name="_xlnm.Print_Area" localSheetId="9">'IO 03.2 - Řad B'!$C$4:$J$41,'IO 03.2 - Řad B'!$C$47:$J$69,'IO 03.2 - Řad B'!$C$75:$K$277</definedName>
    <definedName name="_xlnm.Print_Titles" localSheetId="9">'IO 03.2 - Řad B'!$89:$89</definedName>
    <definedName name="_xlnm._FilterDatabase" localSheetId="10" hidden="1">'IO 03.3 - Řad C'!$C$89:$K$279</definedName>
    <definedName name="_xlnm.Print_Area" localSheetId="10">'IO 03.3 - Řad C'!$C$4:$J$41,'IO 03.3 - Řad C'!$C$47:$J$69,'IO 03.3 - Řad C'!$C$75:$K$279</definedName>
    <definedName name="_xlnm.Print_Titles" localSheetId="10">'IO 03.3 - Řad C'!$89:$89</definedName>
    <definedName name="_xlnm._FilterDatabase" localSheetId="11" hidden="1">'IO 03.4 - Výtlak + Čerpac...'!$C$93:$K$308</definedName>
    <definedName name="_xlnm.Print_Area" localSheetId="11">'IO 03.4 - Výtlak + Čerpac...'!$C$4:$J$41,'IO 03.4 - Výtlak + Čerpac...'!$C$47:$J$73,'IO 03.4 - Výtlak + Čerpac...'!$C$79:$K$308</definedName>
    <definedName name="_xlnm.Print_Titles" localSheetId="11">'IO 03.4 - Výtlak + Čerpac...'!$93:$93</definedName>
    <definedName name="_xlnm._FilterDatabase" localSheetId="12" hidden="1">'IO 04 - PŘÍPOJKY TLAKOVÉ ...'!$C$88:$K$346</definedName>
    <definedName name="_xlnm.Print_Area" localSheetId="12">'IO 04 - PŘÍPOJKY TLAKOVÉ ...'!$C$4:$J$39,'IO 04 - PŘÍPOJKY TLAKOVÉ ...'!$C$45:$J$70,'IO 04 - PŘÍPOJKY TLAKOVÉ ...'!$C$76:$K$346</definedName>
    <definedName name="_xlnm.Print_Titles" localSheetId="12">'IO 04 - PŘÍPOJKY TLAKOVÉ ...'!$88:$88</definedName>
    <definedName name="_xlnm._FilterDatabase" localSheetId="13" hidden="1">'05 - VRN'!$C$79:$K$95</definedName>
    <definedName name="_xlnm.Print_Area" localSheetId="13">'05 - VRN'!$C$4:$J$39,'05 - VRN'!$C$45:$J$61,'05 - VRN'!$C$67:$K$95</definedName>
    <definedName name="_xlnm.Print_Titles" localSheetId="13">'05 - VRN'!$79:$79</definedName>
    <definedName name="_xlnm.Print_Area" localSheetId="14">'Pokyny pro vyplnění'!$B$2:$K$71,'Pokyny pro vyplnění'!$B$74:$K$118,'Pokyny pro vyplnění'!$B$121:$K$161,'Pokyny pro vyplnění'!$B$164:$K$218</definedName>
  </definedNames>
  <calcPr/>
</workbook>
</file>

<file path=xl/calcChain.xml><?xml version="1.0" encoding="utf-8"?>
<calcChain xmlns="http://schemas.openxmlformats.org/spreadsheetml/2006/main">
  <c i="14" l="1" r="J37"/>
  <c r="J36"/>
  <c i="1" r="AY69"/>
  <c i="14" r="J35"/>
  <c i="1" r="AX69"/>
  <c i="14"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BI82"/>
  <c r="BH82"/>
  <c r="BG82"/>
  <c r="BF82"/>
  <c r="T82"/>
  <c r="R82"/>
  <c r="P82"/>
  <c r="J76"/>
  <c r="F76"/>
  <c r="F74"/>
  <c r="E72"/>
  <c r="J54"/>
  <c r="F54"/>
  <c r="F52"/>
  <c r="E50"/>
  <c r="J24"/>
  <c r="E24"/>
  <c r="J77"/>
  <c r="J23"/>
  <c r="J18"/>
  <c r="E18"/>
  <c r="F77"/>
  <c r="J17"/>
  <c r="J12"/>
  <c r="J74"/>
  <c r="E7"/>
  <c r="E70"/>
  <c i="13" r="J37"/>
  <c r="J36"/>
  <c i="1" r="AY68"/>
  <c i="13" r="J35"/>
  <c i="1" r="AX68"/>
  <c i="13" r="BI338"/>
  <c r="BH338"/>
  <c r="BG338"/>
  <c r="BF338"/>
  <c r="T338"/>
  <c r="T325"/>
  <c r="T324"/>
  <c r="R338"/>
  <c r="R325"/>
  <c r="R324"/>
  <c r="P338"/>
  <c r="P325"/>
  <c r="P324"/>
  <c r="BI327"/>
  <c r="BH327"/>
  <c r="BG327"/>
  <c r="BF327"/>
  <c r="T327"/>
  <c r="R327"/>
  <c r="P327"/>
  <c r="BI326"/>
  <c r="BH326"/>
  <c r="BG326"/>
  <c r="BF326"/>
  <c r="T326"/>
  <c r="R326"/>
  <c r="P326"/>
  <c r="BI322"/>
  <c r="BH322"/>
  <c r="BG322"/>
  <c r="BF322"/>
  <c r="T322"/>
  <c r="T321"/>
  <c r="R322"/>
  <c r="R321"/>
  <c r="P322"/>
  <c r="P321"/>
  <c r="BI317"/>
  <c r="BH317"/>
  <c r="BG317"/>
  <c r="BF317"/>
  <c r="T317"/>
  <c r="R317"/>
  <c r="P317"/>
  <c r="BI315"/>
  <c r="BH315"/>
  <c r="BG315"/>
  <c r="BF315"/>
  <c r="T315"/>
  <c r="R315"/>
  <c r="P315"/>
  <c r="BI313"/>
  <c r="BH313"/>
  <c r="BG313"/>
  <c r="BF313"/>
  <c r="T313"/>
  <c r="R313"/>
  <c r="P313"/>
  <c r="BI309"/>
  <c r="BH309"/>
  <c r="BG309"/>
  <c r="BF309"/>
  <c r="T309"/>
  <c r="R309"/>
  <c r="P309"/>
  <c r="BI307"/>
  <c r="BH307"/>
  <c r="BG307"/>
  <c r="BF307"/>
  <c r="T307"/>
  <c r="R307"/>
  <c r="P307"/>
  <c r="BI305"/>
  <c r="BH305"/>
  <c r="BG305"/>
  <c r="BF305"/>
  <c r="T305"/>
  <c r="R305"/>
  <c r="P305"/>
  <c r="BI302"/>
  <c r="BH302"/>
  <c r="BG302"/>
  <c r="BF302"/>
  <c r="T302"/>
  <c r="R302"/>
  <c r="P302"/>
  <c r="BI299"/>
  <c r="BH299"/>
  <c r="BG299"/>
  <c r="BF299"/>
  <c r="T299"/>
  <c r="R299"/>
  <c r="P299"/>
  <c r="BI295"/>
  <c r="BH295"/>
  <c r="BG295"/>
  <c r="BF295"/>
  <c r="T295"/>
  <c r="R295"/>
  <c r="P295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89"/>
  <c r="BH289"/>
  <c r="BG289"/>
  <c r="BF289"/>
  <c r="T289"/>
  <c r="R289"/>
  <c r="P289"/>
  <c r="BI286"/>
  <c r="BH286"/>
  <c r="BG286"/>
  <c r="BF286"/>
  <c r="T286"/>
  <c r="R286"/>
  <c r="P286"/>
  <c r="BI285"/>
  <c r="BH285"/>
  <c r="BG285"/>
  <c r="BF285"/>
  <c r="T285"/>
  <c r="R285"/>
  <c r="P285"/>
  <c r="BI283"/>
  <c r="BH283"/>
  <c r="BG283"/>
  <c r="BF283"/>
  <c r="T283"/>
  <c r="R283"/>
  <c r="P283"/>
  <c r="BI282"/>
  <c r="BH282"/>
  <c r="BG282"/>
  <c r="BF282"/>
  <c r="T282"/>
  <c r="R282"/>
  <c r="P282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3"/>
  <c r="BH273"/>
  <c r="BG273"/>
  <c r="BF273"/>
  <c r="T273"/>
  <c r="R273"/>
  <c r="P273"/>
  <c r="BI271"/>
  <c r="BH271"/>
  <c r="BG271"/>
  <c r="BF271"/>
  <c r="T271"/>
  <c r="R271"/>
  <c r="P271"/>
  <c r="BI266"/>
  <c r="BH266"/>
  <c r="BG266"/>
  <c r="BF266"/>
  <c r="T266"/>
  <c r="R266"/>
  <c r="P266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4"/>
  <c r="BH254"/>
  <c r="BG254"/>
  <c r="BF254"/>
  <c r="T254"/>
  <c r="R254"/>
  <c r="P254"/>
  <c r="BI252"/>
  <c r="BH252"/>
  <c r="BG252"/>
  <c r="BF252"/>
  <c r="T252"/>
  <c r="R252"/>
  <c r="P252"/>
  <c r="BI251"/>
  <c r="BH251"/>
  <c r="BG251"/>
  <c r="BF251"/>
  <c r="T251"/>
  <c r="R251"/>
  <c r="P251"/>
  <c r="BI247"/>
  <c r="BH247"/>
  <c r="BG247"/>
  <c r="BF247"/>
  <c r="T247"/>
  <c r="R247"/>
  <c r="P247"/>
  <c r="BI243"/>
  <c r="BH243"/>
  <c r="BG243"/>
  <c r="BF243"/>
  <c r="T243"/>
  <c r="R243"/>
  <c r="P243"/>
  <c r="BI239"/>
  <c r="BH239"/>
  <c r="BG239"/>
  <c r="BF239"/>
  <c r="T239"/>
  <c r="R239"/>
  <c r="P239"/>
  <c r="BI234"/>
  <c r="BH234"/>
  <c r="BG234"/>
  <c r="BF234"/>
  <c r="T234"/>
  <c r="R234"/>
  <c r="P234"/>
  <c r="BI231"/>
  <c r="BH231"/>
  <c r="BG231"/>
  <c r="BF231"/>
  <c r="T231"/>
  <c r="R231"/>
  <c r="P231"/>
  <c r="BI227"/>
  <c r="BH227"/>
  <c r="BG227"/>
  <c r="BF227"/>
  <c r="T227"/>
  <c r="R227"/>
  <c r="P227"/>
  <c r="BI223"/>
  <c r="BH223"/>
  <c r="BG223"/>
  <c r="BF223"/>
  <c r="T223"/>
  <c r="R223"/>
  <c r="P223"/>
  <c r="BI214"/>
  <c r="BH214"/>
  <c r="BG214"/>
  <c r="BF214"/>
  <c r="T214"/>
  <c r="R214"/>
  <c r="P214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4"/>
  <c r="BH194"/>
  <c r="BG194"/>
  <c r="BF194"/>
  <c r="T194"/>
  <c r="R194"/>
  <c r="P194"/>
  <c r="BI187"/>
  <c r="BH187"/>
  <c r="BG187"/>
  <c r="BF187"/>
  <c r="T187"/>
  <c r="R187"/>
  <c r="P187"/>
  <c r="BI183"/>
  <c r="BH183"/>
  <c r="BG183"/>
  <c r="BF183"/>
  <c r="T183"/>
  <c r="R183"/>
  <c r="P183"/>
  <c r="BI177"/>
  <c r="BH177"/>
  <c r="BG177"/>
  <c r="BF177"/>
  <c r="T177"/>
  <c r="R177"/>
  <c r="P177"/>
  <c r="BI175"/>
  <c r="BH175"/>
  <c r="BG175"/>
  <c r="BF175"/>
  <c r="T175"/>
  <c r="R175"/>
  <c r="P175"/>
  <c r="BI171"/>
  <c r="BH171"/>
  <c r="BG171"/>
  <c r="BF171"/>
  <c r="T171"/>
  <c r="R171"/>
  <c r="P171"/>
  <c r="BI169"/>
  <c r="BH169"/>
  <c r="BG169"/>
  <c r="BF169"/>
  <c r="T169"/>
  <c r="R169"/>
  <c r="P169"/>
  <c r="BI165"/>
  <c r="BH165"/>
  <c r="BG165"/>
  <c r="BF165"/>
  <c r="T165"/>
  <c r="R165"/>
  <c r="P165"/>
  <c r="BI161"/>
  <c r="BH161"/>
  <c r="BG161"/>
  <c r="BF161"/>
  <c r="T161"/>
  <c r="R161"/>
  <c r="P161"/>
  <c r="BI157"/>
  <c r="BH157"/>
  <c r="BG157"/>
  <c r="BF157"/>
  <c r="T157"/>
  <c r="R157"/>
  <c r="P157"/>
  <c r="BI153"/>
  <c r="BH153"/>
  <c r="BG153"/>
  <c r="BF153"/>
  <c r="T153"/>
  <c r="R153"/>
  <c r="P153"/>
  <c r="BI145"/>
  <c r="BH145"/>
  <c r="BG145"/>
  <c r="BF145"/>
  <c r="T145"/>
  <c r="R145"/>
  <c r="P145"/>
  <c r="BI141"/>
  <c r="BH141"/>
  <c r="BG141"/>
  <c r="BF141"/>
  <c r="T141"/>
  <c r="R141"/>
  <c r="P141"/>
  <c r="BI137"/>
  <c r="BH137"/>
  <c r="BG137"/>
  <c r="BF137"/>
  <c r="T137"/>
  <c r="R137"/>
  <c r="P137"/>
  <c r="BI129"/>
  <c r="BH129"/>
  <c r="BG129"/>
  <c r="BF129"/>
  <c r="T129"/>
  <c r="R129"/>
  <c r="P129"/>
  <c r="BI124"/>
  <c r="BH124"/>
  <c r="BG124"/>
  <c r="BF124"/>
  <c r="T124"/>
  <c r="R124"/>
  <c r="P124"/>
  <c r="BI122"/>
  <c r="BH122"/>
  <c r="BG122"/>
  <c r="BF122"/>
  <c r="T122"/>
  <c r="R122"/>
  <c r="P122"/>
  <c r="BI118"/>
  <c r="BH118"/>
  <c r="BG118"/>
  <c r="BF118"/>
  <c r="T118"/>
  <c r="R118"/>
  <c r="P118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2"/>
  <c r="BH92"/>
  <c r="BG92"/>
  <c r="BF92"/>
  <c r="T92"/>
  <c r="R92"/>
  <c r="P92"/>
  <c r="J85"/>
  <c r="F85"/>
  <c r="F83"/>
  <c r="E81"/>
  <c r="J54"/>
  <c r="F54"/>
  <c r="F52"/>
  <c r="E50"/>
  <c r="J24"/>
  <c r="E24"/>
  <c r="J86"/>
  <c r="J23"/>
  <c r="J18"/>
  <c r="E18"/>
  <c r="F55"/>
  <c r="J17"/>
  <c r="J12"/>
  <c r="J83"/>
  <c r="E7"/>
  <c r="E48"/>
  <c i="12" r="J39"/>
  <c r="J38"/>
  <c i="1" r="AY67"/>
  <c i="12" r="J37"/>
  <c i="1" r="AX67"/>
  <c i="12" r="BI300"/>
  <c r="BH300"/>
  <c r="BG300"/>
  <c r="BF300"/>
  <c r="T300"/>
  <c r="R300"/>
  <c r="P300"/>
  <c r="BI299"/>
  <c r="BH299"/>
  <c r="BG299"/>
  <c r="BF299"/>
  <c r="T299"/>
  <c r="R299"/>
  <c r="P299"/>
  <c r="BI295"/>
  <c r="BH295"/>
  <c r="BG295"/>
  <c r="BF295"/>
  <c r="T295"/>
  <c r="R295"/>
  <c r="P295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7"/>
  <c r="BH287"/>
  <c r="BG287"/>
  <c r="BF287"/>
  <c r="T287"/>
  <c r="R287"/>
  <c r="P287"/>
  <c r="BI283"/>
  <c r="BH283"/>
  <c r="BG283"/>
  <c r="BF283"/>
  <c r="T283"/>
  <c r="T282"/>
  <c r="R283"/>
  <c r="R282"/>
  <c r="P283"/>
  <c r="P282"/>
  <c r="BI278"/>
  <c r="BH278"/>
  <c r="BG278"/>
  <c r="BF278"/>
  <c r="T278"/>
  <c r="R278"/>
  <c r="P278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1"/>
  <c r="BH261"/>
  <c r="BG261"/>
  <c r="BF261"/>
  <c r="T261"/>
  <c r="R261"/>
  <c r="P261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49"/>
  <c r="BH249"/>
  <c r="BG249"/>
  <c r="BF249"/>
  <c r="T249"/>
  <c r="R249"/>
  <c r="P249"/>
  <c r="BI248"/>
  <c r="BH248"/>
  <c r="BG248"/>
  <c r="BF248"/>
  <c r="T248"/>
  <c r="R248"/>
  <c r="P248"/>
  <c r="BI244"/>
  <c r="BH244"/>
  <c r="BG244"/>
  <c r="BF244"/>
  <c r="T244"/>
  <c r="R244"/>
  <c r="P244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33"/>
  <c r="BH233"/>
  <c r="BG233"/>
  <c r="BF233"/>
  <c r="T233"/>
  <c r="R233"/>
  <c r="P233"/>
  <c r="BI230"/>
  <c r="BH230"/>
  <c r="BG230"/>
  <c r="BF230"/>
  <c r="T230"/>
  <c r="R230"/>
  <c r="P230"/>
  <c r="BI226"/>
  <c r="BH226"/>
  <c r="BG226"/>
  <c r="BF226"/>
  <c r="T226"/>
  <c r="R226"/>
  <c r="P226"/>
  <c r="BI221"/>
  <c r="BH221"/>
  <c r="BG221"/>
  <c r="BF221"/>
  <c r="T221"/>
  <c r="R221"/>
  <c r="P221"/>
  <c r="BI217"/>
  <c r="BH217"/>
  <c r="BG217"/>
  <c r="BF217"/>
  <c r="T217"/>
  <c r="R217"/>
  <c r="P217"/>
  <c r="BI213"/>
  <c r="BH213"/>
  <c r="BG213"/>
  <c r="BF213"/>
  <c r="T213"/>
  <c r="R213"/>
  <c r="P213"/>
  <c r="BI209"/>
  <c r="BH209"/>
  <c r="BG209"/>
  <c r="BF209"/>
  <c r="T209"/>
  <c r="R209"/>
  <c r="P209"/>
  <c r="BI205"/>
  <c r="BH205"/>
  <c r="BG205"/>
  <c r="BF205"/>
  <c r="T205"/>
  <c r="R205"/>
  <c r="P205"/>
  <c r="BI200"/>
  <c r="BH200"/>
  <c r="BG200"/>
  <c r="BF200"/>
  <c r="T200"/>
  <c r="R200"/>
  <c r="P200"/>
  <c r="BI197"/>
  <c r="BH197"/>
  <c r="BG197"/>
  <c r="BF197"/>
  <c r="T197"/>
  <c r="R197"/>
  <c r="P197"/>
  <c r="BI192"/>
  <c r="BH192"/>
  <c r="BG192"/>
  <c r="BF192"/>
  <c r="T192"/>
  <c r="R192"/>
  <c r="P192"/>
  <c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8"/>
  <c r="BH168"/>
  <c r="BG168"/>
  <c r="BF168"/>
  <c r="T168"/>
  <c r="R168"/>
  <c r="P168"/>
  <c r="BI162"/>
  <c r="BH162"/>
  <c r="BG162"/>
  <c r="BF162"/>
  <c r="T162"/>
  <c r="R162"/>
  <c r="P162"/>
  <c r="BI160"/>
  <c r="BH160"/>
  <c r="BG160"/>
  <c r="BF160"/>
  <c r="T160"/>
  <c r="R160"/>
  <c r="P160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30"/>
  <c r="BH130"/>
  <c r="BG130"/>
  <c r="BF130"/>
  <c r="T130"/>
  <c r="R130"/>
  <c r="P130"/>
  <c r="BI126"/>
  <c r="BH126"/>
  <c r="BG126"/>
  <c r="BF126"/>
  <c r="T126"/>
  <c r="R126"/>
  <c r="P126"/>
  <c r="BI118"/>
  <c r="BH118"/>
  <c r="BG118"/>
  <c r="BF118"/>
  <c r="T118"/>
  <c r="R118"/>
  <c r="P118"/>
  <c r="BI114"/>
  <c r="BH114"/>
  <c r="BG114"/>
  <c r="BF114"/>
  <c r="T114"/>
  <c r="R114"/>
  <c r="P114"/>
  <c r="BI112"/>
  <c r="BH112"/>
  <c r="BG112"/>
  <c r="BF112"/>
  <c r="T112"/>
  <c r="R112"/>
  <c r="P112"/>
  <c r="BI107"/>
  <c r="BH107"/>
  <c r="BG107"/>
  <c r="BF107"/>
  <c r="T107"/>
  <c r="R107"/>
  <c r="P107"/>
  <c r="BI105"/>
  <c r="BH105"/>
  <c r="BG105"/>
  <c r="BF105"/>
  <c r="T105"/>
  <c r="R105"/>
  <c r="P105"/>
  <c r="BI101"/>
  <c r="BH101"/>
  <c r="BG101"/>
  <c r="BF101"/>
  <c r="T101"/>
  <c r="R101"/>
  <c r="P101"/>
  <c r="BI97"/>
  <c r="BH97"/>
  <c r="BG97"/>
  <c r="BF97"/>
  <c r="T97"/>
  <c r="R97"/>
  <c r="P97"/>
  <c r="J90"/>
  <c r="F90"/>
  <c r="F88"/>
  <c r="E86"/>
  <c r="J58"/>
  <c r="F58"/>
  <c r="F56"/>
  <c r="E54"/>
  <c r="J26"/>
  <c r="E26"/>
  <c r="J91"/>
  <c r="J25"/>
  <c r="J20"/>
  <c r="E20"/>
  <c r="F91"/>
  <c r="J19"/>
  <c r="J14"/>
  <c r="J56"/>
  <c r="E7"/>
  <c r="E50"/>
  <c i="11" r="J39"/>
  <c r="J38"/>
  <c i="1" r="AY66"/>
  <c i="11" r="J37"/>
  <c i="1" r="AX66"/>
  <c i="11" r="BI278"/>
  <c r="BH278"/>
  <c r="BG278"/>
  <c r="BF278"/>
  <c r="T278"/>
  <c r="T277"/>
  <c r="R278"/>
  <c r="R277"/>
  <c r="P278"/>
  <c r="P277"/>
  <c r="BI273"/>
  <c r="BH273"/>
  <c r="BG273"/>
  <c r="BF273"/>
  <c r="T273"/>
  <c r="R273"/>
  <c r="P273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3"/>
  <c r="BH253"/>
  <c r="BG253"/>
  <c r="BF253"/>
  <c r="T253"/>
  <c r="R253"/>
  <c r="P253"/>
  <c r="BI252"/>
  <c r="BH252"/>
  <c r="BG252"/>
  <c r="BF252"/>
  <c r="T252"/>
  <c r="R252"/>
  <c r="P252"/>
  <c r="BI250"/>
  <c r="BH250"/>
  <c r="BG250"/>
  <c r="BF250"/>
  <c r="T250"/>
  <c r="R250"/>
  <c r="P250"/>
  <c r="BI249"/>
  <c r="BH249"/>
  <c r="BG249"/>
  <c r="BF249"/>
  <c r="T249"/>
  <c r="R249"/>
  <c r="P249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1"/>
  <c r="BH231"/>
  <c r="BG231"/>
  <c r="BF231"/>
  <c r="T231"/>
  <c r="R231"/>
  <c r="P231"/>
  <c r="BI228"/>
  <c r="BH228"/>
  <c r="BG228"/>
  <c r="BF228"/>
  <c r="T228"/>
  <c r="R228"/>
  <c r="P228"/>
  <c r="BI226"/>
  <c r="BH226"/>
  <c r="BG226"/>
  <c r="BF226"/>
  <c r="T226"/>
  <c r="R226"/>
  <c r="P226"/>
  <c r="BI223"/>
  <c r="BH223"/>
  <c r="BG223"/>
  <c r="BF223"/>
  <c r="T223"/>
  <c r="R223"/>
  <c r="P223"/>
  <c r="BI220"/>
  <c r="BH220"/>
  <c r="BG220"/>
  <c r="BF220"/>
  <c r="T220"/>
  <c r="R220"/>
  <c r="P220"/>
  <c r="BI216"/>
  <c r="BH216"/>
  <c r="BG216"/>
  <c r="BF216"/>
  <c r="T216"/>
  <c r="R216"/>
  <c r="P216"/>
  <c r="BI211"/>
  <c r="BH211"/>
  <c r="BG211"/>
  <c r="BF211"/>
  <c r="T211"/>
  <c r="R211"/>
  <c r="P211"/>
  <c r="BI207"/>
  <c r="BH207"/>
  <c r="BG207"/>
  <c r="BF207"/>
  <c r="T207"/>
  <c r="R207"/>
  <c r="P207"/>
  <c r="BI203"/>
  <c r="BH203"/>
  <c r="BG203"/>
  <c r="BF203"/>
  <c r="T203"/>
  <c r="R203"/>
  <c r="P203"/>
  <c r="BI198"/>
  <c r="BH198"/>
  <c r="BG198"/>
  <c r="BF198"/>
  <c r="T198"/>
  <c r="R198"/>
  <c r="P198"/>
  <c r="BI195"/>
  <c r="BH195"/>
  <c r="BG195"/>
  <c r="BF195"/>
  <c r="T195"/>
  <c r="R195"/>
  <c r="P195"/>
  <c r="BI191"/>
  <c r="BH191"/>
  <c r="BG191"/>
  <c r="BF191"/>
  <c r="T191"/>
  <c r="R191"/>
  <c r="P191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6"/>
  <c r="BH166"/>
  <c r="BG166"/>
  <c r="BF166"/>
  <c r="T166"/>
  <c r="R166"/>
  <c r="P166"/>
  <c r="BI160"/>
  <c r="BH160"/>
  <c r="BG160"/>
  <c r="BF160"/>
  <c r="T160"/>
  <c r="R160"/>
  <c r="P160"/>
  <c r="BI158"/>
  <c r="BH158"/>
  <c r="BG158"/>
  <c r="BF158"/>
  <c r="T158"/>
  <c r="R158"/>
  <c r="P158"/>
  <c r="BI154"/>
  <c r="BH154"/>
  <c r="BG154"/>
  <c r="BF154"/>
  <c r="T154"/>
  <c r="R154"/>
  <c r="P154"/>
  <c r="BI152"/>
  <c r="BH152"/>
  <c r="BG152"/>
  <c r="BF152"/>
  <c r="T152"/>
  <c r="R152"/>
  <c r="P152"/>
  <c r="BI147"/>
  <c r="BH147"/>
  <c r="BG147"/>
  <c r="BF147"/>
  <c r="T147"/>
  <c r="R147"/>
  <c r="P147"/>
  <c r="BI144"/>
  <c r="BH144"/>
  <c r="BG144"/>
  <c r="BF144"/>
  <c r="T144"/>
  <c r="R144"/>
  <c r="P144"/>
  <c r="BI140"/>
  <c r="BH140"/>
  <c r="BG140"/>
  <c r="BF140"/>
  <c r="T140"/>
  <c r="R140"/>
  <c r="P140"/>
  <c r="BI139"/>
  <c r="BH139"/>
  <c r="BG139"/>
  <c r="BF139"/>
  <c r="T139"/>
  <c r="R139"/>
  <c r="P139"/>
  <c r="BI135"/>
  <c r="BH135"/>
  <c r="BG135"/>
  <c r="BF135"/>
  <c r="T135"/>
  <c r="R135"/>
  <c r="P135"/>
  <c r="BI131"/>
  <c r="BH131"/>
  <c r="BG131"/>
  <c r="BF131"/>
  <c r="T131"/>
  <c r="R131"/>
  <c r="P131"/>
  <c r="BI127"/>
  <c r="BH127"/>
  <c r="BG127"/>
  <c r="BF127"/>
  <c r="T127"/>
  <c r="R127"/>
  <c r="P127"/>
  <c r="BI117"/>
  <c r="BH117"/>
  <c r="BG117"/>
  <c r="BF117"/>
  <c r="T117"/>
  <c r="R117"/>
  <c r="P117"/>
  <c r="BI113"/>
  <c r="BH113"/>
  <c r="BG113"/>
  <c r="BF113"/>
  <c r="T113"/>
  <c r="R113"/>
  <c r="P113"/>
  <c r="BI111"/>
  <c r="BH111"/>
  <c r="BG111"/>
  <c r="BF111"/>
  <c r="T111"/>
  <c r="R111"/>
  <c r="P111"/>
  <c r="BI107"/>
  <c r="BH107"/>
  <c r="BG107"/>
  <c r="BF107"/>
  <c r="T107"/>
  <c r="R107"/>
  <c r="P107"/>
  <c r="BI105"/>
  <c r="BH105"/>
  <c r="BG105"/>
  <c r="BF105"/>
  <c r="T105"/>
  <c r="R105"/>
  <c r="P105"/>
  <c r="BI101"/>
  <c r="BH101"/>
  <c r="BG101"/>
  <c r="BF101"/>
  <c r="T101"/>
  <c r="R101"/>
  <c r="P101"/>
  <c r="BI97"/>
  <c r="BH97"/>
  <c r="BG97"/>
  <c r="BF97"/>
  <c r="T97"/>
  <c r="R97"/>
  <c r="P97"/>
  <c r="BI93"/>
  <c r="BH93"/>
  <c r="BG93"/>
  <c r="BF93"/>
  <c r="T93"/>
  <c r="R93"/>
  <c r="P93"/>
  <c r="J86"/>
  <c r="F86"/>
  <c r="F84"/>
  <c r="E82"/>
  <c r="J58"/>
  <c r="F58"/>
  <c r="F56"/>
  <c r="E54"/>
  <c r="J26"/>
  <c r="E26"/>
  <c r="J87"/>
  <c r="J25"/>
  <c r="J20"/>
  <c r="E20"/>
  <c r="F59"/>
  <c r="J19"/>
  <c r="J14"/>
  <c r="J84"/>
  <c r="E7"/>
  <c r="E50"/>
  <c i="10" r="J39"/>
  <c r="J38"/>
  <c i="1" r="AY65"/>
  <c i="10" r="J37"/>
  <c i="1" r="AX65"/>
  <c i="10" r="BI276"/>
  <c r="BH276"/>
  <c r="BG276"/>
  <c r="BF276"/>
  <c r="T276"/>
  <c r="T275"/>
  <c r="R276"/>
  <c r="R275"/>
  <c r="P276"/>
  <c r="P275"/>
  <c r="BI271"/>
  <c r="BH271"/>
  <c r="BG271"/>
  <c r="BF271"/>
  <c r="T271"/>
  <c r="R271"/>
  <c r="P271"/>
  <c r="BI267"/>
  <c r="BH267"/>
  <c r="BG267"/>
  <c r="BF267"/>
  <c r="T267"/>
  <c r="R267"/>
  <c r="P267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7"/>
  <c r="BH247"/>
  <c r="BG247"/>
  <c r="BF247"/>
  <c r="T247"/>
  <c r="R247"/>
  <c r="P247"/>
  <c r="BI243"/>
  <c r="BH243"/>
  <c r="BG243"/>
  <c r="BF243"/>
  <c r="T243"/>
  <c r="R243"/>
  <c r="P243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7"/>
  <c r="BH227"/>
  <c r="BG227"/>
  <c r="BF227"/>
  <c r="T227"/>
  <c r="R227"/>
  <c r="P227"/>
  <c r="BI224"/>
  <c r="BH224"/>
  <c r="BG224"/>
  <c r="BF224"/>
  <c r="T224"/>
  <c r="R224"/>
  <c r="P224"/>
  <c r="BI222"/>
  <c r="BH222"/>
  <c r="BG222"/>
  <c r="BF222"/>
  <c r="T222"/>
  <c r="R222"/>
  <c r="P222"/>
  <c r="BI219"/>
  <c r="BH219"/>
  <c r="BG219"/>
  <c r="BF219"/>
  <c r="T219"/>
  <c r="R219"/>
  <c r="P219"/>
  <c r="BI216"/>
  <c r="BH216"/>
  <c r="BG216"/>
  <c r="BF216"/>
  <c r="T216"/>
  <c r="R216"/>
  <c r="P216"/>
  <c r="BI212"/>
  <c r="BH212"/>
  <c r="BG212"/>
  <c r="BF212"/>
  <c r="T212"/>
  <c r="R212"/>
  <c r="P212"/>
  <c r="BI207"/>
  <c r="BH207"/>
  <c r="BG207"/>
  <c r="BF207"/>
  <c r="T207"/>
  <c r="R207"/>
  <c r="P207"/>
  <c r="BI203"/>
  <c r="BH203"/>
  <c r="BG203"/>
  <c r="BF203"/>
  <c r="T203"/>
  <c r="R203"/>
  <c r="P203"/>
  <c r="BI199"/>
  <c r="BH199"/>
  <c r="BG199"/>
  <c r="BF199"/>
  <c r="T199"/>
  <c r="R199"/>
  <c r="P199"/>
  <c r="BI194"/>
  <c r="BH194"/>
  <c r="BG194"/>
  <c r="BF194"/>
  <c r="T194"/>
  <c r="R194"/>
  <c r="P194"/>
  <c r="BI191"/>
  <c r="BH191"/>
  <c r="BG191"/>
  <c r="BF191"/>
  <c r="T191"/>
  <c r="R191"/>
  <c r="P191"/>
  <c r="BI187"/>
  <c r="BH187"/>
  <c r="BG187"/>
  <c r="BF187"/>
  <c r="T187"/>
  <c r="R187"/>
  <c r="P187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2"/>
  <c r="BH162"/>
  <c r="BG162"/>
  <c r="BF162"/>
  <c r="T162"/>
  <c r="R162"/>
  <c r="P162"/>
  <c r="BI156"/>
  <c r="BH156"/>
  <c r="BG156"/>
  <c r="BF156"/>
  <c r="T156"/>
  <c r="R156"/>
  <c r="P156"/>
  <c r="BI154"/>
  <c r="BH154"/>
  <c r="BG154"/>
  <c r="BF154"/>
  <c r="T154"/>
  <c r="R154"/>
  <c r="P154"/>
  <c r="BI150"/>
  <c r="BH150"/>
  <c r="BG150"/>
  <c r="BF150"/>
  <c r="T150"/>
  <c r="R150"/>
  <c r="P150"/>
  <c r="BI148"/>
  <c r="BH148"/>
  <c r="BG148"/>
  <c r="BF148"/>
  <c r="T148"/>
  <c r="R148"/>
  <c r="P148"/>
  <c r="BI143"/>
  <c r="BH143"/>
  <c r="BG143"/>
  <c r="BF143"/>
  <c r="T143"/>
  <c r="R143"/>
  <c r="P143"/>
  <c r="BI140"/>
  <c r="BH140"/>
  <c r="BG140"/>
  <c r="BF140"/>
  <c r="T140"/>
  <c r="R140"/>
  <c r="P140"/>
  <c r="BI136"/>
  <c r="BH136"/>
  <c r="BG136"/>
  <c r="BF136"/>
  <c r="T136"/>
  <c r="R136"/>
  <c r="P136"/>
  <c r="BI135"/>
  <c r="BH135"/>
  <c r="BG135"/>
  <c r="BF135"/>
  <c r="T135"/>
  <c r="R135"/>
  <c r="P135"/>
  <c r="BI131"/>
  <c r="BH131"/>
  <c r="BG131"/>
  <c r="BF131"/>
  <c r="T131"/>
  <c r="R131"/>
  <c r="P131"/>
  <c r="BI127"/>
  <c r="BH127"/>
  <c r="BG127"/>
  <c r="BF127"/>
  <c r="T127"/>
  <c r="R127"/>
  <c r="P127"/>
  <c r="BI123"/>
  <c r="BH123"/>
  <c r="BG123"/>
  <c r="BF123"/>
  <c r="T123"/>
  <c r="R123"/>
  <c r="P123"/>
  <c r="BI113"/>
  <c r="BH113"/>
  <c r="BG113"/>
  <c r="BF113"/>
  <c r="T113"/>
  <c r="R113"/>
  <c r="P113"/>
  <c r="BI109"/>
  <c r="BH109"/>
  <c r="BG109"/>
  <c r="BF109"/>
  <c r="T109"/>
  <c r="R109"/>
  <c r="P109"/>
  <c r="BI107"/>
  <c r="BH107"/>
  <c r="BG107"/>
  <c r="BF107"/>
  <c r="T107"/>
  <c r="R107"/>
  <c r="P107"/>
  <c r="BI103"/>
  <c r="BH103"/>
  <c r="BG103"/>
  <c r="BF103"/>
  <c r="T103"/>
  <c r="R103"/>
  <c r="P103"/>
  <c r="BI101"/>
  <c r="BH101"/>
  <c r="BG101"/>
  <c r="BF101"/>
  <c r="T101"/>
  <c r="R101"/>
  <c r="P101"/>
  <c r="BI97"/>
  <c r="BH97"/>
  <c r="BG97"/>
  <c r="BF97"/>
  <c r="T97"/>
  <c r="R97"/>
  <c r="P97"/>
  <c r="BI93"/>
  <c r="BH93"/>
  <c r="BG93"/>
  <c r="BF93"/>
  <c r="T93"/>
  <c r="R93"/>
  <c r="P93"/>
  <c r="J86"/>
  <c r="F86"/>
  <c r="F84"/>
  <c r="E82"/>
  <c r="J58"/>
  <c r="F58"/>
  <c r="F56"/>
  <c r="E54"/>
  <c r="J26"/>
  <c r="E26"/>
  <c r="J87"/>
  <c r="J25"/>
  <c r="J20"/>
  <c r="E20"/>
  <c r="F59"/>
  <c r="J19"/>
  <c r="J14"/>
  <c r="J56"/>
  <c r="E7"/>
  <c r="E50"/>
  <c i="9" r="J39"/>
  <c r="J38"/>
  <c i="1" r="AY64"/>
  <c i="9" r="J37"/>
  <c i="1" r="AX64"/>
  <c i="9" r="BI438"/>
  <c r="BH438"/>
  <c r="BG438"/>
  <c r="BF438"/>
  <c r="T438"/>
  <c r="T437"/>
  <c r="R438"/>
  <c r="R437"/>
  <c r="P438"/>
  <c r="P437"/>
  <c r="BI433"/>
  <c r="BH433"/>
  <c r="BG433"/>
  <c r="BF433"/>
  <c r="T433"/>
  <c r="R433"/>
  <c r="P433"/>
  <c r="BI431"/>
  <c r="BH431"/>
  <c r="BG431"/>
  <c r="BF431"/>
  <c r="T431"/>
  <c r="R431"/>
  <c r="P431"/>
  <c r="BI429"/>
  <c r="BH429"/>
  <c r="BG429"/>
  <c r="BF429"/>
  <c r="T429"/>
  <c r="R429"/>
  <c r="P429"/>
  <c r="BI425"/>
  <c r="BH425"/>
  <c r="BG425"/>
  <c r="BF425"/>
  <c r="T425"/>
  <c r="R425"/>
  <c r="P425"/>
  <c r="BI423"/>
  <c r="BH423"/>
  <c r="BG423"/>
  <c r="BF423"/>
  <c r="T423"/>
  <c r="R423"/>
  <c r="P423"/>
  <c r="BI418"/>
  <c r="BH418"/>
  <c r="BG418"/>
  <c r="BF418"/>
  <c r="T418"/>
  <c r="R418"/>
  <c r="P418"/>
  <c r="BI414"/>
  <c r="BH414"/>
  <c r="BG414"/>
  <c r="BF414"/>
  <c r="T414"/>
  <c r="R414"/>
  <c r="P414"/>
  <c r="BI412"/>
  <c r="BH412"/>
  <c r="BG412"/>
  <c r="BF412"/>
  <c r="T412"/>
  <c r="R412"/>
  <c r="P412"/>
  <c r="BI411"/>
  <c r="BH411"/>
  <c r="BG411"/>
  <c r="BF411"/>
  <c r="T411"/>
  <c r="R411"/>
  <c r="P411"/>
  <c r="BI410"/>
  <c r="BH410"/>
  <c r="BG410"/>
  <c r="BF410"/>
  <c r="T410"/>
  <c r="R410"/>
  <c r="P410"/>
  <c r="BI408"/>
  <c r="BH408"/>
  <c r="BG408"/>
  <c r="BF408"/>
  <c r="T408"/>
  <c r="R408"/>
  <c r="P408"/>
  <c r="BI407"/>
  <c r="BH407"/>
  <c r="BG407"/>
  <c r="BF407"/>
  <c r="T407"/>
  <c r="R407"/>
  <c r="P407"/>
  <c r="BI406"/>
  <c r="BH406"/>
  <c r="BG406"/>
  <c r="BF406"/>
  <c r="T406"/>
  <c r="R406"/>
  <c r="P406"/>
  <c r="BI404"/>
  <c r="BH404"/>
  <c r="BG404"/>
  <c r="BF404"/>
  <c r="T404"/>
  <c r="R404"/>
  <c r="P404"/>
  <c r="BI403"/>
  <c r="BH403"/>
  <c r="BG403"/>
  <c r="BF403"/>
  <c r="T403"/>
  <c r="R403"/>
  <c r="P403"/>
  <c r="BI401"/>
  <c r="BH401"/>
  <c r="BG401"/>
  <c r="BF401"/>
  <c r="T401"/>
  <c r="R401"/>
  <c r="P401"/>
  <c r="BI400"/>
  <c r="BH400"/>
  <c r="BG400"/>
  <c r="BF400"/>
  <c r="T400"/>
  <c r="R400"/>
  <c r="P400"/>
  <c r="BI398"/>
  <c r="BH398"/>
  <c r="BG398"/>
  <c r="BF398"/>
  <c r="T398"/>
  <c r="R398"/>
  <c r="P398"/>
  <c r="BI397"/>
  <c r="BH397"/>
  <c r="BG397"/>
  <c r="BF397"/>
  <c r="T397"/>
  <c r="R397"/>
  <c r="P397"/>
  <c r="BI395"/>
  <c r="BH395"/>
  <c r="BG395"/>
  <c r="BF395"/>
  <c r="T395"/>
  <c r="R395"/>
  <c r="P395"/>
  <c r="BI394"/>
  <c r="BH394"/>
  <c r="BG394"/>
  <c r="BF394"/>
  <c r="T394"/>
  <c r="R394"/>
  <c r="P394"/>
  <c r="BI393"/>
  <c r="BH393"/>
  <c r="BG393"/>
  <c r="BF393"/>
  <c r="T393"/>
  <c r="R393"/>
  <c r="P393"/>
  <c r="BI391"/>
  <c r="BH391"/>
  <c r="BG391"/>
  <c r="BF391"/>
  <c r="T391"/>
  <c r="R391"/>
  <c r="P391"/>
  <c r="BI389"/>
  <c r="BH389"/>
  <c r="BG389"/>
  <c r="BF389"/>
  <c r="T389"/>
  <c r="R389"/>
  <c r="P389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1"/>
  <c r="BH381"/>
  <c r="BG381"/>
  <c r="BF381"/>
  <c r="T381"/>
  <c r="R381"/>
  <c r="P381"/>
  <c r="BI378"/>
  <c r="BH378"/>
  <c r="BG378"/>
  <c r="BF378"/>
  <c r="T378"/>
  <c r="R378"/>
  <c r="P378"/>
  <c r="BI376"/>
  <c r="BH376"/>
  <c r="BG376"/>
  <c r="BF376"/>
  <c r="T376"/>
  <c r="R376"/>
  <c r="P376"/>
  <c r="BI375"/>
  <c r="BH375"/>
  <c r="BG375"/>
  <c r="BF375"/>
  <c r="T375"/>
  <c r="R375"/>
  <c r="P375"/>
  <c r="BI372"/>
  <c r="BH372"/>
  <c r="BG372"/>
  <c r="BF372"/>
  <c r="T372"/>
  <c r="R372"/>
  <c r="P372"/>
  <c r="BI367"/>
  <c r="BH367"/>
  <c r="BG367"/>
  <c r="BF367"/>
  <c r="T367"/>
  <c r="R367"/>
  <c r="P367"/>
  <c r="BI363"/>
  <c r="BH363"/>
  <c r="BG363"/>
  <c r="BF363"/>
  <c r="T363"/>
  <c r="R363"/>
  <c r="P363"/>
  <c r="BI358"/>
  <c r="BH358"/>
  <c r="BG358"/>
  <c r="BF358"/>
  <c r="T358"/>
  <c r="R358"/>
  <c r="P358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48"/>
  <c r="BH348"/>
  <c r="BG348"/>
  <c r="BF348"/>
  <c r="T348"/>
  <c r="R348"/>
  <c r="P348"/>
  <c r="BI343"/>
  <c r="BH343"/>
  <c r="BG343"/>
  <c r="BF343"/>
  <c r="T343"/>
  <c r="R343"/>
  <c r="P343"/>
  <c r="BI342"/>
  <c r="BH342"/>
  <c r="BG342"/>
  <c r="BF342"/>
  <c r="T342"/>
  <c r="R342"/>
  <c r="P342"/>
  <c r="BI338"/>
  <c r="BH338"/>
  <c r="BG338"/>
  <c r="BF338"/>
  <c r="T338"/>
  <c r="R338"/>
  <c r="P338"/>
  <c r="BI335"/>
  <c r="BH335"/>
  <c r="BG335"/>
  <c r="BF335"/>
  <c r="T335"/>
  <c r="R335"/>
  <c r="P335"/>
  <c r="BI334"/>
  <c r="BH334"/>
  <c r="BG334"/>
  <c r="BF334"/>
  <c r="T334"/>
  <c r="R334"/>
  <c r="P334"/>
  <c r="BI330"/>
  <c r="BH330"/>
  <c r="BG330"/>
  <c r="BF330"/>
  <c r="T330"/>
  <c r="R330"/>
  <c r="P330"/>
  <c r="BI329"/>
  <c r="BH329"/>
  <c r="BG329"/>
  <c r="BF329"/>
  <c r="T329"/>
  <c r="R329"/>
  <c r="P329"/>
  <c r="BI325"/>
  <c r="BH325"/>
  <c r="BG325"/>
  <c r="BF325"/>
  <c r="T325"/>
  <c r="R325"/>
  <c r="P325"/>
  <c r="BI322"/>
  <c r="BH322"/>
  <c r="BG322"/>
  <c r="BF322"/>
  <c r="T322"/>
  <c r="R322"/>
  <c r="P322"/>
  <c r="BI320"/>
  <c r="BH320"/>
  <c r="BG320"/>
  <c r="BF320"/>
  <c r="T320"/>
  <c r="R320"/>
  <c r="P320"/>
  <c r="BI317"/>
  <c r="BH317"/>
  <c r="BG317"/>
  <c r="BF317"/>
  <c r="T317"/>
  <c r="R317"/>
  <c r="P317"/>
  <c r="BI314"/>
  <c r="BH314"/>
  <c r="BG314"/>
  <c r="BF314"/>
  <c r="T314"/>
  <c r="R314"/>
  <c r="P314"/>
  <c r="BI312"/>
  <c r="BH312"/>
  <c r="BG312"/>
  <c r="BF312"/>
  <c r="T312"/>
  <c r="R312"/>
  <c r="P312"/>
  <c r="BI309"/>
  <c r="BH309"/>
  <c r="BG309"/>
  <c r="BF309"/>
  <c r="T309"/>
  <c r="R309"/>
  <c r="P309"/>
  <c r="BI306"/>
  <c r="BH306"/>
  <c r="BG306"/>
  <c r="BF306"/>
  <c r="T306"/>
  <c r="R306"/>
  <c r="P306"/>
  <c r="BI303"/>
  <c r="BH303"/>
  <c r="BG303"/>
  <c r="BF303"/>
  <c r="T303"/>
  <c r="R303"/>
  <c r="P303"/>
  <c r="BI300"/>
  <c r="BH300"/>
  <c r="BG300"/>
  <c r="BF300"/>
  <c r="T300"/>
  <c r="R300"/>
  <c r="P300"/>
  <c r="BI297"/>
  <c r="BH297"/>
  <c r="BG297"/>
  <c r="BF297"/>
  <c r="T297"/>
  <c r="R297"/>
  <c r="P297"/>
  <c r="BI293"/>
  <c r="BH293"/>
  <c r="BG293"/>
  <c r="BF293"/>
  <c r="T293"/>
  <c r="R293"/>
  <c r="P293"/>
  <c r="BI288"/>
  <c r="BH288"/>
  <c r="BG288"/>
  <c r="BF288"/>
  <c r="T288"/>
  <c r="R288"/>
  <c r="P288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6"/>
  <c r="BH276"/>
  <c r="BG276"/>
  <c r="BF276"/>
  <c r="T276"/>
  <c r="R276"/>
  <c r="P276"/>
  <c r="BI274"/>
  <c r="BH274"/>
  <c r="BG274"/>
  <c r="BF274"/>
  <c r="T274"/>
  <c r="R274"/>
  <c r="P274"/>
  <c r="BI273"/>
  <c r="BH273"/>
  <c r="BG273"/>
  <c r="BF273"/>
  <c r="T273"/>
  <c r="R273"/>
  <c r="P273"/>
  <c r="BI271"/>
  <c r="BH271"/>
  <c r="BG271"/>
  <c r="BF271"/>
  <c r="T271"/>
  <c r="R271"/>
  <c r="P271"/>
  <c r="BI266"/>
  <c r="BH266"/>
  <c r="BG266"/>
  <c r="BF266"/>
  <c r="T266"/>
  <c r="R266"/>
  <c r="P266"/>
  <c r="BI262"/>
  <c r="BH262"/>
  <c r="BG262"/>
  <c r="BF262"/>
  <c r="T262"/>
  <c r="R262"/>
  <c r="P262"/>
  <c r="BI257"/>
  <c r="BH257"/>
  <c r="BG257"/>
  <c r="BF257"/>
  <c r="T257"/>
  <c r="R257"/>
  <c r="P257"/>
  <c r="BI253"/>
  <c r="BH253"/>
  <c r="BG253"/>
  <c r="BF253"/>
  <c r="T253"/>
  <c r="R253"/>
  <c r="P253"/>
  <c r="BI249"/>
  <c r="BH249"/>
  <c r="BG249"/>
  <c r="BF249"/>
  <c r="T249"/>
  <c r="R249"/>
  <c r="P249"/>
  <c r="BI244"/>
  <c r="BH244"/>
  <c r="BG244"/>
  <c r="BF244"/>
  <c r="T244"/>
  <c r="R244"/>
  <c r="P244"/>
  <c r="BI241"/>
  <c r="BH241"/>
  <c r="BG241"/>
  <c r="BF241"/>
  <c r="T241"/>
  <c r="R241"/>
  <c r="P241"/>
  <c r="BI236"/>
  <c r="BH236"/>
  <c r="BG236"/>
  <c r="BF236"/>
  <c r="T236"/>
  <c r="R236"/>
  <c r="P236"/>
  <c r="BI230"/>
  <c r="BH230"/>
  <c r="BG230"/>
  <c r="BF230"/>
  <c r="T230"/>
  <c r="R230"/>
  <c r="P230"/>
  <c r="BI224"/>
  <c r="BH224"/>
  <c r="BG224"/>
  <c r="BF224"/>
  <c r="T224"/>
  <c r="R224"/>
  <c r="P224"/>
  <c r="BI220"/>
  <c r="BH220"/>
  <c r="BG220"/>
  <c r="BF220"/>
  <c r="T220"/>
  <c r="R220"/>
  <c r="P220"/>
  <c r="BI216"/>
  <c r="BH216"/>
  <c r="BG216"/>
  <c r="BF216"/>
  <c r="T216"/>
  <c r="R216"/>
  <c r="P216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4"/>
  <c r="BH204"/>
  <c r="BG204"/>
  <c r="BF204"/>
  <c r="T204"/>
  <c r="R204"/>
  <c r="P204"/>
  <c r="BI198"/>
  <c r="BH198"/>
  <c r="BG198"/>
  <c r="BF198"/>
  <c r="T198"/>
  <c r="R198"/>
  <c r="P198"/>
  <c r="BI194"/>
  <c r="BH194"/>
  <c r="BG194"/>
  <c r="BF194"/>
  <c r="T194"/>
  <c r="R194"/>
  <c r="P194"/>
  <c r="BI188"/>
  <c r="BH188"/>
  <c r="BG188"/>
  <c r="BF188"/>
  <c r="T188"/>
  <c r="R188"/>
  <c r="P188"/>
  <c r="BI186"/>
  <c r="BH186"/>
  <c r="BG186"/>
  <c r="BF186"/>
  <c r="T186"/>
  <c r="R186"/>
  <c r="P186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5"/>
  <c r="BH165"/>
  <c r="BG165"/>
  <c r="BF165"/>
  <c r="T165"/>
  <c r="R165"/>
  <c r="P165"/>
  <c r="BI161"/>
  <c r="BH161"/>
  <c r="BG161"/>
  <c r="BF161"/>
  <c r="T161"/>
  <c r="R161"/>
  <c r="P161"/>
  <c r="BI157"/>
  <c r="BH157"/>
  <c r="BG157"/>
  <c r="BF157"/>
  <c r="T157"/>
  <c r="R157"/>
  <c r="P157"/>
  <c r="BI144"/>
  <c r="BH144"/>
  <c r="BG144"/>
  <c r="BF144"/>
  <c r="T144"/>
  <c r="R144"/>
  <c r="P144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R134"/>
  <c r="P134"/>
  <c r="BI132"/>
  <c r="BH132"/>
  <c r="BG132"/>
  <c r="BF132"/>
  <c r="T132"/>
  <c r="R132"/>
  <c r="P132"/>
  <c r="BI127"/>
  <c r="BH127"/>
  <c r="BG127"/>
  <c r="BF127"/>
  <c r="T127"/>
  <c r="R127"/>
  <c r="P127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R109"/>
  <c r="P109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5"/>
  <c r="BH95"/>
  <c r="BG95"/>
  <c r="BF95"/>
  <c r="T95"/>
  <c r="R95"/>
  <c r="P95"/>
  <c r="J88"/>
  <c r="F88"/>
  <c r="F86"/>
  <c r="E84"/>
  <c r="J58"/>
  <c r="F58"/>
  <c r="F56"/>
  <c r="E54"/>
  <c r="J26"/>
  <c r="E26"/>
  <c r="J89"/>
  <c r="J25"/>
  <c r="J20"/>
  <c r="E20"/>
  <c r="F59"/>
  <c r="J19"/>
  <c r="J14"/>
  <c r="J56"/>
  <c r="E7"/>
  <c r="E80"/>
  <c i="8" r="J37"/>
  <c r="J36"/>
  <c i="1" r="AY62"/>
  <c i="8" r="J35"/>
  <c i="1" r="AX62"/>
  <c i="8"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4"/>
  <c r="BH304"/>
  <c r="BG304"/>
  <c r="BF304"/>
  <c r="T304"/>
  <c r="T303"/>
  <c r="R304"/>
  <c r="R303"/>
  <c r="P304"/>
  <c r="P303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1"/>
  <c r="BH291"/>
  <c r="BG291"/>
  <c r="BF291"/>
  <c r="T291"/>
  <c r="R291"/>
  <c r="P291"/>
  <c r="BI289"/>
  <c r="BH289"/>
  <c r="BG289"/>
  <c r="BF289"/>
  <c r="T289"/>
  <c r="R289"/>
  <c r="P289"/>
  <c r="BI286"/>
  <c r="BH286"/>
  <c r="BG286"/>
  <c r="BF286"/>
  <c r="T286"/>
  <c r="R286"/>
  <c r="P286"/>
  <c r="BI282"/>
  <c r="BH282"/>
  <c r="BG282"/>
  <c r="BF282"/>
  <c r="T282"/>
  <c r="R282"/>
  <c r="P282"/>
  <c r="BI281"/>
  <c r="BH281"/>
  <c r="BG281"/>
  <c r="BF281"/>
  <c r="T281"/>
  <c r="R281"/>
  <c r="P281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8"/>
  <c r="BH268"/>
  <c r="BG268"/>
  <c r="BF268"/>
  <c r="T268"/>
  <c r="R268"/>
  <c r="P268"/>
  <c r="BI264"/>
  <c r="BH264"/>
  <c r="BG264"/>
  <c r="BF264"/>
  <c r="T264"/>
  <c r="R264"/>
  <c r="P264"/>
  <c r="BI259"/>
  <c r="BH259"/>
  <c r="BG259"/>
  <c r="BF259"/>
  <c r="T259"/>
  <c r="R259"/>
  <c r="P259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7"/>
  <c r="BH247"/>
  <c r="BG247"/>
  <c r="BF247"/>
  <c r="T247"/>
  <c r="R247"/>
  <c r="P247"/>
  <c r="BI242"/>
  <c r="BH242"/>
  <c r="BG242"/>
  <c r="BF242"/>
  <c r="T242"/>
  <c r="R242"/>
  <c r="P242"/>
  <c r="BI238"/>
  <c r="BH238"/>
  <c r="BG238"/>
  <c r="BF238"/>
  <c r="T238"/>
  <c r="R238"/>
  <c r="P238"/>
  <c r="BI233"/>
  <c r="BH233"/>
  <c r="BG233"/>
  <c r="BF233"/>
  <c r="T233"/>
  <c r="R233"/>
  <c r="P233"/>
  <c r="BI230"/>
  <c r="BH230"/>
  <c r="BG230"/>
  <c r="BF230"/>
  <c r="T230"/>
  <c r="R230"/>
  <c r="P230"/>
  <c r="BI226"/>
  <c r="BH226"/>
  <c r="BG226"/>
  <c r="BF226"/>
  <c r="T226"/>
  <c r="R226"/>
  <c r="P226"/>
  <c r="BI222"/>
  <c r="BH222"/>
  <c r="BG222"/>
  <c r="BF222"/>
  <c r="T222"/>
  <c r="R222"/>
  <c r="P222"/>
  <c r="BI213"/>
  <c r="BH213"/>
  <c r="BG213"/>
  <c r="BF213"/>
  <c r="T213"/>
  <c r="R213"/>
  <c r="P213"/>
  <c r="BI209"/>
  <c r="BH209"/>
  <c r="BG209"/>
  <c r="BF209"/>
  <c r="T209"/>
  <c r="R209"/>
  <c r="P209"/>
  <c r="BI205"/>
  <c r="BH205"/>
  <c r="BG205"/>
  <c r="BF205"/>
  <c r="T205"/>
  <c r="R205"/>
  <c r="P205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3"/>
  <c r="BH193"/>
  <c r="BG193"/>
  <c r="BF193"/>
  <c r="T193"/>
  <c r="R193"/>
  <c r="P193"/>
  <c r="BI186"/>
  <c r="BH186"/>
  <c r="BG186"/>
  <c r="BF186"/>
  <c r="T186"/>
  <c r="R186"/>
  <c r="P186"/>
  <c r="BI182"/>
  <c r="BH182"/>
  <c r="BG182"/>
  <c r="BF182"/>
  <c r="T182"/>
  <c r="R182"/>
  <c r="P182"/>
  <c r="BI176"/>
  <c r="BH176"/>
  <c r="BG176"/>
  <c r="BF176"/>
  <c r="T176"/>
  <c r="R176"/>
  <c r="P176"/>
  <c r="BI174"/>
  <c r="BH174"/>
  <c r="BG174"/>
  <c r="BF174"/>
  <c r="T174"/>
  <c r="R174"/>
  <c r="P174"/>
  <c r="BI170"/>
  <c r="BH170"/>
  <c r="BG170"/>
  <c r="BF170"/>
  <c r="T170"/>
  <c r="R170"/>
  <c r="P170"/>
  <c r="BI168"/>
  <c r="BH168"/>
  <c r="BG168"/>
  <c r="BF168"/>
  <c r="T168"/>
  <c r="R168"/>
  <c r="P168"/>
  <c r="BI164"/>
  <c r="BH164"/>
  <c r="BG164"/>
  <c r="BF164"/>
  <c r="T164"/>
  <c r="R164"/>
  <c r="P164"/>
  <c r="BI160"/>
  <c r="BH160"/>
  <c r="BG160"/>
  <c r="BF160"/>
  <c r="T160"/>
  <c r="R160"/>
  <c r="P160"/>
  <c r="BI156"/>
  <c r="BH156"/>
  <c r="BG156"/>
  <c r="BF156"/>
  <c r="T156"/>
  <c r="R156"/>
  <c r="P156"/>
  <c r="BI152"/>
  <c r="BH152"/>
  <c r="BG152"/>
  <c r="BF152"/>
  <c r="T152"/>
  <c r="R152"/>
  <c r="P152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28"/>
  <c r="BH128"/>
  <c r="BG128"/>
  <c r="BF128"/>
  <c r="T128"/>
  <c r="R128"/>
  <c r="P128"/>
  <c r="BI123"/>
  <c r="BH123"/>
  <c r="BG123"/>
  <c r="BF123"/>
  <c r="T123"/>
  <c r="R123"/>
  <c r="P123"/>
  <c r="BI121"/>
  <c r="BH121"/>
  <c r="BG121"/>
  <c r="BF121"/>
  <c r="T121"/>
  <c r="R121"/>
  <c r="P121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1"/>
  <c r="BH91"/>
  <c r="BG91"/>
  <c r="BF91"/>
  <c r="T91"/>
  <c r="R91"/>
  <c r="P91"/>
  <c r="J84"/>
  <c r="F84"/>
  <c r="F82"/>
  <c r="E80"/>
  <c r="J54"/>
  <c r="F54"/>
  <c r="F52"/>
  <c r="E50"/>
  <c r="J24"/>
  <c r="E24"/>
  <c r="J85"/>
  <c r="J23"/>
  <c r="J18"/>
  <c r="E18"/>
  <c r="F55"/>
  <c r="J17"/>
  <c r="J12"/>
  <c r="J52"/>
  <c r="E7"/>
  <c r="E48"/>
  <c i="7" r="J39"/>
  <c r="J38"/>
  <c i="1" r="AY61"/>
  <c i="7" r="J37"/>
  <c i="1" r="AX61"/>
  <c i="7" r="BI429"/>
  <c r="BH429"/>
  <c r="BG429"/>
  <c r="BF429"/>
  <c r="T429"/>
  <c r="R429"/>
  <c r="P429"/>
  <c r="BI427"/>
  <c r="BH427"/>
  <c r="BG427"/>
  <c r="BF427"/>
  <c r="T427"/>
  <c r="R427"/>
  <c r="P427"/>
  <c r="BI426"/>
  <c r="BH426"/>
  <c r="BG426"/>
  <c r="BF426"/>
  <c r="T426"/>
  <c r="R426"/>
  <c r="P426"/>
  <c r="BI422"/>
  <c r="BH422"/>
  <c r="BG422"/>
  <c r="BF422"/>
  <c r="T422"/>
  <c r="R422"/>
  <c r="P422"/>
  <c r="BI421"/>
  <c r="BH421"/>
  <c r="BG421"/>
  <c r="BF421"/>
  <c r="T421"/>
  <c r="R421"/>
  <c r="P421"/>
  <c r="BI418"/>
  <c r="BH418"/>
  <c r="BG418"/>
  <c r="BF418"/>
  <c r="T418"/>
  <c r="R418"/>
  <c r="P418"/>
  <c r="BI417"/>
  <c r="BH417"/>
  <c r="BG417"/>
  <c r="BF417"/>
  <c r="T417"/>
  <c r="R417"/>
  <c r="P417"/>
  <c r="BI416"/>
  <c r="BH416"/>
  <c r="BG416"/>
  <c r="BF416"/>
  <c r="T416"/>
  <c r="R416"/>
  <c r="P416"/>
  <c r="BI413"/>
  <c r="BH413"/>
  <c r="BG413"/>
  <c r="BF413"/>
  <c r="T413"/>
  <c r="R413"/>
  <c r="P413"/>
  <c r="BI412"/>
  <c r="BH412"/>
  <c r="BG412"/>
  <c r="BF412"/>
  <c r="T412"/>
  <c r="R412"/>
  <c r="P412"/>
  <c r="BI408"/>
  <c r="BH408"/>
  <c r="BG408"/>
  <c r="BF408"/>
  <c r="T408"/>
  <c r="R408"/>
  <c r="P408"/>
  <c r="BI405"/>
  <c r="BH405"/>
  <c r="BG405"/>
  <c r="BF405"/>
  <c r="T405"/>
  <c r="R405"/>
  <c r="P405"/>
  <c r="BI401"/>
  <c r="BH401"/>
  <c r="BG401"/>
  <c r="BF401"/>
  <c r="T401"/>
  <c r="R401"/>
  <c r="P401"/>
  <c r="BI396"/>
  <c r="BH396"/>
  <c r="BG396"/>
  <c r="BF396"/>
  <c r="T396"/>
  <c r="R396"/>
  <c r="P396"/>
  <c r="BI392"/>
  <c r="BH392"/>
  <c r="BG392"/>
  <c r="BF392"/>
  <c r="T392"/>
  <c r="R392"/>
  <c r="P392"/>
  <c r="BI388"/>
  <c r="BH388"/>
  <c r="BG388"/>
  <c r="BF388"/>
  <c r="T388"/>
  <c r="R388"/>
  <c r="P388"/>
  <c r="BI383"/>
  <c r="BH383"/>
  <c r="BG383"/>
  <c r="BF383"/>
  <c r="T383"/>
  <c r="R383"/>
  <c r="P383"/>
  <c r="BI379"/>
  <c r="BH379"/>
  <c r="BG379"/>
  <c r="BF379"/>
  <c r="T379"/>
  <c r="R379"/>
  <c r="P379"/>
  <c r="BI375"/>
  <c r="BH375"/>
  <c r="BG375"/>
  <c r="BF375"/>
  <c r="T375"/>
  <c r="T374"/>
  <c r="R375"/>
  <c r="R374"/>
  <c r="P375"/>
  <c r="P374"/>
  <c r="BI371"/>
  <c r="BH371"/>
  <c r="BG371"/>
  <c r="BF371"/>
  <c r="T371"/>
  <c r="R371"/>
  <c r="P371"/>
  <c r="BI370"/>
  <c r="BH370"/>
  <c r="BG370"/>
  <c r="BF370"/>
  <c r="T370"/>
  <c r="R370"/>
  <c r="P370"/>
  <c r="BI367"/>
  <c r="BH367"/>
  <c r="BG367"/>
  <c r="BF367"/>
  <c r="T367"/>
  <c r="R367"/>
  <c r="P367"/>
  <c r="BI366"/>
  <c r="BH366"/>
  <c r="BG366"/>
  <c r="BF366"/>
  <c r="T366"/>
  <c r="R366"/>
  <c r="P366"/>
  <c r="BI362"/>
  <c r="BH362"/>
  <c r="BG362"/>
  <c r="BF362"/>
  <c r="T362"/>
  <c r="R362"/>
  <c r="P362"/>
  <c r="BI358"/>
  <c r="BH358"/>
  <c r="BG358"/>
  <c r="BF358"/>
  <c r="T358"/>
  <c r="R358"/>
  <c r="P358"/>
  <c r="BI354"/>
  <c r="BH354"/>
  <c r="BG354"/>
  <c r="BF354"/>
  <c r="T354"/>
  <c r="R354"/>
  <c r="P354"/>
  <c r="BI350"/>
  <c r="BH350"/>
  <c r="BG350"/>
  <c r="BF350"/>
  <c r="T350"/>
  <c r="R350"/>
  <c r="P350"/>
  <c r="BI345"/>
  <c r="BH345"/>
  <c r="BG345"/>
  <c r="BF345"/>
  <c r="T345"/>
  <c r="R345"/>
  <c r="P345"/>
  <c r="BI344"/>
  <c r="BH344"/>
  <c r="BG344"/>
  <c r="BF344"/>
  <c r="T344"/>
  <c r="R344"/>
  <c r="P344"/>
  <c r="BI342"/>
  <c r="BH342"/>
  <c r="BG342"/>
  <c r="BF342"/>
  <c r="T342"/>
  <c r="R342"/>
  <c r="P342"/>
  <c r="BI341"/>
  <c r="BH341"/>
  <c r="BG341"/>
  <c r="BF341"/>
  <c r="T341"/>
  <c r="R341"/>
  <c r="P341"/>
  <c r="BI337"/>
  <c r="BH337"/>
  <c r="BG337"/>
  <c r="BF337"/>
  <c r="T337"/>
  <c r="R337"/>
  <c r="P337"/>
  <c r="BI335"/>
  <c r="BH335"/>
  <c r="BG335"/>
  <c r="BF335"/>
  <c r="T335"/>
  <c r="R335"/>
  <c r="P335"/>
  <c r="BI334"/>
  <c r="BH334"/>
  <c r="BG334"/>
  <c r="BF334"/>
  <c r="T334"/>
  <c r="R334"/>
  <c r="P334"/>
  <c r="BI332"/>
  <c r="BH332"/>
  <c r="BG332"/>
  <c r="BF332"/>
  <c r="T332"/>
  <c r="R332"/>
  <c r="P332"/>
  <c r="BI331"/>
  <c r="BH331"/>
  <c r="BG331"/>
  <c r="BF331"/>
  <c r="T331"/>
  <c r="R331"/>
  <c r="P331"/>
  <c r="BI326"/>
  <c r="BH326"/>
  <c r="BG326"/>
  <c r="BF326"/>
  <c r="T326"/>
  <c r="R326"/>
  <c r="P326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5"/>
  <c r="BH315"/>
  <c r="BG315"/>
  <c r="BF315"/>
  <c r="T315"/>
  <c r="R315"/>
  <c r="P315"/>
  <c r="BI313"/>
  <c r="BH313"/>
  <c r="BG313"/>
  <c r="BF313"/>
  <c r="T313"/>
  <c r="R313"/>
  <c r="P313"/>
  <c r="BI312"/>
  <c r="BH312"/>
  <c r="BG312"/>
  <c r="BF312"/>
  <c r="T312"/>
  <c r="R312"/>
  <c r="P312"/>
  <c r="BI310"/>
  <c r="BH310"/>
  <c r="BG310"/>
  <c r="BF310"/>
  <c r="T310"/>
  <c r="R310"/>
  <c r="P310"/>
  <c r="BI307"/>
  <c r="BH307"/>
  <c r="BG307"/>
  <c r="BF307"/>
  <c r="T307"/>
  <c r="R307"/>
  <c r="P307"/>
  <c r="BI305"/>
  <c r="BH305"/>
  <c r="BG305"/>
  <c r="BF305"/>
  <c r="T305"/>
  <c r="R305"/>
  <c r="P305"/>
  <c r="BI301"/>
  <c r="BH301"/>
  <c r="BG301"/>
  <c r="BF301"/>
  <c r="T301"/>
  <c r="R301"/>
  <c r="P301"/>
  <c r="BI299"/>
  <c r="BH299"/>
  <c r="BG299"/>
  <c r="BF299"/>
  <c r="T299"/>
  <c r="R299"/>
  <c r="P299"/>
  <c r="BI295"/>
  <c r="BH295"/>
  <c r="BG295"/>
  <c r="BF295"/>
  <c r="T295"/>
  <c r="R295"/>
  <c r="P295"/>
  <c r="BI291"/>
  <c r="BH291"/>
  <c r="BG291"/>
  <c r="BF291"/>
  <c r="T291"/>
  <c r="R291"/>
  <c r="P291"/>
  <c r="BI287"/>
  <c r="BH287"/>
  <c r="BG287"/>
  <c r="BF287"/>
  <c r="T287"/>
  <c r="R287"/>
  <c r="P287"/>
  <c r="BI285"/>
  <c r="BH285"/>
  <c r="BG285"/>
  <c r="BF285"/>
  <c r="T285"/>
  <c r="R285"/>
  <c r="P285"/>
  <c r="BI281"/>
  <c r="BH281"/>
  <c r="BG281"/>
  <c r="BF281"/>
  <c r="T281"/>
  <c r="R281"/>
  <c r="P281"/>
  <c r="BI277"/>
  <c r="BH277"/>
  <c r="BG277"/>
  <c r="BF277"/>
  <c r="T277"/>
  <c r="R277"/>
  <c r="P277"/>
  <c r="BI273"/>
  <c r="BH273"/>
  <c r="BG273"/>
  <c r="BF273"/>
  <c r="T273"/>
  <c r="R273"/>
  <c r="P273"/>
  <c r="BI269"/>
  <c r="BH269"/>
  <c r="BG269"/>
  <c r="BF269"/>
  <c r="T269"/>
  <c r="R269"/>
  <c r="P269"/>
  <c r="BI265"/>
  <c r="BH265"/>
  <c r="BG265"/>
  <c r="BF265"/>
  <c r="T265"/>
  <c r="R265"/>
  <c r="P265"/>
  <c r="BI263"/>
  <c r="BH263"/>
  <c r="BG263"/>
  <c r="BF263"/>
  <c r="T263"/>
  <c r="R263"/>
  <c r="P263"/>
  <c r="BI256"/>
  <c r="BH256"/>
  <c r="BG256"/>
  <c r="BF256"/>
  <c r="T256"/>
  <c r="T255"/>
  <c r="R256"/>
  <c r="R255"/>
  <c r="P256"/>
  <c r="P255"/>
  <c r="BI251"/>
  <c r="BH251"/>
  <c r="BG251"/>
  <c r="BF251"/>
  <c r="T251"/>
  <c r="R251"/>
  <c r="P251"/>
  <c r="BI246"/>
  <c r="BH246"/>
  <c r="BG246"/>
  <c r="BF246"/>
  <c r="T246"/>
  <c r="R246"/>
  <c r="P246"/>
  <c r="BI242"/>
  <c r="BH242"/>
  <c r="BG242"/>
  <c r="BF242"/>
  <c r="T242"/>
  <c r="R242"/>
  <c r="P242"/>
  <c r="BI238"/>
  <c r="BH238"/>
  <c r="BG238"/>
  <c r="BF238"/>
  <c r="T238"/>
  <c r="R238"/>
  <c r="P238"/>
  <c r="BI234"/>
  <c r="BH234"/>
  <c r="BG234"/>
  <c r="BF234"/>
  <c r="T234"/>
  <c r="R234"/>
  <c r="P234"/>
  <c r="BI230"/>
  <c r="BH230"/>
  <c r="BG230"/>
  <c r="BF230"/>
  <c r="T230"/>
  <c r="R230"/>
  <c r="P230"/>
  <c r="BI225"/>
  <c r="BH225"/>
  <c r="BG225"/>
  <c r="BF225"/>
  <c r="T225"/>
  <c r="R225"/>
  <c r="P225"/>
  <c r="BI223"/>
  <c r="BH223"/>
  <c r="BG223"/>
  <c r="BF223"/>
  <c r="T223"/>
  <c r="R223"/>
  <c r="P223"/>
  <c r="BI216"/>
  <c r="BH216"/>
  <c r="BG216"/>
  <c r="BF216"/>
  <c r="T216"/>
  <c r="R216"/>
  <c r="P216"/>
  <c r="BI208"/>
  <c r="BH208"/>
  <c r="BG208"/>
  <c r="BF208"/>
  <c r="T208"/>
  <c r="R208"/>
  <c r="P208"/>
  <c r="BI203"/>
  <c r="BH203"/>
  <c r="BG203"/>
  <c r="BF203"/>
  <c r="T203"/>
  <c r="R203"/>
  <c r="P203"/>
  <c r="BI200"/>
  <c r="BH200"/>
  <c r="BG200"/>
  <c r="BF200"/>
  <c r="T200"/>
  <c r="R200"/>
  <c r="P200"/>
  <c r="BI196"/>
  <c r="BH196"/>
  <c r="BG196"/>
  <c r="BF196"/>
  <c r="T196"/>
  <c r="R196"/>
  <c r="P196"/>
  <c r="BI190"/>
  <c r="BH190"/>
  <c r="BG190"/>
  <c r="BF190"/>
  <c r="T190"/>
  <c r="R190"/>
  <c r="P190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26"/>
  <c r="BH126"/>
  <c r="BG126"/>
  <c r="BF126"/>
  <c r="T126"/>
  <c r="R126"/>
  <c r="P126"/>
  <c r="BI121"/>
  <c r="BH121"/>
  <c r="BG121"/>
  <c r="BF121"/>
  <c r="T121"/>
  <c r="R121"/>
  <c r="P121"/>
  <c r="BI119"/>
  <c r="BH119"/>
  <c r="BG119"/>
  <c r="BF119"/>
  <c r="T119"/>
  <c r="R119"/>
  <c r="P119"/>
  <c r="BI115"/>
  <c r="BH115"/>
  <c r="BG115"/>
  <c r="BF115"/>
  <c r="T115"/>
  <c r="R115"/>
  <c r="P115"/>
  <c r="BI113"/>
  <c r="BH113"/>
  <c r="BG113"/>
  <c r="BF113"/>
  <c r="T113"/>
  <c r="R113"/>
  <c r="P113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J93"/>
  <c r="F93"/>
  <c r="F91"/>
  <c r="E89"/>
  <c r="J58"/>
  <c r="F58"/>
  <c r="F56"/>
  <c r="E54"/>
  <c r="J26"/>
  <c r="E26"/>
  <c r="J59"/>
  <c r="J25"/>
  <c r="J20"/>
  <c r="E20"/>
  <c r="F94"/>
  <c r="J19"/>
  <c r="J14"/>
  <c r="J91"/>
  <c r="E7"/>
  <c r="E85"/>
  <c i="6" r="J39"/>
  <c r="J38"/>
  <c i="1" r="AY60"/>
  <c i="6" r="J37"/>
  <c i="1" r="AX60"/>
  <c i="6" r="BI309"/>
  <c r="BH309"/>
  <c r="BG309"/>
  <c r="BF309"/>
  <c r="T309"/>
  <c r="T308"/>
  <c r="R309"/>
  <c r="R308"/>
  <c r="P309"/>
  <c r="P308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6"/>
  <c r="BH296"/>
  <c r="BG296"/>
  <c r="BF296"/>
  <c r="T296"/>
  <c r="R296"/>
  <c r="P296"/>
  <c r="BI294"/>
  <c r="BH294"/>
  <c r="BG294"/>
  <c r="BF294"/>
  <c r="T294"/>
  <c r="R294"/>
  <c r="P294"/>
  <c r="BI291"/>
  <c r="BH291"/>
  <c r="BG291"/>
  <c r="BF291"/>
  <c r="T291"/>
  <c r="R291"/>
  <c r="P291"/>
  <c r="BI287"/>
  <c r="BH287"/>
  <c r="BG287"/>
  <c r="BF287"/>
  <c r="T287"/>
  <c r="R287"/>
  <c r="P287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1"/>
  <c r="BH281"/>
  <c r="BG281"/>
  <c r="BF281"/>
  <c r="T281"/>
  <c r="R281"/>
  <c r="P281"/>
  <c r="BI280"/>
  <c r="BH280"/>
  <c r="BG280"/>
  <c r="BF280"/>
  <c r="T280"/>
  <c r="R280"/>
  <c r="P280"/>
  <c r="BI278"/>
  <c r="BH278"/>
  <c r="BG278"/>
  <c r="BF278"/>
  <c r="T278"/>
  <c r="R278"/>
  <c r="P278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8"/>
  <c r="BH268"/>
  <c r="BG268"/>
  <c r="BF268"/>
  <c r="T268"/>
  <c r="R268"/>
  <c r="P268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5"/>
  <c r="BH245"/>
  <c r="BG245"/>
  <c r="BF245"/>
  <c r="T245"/>
  <c r="R245"/>
  <c r="P245"/>
  <c r="BI240"/>
  <c r="BH240"/>
  <c r="BG240"/>
  <c r="BF240"/>
  <c r="T240"/>
  <c r="R240"/>
  <c r="P240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8"/>
  <c r="BH228"/>
  <c r="BG228"/>
  <c r="BF228"/>
  <c r="T228"/>
  <c r="R228"/>
  <c r="P228"/>
  <c r="BI223"/>
  <c r="BH223"/>
  <c r="BG223"/>
  <c r="BF223"/>
  <c r="T223"/>
  <c r="R223"/>
  <c r="P223"/>
  <c r="BI219"/>
  <c r="BH219"/>
  <c r="BG219"/>
  <c r="BF219"/>
  <c r="T219"/>
  <c r="R219"/>
  <c r="P219"/>
  <c r="BI215"/>
  <c r="BH215"/>
  <c r="BG215"/>
  <c r="BF215"/>
  <c r="T215"/>
  <c r="R215"/>
  <c r="P215"/>
  <c r="BI210"/>
  <c r="BH210"/>
  <c r="BG210"/>
  <c r="BF210"/>
  <c r="T210"/>
  <c r="R210"/>
  <c r="P210"/>
  <c r="BI207"/>
  <c r="BH207"/>
  <c r="BG207"/>
  <c r="BF207"/>
  <c r="T207"/>
  <c r="R207"/>
  <c r="P207"/>
  <c r="BI203"/>
  <c r="BH203"/>
  <c r="BG203"/>
  <c r="BF203"/>
  <c r="T203"/>
  <c r="R203"/>
  <c r="P203"/>
  <c r="BI200"/>
  <c r="BH200"/>
  <c r="BG200"/>
  <c r="BF200"/>
  <c r="T200"/>
  <c r="R200"/>
  <c r="P200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5"/>
  <c r="BH175"/>
  <c r="BG175"/>
  <c r="BF175"/>
  <c r="T175"/>
  <c r="R175"/>
  <c r="P175"/>
  <c r="BI169"/>
  <c r="BH169"/>
  <c r="BG169"/>
  <c r="BF169"/>
  <c r="T169"/>
  <c r="R169"/>
  <c r="P169"/>
  <c r="BI165"/>
  <c r="BH165"/>
  <c r="BG165"/>
  <c r="BF165"/>
  <c r="T165"/>
  <c r="R165"/>
  <c r="P165"/>
  <c r="BI163"/>
  <c r="BH163"/>
  <c r="BG163"/>
  <c r="BF163"/>
  <c r="T163"/>
  <c r="R163"/>
  <c r="P163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1"/>
  <c r="BH131"/>
  <c r="BG131"/>
  <c r="BF131"/>
  <c r="T131"/>
  <c r="R131"/>
  <c r="P131"/>
  <c r="BI127"/>
  <c r="BH127"/>
  <c r="BG127"/>
  <c r="BF127"/>
  <c r="T127"/>
  <c r="R127"/>
  <c r="P127"/>
  <c r="BI125"/>
  <c r="BH125"/>
  <c r="BG125"/>
  <c r="BF125"/>
  <c r="T125"/>
  <c r="R125"/>
  <c r="P125"/>
  <c r="BI121"/>
  <c r="BH121"/>
  <c r="BG121"/>
  <c r="BF121"/>
  <c r="T121"/>
  <c r="R121"/>
  <c r="P121"/>
  <c r="BI119"/>
  <c r="BH119"/>
  <c r="BG119"/>
  <c r="BF119"/>
  <c r="T119"/>
  <c r="R119"/>
  <c r="P119"/>
  <c r="BI115"/>
  <c r="BH115"/>
  <c r="BG115"/>
  <c r="BF115"/>
  <c r="T115"/>
  <c r="R115"/>
  <c r="P115"/>
  <c r="BI113"/>
  <c r="BH113"/>
  <c r="BG113"/>
  <c r="BF113"/>
  <c r="T113"/>
  <c r="R113"/>
  <c r="P113"/>
  <c r="BI109"/>
  <c r="BH109"/>
  <c r="BG109"/>
  <c r="BF109"/>
  <c r="T109"/>
  <c r="R109"/>
  <c r="P109"/>
  <c r="BI107"/>
  <c r="BH107"/>
  <c r="BG107"/>
  <c r="BF107"/>
  <c r="T107"/>
  <c r="R107"/>
  <c r="P107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5"/>
  <c r="BH95"/>
  <c r="BG95"/>
  <c r="BF95"/>
  <c r="T95"/>
  <c r="R95"/>
  <c r="P95"/>
  <c r="J88"/>
  <c r="F88"/>
  <c r="F86"/>
  <c r="E84"/>
  <c r="J58"/>
  <c r="F58"/>
  <c r="F56"/>
  <c r="E54"/>
  <c r="J26"/>
  <c r="E26"/>
  <c r="J89"/>
  <c r="J25"/>
  <c r="J20"/>
  <c r="E20"/>
  <c r="F59"/>
  <c r="J19"/>
  <c r="J14"/>
  <c r="J86"/>
  <c r="E7"/>
  <c r="E80"/>
  <c i="5" r="J39"/>
  <c r="J38"/>
  <c i="1" r="AY59"/>
  <c i="5" r="J37"/>
  <c i="1" r="AX59"/>
  <c i="5" r="BI330"/>
  <c r="BH330"/>
  <c r="BG330"/>
  <c r="BF330"/>
  <c r="T330"/>
  <c r="T329"/>
  <c r="R330"/>
  <c r="R329"/>
  <c r="P330"/>
  <c r="P329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7"/>
  <c r="BH317"/>
  <c r="BG317"/>
  <c r="BF317"/>
  <c r="T317"/>
  <c r="R317"/>
  <c r="P317"/>
  <c r="BI315"/>
  <c r="BH315"/>
  <c r="BG315"/>
  <c r="BF315"/>
  <c r="T315"/>
  <c r="R315"/>
  <c r="P315"/>
  <c r="BI310"/>
  <c r="BH310"/>
  <c r="BG310"/>
  <c r="BF310"/>
  <c r="T310"/>
  <c r="R310"/>
  <c r="P310"/>
  <c r="BI306"/>
  <c r="BH306"/>
  <c r="BG306"/>
  <c r="BF306"/>
  <c r="T306"/>
  <c r="R306"/>
  <c r="P306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0"/>
  <c r="BH300"/>
  <c r="BG300"/>
  <c r="BF300"/>
  <c r="T300"/>
  <c r="R300"/>
  <c r="P300"/>
  <c r="BI299"/>
  <c r="BH299"/>
  <c r="BG299"/>
  <c r="BF299"/>
  <c r="T299"/>
  <c r="R299"/>
  <c r="P299"/>
  <c r="BI297"/>
  <c r="BH297"/>
  <c r="BG297"/>
  <c r="BF297"/>
  <c r="T297"/>
  <c r="R297"/>
  <c r="P297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4"/>
  <c r="BH284"/>
  <c r="BG284"/>
  <c r="BF284"/>
  <c r="T284"/>
  <c r="R284"/>
  <c r="P284"/>
  <c r="BI283"/>
  <c r="BH283"/>
  <c r="BG283"/>
  <c r="BF283"/>
  <c r="T283"/>
  <c r="R283"/>
  <c r="P283"/>
  <c r="BI281"/>
  <c r="BH281"/>
  <c r="BG281"/>
  <c r="BF281"/>
  <c r="T281"/>
  <c r="R281"/>
  <c r="P281"/>
  <c r="BI280"/>
  <c r="BH280"/>
  <c r="BG280"/>
  <c r="BF280"/>
  <c r="T280"/>
  <c r="R280"/>
  <c r="P280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4"/>
  <c r="BH274"/>
  <c r="BG274"/>
  <c r="BF274"/>
  <c r="T274"/>
  <c r="R274"/>
  <c r="P274"/>
  <c r="BI273"/>
  <c r="BH273"/>
  <c r="BG273"/>
  <c r="BF273"/>
  <c r="T273"/>
  <c r="R273"/>
  <c r="P273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3"/>
  <c r="BH263"/>
  <c r="BG263"/>
  <c r="BF263"/>
  <c r="T263"/>
  <c r="R263"/>
  <c r="P263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4"/>
  <c r="BH244"/>
  <c r="BG244"/>
  <c r="BF244"/>
  <c r="T244"/>
  <c r="R244"/>
  <c r="P244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2"/>
  <c r="BH232"/>
  <c r="BG232"/>
  <c r="BF232"/>
  <c r="T232"/>
  <c r="R232"/>
  <c r="P232"/>
  <c r="BI227"/>
  <c r="BH227"/>
  <c r="BG227"/>
  <c r="BF227"/>
  <c r="T227"/>
  <c r="R227"/>
  <c r="P227"/>
  <c r="BI223"/>
  <c r="BH223"/>
  <c r="BG223"/>
  <c r="BF223"/>
  <c r="T223"/>
  <c r="R223"/>
  <c r="P223"/>
  <c r="BI219"/>
  <c r="BH219"/>
  <c r="BG219"/>
  <c r="BF219"/>
  <c r="T219"/>
  <c r="R219"/>
  <c r="P219"/>
  <c r="BI214"/>
  <c r="BH214"/>
  <c r="BG214"/>
  <c r="BF214"/>
  <c r="T214"/>
  <c r="R214"/>
  <c r="P214"/>
  <c r="BI211"/>
  <c r="BH211"/>
  <c r="BG211"/>
  <c r="BF211"/>
  <c r="T211"/>
  <c r="R211"/>
  <c r="P211"/>
  <c r="BI207"/>
  <c r="BH207"/>
  <c r="BG207"/>
  <c r="BF207"/>
  <c r="T207"/>
  <c r="R207"/>
  <c r="P207"/>
  <c r="BI204"/>
  <c r="BH204"/>
  <c r="BG204"/>
  <c r="BF204"/>
  <c r="T204"/>
  <c r="R204"/>
  <c r="P204"/>
  <c r="BI199"/>
  <c r="BH199"/>
  <c r="BG199"/>
  <c r="BF199"/>
  <c r="T199"/>
  <c r="R199"/>
  <c r="P199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79"/>
  <c r="BH179"/>
  <c r="BG179"/>
  <c r="BF179"/>
  <c r="T179"/>
  <c r="R179"/>
  <c r="P179"/>
  <c r="BI173"/>
  <c r="BH173"/>
  <c r="BG173"/>
  <c r="BF173"/>
  <c r="T173"/>
  <c r="R173"/>
  <c r="P173"/>
  <c r="BI169"/>
  <c r="BH169"/>
  <c r="BG169"/>
  <c r="BF169"/>
  <c r="T169"/>
  <c r="R169"/>
  <c r="P169"/>
  <c r="BI167"/>
  <c r="BH167"/>
  <c r="BG167"/>
  <c r="BF167"/>
  <c r="T167"/>
  <c r="R167"/>
  <c r="P167"/>
  <c r="BI162"/>
  <c r="BH162"/>
  <c r="BG162"/>
  <c r="BF162"/>
  <c r="T162"/>
  <c r="R162"/>
  <c r="P162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35"/>
  <c r="BH135"/>
  <c r="BG135"/>
  <c r="BF135"/>
  <c r="T135"/>
  <c r="R135"/>
  <c r="P135"/>
  <c r="BI131"/>
  <c r="BH131"/>
  <c r="BG131"/>
  <c r="BF131"/>
  <c r="T131"/>
  <c r="R131"/>
  <c r="P131"/>
  <c r="BI129"/>
  <c r="BH129"/>
  <c r="BG129"/>
  <c r="BF129"/>
  <c r="T129"/>
  <c r="R129"/>
  <c r="P129"/>
  <c r="BI125"/>
  <c r="BH125"/>
  <c r="BG125"/>
  <c r="BF125"/>
  <c r="T125"/>
  <c r="R125"/>
  <c r="P125"/>
  <c r="BI123"/>
  <c r="BH123"/>
  <c r="BG123"/>
  <c r="BF123"/>
  <c r="T123"/>
  <c r="R123"/>
  <c r="P123"/>
  <c r="BI119"/>
  <c r="BH119"/>
  <c r="BG119"/>
  <c r="BF119"/>
  <c r="T119"/>
  <c r="R119"/>
  <c r="P119"/>
  <c r="BI117"/>
  <c r="BH117"/>
  <c r="BG117"/>
  <c r="BF117"/>
  <c r="T117"/>
  <c r="R117"/>
  <c r="P117"/>
  <c r="BI113"/>
  <c r="BH113"/>
  <c r="BG113"/>
  <c r="BF113"/>
  <c r="T113"/>
  <c r="R113"/>
  <c r="P113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5"/>
  <c r="BH95"/>
  <c r="BG95"/>
  <c r="BF95"/>
  <c r="T95"/>
  <c r="R95"/>
  <c r="P95"/>
  <c r="J88"/>
  <c r="F88"/>
  <c r="F86"/>
  <c r="E84"/>
  <c r="J58"/>
  <c r="F58"/>
  <c r="F56"/>
  <c r="E54"/>
  <c r="J26"/>
  <c r="E26"/>
  <c r="J89"/>
  <c r="J25"/>
  <c r="J20"/>
  <c r="E20"/>
  <c r="F89"/>
  <c r="J19"/>
  <c r="J14"/>
  <c r="J86"/>
  <c r="E7"/>
  <c r="E50"/>
  <c i="4" r="J39"/>
  <c r="J38"/>
  <c i="1" r="AY58"/>
  <c i="4" r="J37"/>
  <c i="1" r="AX58"/>
  <c i="4" r="BI329"/>
  <c r="BH329"/>
  <c r="BG329"/>
  <c r="BF329"/>
  <c r="T329"/>
  <c r="T328"/>
  <c r="R329"/>
  <c r="R328"/>
  <c r="P329"/>
  <c r="P328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6"/>
  <c r="BH316"/>
  <c r="BG316"/>
  <c r="BF316"/>
  <c r="T316"/>
  <c r="R316"/>
  <c r="P316"/>
  <c r="BI314"/>
  <c r="BH314"/>
  <c r="BG314"/>
  <c r="BF314"/>
  <c r="T314"/>
  <c r="R314"/>
  <c r="P314"/>
  <c r="BI309"/>
  <c r="BH309"/>
  <c r="BG309"/>
  <c r="BF309"/>
  <c r="T309"/>
  <c r="R309"/>
  <c r="P309"/>
  <c r="BI305"/>
  <c r="BH305"/>
  <c r="BG305"/>
  <c r="BF305"/>
  <c r="T305"/>
  <c r="R305"/>
  <c r="P305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299"/>
  <c r="BH299"/>
  <c r="BG299"/>
  <c r="BF299"/>
  <c r="T299"/>
  <c r="R299"/>
  <c r="P299"/>
  <c r="BI298"/>
  <c r="BH298"/>
  <c r="BG298"/>
  <c r="BF298"/>
  <c r="T298"/>
  <c r="R298"/>
  <c r="P298"/>
  <c r="BI296"/>
  <c r="BH296"/>
  <c r="BG296"/>
  <c r="BF296"/>
  <c r="T296"/>
  <c r="R296"/>
  <c r="P296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9"/>
  <c r="BH289"/>
  <c r="BG289"/>
  <c r="BF289"/>
  <c r="T289"/>
  <c r="R289"/>
  <c r="P289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3"/>
  <c r="BH283"/>
  <c r="BG283"/>
  <c r="BF283"/>
  <c r="T283"/>
  <c r="R283"/>
  <c r="P283"/>
  <c r="BI282"/>
  <c r="BH282"/>
  <c r="BG282"/>
  <c r="BF282"/>
  <c r="T282"/>
  <c r="R282"/>
  <c r="P282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2"/>
  <c r="BH272"/>
  <c r="BG272"/>
  <c r="BF272"/>
  <c r="T272"/>
  <c r="R272"/>
  <c r="P272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43"/>
  <c r="BH243"/>
  <c r="BG243"/>
  <c r="BF243"/>
  <c r="T243"/>
  <c r="R243"/>
  <c r="P243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1"/>
  <c r="BH231"/>
  <c r="BG231"/>
  <c r="BF231"/>
  <c r="T231"/>
  <c r="R231"/>
  <c r="P231"/>
  <c r="BI226"/>
  <c r="BH226"/>
  <c r="BG226"/>
  <c r="BF226"/>
  <c r="T226"/>
  <c r="R226"/>
  <c r="P226"/>
  <c r="BI222"/>
  <c r="BH222"/>
  <c r="BG222"/>
  <c r="BF222"/>
  <c r="T222"/>
  <c r="R222"/>
  <c r="P222"/>
  <c r="BI218"/>
  <c r="BH218"/>
  <c r="BG218"/>
  <c r="BF218"/>
  <c r="T218"/>
  <c r="R218"/>
  <c r="P218"/>
  <c r="BI213"/>
  <c r="BH213"/>
  <c r="BG213"/>
  <c r="BF213"/>
  <c r="T213"/>
  <c r="R213"/>
  <c r="P213"/>
  <c r="BI210"/>
  <c r="BH210"/>
  <c r="BG210"/>
  <c r="BF210"/>
  <c r="T210"/>
  <c r="R210"/>
  <c r="P210"/>
  <c r="BI206"/>
  <c r="BH206"/>
  <c r="BG206"/>
  <c r="BF206"/>
  <c r="T206"/>
  <c r="R206"/>
  <c r="P206"/>
  <c r="BI203"/>
  <c r="BH203"/>
  <c r="BG203"/>
  <c r="BF203"/>
  <c r="T203"/>
  <c r="R203"/>
  <c r="P203"/>
  <c r="BI198"/>
  <c r="BH198"/>
  <c r="BG198"/>
  <c r="BF198"/>
  <c r="T198"/>
  <c r="R198"/>
  <c r="P198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78"/>
  <c r="BH178"/>
  <c r="BG178"/>
  <c r="BF178"/>
  <c r="T178"/>
  <c r="R178"/>
  <c r="P178"/>
  <c r="BI172"/>
  <c r="BH172"/>
  <c r="BG172"/>
  <c r="BF172"/>
  <c r="T172"/>
  <c r="R172"/>
  <c r="P172"/>
  <c r="BI168"/>
  <c r="BH168"/>
  <c r="BG168"/>
  <c r="BF168"/>
  <c r="T168"/>
  <c r="R168"/>
  <c r="P168"/>
  <c r="BI166"/>
  <c r="BH166"/>
  <c r="BG166"/>
  <c r="BF166"/>
  <c r="T166"/>
  <c r="R166"/>
  <c r="P166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3"/>
  <c r="BH133"/>
  <c r="BG133"/>
  <c r="BF133"/>
  <c r="T133"/>
  <c r="R133"/>
  <c r="P133"/>
  <c r="BI129"/>
  <c r="BH129"/>
  <c r="BG129"/>
  <c r="BF129"/>
  <c r="T129"/>
  <c r="R129"/>
  <c r="P129"/>
  <c r="BI127"/>
  <c r="BH127"/>
  <c r="BG127"/>
  <c r="BF127"/>
  <c r="T127"/>
  <c r="R127"/>
  <c r="P127"/>
  <c r="BI123"/>
  <c r="BH123"/>
  <c r="BG123"/>
  <c r="BF123"/>
  <c r="T123"/>
  <c r="R123"/>
  <c r="P123"/>
  <c r="BI121"/>
  <c r="BH121"/>
  <c r="BG121"/>
  <c r="BF121"/>
  <c r="T121"/>
  <c r="R121"/>
  <c r="P121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5"/>
  <c r="BH95"/>
  <c r="BG95"/>
  <c r="BF95"/>
  <c r="T95"/>
  <c r="R95"/>
  <c r="P95"/>
  <c r="J88"/>
  <c r="F88"/>
  <c r="F86"/>
  <c r="E84"/>
  <c r="J58"/>
  <c r="F58"/>
  <c r="F56"/>
  <c r="E54"/>
  <c r="J26"/>
  <c r="E26"/>
  <c r="J59"/>
  <c r="J25"/>
  <c r="J20"/>
  <c r="E20"/>
  <c r="F89"/>
  <c r="J19"/>
  <c r="J14"/>
  <c r="J86"/>
  <c r="E7"/>
  <c r="E50"/>
  <c i="3" r="J39"/>
  <c r="J38"/>
  <c i="1" r="AY57"/>
  <c i="3" r="J37"/>
  <c i="1" r="AX57"/>
  <c i="3" r="BI378"/>
  <c r="BH378"/>
  <c r="BG378"/>
  <c r="BF378"/>
  <c r="T378"/>
  <c r="T377"/>
  <c r="R378"/>
  <c r="R377"/>
  <c r="P378"/>
  <c r="P377"/>
  <c r="BI373"/>
  <c r="BH373"/>
  <c r="BG373"/>
  <c r="BF373"/>
  <c r="T373"/>
  <c r="R373"/>
  <c r="P373"/>
  <c r="BI371"/>
  <c r="BH371"/>
  <c r="BG371"/>
  <c r="BF371"/>
  <c r="T371"/>
  <c r="R371"/>
  <c r="P371"/>
  <c r="BI369"/>
  <c r="BH369"/>
  <c r="BG369"/>
  <c r="BF369"/>
  <c r="T369"/>
  <c r="R369"/>
  <c r="P369"/>
  <c r="BI365"/>
  <c r="BH365"/>
  <c r="BG365"/>
  <c r="BF365"/>
  <c r="T365"/>
  <c r="R365"/>
  <c r="P365"/>
  <c r="BI363"/>
  <c r="BH363"/>
  <c r="BG363"/>
  <c r="BF363"/>
  <c r="T363"/>
  <c r="R363"/>
  <c r="P363"/>
  <c r="BI358"/>
  <c r="BH358"/>
  <c r="BG358"/>
  <c r="BF358"/>
  <c r="T358"/>
  <c r="R358"/>
  <c r="P358"/>
  <c r="BI354"/>
  <c r="BH354"/>
  <c r="BG354"/>
  <c r="BF354"/>
  <c r="T354"/>
  <c r="R354"/>
  <c r="P354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8"/>
  <c r="BH348"/>
  <c r="BG348"/>
  <c r="BF348"/>
  <c r="T348"/>
  <c r="R348"/>
  <c r="P348"/>
  <c r="BI347"/>
  <c r="BH347"/>
  <c r="BG347"/>
  <c r="BF347"/>
  <c r="T347"/>
  <c r="R347"/>
  <c r="P347"/>
  <c r="BI345"/>
  <c r="BH345"/>
  <c r="BG345"/>
  <c r="BF345"/>
  <c r="T345"/>
  <c r="R345"/>
  <c r="P345"/>
  <c r="BI344"/>
  <c r="BH344"/>
  <c r="BG344"/>
  <c r="BF344"/>
  <c r="T344"/>
  <c r="R344"/>
  <c r="P344"/>
  <c r="BI342"/>
  <c r="BH342"/>
  <c r="BG342"/>
  <c r="BF342"/>
  <c r="T342"/>
  <c r="R342"/>
  <c r="P342"/>
  <c r="BI341"/>
  <c r="BH341"/>
  <c r="BG341"/>
  <c r="BF341"/>
  <c r="T341"/>
  <c r="R341"/>
  <c r="P341"/>
  <c r="BI339"/>
  <c r="BH339"/>
  <c r="BG339"/>
  <c r="BF339"/>
  <c r="T339"/>
  <c r="R339"/>
  <c r="P339"/>
  <c r="BI338"/>
  <c r="BH338"/>
  <c r="BG338"/>
  <c r="BF338"/>
  <c r="T338"/>
  <c r="R338"/>
  <c r="P338"/>
  <c r="BI336"/>
  <c r="BH336"/>
  <c r="BG336"/>
  <c r="BF336"/>
  <c r="T336"/>
  <c r="R336"/>
  <c r="P336"/>
  <c r="BI335"/>
  <c r="BH335"/>
  <c r="BG335"/>
  <c r="BF335"/>
  <c r="T335"/>
  <c r="R335"/>
  <c r="P335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29"/>
  <c r="BH329"/>
  <c r="BG329"/>
  <c r="BF329"/>
  <c r="T329"/>
  <c r="R329"/>
  <c r="P329"/>
  <c r="BI327"/>
  <c r="BH327"/>
  <c r="BG327"/>
  <c r="BF327"/>
  <c r="T327"/>
  <c r="R327"/>
  <c r="P327"/>
  <c r="BI325"/>
  <c r="BH325"/>
  <c r="BG325"/>
  <c r="BF325"/>
  <c r="T325"/>
  <c r="R325"/>
  <c r="P325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19"/>
  <c r="BH319"/>
  <c r="BG319"/>
  <c r="BF319"/>
  <c r="T319"/>
  <c r="R319"/>
  <c r="P319"/>
  <c r="BI318"/>
  <c r="BH318"/>
  <c r="BG318"/>
  <c r="BF318"/>
  <c r="T318"/>
  <c r="R318"/>
  <c r="P318"/>
  <c r="BI316"/>
  <c r="BH316"/>
  <c r="BG316"/>
  <c r="BF316"/>
  <c r="T316"/>
  <c r="R316"/>
  <c r="P316"/>
  <c r="BI315"/>
  <c r="BH315"/>
  <c r="BG315"/>
  <c r="BF315"/>
  <c r="T315"/>
  <c r="R315"/>
  <c r="P315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5"/>
  <c r="BH305"/>
  <c r="BG305"/>
  <c r="BF305"/>
  <c r="T305"/>
  <c r="R305"/>
  <c r="P305"/>
  <c r="BI304"/>
  <c r="BH304"/>
  <c r="BG304"/>
  <c r="BF304"/>
  <c r="T304"/>
  <c r="R304"/>
  <c r="P304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4"/>
  <c r="BH294"/>
  <c r="BG294"/>
  <c r="BF294"/>
  <c r="T294"/>
  <c r="R294"/>
  <c r="P294"/>
  <c r="BI290"/>
  <c r="BH290"/>
  <c r="BG290"/>
  <c r="BF290"/>
  <c r="T290"/>
  <c r="R290"/>
  <c r="P290"/>
  <c r="BI288"/>
  <c r="BH288"/>
  <c r="BG288"/>
  <c r="BF288"/>
  <c r="T288"/>
  <c r="R288"/>
  <c r="P288"/>
  <c r="BI287"/>
  <c r="BH287"/>
  <c r="BG287"/>
  <c r="BF287"/>
  <c r="T287"/>
  <c r="R287"/>
  <c r="P287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79"/>
  <c r="BH279"/>
  <c r="BG279"/>
  <c r="BF279"/>
  <c r="T279"/>
  <c r="R279"/>
  <c r="P279"/>
  <c r="BI274"/>
  <c r="BH274"/>
  <c r="BG274"/>
  <c r="BF274"/>
  <c r="T274"/>
  <c r="R274"/>
  <c r="P274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2"/>
  <c r="BH262"/>
  <c r="BG262"/>
  <c r="BF262"/>
  <c r="T262"/>
  <c r="R262"/>
  <c r="P262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2"/>
  <c r="BH252"/>
  <c r="BG252"/>
  <c r="BF252"/>
  <c r="T252"/>
  <c r="R252"/>
  <c r="P252"/>
  <c r="BI248"/>
  <c r="BH248"/>
  <c r="BG248"/>
  <c r="BF248"/>
  <c r="T248"/>
  <c r="R248"/>
  <c r="P248"/>
  <c r="BI243"/>
  <c r="BH243"/>
  <c r="BG243"/>
  <c r="BF243"/>
  <c r="T243"/>
  <c r="R243"/>
  <c r="P243"/>
  <c r="BI239"/>
  <c r="BH239"/>
  <c r="BG239"/>
  <c r="BF239"/>
  <c r="T239"/>
  <c r="R239"/>
  <c r="P239"/>
  <c r="BI235"/>
  <c r="BH235"/>
  <c r="BG235"/>
  <c r="BF235"/>
  <c r="T235"/>
  <c r="R235"/>
  <c r="P235"/>
  <c r="BI230"/>
  <c r="BH230"/>
  <c r="BG230"/>
  <c r="BF230"/>
  <c r="T230"/>
  <c r="R230"/>
  <c r="P230"/>
  <c r="BI227"/>
  <c r="BH227"/>
  <c r="BG227"/>
  <c r="BF227"/>
  <c r="T227"/>
  <c r="R227"/>
  <c r="P227"/>
  <c r="BI222"/>
  <c r="BH222"/>
  <c r="BG222"/>
  <c r="BF222"/>
  <c r="T222"/>
  <c r="R222"/>
  <c r="P222"/>
  <c r="BI216"/>
  <c r="BH216"/>
  <c r="BG216"/>
  <c r="BF216"/>
  <c r="T216"/>
  <c r="R216"/>
  <c r="P216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0"/>
  <c r="BH190"/>
  <c r="BG190"/>
  <c r="BF190"/>
  <c r="T190"/>
  <c r="R190"/>
  <c r="P190"/>
  <c r="BI184"/>
  <c r="BH184"/>
  <c r="BG184"/>
  <c r="BF184"/>
  <c r="T184"/>
  <c r="R184"/>
  <c r="P184"/>
  <c r="BI180"/>
  <c r="BH180"/>
  <c r="BG180"/>
  <c r="BF180"/>
  <c r="T180"/>
  <c r="R180"/>
  <c r="P180"/>
  <c r="BI178"/>
  <c r="BH178"/>
  <c r="BG178"/>
  <c r="BF178"/>
  <c r="T178"/>
  <c r="R178"/>
  <c r="P178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40"/>
  <c r="BH140"/>
  <c r="BG140"/>
  <c r="BF140"/>
  <c r="T140"/>
  <c r="R140"/>
  <c r="P140"/>
  <c r="BI135"/>
  <c r="BH135"/>
  <c r="BG135"/>
  <c r="BF135"/>
  <c r="T135"/>
  <c r="R135"/>
  <c r="P135"/>
  <c r="BI133"/>
  <c r="BH133"/>
  <c r="BG133"/>
  <c r="BF133"/>
  <c r="T133"/>
  <c r="R133"/>
  <c r="P133"/>
  <c r="BI129"/>
  <c r="BH129"/>
  <c r="BG129"/>
  <c r="BF129"/>
  <c r="T129"/>
  <c r="R129"/>
  <c r="P129"/>
  <c r="BI127"/>
  <c r="BH127"/>
  <c r="BG127"/>
  <c r="BF127"/>
  <c r="T127"/>
  <c r="R127"/>
  <c r="P127"/>
  <c r="BI122"/>
  <c r="BH122"/>
  <c r="BG122"/>
  <c r="BF122"/>
  <c r="T122"/>
  <c r="R122"/>
  <c r="P122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9"/>
  <c r="BH109"/>
  <c r="BG109"/>
  <c r="BF109"/>
  <c r="T109"/>
  <c r="R109"/>
  <c r="P109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5"/>
  <c r="BH95"/>
  <c r="BG95"/>
  <c r="BF95"/>
  <c r="T95"/>
  <c r="R95"/>
  <c r="P95"/>
  <c r="J88"/>
  <c r="F88"/>
  <c r="F86"/>
  <c r="E84"/>
  <c r="J58"/>
  <c r="F58"/>
  <c r="F56"/>
  <c r="E54"/>
  <c r="J26"/>
  <c r="E26"/>
  <c r="J59"/>
  <c r="J25"/>
  <c r="J20"/>
  <c r="E20"/>
  <c r="F59"/>
  <c r="J19"/>
  <c r="J14"/>
  <c r="J56"/>
  <c r="E7"/>
  <c r="E50"/>
  <c i="2" r="J39"/>
  <c r="J38"/>
  <c i="1" r="AY56"/>
  <c i="2" r="J37"/>
  <c i="1" r="AX56"/>
  <c i="2" r="BI327"/>
  <c r="BH327"/>
  <c r="BG327"/>
  <c r="BF327"/>
  <c r="T327"/>
  <c r="T326"/>
  <c r="R327"/>
  <c r="R326"/>
  <c r="P327"/>
  <c r="P326"/>
  <c r="BI322"/>
  <c r="BH322"/>
  <c r="BG322"/>
  <c r="BF322"/>
  <c r="T322"/>
  <c r="R322"/>
  <c r="P322"/>
  <c r="BI318"/>
  <c r="BH318"/>
  <c r="BG318"/>
  <c r="BF318"/>
  <c r="T318"/>
  <c r="R318"/>
  <c r="P318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8"/>
  <c r="BH308"/>
  <c r="BG308"/>
  <c r="BF308"/>
  <c r="T308"/>
  <c r="R308"/>
  <c r="P308"/>
  <c r="BI307"/>
  <c r="BH307"/>
  <c r="BG307"/>
  <c r="BF307"/>
  <c r="T307"/>
  <c r="R307"/>
  <c r="P307"/>
  <c r="BI305"/>
  <c r="BH305"/>
  <c r="BG305"/>
  <c r="BF305"/>
  <c r="T305"/>
  <c r="R305"/>
  <c r="P305"/>
  <c r="BI304"/>
  <c r="BH304"/>
  <c r="BG304"/>
  <c r="BF304"/>
  <c r="T304"/>
  <c r="R304"/>
  <c r="P304"/>
  <c r="BI302"/>
  <c r="BH302"/>
  <c r="BG302"/>
  <c r="BF302"/>
  <c r="T302"/>
  <c r="R302"/>
  <c r="P302"/>
  <c r="BI301"/>
  <c r="BH301"/>
  <c r="BG301"/>
  <c r="BF301"/>
  <c r="T301"/>
  <c r="R301"/>
  <c r="P301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1"/>
  <c r="BH281"/>
  <c r="BG281"/>
  <c r="BF281"/>
  <c r="T281"/>
  <c r="R281"/>
  <c r="P281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4"/>
  <c r="BH274"/>
  <c r="BG274"/>
  <c r="BF274"/>
  <c r="T274"/>
  <c r="R274"/>
  <c r="P274"/>
  <c r="BI273"/>
  <c r="BH273"/>
  <c r="BG273"/>
  <c r="BF273"/>
  <c r="T273"/>
  <c r="R273"/>
  <c r="P273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48"/>
  <c r="BH248"/>
  <c r="BG248"/>
  <c r="BF248"/>
  <c r="T248"/>
  <c r="R248"/>
  <c r="P248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1"/>
  <c r="BH241"/>
  <c r="BG241"/>
  <c r="BF241"/>
  <c r="T241"/>
  <c r="R241"/>
  <c r="P241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5"/>
  <c r="BH235"/>
  <c r="BG235"/>
  <c r="BF235"/>
  <c r="T235"/>
  <c r="R235"/>
  <c r="P235"/>
  <c r="BI233"/>
  <c r="BH233"/>
  <c r="BG233"/>
  <c r="BF233"/>
  <c r="T233"/>
  <c r="R233"/>
  <c r="P233"/>
  <c r="BI228"/>
  <c r="BH228"/>
  <c r="BG228"/>
  <c r="BF228"/>
  <c r="T228"/>
  <c r="R228"/>
  <c r="P228"/>
  <c r="BI224"/>
  <c r="BH224"/>
  <c r="BG224"/>
  <c r="BF224"/>
  <c r="T224"/>
  <c r="R224"/>
  <c r="P224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6"/>
  <c r="BH206"/>
  <c r="BG206"/>
  <c r="BF206"/>
  <c r="T206"/>
  <c r="R206"/>
  <c r="P206"/>
  <c r="BI203"/>
  <c r="BH203"/>
  <c r="BG203"/>
  <c r="BF203"/>
  <c r="T203"/>
  <c r="R203"/>
  <c r="P203"/>
  <c r="BI199"/>
  <c r="BH199"/>
  <c r="BG199"/>
  <c r="BF199"/>
  <c r="T199"/>
  <c r="R199"/>
  <c r="P199"/>
  <c r="BI193"/>
  <c r="BH193"/>
  <c r="BG193"/>
  <c r="BF193"/>
  <c r="T193"/>
  <c r="R193"/>
  <c r="P193"/>
  <c r="BI189"/>
  <c r="BH189"/>
  <c r="BG189"/>
  <c r="BF189"/>
  <c r="T189"/>
  <c r="R189"/>
  <c r="P189"/>
  <c r="BI185"/>
  <c r="BH185"/>
  <c r="BG185"/>
  <c r="BF185"/>
  <c r="T185"/>
  <c r="R185"/>
  <c r="P185"/>
  <c r="BI181"/>
  <c r="BH181"/>
  <c r="BG181"/>
  <c r="BF181"/>
  <c r="T181"/>
  <c r="R181"/>
  <c r="P181"/>
  <c r="BI179"/>
  <c r="BH179"/>
  <c r="BG179"/>
  <c r="BF179"/>
  <c r="T179"/>
  <c r="R179"/>
  <c r="P179"/>
  <c r="BI174"/>
  <c r="BH174"/>
  <c r="BG174"/>
  <c r="BF174"/>
  <c r="T174"/>
  <c r="R174"/>
  <c r="P174"/>
  <c r="BI170"/>
  <c r="BH170"/>
  <c r="BG170"/>
  <c r="BF170"/>
  <c r="T170"/>
  <c r="R170"/>
  <c r="P170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3"/>
  <c r="BH153"/>
  <c r="BG153"/>
  <c r="BF153"/>
  <c r="T153"/>
  <c r="R153"/>
  <c r="P153"/>
  <c r="BI147"/>
  <c r="BH147"/>
  <c r="BG147"/>
  <c r="BF147"/>
  <c r="T147"/>
  <c r="R147"/>
  <c r="P147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7"/>
  <c r="BH137"/>
  <c r="BG137"/>
  <c r="BF137"/>
  <c r="T137"/>
  <c r="R137"/>
  <c r="P137"/>
  <c r="BI133"/>
  <c r="BH133"/>
  <c r="BG133"/>
  <c r="BF133"/>
  <c r="T133"/>
  <c r="R133"/>
  <c r="P133"/>
  <c r="BI129"/>
  <c r="BH129"/>
  <c r="BG129"/>
  <c r="BF129"/>
  <c r="T129"/>
  <c r="R129"/>
  <c r="P129"/>
  <c r="BI120"/>
  <c r="BH120"/>
  <c r="BG120"/>
  <c r="BF120"/>
  <c r="T120"/>
  <c r="R120"/>
  <c r="P120"/>
  <c r="BI116"/>
  <c r="BH116"/>
  <c r="BG116"/>
  <c r="BF116"/>
  <c r="T116"/>
  <c r="R116"/>
  <c r="P116"/>
  <c r="BI114"/>
  <c r="BH114"/>
  <c r="BG114"/>
  <c r="BF114"/>
  <c r="T114"/>
  <c r="R114"/>
  <c r="P114"/>
  <c r="BI110"/>
  <c r="BH110"/>
  <c r="BG110"/>
  <c r="BF110"/>
  <c r="T110"/>
  <c r="R110"/>
  <c r="P110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3"/>
  <c r="BH93"/>
  <c r="BG93"/>
  <c r="BF93"/>
  <c r="T93"/>
  <c r="R93"/>
  <c r="P93"/>
  <c r="J86"/>
  <c r="F86"/>
  <c r="F84"/>
  <c r="E82"/>
  <c r="J58"/>
  <c r="F58"/>
  <c r="F56"/>
  <c r="E54"/>
  <c r="J26"/>
  <c r="E26"/>
  <c r="J59"/>
  <c r="J25"/>
  <c r="J20"/>
  <c r="E20"/>
  <c r="F59"/>
  <c r="J19"/>
  <c r="J14"/>
  <c r="J84"/>
  <c r="E7"/>
  <c r="E50"/>
  <c i="1" r="L50"/>
  <c r="AM50"/>
  <c r="AM49"/>
  <c r="L49"/>
  <c r="AM47"/>
  <c r="L47"/>
  <c r="L45"/>
  <c r="L44"/>
  <c i="2" r="BK254"/>
  <c r="J185"/>
  <c r="BK133"/>
  <c i="3" r="BK352"/>
  <c r="J307"/>
  <c r="J313"/>
  <c r="J122"/>
  <c i="4" r="J275"/>
  <c r="BK253"/>
  <c r="BK298"/>
  <c i="5" r="BK287"/>
  <c r="J99"/>
  <c r="BK159"/>
  <c i="6" r="BK169"/>
  <c r="BK121"/>
  <c i="7" r="BK370"/>
  <c r="J418"/>
  <c r="BK121"/>
  <c r="J166"/>
  <c i="8" r="J255"/>
  <c r="J152"/>
  <c i="9" r="J262"/>
  <c r="BK329"/>
  <c r="J121"/>
  <c i="10" r="J123"/>
  <c r="BK263"/>
  <c i="11" r="BK207"/>
  <c r="J140"/>
  <c i="12" r="BK200"/>
  <c r="J238"/>
  <c r="BK105"/>
  <c i="13" r="J157"/>
  <c r="J260"/>
  <c i="14" r="J93"/>
  <c i="2" r="BK110"/>
  <c r="J305"/>
  <c r="J155"/>
  <c i="3" r="BK318"/>
  <c r="J184"/>
  <c i="4" r="BK243"/>
  <c r="J155"/>
  <c r="BK316"/>
  <c r="BK166"/>
  <c i="5" r="BK269"/>
  <c r="BK271"/>
  <c i="6" r="BK257"/>
  <c r="J131"/>
  <c r="J278"/>
  <c i="7" r="BK392"/>
  <c r="BK269"/>
  <c r="BK223"/>
  <c i="8" r="BK152"/>
  <c r="J205"/>
  <c i="9" r="J356"/>
  <c r="BK397"/>
  <c r="BK414"/>
  <c r="BK352"/>
  <c i="10" r="BK222"/>
  <c r="BK224"/>
  <c i="11" r="J269"/>
  <c r="J239"/>
  <c i="12" r="J242"/>
  <c r="BK209"/>
  <c r="J274"/>
  <c i="13" r="J262"/>
  <c r="J291"/>
  <c i="2" r="BK263"/>
  <c r="BK114"/>
  <c r="J314"/>
  <c i="3" r="J348"/>
  <c r="J301"/>
  <c r="J335"/>
  <c i="4" r="BK285"/>
  <c r="J329"/>
  <c r="J276"/>
  <c i="5" r="BK274"/>
  <c r="J252"/>
  <c i="6" r="J127"/>
  <c r="BK179"/>
  <c i="7" r="J225"/>
  <c r="BK182"/>
  <c r="J345"/>
  <c i="8" r="BK279"/>
  <c r="J156"/>
  <c i="9" r="BK138"/>
  <c r="J342"/>
  <c r="BK383"/>
  <c i="10" r="BK267"/>
  <c r="J260"/>
  <c r="BK150"/>
  <c i="11" r="J267"/>
  <c i="12" r="BK154"/>
  <c r="BK283"/>
  <c i="13" r="BK243"/>
  <c r="BK124"/>
  <c i="14" r="BK87"/>
  <c i="2" r="J142"/>
  <c r="BK236"/>
  <c r="J114"/>
  <c i="3" r="BK329"/>
  <c r="J318"/>
  <c r="BK342"/>
  <c i="4" r="BK210"/>
  <c r="J182"/>
  <c r="BK257"/>
  <c i="5" r="BK292"/>
  <c r="BK232"/>
  <c r="BK207"/>
  <c r="J299"/>
  <c r="BK323"/>
  <c i="6" r="J191"/>
  <c r="BK265"/>
  <c i="7" r="BK345"/>
  <c r="BK408"/>
  <c i="8" r="J264"/>
  <c r="J97"/>
  <c i="9" r="BK273"/>
  <c r="J171"/>
  <c r="BK282"/>
  <c r="BK411"/>
  <c i="10" r="BK247"/>
  <c i="11" r="BK160"/>
  <c r="BK235"/>
  <c r="BK93"/>
  <c i="12" r="J221"/>
  <c i="13" r="BK239"/>
  <c r="J252"/>
  <c r="J322"/>
  <c i="2" r="BK248"/>
  <c r="BK299"/>
  <c r="J308"/>
  <c r="BK104"/>
  <c i="3" r="BK284"/>
  <c r="J163"/>
  <c r="J339"/>
  <c r="BK100"/>
  <c r="J333"/>
  <c r="J155"/>
  <c i="4" r="J268"/>
  <c r="J115"/>
  <c r="J121"/>
  <c i="5" r="J271"/>
  <c r="J269"/>
  <c i="6" r="J255"/>
  <c r="J103"/>
  <c r="BK254"/>
  <c i="7" r="BK305"/>
  <c r="J178"/>
  <c r="BK299"/>
  <c i="8" r="BK310"/>
  <c r="J286"/>
  <c r="BK144"/>
  <c i="9" r="BK178"/>
  <c r="J102"/>
  <c r="J138"/>
  <c r="BK230"/>
  <c i="10" r="BK113"/>
  <c i="11" r="J152"/>
  <c r="BK198"/>
  <c i="12" r="J264"/>
  <c r="J261"/>
  <c r="BK264"/>
  <c i="13" r="J231"/>
  <c r="J169"/>
  <c r="BK292"/>
  <c i="2" r="J270"/>
  <c r="J211"/>
  <c r="BK311"/>
  <c r="J260"/>
  <c i="3" r="BK163"/>
  <c r="BK216"/>
  <c r="J378"/>
  <c r="BK287"/>
  <c i="4" r="J166"/>
  <c r="BK322"/>
  <c r="BK161"/>
  <c i="5" r="J211"/>
  <c r="BK156"/>
  <c r="J266"/>
  <c i="6" r="J234"/>
  <c r="J287"/>
  <c r="BK107"/>
  <c i="7" r="BK358"/>
  <c r="BK326"/>
  <c i="8" r="BK309"/>
  <c i="9" r="J389"/>
  <c r="J358"/>
  <c r="J404"/>
  <c r="J113"/>
  <c i="10" r="J263"/>
  <c r="BK136"/>
  <c i="11" r="J172"/>
  <c r="BK278"/>
  <c i="12" r="J283"/>
  <c r="J112"/>
  <c i="13" r="BK187"/>
  <c r="BK299"/>
  <c i="14" r="BK86"/>
  <c i="2" r="BK215"/>
  <c r="BK314"/>
  <c r="BK304"/>
  <c i="3" r="BK309"/>
  <c r="J323"/>
  <c i="4" r="BK273"/>
  <c r="J198"/>
  <c r="J309"/>
  <c i="5" r="BK296"/>
  <c r="J131"/>
  <c r="J227"/>
  <c i="6" r="J296"/>
  <c r="J109"/>
  <c i="7" r="BK412"/>
  <c r="BK263"/>
  <c r="BK337"/>
  <c i="8" r="J251"/>
  <c r="BK226"/>
  <c i="9" r="J384"/>
  <c r="BK412"/>
  <c r="BK266"/>
  <c r="BK367"/>
  <c i="10" r="J243"/>
  <c r="BK231"/>
  <c i="11" r="J234"/>
  <c r="J250"/>
  <c i="12" r="BK248"/>
  <c r="J268"/>
  <c i="13" r="J104"/>
  <c r="BK108"/>
  <c r="J206"/>
  <c i="2" r="BK260"/>
  <c r="J219"/>
  <c r="J248"/>
  <c r="BK181"/>
  <c i="3" r="J104"/>
  <c r="BK308"/>
  <c r="J315"/>
  <c i="4" r="J178"/>
  <c r="BK147"/>
  <c r="BK103"/>
  <c i="5" r="J179"/>
  <c r="BK119"/>
  <c r="J244"/>
  <c i="6" r="J275"/>
  <c r="BK95"/>
  <c r="J101"/>
  <c i="7" r="BK312"/>
  <c r="BK230"/>
  <c r="J200"/>
  <c r="J238"/>
  <c i="8" r="J275"/>
  <c r="J278"/>
  <c i="9" r="BK253"/>
  <c r="J186"/>
  <c r="BK165"/>
  <c r="J288"/>
  <c i="10" r="BK257"/>
  <c r="BK260"/>
  <c i="11" r="J105"/>
  <c r="J273"/>
  <c i="12" r="BK107"/>
  <c r="BK172"/>
  <c r="BK299"/>
  <c i="13" r="J280"/>
  <c r="BK200"/>
  <c i="14" r="BK92"/>
  <c i="2" r="J307"/>
  <c r="J199"/>
  <c r="BK93"/>
  <c r="BK307"/>
  <c r="J236"/>
  <c i="3" r="J354"/>
  <c r="BK281"/>
  <c r="BK133"/>
  <c i="4" r="J95"/>
  <c r="BK107"/>
  <c r="J158"/>
  <c r="BK194"/>
  <c i="5" r="BK277"/>
  <c r="BK263"/>
  <c i="6" r="BK152"/>
  <c r="BK165"/>
  <c r="J113"/>
  <c i="7" r="J350"/>
  <c r="J367"/>
  <c r="BK200"/>
  <c i="8" r="J170"/>
  <c r="J247"/>
  <c i="9" r="BK403"/>
  <c r="BK355"/>
  <c r="BK241"/>
  <c r="J391"/>
  <c r="J244"/>
  <c i="10" r="J207"/>
  <c r="BK207"/>
  <c r="J257"/>
  <c i="11" r="BK250"/>
  <c r="J241"/>
  <c i="12" r="BK292"/>
  <c r="BK197"/>
  <c r="BK118"/>
  <c i="13" r="J187"/>
  <c r="BK260"/>
  <c r="BK129"/>
  <c i="2" r="BK310"/>
  <c r="J261"/>
  <c r="BK296"/>
  <c i="3" r="J283"/>
  <c r="J290"/>
  <c r="BK323"/>
  <c i="4" r="BK268"/>
  <c r="BK235"/>
  <c r="BK226"/>
  <c i="5" r="J183"/>
  <c r="J191"/>
  <c r="BK294"/>
  <c r="BK249"/>
  <c i="6" r="J261"/>
  <c r="J264"/>
  <c r="BK275"/>
  <c i="7" r="J326"/>
  <c r="J154"/>
  <c r="BK158"/>
  <c r="BK208"/>
  <c i="8" r="J140"/>
  <c r="BK273"/>
  <c i="9" r="J418"/>
  <c r="J320"/>
  <c r="J100"/>
  <c r="J127"/>
  <c r="BK353"/>
  <c i="10" r="J267"/>
  <c r="J199"/>
  <c i="11" r="J231"/>
  <c r="BK97"/>
  <c i="12" r="J172"/>
  <c r="BK160"/>
  <c r="BK174"/>
  <c i="13" r="J234"/>
  <c r="J223"/>
  <c r="BK202"/>
  <c i="2" r="BK129"/>
  <c r="J278"/>
  <c r="J243"/>
  <c i="3" r="BK235"/>
  <c r="J239"/>
  <c r="J102"/>
  <c r="J309"/>
  <c i="4" r="J302"/>
  <c r="BK186"/>
  <c r="BK299"/>
  <c r="J99"/>
  <c i="5" r="BK260"/>
  <c r="BK267"/>
  <c i="6" r="J219"/>
  <c r="BK101"/>
  <c r="J140"/>
  <c i="7" r="J121"/>
  <c r="BK176"/>
  <c r="BK281"/>
  <c r="BK418"/>
  <c i="8" r="J268"/>
  <c r="BK233"/>
  <c i="9" r="J312"/>
  <c r="BK210"/>
  <c r="J257"/>
  <c i="10" r="BK255"/>
  <c r="J224"/>
  <c i="11" r="BK139"/>
  <c r="BK262"/>
  <c r="BK131"/>
  <c i="12" r="BK268"/>
  <c r="BK138"/>
  <c i="13" r="J122"/>
  <c r="BK118"/>
  <c r="J315"/>
  <c i="2" r="J281"/>
  <c r="BK301"/>
  <c r="BK308"/>
  <c r="BK137"/>
  <c i="3" r="J298"/>
  <c r="J100"/>
  <c r="J300"/>
  <c i="4" r="BK286"/>
  <c r="BK115"/>
  <c r="J289"/>
  <c i="5" r="BK270"/>
  <c r="BK227"/>
  <c r="J152"/>
  <c r="J265"/>
  <c i="6" r="J269"/>
  <c r="BK109"/>
  <c r="J144"/>
  <c i="7" r="BK138"/>
  <c r="J413"/>
  <c r="BK234"/>
  <c i="8" r="J233"/>
  <c r="J281"/>
  <c i="9" r="BK358"/>
  <c r="BK117"/>
  <c r="J230"/>
  <c r="J425"/>
  <c r="BK125"/>
  <c i="10" r="BK156"/>
  <c r="BK131"/>
  <c i="11" r="J253"/>
  <c r="J252"/>
  <c i="12" r="J184"/>
  <c r="BK272"/>
  <c r="BK270"/>
  <c i="13" r="J276"/>
  <c r="J309"/>
  <c i="14" r="BK89"/>
  <c i="1" r="AS55"/>
  <c i="3" r="BK135"/>
  <c r="BK358"/>
  <c r="J311"/>
  <c r="BK122"/>
  <c r="BK338"/>
  <c r="BK239"/>
  <c i="4" r="BK127"/>
  <c r="J303"/>
  <c r="BK190"/>
  <c i="5" r="BK162"/>
  <c r="J125"/>
  <c r="J167"/>
  <c i="6" r="BK281"/>
  <c r="J121"/>
  <c i="7" r="BK405"/>
  <c r="J104"/>
  <c r="J234"/>
  <c r="J176"/>
  <c i="8" r="J199"/>
  <c r="BK174"/>
  <c r="BK111"/>
  <c i="9" r="J393"/>
  <c r="BK338"/>
  <c r="BK257"/>
  <c r="J431"/>
  <c r="J398"/>
  <c i="10" r="BK248"/>
  <c r="J140"/>
  <c i="11" r="BK191"/>
  <c r="J235"/>
  <c i="12" r="J300"/>
  <c r="BK259"/>
  <c i="13" r="BK262"/>
  <c r="BK315"/>
  <c r="J326"/>
  <c i="2" r="J224"/>
  <c r="J181"/>
  <c r="BK96"/>
  <c r="BK163"/>
  <c i="3" r="BK116"/>
  <c r="J127"/>
  <c r="J371"/>
  <c r="J243"/>
  <c i="4" r="BK270"/>
  <c r="J151"/>
  <c r="J280"/>
  <c i="5" r="J169"/>
  <c r="J107"/>
  <c r="BK276"/>
  <c i="6" r="BK273"/>
  <c r="J249"/>
  <c r="J260"/>
  <c i="7" r="BK371"/>
  <c i="8" r="J209"/>
  <c i="9" r="J109"/>
  <c r="J273"/>
  <c r="BK208"/>
  <c r="BK95"/>
  <c i="10" r="J109"/>
  <c r="J265"/>
  <c i="11" r="J203"/>
  <c r="BK211"/>
  <c i="12" r="J257"/>
  <c r="J299"/>
  <c r="J253"/>
  <c i="13" r="BK283"/>
  <c r="BK206"/>
  <c r="BK326"/>
  <c i="14" r="J87"/>
  <c i="2" r="BK244"/>
  <c r="J292"/>
  <c r="BK153"/>
  <c r="J288"/>
  <c i="3" r="J347"/>
  <c i="4" r="BK256"/>
  <c r="J253"/>
  <c r="BK95"/>
  <c r="BK250"/>
  <c i="5" r="BK315"/>
  <c r="J297"/>
  <c i="6" r="BK260"/>
  <c r="BK268"/>
  <c r="BK264"/>
  <c i="7" r="J331"/>
  <c r="J392"/>
  <c r="J388"/>
  <c r="BK350"/>
  <c i="8" r="BK205"/>
  <c r="BK247"/>
  <c r="J117"/>
  <c i="9" r="J198"/>
  <c r="BK398"/>
  <c r="BK423"/>
  <c i="10" r="J97"/>
  <c r="J187"/>
  <c r="J261"/>
  <c i="11" r="BK101"/>
  <c r="J158"/>
  <c i="12" r="J259"/>
  <c r="J292"/>
  <c r="J230"/>
  <c i="13" r="J251"/>
  <c r="J145"/>
  <c r="J118"/>
  <c i="14" r="J82"/>
  <c i="2" r="BK120"/>
  <c r="BK116"/>
  <c r="BK142"/>
  <c r="BK211"/>
  <c i="3" r="J296"/>
  <c r="BK173"/>
  <c r="J206"/>
  <c i="4" r="BK276"/>
  <c r="BK277"/>
  <c r="J203"/>
  <c i="5" r="J148"/>
  <c r="J267"/>
  <c r="J300"/>
  <c r="BK157"/>
  <c i="6" r="BK207"/>
  <c r="J215"/>
  <c r="BK183"/>
  <c i="7" r="J190"/>
  <c r="BK225"/>
  <c r="BK287"/>
  <c i="8" r="J310"/>
  <c r="J230"/>
  <c r="BK286"/>
  <c i="9" r="BK407"/>
  <c r="BK297"/>
  <c r="BK127"/>
  <c r="J423"/>
  <c i="10" r="BK271"/>
  <c r="J222"/>
  <c r="J135"/>
  <c i="11" r="BK252"/>
  <c r="J147"/>
  <c r="J117"/>
  <c i="12" r="BK242"/>
  <c r="BK184"/>
  <c i="13" r="BK289"/>
  <c r="BK104"/>
  <c r="J112"/>
  <c i="14" r="BK85"/>
  <c i="2" r="BK228"/>
  <c r="J271"/>
  <c r="J241"/>
  <c i="3" r="BK262"/>
  <c r="J327"/>
  <c r="J331"/>
  <c r="BK268"/>
  <c r="J159"/>
  <c i="4" r="BK272"/>
  <c r="BK291"/>
  <c r="BK269"/>
  <c i="5" r="BK123"/>
  <c r="BK148"/>
  <c r="J277"/>
  <c i="6" r="BK248"/>
  <c r="BK155"/>
  <c r="J232"/>
  <c i="7" r="J277"/>
  <c r="BK174"/>
  <c r="BK429"/>
  <c i="8" r="BK295"/>
  <c r="BK176"/>
  <c i="9" r="J280"/>
  <c r="J181"/>
  <c r="BK113"/>
  <c r="J438"/>
  <c r="J325"/>
  <c i="10" r="J231"/>
  <c r="J143"/>
  <c i="11" r="BK117"/>
  <c r="J265"/>
  <c i="12" r="BK253"/>
  <c r="J295"/>
  <c i="13" r="BK165"/>
  <c r="J200"/>
  <c r="BK317"/>
  <c i="2" r="BK277"/>
  <c r="BK270"/>
  <c r="BK233"/>
  <c r="BK318"/>
  <c i="3" r="J342"/>
  <c r="BK331"/>
  <c r="J170"/>
  <c r="J302"/>
  <c i="4" r="BK280"/>
  <c r="BK259"/>
  <c r="BK314"/>
  <c r="J283"/>
  <c i="5" r="J302"/>
  <c r="J113"/>
  <c r="BK179"/>
  <c i="6" r="BK131"/>
  <c r="BK232"/>
  <c r="J248"/>
  <c i="7" r="BK178"/>
  <c r="J150"/>
  <c r="BK427"/>
  <c i="8" r="J107"/>
  <c r="J279"/>
  <c r="J174"/>
  <c i="9" r="BK391"/>
  <c r="BK288"/>
  <c r="J352"/>
  <c r="J408"/>
  <c i="10" r="BK170"/>
  <c r="J182"/>
  <c i="11" r="J182"/>
  <c r="J113"/>
  <c r="J249"/>
  <c i="12" r="BK273"/>
  <c r="BK238"/>
  <c i="13" r="J305"/>
  <c r="J129"/>
  <c r="BK96"/>
  <c i="2" r="BK240"/>
  <c r="BK245"/>
  <c r="J240"/>
  <c r="J276"/>
  <c i="3" r="BK301"/>
  <c r="BK190"/>
  <c r="J297"/>
  <c r="BK257"/>
  <c i="4" r="J186"/>
  <c r="J305"/>
  <c r="BK239"/>
  <c i="5" r="BK299"/>
  <c r="BK284"/>
  <c i="6" r="BK280"/>
  <c r="BK125"/>
  <c r="BK278"/>
  <c r="J158"/>
  <c i="7" r="BK203"/>
  <c r="BK166"/>
  <c r="J156"/>
  <c i="8" r="J271"/>
  <c r="BK282"/>
  <c r="J253"/>
  <c i="9" r="BK188"/>
  <c r="BK300"/>
  <c r="J165"/>
  <c i="10" r="BK276"/>
  <c r="BK191"/>
  <c i="11" r="BK249"/>
  <c r="BK216"/>
  <c i="12" r="J291"/>
  <c r="J101"/>
  <c r="J249"/>
  <c i="13" r="BK153"/>
  <c r="J239"/>
  <c r="BK258"/>
  <c i="2" r="J203"/>
  <c r="BK206"/>
  <c r="BK155"/>
  <c r="BK246"/>
  <c i="3" r="J190"/>
  <c r="BK184"/>
  <c r="BK198"/>
  <c r="BK248"/>
  <c i="4" r="J296"/>
  <c r="J301"/>
  <c i="5" r="BK317"/>
  <c r="J304"/>
  <c r="J240"/>
  <c r="BK214"/>
  <c r="BK103"/>
  <c r="J238"/>
  <c i="6" r="J210"/>
  <c r="BK251"/>
  <c r="J183"/>
  <c i="7" r="J182"/>
  <c r="BK379"/>
  <c r="BK307"/>
  <c i="8" r="J309"/>
  <c r="J128"/>
  <c i="9" r="BK395"/>
  <c r="BK400"/>
  <c r="J412"/>
  <c r="BK322"/>
  <c i="10" r="BK229"/>
  <c r="BK250"/>
  <c r="BK194"/>
  <c i="11" r="BK140"/>
  <c r="J263"/>
  <c i="12" r="J248"/>
  <c r="BK142"/>
  <c r="J258"/>
  <c i="13" r="BK279"/>
  <c r="BK141"/>
  <c r="BK286"/>
  <c i="2" r="BK297"/>
  <c r="J133"/>
  <c r="J108"/>
  <c r="BK316"/>
  <c i="3" r="BK339"/>
  <c r="J341"/>
  <c r="BK127"/>
  <c r="BK371"/>
  <c r="J284"/>
  <c i="4" r="J235"/>
  <c r="BK324"/>
  <c r="BK222"/>
  <c r="J226"/>
  <c i="5" r="BK283"/>
  <c r="BK290"/>
  <c r="BK321"/>
  <c i="6" r="BK153"/>
  <c r="BK219"/>
  <c r="J152"/>
  <c i="7" r="J332"/>
  <c r="J412"/>
  <c r="J427"/>
  <c i="8" r="J226"/>
  <c r="BK230"/>
  <c i="9" r="BK204"/>
  <c r="J407"/>
  <c r="J204"/>
  <c r="J381"/>
  <c i="10" r="J131"/>
  <c r="BK140"/>
  <c r="BK199"/>
  <c i="11" r="J174"/>
  <c r="BK241"/>
  <c i="12" r="J226"/>
  <c r="J114"/>
  <c r="J266"/>
  <c i="13" r="BK271"/>
  <c r="BK307"/>
  <c r="J227"/>
  <c i="2" r="BK327"/>
  <c r="J327"/>
  <c r="J116"/>
  <c i="3" r="J345"/>
  <c r="BK155"/>
  <c r="J116"/>
  <c r="J369"/>
  <c r="J285"/>
  <c i="4" r="J282"/>
  <c r="J210"/>
  <c r="BK168"/>
  <c r="J129"/>
  <c i="5" r="J276"/>
  <c r="J232"/>
  <c i="6" r="J265"/>
  <c i="7" r="BK154"/>
  <c r="J362"/>
  <c r="J337"/>
  <c r="J307"/>
  <c r="J273"/>
  <c r="J371"/>
  <c r="J108"/>
  <c r="BK104"/>
  <c r="BK322"/>
  <c i="8" r="BK168"/>
  <c r="BK304"/>
  <c r="J291"/>
  <c r="BK201"/>
  <c r="J282"/>
  <c i="9" r="J401"/>
  <c r="BK335"/>
  <c r="BK309"/>
  <c r="BK169"/>
  <c r="BK303"/>
  <c i="10" r="J238"/>
  <c r="BK212"/>
  <c i="11" r="BK267"/>
  <c r="J127"/>
  <c r="J191"/>
  <c i="12" r="BK217"/>
  <c r="BK241"/>
  <c r="J160"/>
  <c i="13" r="J286"/>
  <c r="J141"/>
  <c i="14" r="BK94"/>
  <c i="2" r="J266"/>
  <c r="BK108"/>
  <c r="BK235"/>
  <c r="BK253"/>
  <c i="3" r="J259"/>
  <c i="4" r="J266"/>
  <c r="BK320"/>
  <c r="BK283"/>
  <c i="5" r="J214"/>
  <c r="J249"/>
  <c r="BK273"/>
  <c i="6" r="BK200"/>
  <c r="BK119"/>
  <c r="BK228"/>
  <c i="7" r="BK150"/>
  <c r="BK238"/>
  <c r="J230"/>
  <c r="BK251"/>
  <c i="8" r="J273"/>
  <c r="J182"/>
  <c i="9" r="J282"/>
  <c r="BK134"/>
  <c r="BK293"/>
  <c r="BK433"/>
  <c i="10" r="BK251"/>
  <c r="BK236"/>
  <c r="J227"/>
  <c i="11" r="J170"/>
  <c r="J243"/>
  <c i="12" r="BK134"/>
  <c r="BK261"/>
  <c r="BK101"/>
  <c i="13" r="BK309"/>
  <c r="BK157"/>
  <c r="J92"/>
  <c i="2" r="BK294"/>
  <c r="BK276"/>
  <c r="J141"/>
  <c r="BK266"/>
  <c i="3" r="BK222"/>
  <c r="J112"/>
  <c r="BK196"/>
  <c i="4" r="J314"/>
  <c r="J316"/>
  <c r="BK237"/>
  <c r="J257"/>
  <c i="5" r="BK281"/>
  <c r="J144"/>
  <c r="J257"/>
  <c i="6" r="J181"/>
  <c r="BK144"/>
  <c r="BK127"/>
  <c r="BK140"/>
  <c i="7" r="BK156"/>
  <c r="J223"/>
  <c r="J313"/>
  <c i="8" r="J176"/>
  <c r="J160"/>
  <c i="9" r="J343"/>
  <c r="J403"/>
  <c r="J372"/>
  <c r="BK431"/>
  <c r="BK140"/>
  <c i="10" r="J251"/>
  <c r="BK238"/>
  <c i="11" r="J223"/>
  <c r="BK242"/>
  <c i="12" r="J269"/>
  <c r="BK287"/>
  <c r="J255"/>
  <c r="J197"/>
  <c i="13" r="J273"/>
  <c r="BK251"/>
  <c r="J153"/>
  <c i="9" r="BK381"/>
  <c r="BK274"/>
  <c r="BK429"/>
  <c i="10" r="J113"/>
  <c r="J236"/>
  <c i="11" r="J257"/>
  <c r="J242"/>
  <c i="12" r="BK188"/>
  <c r="BK244"/>
  <c r="J97"/>
  <c i="13" r="J165"/>
  <c r="J210"/>
  <c i="2" r="J256"/>
  <c r="J153"/>
  <c r="J315"/>
  <c r="BK261"/>
  <c i="3" r="J178"/>
  <c i="4" r="BK289"/>
  <c r="BK129"/>
  <c r="J259"/>
  <c i="5" r="J317"/>
  <c r="J273"/>
  <c r="BK117"/>
  <c r="BK107"/>
  <c i="6" r="J223"/>
  <c r="J195"/>
  <c r="BK163"/>
  <c i="7" r="J251"/>
  <c r="J146"/>
  <c r="J426"/>
  <c i="8" r="BK95"/>
  <c r="J295"/>
  <c r="J289"/>
  <c i="9" r="J363"/>
  <c r="BK401"/>
  <c r="BK171"/>
  <c r="BK181"/>
  <c r="J220"/>
  <c i="10" r="J255"/>
  <c r="J136"/>
  <c i="11" r="BK253"/>
  <c r="J207"/>
  <c i="12" r="BK265"/>
  <c r="BK255"/>
  <c r="BK240"/>
  <c i="13" r="BK266"/>
  <c r="BK254"/>
  <c i="14" r="BK93"/>
  <c i="2" r="J179"/>
  <c r="J120"/>
  <c r="BK203"/>
  <c i="3" r="BK347"/>
  <c r="BK319"/>
  <c r="BK279"/>
  <c r="J281"/>
  <c r="J180"/>
  <c i="4" r="J262"/>
  <c r="J293"/>
  <c r="BK101"/>
  <c i="5" r="BK95"/>
  <c r="J173"/>
  <c r="J281"/>
  <c i="6" r="J283"/>
  <c r="J236"/>
  <c r="BK269"/>
  <c i="7" r="J295"/>
  <c r="BK341"/>
  <c r="J396"/>
  <c r="BK421"/>
  <c i="8" r="BK97"/>
  <c r="BK264"/>
  <c i="9" r="BK404"/>
  <c r="J157"/>
  <c r="BK170"/>
  <c r="J134"/>
  <c r="J376"/>
  <c i="10" r="J170"/>
  <c r="BK148"/>
  <c r="BK187"/>
  <c i="11" r="BK174"/>
  <c r="J261"/>
  <c r="BK135"/>
  <c i="12" r="J244"/>
  <c r="J118"/>
  <c r="BK235"/>
  <c i="13" r="BK231"/>
  <c r="BK276"/>
  <c r="J327"/>
  <c i="14" r="BK91"/>
  <c i="2" r="J137"/>
  <c r="J296"/>
  <c r="BK174"/>
  <c i="3" r="BK332"/>
  <c r="BK302"/>
  <c r="J312"/>
  <c r="BK288"/>
  <c i="4" r="BK231"/>
  <c r="J264"/>
  <c r="J107"/>
  <c i="5" r="J199"/>
  <c r="BK183"/>
  <c r="J251"/>
  <c i="6" r="BK236"/>
  <c r="J107"/>
  <c r="J266"/>
  <c i="7" r="J285"/>
  <c r="J115"/>
  <c r="J379"/>
  <c i="8" r="J193"/>
  <c r="BK281"/>
  <c i="9" r="BK384"/>
  <c r="J367"/>
  <c r="J276"/>
  <c r="J338"/>
  <c i="10" r="J276"/>
  <c r="J235"/>
  <c i="11" r="BK105"/>
  <c r="J111"/>
  <c i="12" r="J174"/>
  <c r="J180"/>
  <c i="13" r="BK252"/>
  <c r="J124"/>
  <c r="J282"/>
  <c i="2" r="J235"/>
  <c r="J144"/>
  <c r="J301"/>
  <c i="3" r="BK159"/>
  <c r="J135"/>
  <c r="J248"/>
  <c i="4" r="BK296"/>
  <c r="BK301"/>
  <c r="BK248"/>
  <c i="5" r="J290"/>
  <c r="J306"/>
  <c r="BK223"/>
  <c i="6" r="BK271"/>
  <c r="J153"/>
  <c i="7" r="BK119"/>
  <c r="BK162"/>
  <c r="BK362"/>
  <c i="8" r="BK299"/>
  <c r="BK297"/>
  <c r="BK140"/>
  <c i="9" r="BK356"/>
  <c r="J144"/>
  <c r="BK312"/>
  <c r="J104"/>
  <c i="10" r="J259"/>
  <c r="BK239"/>
  <c i="11" r="BK170"/>
  <c r="BK152"/>
  <c r="BK195"/>
  <c i="12" r="BK278"/>
  <c r="BK221"/>
  <c i="13" r="J317"/>
  <c r="J171"/>
  <c i="2" r="J318"/>
  <c i="1" r="AS63"/>
  <c i="3" r="BK109"/>
  <c r="BK325"/>
  <c r="J288"/>
  <c r="BK178"/>
  <c i="4" r="J256"/>
  <c r="J287"/>
  <c i="5" r="J103"/>
  <c r="BK252"/>
  <c r="BK236"/>
  <c i="6" r="BK296"/>
  <c r="J175"/>
  <c i="7" r="J408"/>
  <c r="BK366"/>
  <c r="BK285"/>
  <c r="BK190"/>
  <c i="8" r="BK128"/>
  <c r="BK91"/>
  <c i="9" r="BK280"/>
  <c r="J178"/>
  <c i="10" r="BK227"/>
  <c r="J103"/>
  <c i="11" r="BK228"/>
  <c r="BK182"/>
  <c i="12" r="J200"/>
  <c r="BK112"/>
  <c i="13" r="BK302"/>
  <c r="BK327"/>
  <c i="2" r="BK288"/>
  <c r="J110"/>
  <c r="BK170"/>
  <c r="BK100"/>
  <c i="3" r="J282"/>
  <c r="BK285"/>
  <c r="BK104"/>
  <c i="4" r="BK264"/>
  <c r="J248"/>
  <c i="5" r="J119"/>
  <c r="J223"/>
  <c r="J204"/>
  <c r="J274"/>
  <c i="6" r="BK294"/>
  <c r="J253"/>
  <c i="7" r="J344"/>
  <c r="BK196"/>
  <c r="J186"/>
  <c i="8" r="J123"/>
  <c r="J242"/>
  <c r="BK107"/>
  <c i="9" r="J212"/>
  <c r="J394"/>
  <c r="BK378"/>
  <c i="10" r="J150"/>
  <c r="BK219"/>
  <c i="11" r="J220"/>
  <c r="BK144"/>
  <c i="12" r="J176"/>
  <c r="BK144"/>
  <c i="13" r="J96"/>
  <c r="BK116"/>
  <c i="14" r="BK82"/>
  <c i="2" r="J298"/>
  <c r="BK144"/>
  <c i="3" r="J338"/>
  <c r="BK252"/>
  <c r="BK350"/>
  <c r="BK282"/>
  <c r="BK378"/>
  <c r="BK313"/>
  <c r="J196"/>
  <c i="4" r="J277"/>
  <c r="J206"/>
  <c i="5" r="J207"/>
  <c r="BK185"/>
  <c r="BK255"/>
  <c i="6" r="BK158"/>
  <c r="BK258"/>
  <c r="J268"/>
  <c i="7" r="J158"/>
  <c r="J417"/>
  <c r="J242"/>
  <c i="8" r="J164"/>
  <c r="BK242"/>
  <c i="9" r="BK330"/>
  <c r="BK334"/>
  <c r="BK224"/>
  <c r="BK102"/>
  <c i="10" r="BK237"/>
  <c i="11" r="J93"/>
  <c r="BK259"/>
  <c i="12" r="BK213"/>
  <c r="BK192"/>
  <c i="13" r="BK294"/>
  <c r="J283"/>
  <c i="2" r="J297"/>
  <c r="J269"/>
  <c r="BK147"/>
  <c i="3" r="J257"/>
  <c r="J109"/>
  <c r="J325"/>
  <c r="J227"/>
  <c i="4" r="J133"/>
  <c r="J286"/>
  <c r="J123"/>
  <c i="5" r="BK300"/>
  <c r="J129"/>
  <c r="BK325"/>
  <c i="6" r="J309"/>
  <c r="J169"/>
  <c r="J271"/>
  <c i="7" r="J342"/>
  <c r="BK332"/>
  <c r="J291"/>
  <c r="J208"/>
  <c r="BK273"/>
  <c r="BK422"/>
  <c r="BK265"/>
  <c i="8" r="BK289"/>
  <c r="BK255"/>
  <c r="BK160"/>
  <c r="BK213"/>
  <c i="9" r="BK406"/>
  <c r="J274"/>
  <c r="J375"/>
  <c r="J306"/>
  <c r="J224"/>
  <c i="10" r="BK174"/>
  <c r="BK261"/>
  <c i="11" r="BK261"/>
  <c r="J259"/>
  <c i="12" r="BK291"/>
  <c r="J265"/>
  <c i="13" r="BK295"/>
  <c r="BK282"/>
  <c r="BK291"/>
  <c i="2" r="J233"/>
  <c r="BK259"/>
  <c r="BK264"/>
  <c r="BK199"/>
  <c i="3" r="J133"/>
  <c i="4" r="BK198"/>
  <c r="J218"/>
  <c r="J213"/>
  <c i="5" r="J263"/>
  <c r="J283"/>
  <c r="BK173"/>
  <c i="6" r="BK203"/>
  <c r="J250"/>
  <c r="BK187"/>
  <c i="7" r="J301"/>
  <c r="J170"/>
  <c r="BK134"/>
  <c i="8" r="J103"/>
  <c r="BK103"/>
  <c i="9" r="BK284"/>
  <c r="J300"/>
  <c r="J383"/>
  <c r="BK317"/>
  <c i="10" r="J219"/>
  <c r="J93"/>
  <c i="11" r="J240"/>
  <c r="BK239"/>
  <c i="12" r="BK226"/>
  <c r="J107"/>
  <c r="J154"/>
  <c i="13" r="J313"/>
  <c r="BK278"/>
  <c i="14" r="J86"/>
  <c i="2" r="J253"/>
  <c r="BK322"/>
  <c r="BK281"/>
  <c i="3" r="BK351"/>
  <c r="J262"/>
  <c r="BK336"/>
  <c r="J332"/>
  <c i="4" r="BK182"/>
  <c r="J320"/>
  <c r="BK275"/>
  <c r="BK155"/>
  <c i="5" r="BK297"/>
  <c r="J310"/>
  <c r="BK199"/>
  <c i="6" r="BK309"/>
  <c r="BK262"/>
  <c r="BK250"/>
  <c i="7" r="J375"/>
  <c r="BK108"/>
  <c r="BK113"/>
  <c i="8" r="J91"/>
  <c r="BK182"/>
  <c i="9" r="BK376"/>
  <c r="BK104"/>
  <c r="J354"/>
  <c r="BK408"/>
  <c i="10" r="J148"/>
  <c r="J250"/>
  <c i="11" r="J154"/>
  <c r="J186"/>
  <c r="BK220"/>
  <c i="12" r="J213"/>
  <c r="BK162"/>
  <c r="BK258"/>
  <c i="13" r="J302"/>
  <c r="J198"/>
  <c r="J271"/>
  <c i="2" r="BK305"/>
  <c r="J251"/>
  <c r="BK243"/>
  <c r="BK292"/>
  <c i="3" r="BK341"/>
  <c r="BK227"/>
  <c r="BK296"/>
  <c r="J304"/>
  <c i="4" r="BK282"/>
  <c r="J168"/>
  <c r="BK178"/>
  <c i="5" r="J303"/>
  <c r="J159"/>
  <c r="BK219"/>
  <c i="6" r="J285"/>
  <c r="J247"/>
  <c r="BK115"/>
  <c i="7" r="BK416"/>
  <c r="BK315"/>
  <c i="8" r="BK186"/>
  <c r="J259"/>
  <c i="9" r="J117"/>
  <c r="J303"/>
  <c r="BK385"/>
  <c r="BK425"/>
  <c i="10" r="J237"/>
  <c r="J107"/>
  <c i="11" r="BK172"/>
  <c r="BK107"/>
  <c r="BK273"/>
  <c i="12" r="BK180"/>
  <c r="BK233"/>
  <c i="13" r="J279"/>
  <c r="BK100"/>
  <c r="BK338"/>
  <c i="14" r="J92"/>
  <c i="2" r="BK241"/>
  <c r="J310"/>
  <c r="J159"/>
  <c i="3" r="BK305"/>
  <c r="BK260"/>
  <c r="BK321"/>
  <c r="J140"/>
  <c i="4" r="BK151"/>
  <c r="BK266"/>
  <c r="J272"/>
  <c i="5" r="J111"/>
  <c r="BK280"/>
  <c r="J117"/>
  <c r="J123"/>
  <c i="6" r="J291"/>
  <c r="BK103"/>
  <c r="J179"/>
  <c i="7" r="J405"/>
  <c r="BK334"/>
  <c r="BK367"/>
  <c i="8" r="BK278"/>
  <c r="BK193"/>
  <c r="J213"/>
  <c i="9" r="J329"/>
  <c r="BK389"/>
  <c r="BK244"/>
  <c r="BK325"/>
  <c i="10" r="BK168"/>
  <c r="J239"/>
  <c r="BK127"/>
  <c i="11" r="BK265"/>
  <c r="BK240"/>
  <c i="12" r="BK205"/>
  <c r="J270"/>
  <c i="13" r="J254"/>
  <c r="BK92"/>
  <c i="2" r="J245"/>
  <c r="J93"/>
  <c r="J259"/>
  <c r="J246"/>
  <c i="3" r="BK168"/>
  <c r="BK322"/>
  <c r="J287"/>
  <c r="J270"/>
  <c i="4" r="J273"/>
  <c r="J291"/>
  <c r="J127"/>
  <c r="BK184"/>
  <c i="5" r="J286"/>
  <c r="J296"/>
  <c r="BK191"/>
  <c i="6" r="BK300"/>
  <c r="BK266"/>
  <c r="BK247"/>
  <c i="7" r="J138"/>
  <c r="J366"/>
  <c r="BK426"/>
  <c i="8" r="BK136"/>
  <c r="J121"/>
  <c i="9" r="J236"/>
  <c r="J378"/>
  <c r="J385"/>
  <c r="BK343"/>
  <c i="10" r="BK182"/>
  <c r="J166"/>
  <c i="11" r="BK178"/>
  <c r="J160"/>
  <c r="BK257"/>
  <c i="12" r="J209"/>
  <c r="J240"/>
  <c i="13" r="J183"/>
  <c r="J202"/>
  <c r="J116"/>
  <c i="2" r="J316"/>
  <c r="BK284"/>
  <c r="BK257"/>
  <c r="J290"/>
  <c i="3" r="J344"/>
  <c r="BK312"/>
  <c r="J350"/>
  <c i="4" r="BK265"/>
  <c r="BK218"/>
  <c r="BK262"/>
  <c r="BK172"/>
  <c i="5" r="BK278"/>
  <c r="J236"/>
  <c r="BK211"/>
  <c r="BK286"/>
  <c r="J135"/>
  <c i="6" r="J95"/>
  <c r="BK148"/>
  <c r="BK99"/>
  <c i="7" r="J113"/>
  <c r="BK186"/>
  <c r="J429"/>
  <c i="8" r="J276"/>
  <c r="BK268"/>
  <c i="9" r="BK372"/>
  <c r="J410"/>
  <c r="J208"/>
  <c r="BK175"/>
  <c i="10" r="BK235"/>
  <c r="J264"/>
  <c i="11" r="J233"/>
  <c r="BK266"/>
  <c r="BK203"/>
  <c i="12" r="BK262"/>
  <c r="BK126"/>
  <c r="BK152"/>
  <c i="13" r="J299"/>
  <c r="J292"/>
  <c i="14" r="J88"/>
  <c i="2" r="J273"/>
  <c r="BK224"/>
  <c r="BK238"/>
  <c r="J263"/>
  <c i="3" r="BK311"/>
  <c r="BK259"/>
  <c r="J268"/>
  <c r="BK112"/>
  <c r="J308"/>
  <c i="4" r="BK203"/>
  <c r="BK156"/>
  <c r="BK293"/>
  <c r="BK303"/>
  <c i="5" r="J294"/>
  <c r="BK310"/>
  <c r="BK204"/>
  <c i="6" r="J258"/>
  <c r="J280"/>
  <c r="BK223"/>
  <c i="7" r="BK242"/>
  <c r="J334"/>
  <c r="BK354"/>
  <c r="BK115"/>
  <c i="8" r="J304"/>
  <c r="J95"/>
  <c i="9" r="BK375"/>
  <c r="BK249"/>
  <c r="BK393"/>
  <c r="J253"/>
  <c i="10" r="BK143"/>
  <c r="BK203"/>
  <c r="J247"/>
  <c i="11" r="BK243"/>
  <c r="J278"/>
  <c i="12" r="J233"/>
  <c r="J272"/>
  <c r="J205"/>
  <c i="13" r="J177"/>
  <c r="BK198"/>
  <c r="BK112"/>
  <c i="2" r="J284"/>
  <c r="J228"/>
  <c r="BK179"/>
  <c i="3" r="BK333"/>
  <c r="J316"/>
  <c r="J95"/>
  <c r="J319"/>
  <c r="BK194"/>
  <c i="4" r="J270"/>
  <c r="BK123"/>
  <c i="5" r="J315"/>
  <c r="BK288"/>
  <c r="BK303"/>
  <c r="J185"/>
  <c i="6" r="J125"/>
  <c r="J155"/>
  <c r="BK195"/>
  <c r="BK113"/>
  <c i="7" r="BK246"/>
  <c r="J341"/>
  <c r="BK331"/>
  <c r="J299"/>
  <c r="BK256"/>
  <c r="J315"/>
  <c r="BK344"/>
  <c r="J383"/>
  <c r="BK142"/>
  <c i="8" r="BK197"/>
  <c r="J144"/>
  <c r="BK291"/>
  <c r="J297"/>
  <c i="9" r="J297"/>
  <c r="J194"/>
  <c r="J125"/>
  <c r="BK100"/>
  <c r="BK320"/>
  <c i="10" r="J229"/>
  <c r="J162"/>
  <c i="11" r="J195"/>
  <c r="BK263"/>
  <c i="12" r="J130"/>
  <c r="J273"/>
  <c i="13" r="J243"/>
  <c r="BK137"/>
  <c r="J214"/>
  <c i="2" r="J311"/>
  <c r="J206"/>
  <c r="BK312"/>
  <c i="3" r="J358"/>
  <c r="BK206"/>
  <c i="4" r="BK99"/>
  <c r="J279"/>
  <c r="J156"/>
  <c i="5" r="J284"/>
  <c r="BK306"/>
  <c r="J325"/>
  <c i="6" r="BK304"/>
  <c r="BK255"/>
  <c r="BK261"/>
  <c i="7" r="J119"/>
  <c r="BK295"/>
  <c r="BK401"/>
  <c i="8" r="BK170"/>
  <c r="BK251"/>
  <c i="9" r="J397"/>
  <c r="BK161"/>
  <c r="J140"/>
  <c r="J161"/>
  <c i="10" r="J156"/>
  <c r="BK123"/>
  <c i="11" r="BK166"/>
  <c r="BK113"/>
  <c r="J131"/>
  <c i="12" r="J162"/>
  <c r="BK300"/>
  <c i="13" r="BK214"/>
  <c r="J266"/>
  <c r="J338"/>
  <c i="2" r="BK283"/>
  <c r="BK315"/>
  <c r="BK298"/>
  <c r="J304"/>
  <c i="3" r="BK230"/>
  <c r="BK294"/>
  <c r="J329"/>
  <c r="BK95"/>
  <c i="4" r="BK251"/>
  <c r="BK213"/>
  <c r="J237"/>
  <c i="5" r="BK257"/>
  <c r="J270"/>
  <c i="6" r="J240"/>
  <c r="BK240"/>
  <c r="J228"/>
  <c i="7" r="BK388"/>
  <c r="BK146"/>
  <c r="BK413"/>
  <c r="J196"/>
  <c i="8" r="BK253"/>
  <c r="BK115"/>
  <c r="J238"/>
  <c i="9" r="J353"/>
  <c r="J317"/>
  <c r="J249"/>
  <c r="J169"/>
  <c i="10" r="J230"/>
  <c r="BK109"/>
  <c i="11" r="J135"/>
  <c r="J245"/>
  <c i="12" r="J188"/>
  <c r="BK266"/>
  <c r="BK97"/>
  <c i="13" r="BK177"/>
  <c r="J98"/>
  <c r="J294"/>
  <c i="2" r="BK189"/>
  <c r="J322"/>
  <c r="J312"/>
  <c r="J129"/>
  <c i="3" r="BK290"/>
  <c r="BK167"/>
  <c r="J198"/>
  <c r="J235"/>
  <c i="4" r="J231"/>
  <c r="J324"/>
  <c r="J299"/>
  <c r="J101"/>
  <c i="5" r="BK266"/>
  <c r="J292"/>
  <c i="6" r="BK285"/>
  <c r="J262"/>
  <c r="J119"/>
  <c i="7" r="J142"/>
  <c r="J305"/>
  <c r="J269"/>
  <c r="BK291"/>
  <c i="8" r="BK123"/>
  <c r="BK117"/>
  <c i="9" r="BK394"/>
  <c r="J411"/>
  <c r="J132"/>
  <c r="BK194"/>
  <c r="J170"/>
  <c i="10" r="J101"/>
  <c r="BK178"/>
  <c i="11" r="BK186"/>
  <c r="BK231"/>
  <c i="12" r="J126"/>
  <c r="BK269"/>
  <c r="J241"/>
  <c i="13" r="J289"/>
  <c r="J108"/>
  <c i="14" r="BK88"/>
  <c i="2" r="J189"/>
  <c r="BK285"/>
  <c i="3" r="BK369"/>
  <c r="BK283"/>
  <c r="BK345"/>
  <c r="BK344"/>
  <c r="J167"/>
  <c i="4" r="J298"/>
  <c r="BK329"/>
  <c r="BK305"/>
  <c i="5" r="J321"/>
  <c r="J255"/>
  <c r="J278"/>
  <c i="6" r="BK191"/>
  <c r="BK234"/>
  <c r="J257"/>
  <c i="7" r="J203"/>
  <c r="J320"/>
  <c r="BK277"/>
  <c r="J421"/>
  <c i="8" r="BK222"/>
  <c r="BK121"/>
  <c i="9" r="J266"/>
  <c r="BK121"/>
  <c r="J188"/>
  <c r="J433"/>
  <c r="J175"/>
  <c i="10" r="J271"/>
  <c r="BK97"/>
  <c i="11" r="J101"/>
  <c r="BK226"/>
  <c i="12" r="J287"/>
  <c r="BK294"/>
  <c r="BK274"/>
  <c r="J142"/>
  <c i="13" r="BK247"/>
  <c r="BK322"/>
  <c i="2" r="J294"/>
  <c r="J96"/>
  <c r="J104"/>
  <c i="3" r="BK307"/>
  <c r="BK274"/>
  <c r="J230"/>
  <c r="BK102"/>
  <c r="J168"/>
  <c i="4" r="J285"/>
  <c r="BK254"/>
  <c r="BK158"/>
  <c i="5" r="J187"/>
  <c r="BK125"/>
  <c r="BK101"/>
  <c i="6" r="J273"/>
  <c r="BK284"/>
  <c i="7" r="BK313"/>
  <c r="J322"/>
  <c r="J126"/>
  <c r="BK301"/>
  <c i="8" r="BK238"/>
  <c r="J201"/>
  <c i="9" r="BK363"/>
  <c r="J395"/>
  <c r="BK438"/>
  <c r="BK216"/>
  <c i="10" r="BK265"/>
  <c r="J248"/>
  <c i="11" r="BK233"/>
  <c r="J139"/>
  <c i="12" r="J235"/>
  <c r="J262"/>
  <c r="BK156"/>
  <c i="13" r="BK210"/>
  <c r="BK273"/>
  <c i="14" r="BK95"/>
  <c i="2" r="BK251"/>
  <c r="BK159"/>
  <c r="J257"/>
  <c i="3" r="J266"/>
  <c r="BK335"/>
  <c r="J252"/>
  <c r="BK315"/>
  <c i="4" r="J111"/>
  <c r="J322"/>
  <c r="J117"/>
  <c i="5" r="J195"/>
  <c r="BK244"/>
  <c r="BK195"/>
  <c r="BK253"/>
  <c i="6" r="J203"/>
  <c r="J284"/>
  <c r="J281"/>
  <c i="7" r="J354"/>
  <c r="BK335"/>
  <c r="BK417"/>
  <c i="8" r="BK199"/>
  <c r="BK209"/>
  <c i="9" r="J414"/>
  <c r="J314"/>
  <c r="BK351"/>
  <c r="BK109"/>
  <c i="10" r="BK103"/>
  <c r="BK107"/>
  <c i="11" r="J262"/>
  <c r="J198"/>
  <c i="12" r="J105"/>
  <c r="J156"/>
  <c r="J217"/>
  <c i="13" r="BK171"/>
  <c r="BK175"/>
  <c r="BK194"/>
  <c i="2" r="BK269"/>
  <c r="J100"/>
  <c r="J267"/>
  <c r="J215"/>
  <c i="3" r="BK210"/>
  <c r="BK316"/>
  <c r="J294"/>
  <c r="J321"/>
  <c r="BK373"/>
  <c r="BK298"/>
  <c i="4" r="J269"/>
  <c r="J251"/>
  <c r="BK279"/>
  <c i="5" r="J101"/>
  <c r="J156"/>
  <c r="BK240"/>
  <c i="6" r="J148"/>
  <c r="BK249"/>
  <c r="J277"/>
  <c i="7" r="J100"/>
  <c r="J287"/>
  <c r="J416"/>
  <c i="8" r="J299"/>
  <c r="J197"/>
  <c i="9" r="J406"/>
  <c r="BK276"/>
  <c r="J330"/>
  <c r="J335"/>
  <c i="10" r="J191"/>
  <c r="BK243"/>
  <c i="11" r="BK245"/>
  <c r="J144"/>
  <c r="BK154"/>
  <c i="12" r="BK168"/>
  <c r="BK176"/>
  <c i="13" r="J137"/>
  <c r="J258"/>
  <c r="J194"/>
  <c i="14" r="J85"/>
  <c i="2" r="BK267"/>
  <c r="BK302"/>
  <c i="3" r="J279"/>
  <c r="BK266"/>
  <c r="J373"/>
  <c r="BK304"/>
  <c r="J129"/>
  <c i="4" r="J252"/>
  <c r="BK252"/>
  <c r="J254"/>
  <c i="5" r="BK113"/>
  <c r="J253"/>
  <c r="J254"/>
  <c i="6" r="BK175"/>
  <c r="BK283"/>
  <c r="J207"/>
  <c i="7" r="J162"/>
  <c r="J281"/>
  <c i="9" r="BK212"/>
  <c r="BK262"/>
  <c r="BK418"/>
  <c r="BK348"/>
  <c i="10" r="BK166"/>
  <c r="J203"/>
  <c i="11" r="J211"/>
  <c r="J228"/>
  <c r="BK127"/>
  <c i="12" r="J192"/>
  <c r="J138"/>
  <c i="13" r="BK285"/>
  <c r="BK183"/>
  <c i="14" r="J89"/>
  <c i="2" r="J264"/>
  <c r="BK185"/>
  <c r="J174"/>
  <c i="3" r="BK300"/>
  <c i="4" r="BK309"/>
  <c r="BK117"/>
  <c r="BK133"/>
  <c i="5" r="J157"/>
  <c r="BK167"/>
  <c r="BK258"/>
  <c i="6" r="BK291"/>
  <c r="J165"/>
  <c i="7" r="J370"/>
  <c r="BK126"/>
  <c r="J134"/>
  <c i="8" r="J99"/>
  <c r="BK259"/>
  <c i="9" r="J95"/>
  <c r="BK342"/>
  <c r="BK306"/>
  <c r="J351"/>
  <c i="10" r="J154"/>
  <c r="J216"/>
  <c i="11" r="J107"/>
  <c r="J97"/>
  <c i="12" r="J134"/>
  <c r="J168"/>
  <c i="13" r="BK227"/>
  <c r="J175"/>
  <c r="J295"/>
  <c i="2" r="BK219"/>
  <c r="J193"/>
  <c r="J299"/>
  <c r="J302"/>
  <c i="3" r="J336"/>
  <c r="J194"/>
  <c r="BK120"/>
  <c r="J210"/>
  <c i="4" r="BK206"/>
  <c r="J103"/>
  <c i="5" r="BK99"/>
  <c r="BK251"/>
  <c r="J288"/>
  <c r="BK330"/>
  <c i="6" r="J300"/>
  <c r="J99"/>
  <c r="BK245"/>
  <c i="7" r="BK396"/>
  <c r="BK319"/>
  <c r="BK375"/>
  <c i="8" r="J168"/>
  <c r="BK164"/>
  <c i="9" r="BK236"/>
  <c r="J348"/>
  <c r="BK271"/>
  <c r="J271"/>
  <c i="10" r="BK216"/>
  <c r="J178"/>
  <c r="J127"/>
  <c i="11" r="BK223"/>
  <c i="12" r="BK295"/>
  <c r="BK148"/>
  <c i="13" r="BK305"/>
  <c r="J307"/>
  <c i="14" r="J91"/>
  <c i="2" r="BK278"/>
  <c i="3" r="J365"/>
  <c r="BK170"/>
  <c r="J352"/>
  <c r="BK129"/>
  <c r="BK327"/>
  <c i="4" r="J161"/>
  <c r="J243"/>
  <c r="BK287"/>
  <c i="5" r="BK152"/>
  <c r="BK254"/>
  <c r="BK302"/>
  <c r="J330"/>
  <c i="6" r="J304"/>
  <c r="J200"/>
  <c r="BK215"/>
  <c i="7" r="J174"/>
  <c r="BK216"/>
  <c r="J422"/>
  <c i="8" r="BK275"/>
  <c r="BK156"/>
  <c r="J308"/>
  <c i="9" r="BK354"/>
  <c r="J241"/>
  <c r="BK186"/>
  <c r="J400"/>
  <c i="10" r="J212"/>
  <c r="BK93"/>
  <c r="J194"/>
  <c i="11" r="J166"/>
  <c r="J226"/>
  <c i="12" r="BK257"/>
  <c r="BK290"/>
  <c i="13" r="J247"/>
  <c r="BK280"/>
  <c r="BK145"/>
  <c i="14" r="J94"/>
  <c i="2" r="J238"/>
  <c r="J285"/>
  <c r="J244"/>
  <c r="BK271"/>
  <c i="3" r="BK363"/>
  <c r="J322"/>
  <c r="BK270"/>
  <c i="4" r="J184"/>
  <c r="J143"/>
  <c r="J172"/>
  <c i="5" r="BK111"/>
  <c r="J162"/>
  <c r="J260"/>
  <c i="6" r="BK287"/>
  <c r="J302"/>
  <c r="BK210"/>
  <c i="7" r="J335"/>
  <c r="J246"/>
  <c r="J310"/>
  <c r="BK310"/>
  <c i="8" r="J222"/>
  <c r="BK308"/>
  <c r="J186"/>
  <c i="9" r="BK220"/>
  <c r="J309"/>
  <c r="J210"/>
  <c r="BK198"/>
  <c i="10" r="BK162"/>
  <c r="BK135"/>
  <c r="BK101"/>
  <c i="11" r="J178"/>
  <c r="BK111"/>
  <c i="12" r="BK114"/>
  <c r="BK230"/>
  <c r="J152"/>
  <c i="13" r="BK223"/>
  <c r="J285"/>
  <c r="J161"/>
  <c i="2" r="BK290"/>
  <c r="BK193"/>
  <c r="J147"/>
  <c i="3" r="BK348"/>
  <c r="J305"/>
  <c r="BK365"/>
  <c r="J202"/>
  <c i="4" r="J239"/>
  <c r="BK143"/>
  <c r="J147"/>
  <c i="5" r="BK131"/>
  <c r="BK304"/>
  <c r="BK169"/>
  <c i="6" r="J251"/>
  <c r="J245"/>
  <c r="BK253"/>
  <c i="7" r="J319"/>
  <c r="J401"/>
  <c r="J358"/>
  <c i="8" r="J136"/>
  <c r="BK276"/>
  <c i="9" r="BK410"/>
  <c r="BK144"/>
  <c r="J429"/>
  <c r="J334"/>
  <c i="10" r="BK264"/>
  <c r="J168"/>
  <c i="11" r="BK147"/>
  <c r="J266"/>
  <c i="12" r="J294"/>
  <c r="J290"/>
  <c i="13" r="J278"/>
  <c r="BK122"/>
  <c r="BK98"/>
  <c i="14" r="BK90"/>
  <c i="2" r="BK256"/>
  <c r="J277"/>
  <c r="BK274"/>
  <c i="3" r="J363"/>
  <c r="BK243"/>
  <c r="BK140"/>
  <c r="BK202"/>
  <c i="4" r="J194"/>
  <c r="J190"/>
  <c r="J265"/>
  <c i="5" r="BK135"/>
  <c r="BK238"/>
  <c r="J219"/>
  <c r="J323"/>
  <c r="BK187"/>
  <c i="6" r="BK277"/>
  <c r="J115"/>
  <c r="BK181"/>
  <c i="7" r="J256"/>
  <c r="J216"/>
  <c r="J263"/>
  <c r="J312"/>
  <c i="8" r="J115"/>
  <c r="BK99"/>
  <c i="9" r="J322"/>
  <c r="BK314"/>
  <c r="J216"/>
  <c r="J284"/>
  <c i="10" r="BK154"/>
  <c r="BK230"/>
  <c i="11" r="BK158"/>
  <c r="BK269"/>
  <c i="12" r="J278"/>
  <c r="BK249"/>
  <c i="13" r="BK313"/>
  <c r="BK169"/>
  <c r="BK234"/>
  <c i="14" r="J95"/>
  <c i="2" r="BK141"/>
  <c r="BK273"/>
  <c r="J274"/>
  <c r="J283"/>
  <c i="3" r="BK297"/>
  <c r="J173"/>
  <c r="J216"/>
  <c r="J120"/>
  <c r="BK354"/>
  <c r="J260"/>
  <c i="4" r="BK295"/>
  <c r="BK111"/>
  <c r="BK121"/>
  <c i="5" r="BK144"/>
  <c r="J258"/>
  <c r="J280"/>
  <c r="J95"/>
  <c i="6" r="BK302"/>
  <c r="J163"/>
  <c i="7" r="BK342"/>
  <c r="BK170"/>
  <c r="BK383"/>
  <c r="BK320"/>
  <c i="8" r="BK271"/>
  <c r="J111"/>
  <c i="9" r="J293"/>
  <c r="BK132"/>
  <c r="J355"/>
  <c r="BK157"/>
  <c i="10" r="J174"/>
  <c r="BK259"/>
  <c i="11" r="J216"/>
  <c r="BK234"/>
  <c i="12" r="J148"/>
  <c r="BK130"/>
  <c r="J144"/>
  <c i="13" r="BK161"/>
  <c r="J100"/>
  <c i="14" r="J90"/>
  <c i="2" r="J163"/>
  <c r="J170"/>
  <c r="J254"/>
  <c i="3" r="J222"/>
  <c r="BK180"/>
  <c r="J351"/>
  <c r="J274"/>
  <c i="4" r="J250"/>
  <c r="BK302"/>
  <c r="J295"/>
  <c r="J222"/>
  <c i="5" r="BK265"/>
  <c r="J287"/>
  <c r="BK129"/>
  <c i="6" r="J254"/>
  <c r="J294"/>
  <c r="J187"/>
  <c i="7" r="J265"/>
  <c r="BK100"/>
  <c i="2" l="1" r="P237"/>
  <c i="3" r="T278"/>
  <c i="4" r="T94"/>
  <c r="P217"/>
  <c r="P230"/>
  <c r="BK313"/>
  <c r="J313"/>
  <c r="J69"/>
  <c i="5" r="R94"/>
  <c r="R218"/>
  <c r="P231"/>
  <c i="6" r="P214"/>
  <c r="R227"/>
  <c r="P293"/>
  <c i="7" r="P99"/>
  <c r="BK262"/>
  <c r="J262"/>
  <c r="J69"/>
  <c r="BK378"/>
  <c r="BK420"/>
  <c r="J420"/>
  <c r="J75"/>
  <c i="8" r="P237"/>
  <c r="T263"/>
  <c i="9" r="BK94"/>
  <c r="T292"/>
  <c i="10" r="P211"/>
  <c i="11" r="BK215"/>
  <c r="J215"/>
  <c r="J67"/>
  <c i="12" r="R96"/>
  <c r="P204"/>
  <c r="BK286"/>
  <c r="BK285"/>
  <c r="J285"/>
  <c r="J69"/>
  <c r="T298"/>
  <c r="T297"/>
  <c i="13" r="BK238"/>
  <c r="J238"/>
  <c r="J62"/>
  <c r="BK253"/>
  <c r="J253"/>
  <c r="J63"/>
  <c r="BK301"/>
  <c r="J301"/>
  <c r="J65"/>
  <c i="2" r="T237"/>
  <c i="3" r="P94"/>
  <c r="BK234"/>
  <c r="J234"/>
  <c r="J66"/>
  <c r="P261"/>
  <c r="BK362"/>
  <c r="J362"/>
  <c r="J69"/>
  <c i="4" r="BK247"/>
  <c r="J247"/>
  <c r="J68"/>
  <c r="T313"/>
  <c i="5" r="T94"/>
  <c r="BK231"/>
  <c r="J231"/>
  <c r="J67"/>
  <c i="6" r="P94"/>
  <c r="BK244"/>
  <c r="J244"/>
  <c r="J68"/>
  <c i="7" r="R207"/>
  <c r="BK229"/>
  <c r="J229"/>
  <c r="J67"/>
  <c r="T349"/>
  <c r="R407"/>
  <c i="8" r="R237"/>
  <c r="P263"/>
  <c i="12" r="T96"/>
  <c r="R204"/>
  <c r="P286"/>
  <c r="P285"/>
  <c i="13" r="P91"/>
  <c r="T270"/>
  <c r="R306"/>
  <c i="2" r="P92"/>
  <c i="3" r="R94"/>
  <c r="R234"/>
  <c r="BK261"/>
  <c r="J261"/>
  <c r="J67"/>
  <c r="P362"/>
  <c i="4" r="P247"/>
  <c i="5" r="BK248"/>
  <c r="J248"/>
  <c r="J68"/>
  <c i="6" r="R214"/>
  <c r="T227"/>
  <c r="T293"/>
  <c i="7" r="T207"/>
  <c r="R229"/>
  <c r="P349"/>
  <c r="P407"/>
  <c i="8" r="BK90"/>
  <c r="J90"/>
  <c r="J61"/>
  <c r="P246"/>
  <c r="P288"/>
  <c r="R307"/>
  <c r="R306"/>
  <c i="9" r="P94"/>
  <c r="BK248"/>
  <c r="J248"/>
  <c r="J66"/>
  <c r="R248"/>
  <c r="P275"/>
  <c r="BK422"/>
  <c r="J422"/>
  <c r="J69"/>
  <c i="10" r="R92"/>
  <c r="P198"/>
  <c i="12" r="P96"/>
  <c r="BK204"/>
  <c r="J204"/>
  <c r="J66"/>
  <c r="T204"/>
  <c r="T286"/>
  <c r="T285"/>
  <c i="13" r="R91"/>
  <c r="BK270"/>
  <c r="J270"/>
  <c r="J64"/>
  <c r="BK306"/>
  <c r="J306"/>
  <c r="J66"/>
  <c i="2" r="R92"/>
  <c r="R210"/>
  <c i="3" r="R278"/>
  <c i="4" r="P94"/>
  <c r="P93"/>
  <c r="P92"/>
  <c i="1" r="AU58"/>
  <c i="4" r="BK230"/>
  <c r="J230"/>
  <c r="J67"/>
  <c r="R230"/>
  <c r="P313"/>
  <c i="5" r="R248"/>
  <c r="P314"/>
  <c r="R314"/>
  <c i="6" r="BK214"/>
  <c r="J214"/>
  <c r="J66"/>
  <c r="BK227"/>
  <c r="J227"/>
  <c r="J67"/>
  <c r="BK293"/>
  <c r="J293"/>
  <c r="J69"/>
  <c i="7" r="BK99"/>
  <c r="J99"/>
  <c r="J65"/>
  <c r="R262"/>
  <c r="R378"/>
  <c r="P420"/>
  <c i="8" r="T237"/>
  <c r="R263"/>
  <c i="9" r="BK292"/>
  <c r="J292"/>
  <c r="J68"/>
  <c r="R422"/>
  <c i="10" r="P92"/>
  <c r="P91"/>
  <c r="P90"/>
  <c i="1" r="AU65"/>
  <c i="10" r="BK198"/>
  <c r="J198"/>
  <c r="J66"/>
  <c r="T198"/>
  <c i="11" r="R92"/>
  <c r="BK202"/>
  <c r="J202"/>
  <c r="J66"/>
  <c r="P202"/>
  <c r="R202"/>
  <c r="T202"/>
  <c i="12" r="BK96"/>
  <c r="T225"/>
  <c r="R286"/>
  <c r="R285"/>
  <c i="13" r="R238"/>
  <c r="R253"/>
  <c r="P306"/>
  <c i="2" r="BK237"/>
  <c r="J237"/>
  <c r="J67"/>
  <c i="3" r="BK94"/>
  <c r="J94"/>
  <c r="J65"/>
  <c r="P234"/>
  <c r="R261"/>
  <c r="R362"/>
  <c i="4" r="R247"/>
  <c i="5" r="BK94"/>
  <c r="J94"/>
  <c r="J65"/>
  <c r="BK218"/>
  <c r="J218"/>
  <c r="J66"/>
  <c r="T218"/>
  <c r="T231"/>
  <c r="BK314"/>
  <c r="J314"/>
  <c r="J69"/>
  <c r="T314"/>
  <c i="6" r="T214"/>
  <c r="P227"/>
  <c r="R293"/>
  <c i="7" r="T99"/>
  <c r="P262"/>
  <c r="P378"/>
  <c r="P377"/>
  <c r="T420"/>
  <c i="8" r="P90"/>
  <c r="P89"/>
  <c r="BK246"/>
  <c r="J246"/>
  <c r="J63"/>
  <c r="BK288"/>
  <c r="J288"/>
  <c r="J65"/>
  <c r="BK307"/>
  <c r="BK306"/>
  <c r="J306"/>
  <c r="J67"/>
  <c i="9" r="T94"/>
  <c r="T248"/>
  <c r="R275"/>
  <c i="10" r="R211"/>
  <c i="11" r="P92"/>
  <c r="P91"/>
  <c r="P90"/>
  <c i="1" r="AU66"/>
  <c i="11" r="P215"/>
  <c i="12" r="BK225"/>
  <c r="J225"/>
  <c r="J67"/>
  <c r="R298"/>
  <c r="R297"/>
  <c i="13" r="T238"/>
  <c r="P253"/>
  <c r="P301"/>
  <c i="2" r="R237"/>
  <c i="3" r="BK278"/>
  <c r="J278"/>
  <c r="J68"/>
  <c i="4" r="T247"/>
  <c i="5" r="T248"/>
  <c i="6" r="BK94"/>
  <c r="J94"/>
  <c r="J65"/>
  <c r="T244"/>
  <c i="7" r="R99"/>
  <c r="T262"/>
  <c r="T378"/>
  <c r="R420"/>
  <c i="8" r="R90"/>
  <c r="T246"/>
  <c r="R288"/>
  <c r="T307"/>
  <c r="T306"/>
  <c i="9" r="P292"/>
  <c r="T422"/>
  <c i="10" r="BK92"/>
  <c r="J92"/>
  <c r="J65"/>
  <c r="T211"/>
  <c i="11" r="T92"/>
  <c i="12" r="R225"/>
  <c r="BK298"/>
  <c r="J298"/>
  <c r="J72"/>
  <c i="13" r="BK91"/>
  <c r="P270"/>
  <c r="R301"/>
  <c i="14" r="BK81"/>
  <c r="J81"/>
  <c r="J60"/>
  <c r="P81"/>
  <c r="P80"/>
  <c i="1" r="AU69"/>
  <c i="2" r="T92"/>
  <c r="T91"/>
  <c r="T90"/>
  <c r="T210"/>
  <c i="3" r="P278"/>
  <c i="4" r="R94"/>
  <c r="R217"/>
  <c i="5" r="P94"/>
  <c r="P218"/>
  <c r="R231"/>
  <c i="6" r="R94"/>
  <c r="R93"/>
  <c r="R92"/>
  <c r="R244"/>
  <c i="7" r="P207"/>
  <c r="P229"/>
  <c r="BK349"/>
  <c r="J349"/>
  <c r="J70"/>
  <c r="BK407"/>
  <c r="J407"/>
  <c r="J74"/>
  <c i="8" r="BK237"/>
  <c r="J237"/>
  <c r="J62"/>
  <c r="BK263"/>
  <c r="J263"/>
  <c r="J64"/>
  <c i="9" r="R292"/>
  <c i="10" r="T92"/>
  <c r="T91"/>
  <c r="T90"/>
  <c r="R198"/>
  <c i="11" r="T215"/>
  <c i="12" r="P225"/>
  <c r="P298"/>
  <c r="P297"/>
  <c i="13" r="T91"/>
  <c r="R270"/>
  <c r="T306"/>
  <c i="14" r="R81"/>
  <c r="R80"/>
  <c i="2" r="BK92"/>
  <c r="BK210"/>
  <c r="J210"/>
  <c r="J66"/>
  <c r="P210"/>
  <c i="3" r="T94"/>
  <c r="T93"/>
  <c r="T92"/>
  <c r="T234"/>
  <c r="T261"/>
  <c r="T362"/>
  <c i="4" r="BK94"/>
  <c r="J94"/>
  <c r="J65"/>
  <c r="BK217"/>
  <c r="J217"/>
  <c r="J66"/>
  <c r="T217"/>
  <c r="T230"/>
  <c r="R313"/>
  <c i="5" r="P248"/>
  <c i="6" r="T94"/>
  <c r="T93"/>
  <c r="T92"/>
  <c r="P244"/>
  <c i="7" r="BK207"/>
  <c r="J207"/>
  <c r="J66"/>
  <c r="T229"/>
  <c r="R349"/>
  <c r="T407"/>
  <c i="8" r="T90"/>
  <c r="T89"/>
  <c r="T88"/>
  <c r="R246"/>
  <c r="T288"/>
  <c r="P307"/>
  <c r="P306"/>
  <c i="9" r="R94"/>
  <c r="R93"/>
  <c r="R92"/>
  <c r="P248"/>
  <c r="BK275"/>
  <c r="J275"/>
  <c r="J67"/>
  <c r="T275"/>
  <c r="P422"/>
  <c i="10" r="BK211"/>
  <c r="J211"/>
  <c r="J67"/>
  <c i="11" r="BK92"/>
  <c r="J92"/>
  <c r="J65"/>
  <c r="R215"/>
  <c i="13" r="P238"/>
  <c r="T253"/>
  <c r="T301"/>
  <c i="14" r="T81"/>
  <c r="T80"/>
  <c i="9" r="BK437"/>
  <c r="J437"/>
  <c r="J70"/>
  <c i="6" r="BK308"/>
  <c r="J308"/>
  <c r="J70"/>
  <c i="7" r="BK255"/>
  <c r="J255"/>
  <c r="J68"/>
  <c i="12" r="BK282"/>
  <c r="J282"/>
  <c r="J68"/>
  <c i="4" r="BK328"/>
  <c r="J328"/>
  <c r="J70"/>
  <c i="13" r="BK321"/>
  <c r="J321"/>
  <c r="J67"/>
  <c i="5" r="BK329"/>
  <c r="J329"/>
  <c r="J70"/>
  <c i="10" r="BK275"/>
  <c r="J275"/>
  <c r="J68"/>
  <c i="3" r="BK377"/>
  <c r="J377"/>
  <c r="J70"/>
  <c i="11" r="BK277"/>
  <c r="J277"/>
  <c r="J68"/>
  <c i="8" r="BK303"/>
  <c r="J303"/>
  <c r="J66"/>
  <c i="2" r="BK326"/>
  <c r="J326"/>
  <c r="J68"/>
  <c i="7" r="BK374"/>
  <c r="J374"/>
  <c r="J71"/>
  <c i="13" r="BK325"/>
  <c r="J325"/>
  <c r="J69"/>
  <c i="14" r="E48"/>
  <c r="F55"/>
  <c i="13" r="J91"/>
  <c r="J61"/>
  <c i="14" r="J55"/>
  <c r="BE91"/>
  <c r="BE93"/>
  <c r="BE85"/>
  <c r="BE92"/>
  <c r="J52"/>
  <c r="BE86"/>
  <c r="BE90"/>
  <c r="BE95"/>
  <c r="BE87"/>
  <c r="BE88"/>
  <c r="BE89"/>
  <c r="BE94"/>
  <c r="BE82"/>
  <c i="13" r="J52"/>
  <c r="E79"/>
  <c r="BE157"/>
  <c r="BE161"/>
  <c r="BE177"/>
  <c r="BE234"/>
  <c r="BE273"/>
  <c r="BE279"/>
  <c r="BE283"/>
  <c r="BE305"/>
  <c r="BE317"/>
  <c r="BE322"/>
  <c r="BE326"/>
  <c r="BE327"/>
  <c r="BE338"/>
  <c r="J55"/>
  <c r="BE122"/>
  <c r="BE165"/>
  <c r="BE169"/>
  <c r="BE202"/>
  <c r="BE254"/>
  <c r="BE266"/>
  <c r="BE315"/>
  <c i="12" r="J286"/>
  <c r="J70"/>
  <c r="BK297"/>
  <c r="J297"/>
  <c r="J71"/>
  <c i="13" r="BE92"/>
  <c r="BE96"/>
  <c r="BE104"/>
  <c r="BE112"/>
  <c r="BE187"/>
  <c r="BE231"/>
  <c r="BE247"/>
  <c r="BE251"/>
  <c r="BE252"/>
  <c r="BE280"/>
  <c r="BE286"/>
  <c r="BE295"/>
  <c r="BE313"/>
  <c i="12" r="J96"/>
  <c r="J65"/>
  <c i="13" r="BE100"/>
  <c r="BE129"/>
  <c r="BE153"/>
  <c r="BE210"/>
  <c r="BE214"/>
  <c r="BE243"/>
  <c r="BE271"/>
  <c r="BE289"/>
  <c r="F86"/>
  <c r="BE116"/>
  <c r="BE118"/>
  <c r="BE137"/>
  <c r="BE194"/>
  <c r="BE227"/>
  <c r="BE278"/>
  <c r="BE200"/>
  <c r="BE239"/>
  <c r="BE292"/>
  <c r="BE98"/>
  <c r="BE108"/>
  <c r="BE141"/>
  <c r="BE145"/>
  <c r="BE171"/>
  <c r="BE175"/>
  <c r="BE198"/>
  <c r="BE258"/>
  <c r="BE260"/>
  <c r="BE262"/>
  <c r="BE276"/>
  <c r="BE291"/>
  <c r="BE309"/>
  <c r="BE124"/>
  <c r="BE183"/>
  <c r="BE206"/>
  <c r="BE223"/>
  <c r="BE282"/>
  <c r="BE285"/>
  <c r="BE294"/>
  <c r="BE299"/>
  <c r="BE302"/>
  <c r="BE307"/>
  <c i="12" r="F59"/>
  <c r="BE126"/>
  <c r="BE134"/>
  <c r="BE138"/>
  <c r="BE168"/>
  <c r="BE172"/>
  <c r="BE213"/>
  <c r="BE238"/>
  <c r="BE244"/>
  <c r="BE261"/>
  <c r="BE262"/>
  <c r="BE272"/>
  <c r="BE278"/>
  <c r="BE290"/>
  <c r="BE291"/>
  <c r="BE292"/>
  <c r="BE294"/>
  <c r="BE118"/>
  <c r="BE130"/>
  <c r="BE142"/>
  <c r="BE160"/>
  <c r="BE162"/>
  <c r="BE188"/>
  <c r="BE226"/>
  <c r="BE241"/>
  <c r="BE283"/>
  <c r="E82"/>
  <c r="BE114"/>
  <c r="BE152"/>
  <c r="BE154"/>
  <c r="BE174"/>
  <c r="BE217"/>
  <c r="BE221"/>
  <c r="BE259"/>
  <c r="BE268"/>
  <c r="BE300"/>
  <c r="J59"/>
  <c r="BE148"/>
  <c r="BE176"/>
  <c r="BE180"/>
  <c r="BE184"/>
  <c r="BE200"/>
  <c r="BE205"/>
  <c r="BE240"/>
  <c r="BE248"/>
  <c r="BE249"/>
  <c r="BE253"/>
  <c r="BE257"/>
  <c r="BE258"/>
  <c r="BE287"/>
  <c i="11" r="BK91"/>
  <c r="J91"/>
  <c r="J64"/>
  <c i="12" r="BE97"/>
  <c r="BE105"/>
  <c r="BE107"/>
  <c r="BE112"/>
  <c r="BE209"/>
  <c r="BE255"/>
  <c r="BE264"/>
  <c r="BE265"/>
  <c r="BE266"/>
  <c r="J88"/>
  <c r="BE144"/>
  <c r="BE156"/>
  <c r="BE230"/>
  <c r="BE233"/>
  <c r="BE235"/>
  <c r="BE242"/>
  <c r="BE269"/>
  <c r="BE270"/>
  <c r="BE295"/>
  <c r="BE299"/>
  <c r="BE101"/>
  <c r="BE192"/>
  <c r="BE197"/>
  <c r="BE273"/>
  <c r="BE274"/>
  <c i="11" r="J56"/>
  <c r="BE140"/>
  <c r="BE147"/>
  <c r="BE262"/>
  <c r="BE269"/>
  <c r="BE273"/>
  <c r="BE278"/>
  <c r="BE117"/>
  <c r="BE195"/>
  <c r="BE203"/>
  <c r="BE207"/>
  <c r="BE226"/>
  <c r="BE231"/>
  <c r="F87"/>
  <c r="BE107"/>
  <c r="BE111"/>
  <c r="BE113"/>
  <c r="BE144"/>
  <c r="BE186"/>
  <c r="BE249"/>
  <c r="BE250"/>
  <c r="BE252"/>
  <c r="BE267"/>
  <c r="J59"/>
  <c r="BE105"/>
  <c r="BE131"/>
  <c r="BE139"/>
  <c r="BE191"/>
  <c r="BE216"/>
  <c r="BE223"/>
  <c r="BE243"/>
  <c r="BE245"/>
  <c r="BE257"/>
  <c r="BE263"/>
  <c i="10" r="BK91"/>
  <c r="BK90"/>
  <c r="J90"/>
  <c r="J63"/>
  <c i="11" r="BE97"/>
  <c r="BE101"/>
  <c r="BE170"/>
  <c r="BE178"/>
  <c r="BE211"/>
  <c r="BE241"/>
  <c r="BE253"/>
  <c r="BE259"/>
  <c r="E78"/>
  <c r="BE127"/>
  <c r="BE135"/>
  <c r="BE154"/>
  <c r="BE234"/>
  <c r="BE235"/>
  <c r="BE265"/>
  <c r="BE152"/>
  <c r="BE228"/>
  <c r="BE233"/>
  <c r="BE239"/>
  <c r="BE93"/>
  <c r="BE158"/>
  <c r="BE160"/>
  <c r="BE166"/>
  <c r="BE172"/>
  <c r="BE174"/>
  <c r="BE182"/>
  <c r="BE198"/>
  <c r="BE220"/>
  <c r="BE240"/>
  <c r="BE242"/>
  <c r="BE261"/>
  <c r="BE266"/>
  <c i="10" r="BE143"/>
  <c r="BE156"/>
  <c r="BE162"/>
  <c r="BE168"/>
  <c r="BE174"/>
  <c r="BE178"/>
  <c r="BE182"/>
  <c r="BE187"/>
  <c r="BE203"/>
  <c r="BE263"/>
  <c r="J84"/>
  <c r="BE97"/>
  <c r="BE101"/>
  <c r="BE107"/>
  <c r="BE109"/>
  <c r="BE148"/>
  <c r="BE154"/>
  <c r="BE170"/>
  <c r="BE207"/>
  <c r="BE222"/>
  <c r="BE229"/>
  <c r="BE236"/>
  <c r="BE243"/>
  <c r="BE247"/>
  <c r="BE248"/>
  <c i="9" r="J94"/>
  <c r="J65"/>
  <c i="10" r="J59"/>
  <c r="BE123"/>
  <c r="BE131"/>
  <c r="BE257"/>
  <c r="BE261"/>
  <c r="E78"/>
  <c r="BE103"/>
  <c r="BE113"/>
  <c r="BE150"/>
  <c r="BE191"/>
  <c r="BE194"/>
  <c r="BE212"/>
  <c r="F87"/>
  <c r="BE140"/>
  <c r="BE166"/>
  <c r="BE235"/>
  <c r="BE276"/>
  <c r="BE237"/>
  <c r="BE250"/>
  <c r="BE251"/>
  <c r="BE255"/>
  <c r="BE93"/>
  <c r="BE136"/>
  <c r="BE199"/>
  <c r="BE230"/>
  <c r="BE231"/>
  <c r="BE239"/>
  <c r="BE267"/>
  <c r="BE127"/>
  <c r="BE135"/>
  <c r="BE216"/>
  <c r="BE219"/>
  <c r="BE224"/>
  <c r="BE227"/>
  <c r="BE238"/>
  <c r="BE259"/>
  <c r="BE260"/>
  <c r="BE264"/>
  <c r="BE265"/>
  <c r="BE271"/>
  <c i="8" r="BK89"/>
  <c r="J89"/>
  <c r="J60"/>
  <c i="9" r="BE161"/>
  <c r="BE181"/>
  <c r="BE194"/>
  <c r="BE198"/>
  <c r="BE204"/>
  <c r="BE208"/>
  <c r="BE210"/>
  <c r="BE244"/>
  <c r="BE280"/>
  <c r="BE376"/>
  <c r="BE383"/>
  <c r="BE384"/>
  <c r="BE401"/>
  <c r="J86"/>
  <c r="BE132"/>
  <c r="BE188"/>
  <c r="BE241"/>
  <c r="BE276"/>
  <c r="BE353"/>
  <c r="BE354"/>
  <c r="BE358"/>
  <c r="BE385"/>
  <c r="BE395"/>
  <c r="BE398"/>
  <c r="BE412"/>
  <c r="BE418"/>
  <c r="BE423"/>
  <c r="BE425"/>
  <c r="BE429"/>
  <c r="BE431"/>
  <c r="BE433"/>
  <c r="BE438"/>
  <c i="8" r="J307"/>
  <c r="J68"/>
  <c i="9" r="F89"/>
  <c r="BE121"/>
  <c r="BE144"/>
  <c r="BE171"/>
  <c r="BE257"/>
  <c r="BE273"/>
  <c r="BE288"/>
  <c r="BE293"/>
  <c r="BE342"/>
  <c r="BE348"/>
  <c r="BE351"/>
  <c r="BE375"/>
  <c r="BE397"/>
  <c r="BE400"/>
  <c r="J59"/>
  <c r="BE95"/>
  <c r="BE113"/>
  <c r="BE127"/>
  <c r="BE157"/>
  <c r="BE178"/>
  <c r="BE236"/>
  <c r="BE262"/>
  <c r="BE282"/>
  <c r="BE284"/>
  <c r="BE297"/>
  <c r="BE314"/>
  <c r="BE330"/>
  <c r="BE335"/>
  <c r="BE363"/>
  <c r="BE393"/>
  <c r="BE404"/>
  <c r="BE407"/>
  <c r="BE410"/>
  <c r="BE414"/>
  <c r="E50"/>
  <c r="BE117"/>
  <c r="BE138"/>
  <c r="BE352"/>
  <c r="BE355"/>
  <c r="BE406"/>
  <c r="BE134"/>
  <c r="BE169"/>
  <c r="BE212"/>
  <c r="BE224"/>
  <c r="BE230"/>
  <c r="BE253"/>
  <c r="BE274"/>
  <c r="BE325"/>
  <c r="BE329"/>
  <c r="BE334"/>
  <c r="BE356"/>
  <c r="BE372"/>
  <c r="BE391"/>
  <c r="BE394"/>
  <c r="BE100"/>
  <c r="BE104"/>
  <c r="BE125"/>
  <c r="BE165"/>
  <c r="BE170"/>
  <c r="BE266"/>
  <c r="BE271"/>
  <c r="BE300"/>
  <c r="BE303"/>
  <c r="BE317"/>
  <c r="BE338"/>
  <c r="BE343"/>
  <c r="BE367"/>
  <c r="BE378"/>
  <c r="BE408"/>
  <c r="BE411"/>
  <c r="BE102"/>
  <c r="BE109"/>
  <c r="BE140"/>
  <c r="BE175"/>
  <c r="BE186"/>
  <c r="BE216"/>
  <c r="BE220"/>
  <c r="BE249"/>
  <c r="BE306"/>
  <c r="BE309"/>
  <c r="BE312"/>
  <c r="BE320"/>
  <c r="BE322"/>
  <c r="BE381"/>
  <c r="BE389"/>
  <c r="BE403"/>
  <c i="8" r="BE91"/>
  <c r="BE123"/>
  <c r="BE128"/>
  <c r="BE136"/>
  <c r="BE160"/>
  <c r="BE170"/>
  <c r="BE197"/>
  <c r="BE199"/>
  <c r="BE201"/>
  <c r="BE222"/>
  <c r="BE268"/>
  <c r="BE271"/>
  <c r="BE299"/>
  <c r="BE310"/>
  <c r="J55"/>
  <c r="F85"/>
  <c r="BE117"/>
  <c r="BE121"/>
  <c r="BE140"/>
  <c r="BE144"/>
  <c r="BE164"/>
  <c r="BE259"/>
  <c r="BE276"/>
  <c r="BE289"/>
  <c r="BE295"/>
  <c r="BE168"/>
  <c r="BE174"/>
  <c r="BE176"/>
  <c r="BE186"/>
  <c r="BE226"/>
  <c r="BE238"/>
  <c r="BE253"/>
  <c r="BE282"/>
  <c r="BE291"/>
  <c r="BE304"/>
  <c i="7" r="J378"/>
  <c r="J73"/>
  <c i="8" r="E78"/>
  <c r="BE97"/>
  <c r="BE99"/>
  <c r="BE103"/>
  <c r="BE205"/>
  <c r="J82"/>
  <c r="BE95"/>
  <c r="BE193"/>
  <c r="BE251"/>
  <c r="BE264"/>
  <c r="BE273"/>
  <c r="BE275"/>
  <c r="BE278"/>
  <c i="7" r="BK98"/>
  <c r="J98"/>
  <c r="J64"/>
  <c i="8" r="BE107"/>
  <c r="BE152"/>
  <c r="BE156"/>
  <c r="BE209"/>
  <c r="BE213"/>
  <c r="BE233"/>
  <c r="BE247"/>
  <c r="BE308"/>
  <c r="BE111"/>
  <c r="BE115"/>
  <c r="BE182"/>
  <c r="BE309"/>
  <c r="BE230"/>
  <c r="BE242"/>
  <c r="BE255"/>
  <c r="BE279"/>
  <c r="BE281"/>
  <c r="BE286"/>
  <c r="BE297"/>
  <c i="7" r="J94"/>
  <c r="BE156"/>
  <c r="BE158"/>
  <c r="BE196"/>
  <c r="BE200"/>
  <c r="BE203"/>
  <c r="BE263"/>
  <c r="BE277"/>
  <c r="BE285"/>
  <c r="BE334"/>
  <c r="BE417"/>
  <c r="BE418"/>
  <c r="BE421"/>
  <c r="BE422"/>
  <c r="BE426"/>
  <c r="BE427"/>
  <c r="BE429"/>
  <c r="BE121"/>
  <c r="BE138"/>
  <c r="BE142"/>
  <c r="BE146"/>
  <c r="BE170"/>
  <c r="BE208"/>
  <c r="BE246"/>
  <c r="BE251"/>
  <c r="BE301"/>
  <c r="BE326"/>
  <c r="BE375"/>
  <c r="BE405"/>
  <c r="BE413"/>
  <c r="BE416"/>
  <c i="6" r="BK93"/>
  <c r="J93"/>
  <c r="J64"/>
  <c i="7" r="BE100"/>
  <c r="BE154"/>
  <c r="BE225"/>
  <c r="BE230"/>
  <c r="BE238"/>
  <c r="BE242"/>
  <c r="BE307"/>
  <c r="BE312"/>
  <c r="BE331"/>
  <c r="BE342"/>
  <c r="BE344"/>
  <c r="BE358"/>
  <c r="BE367"/>
  <c r="J56"/>
  <c r="BE174"/>
  <c r="BE178"/>
  <c r="BE315"/>
  <c r="BE319"/>
  <c r="BE322"/>
  <c r="BE345"/>
  <c r="BE388"/>
  <c r="BE392"/>
  <c r="BE104"/>
  <c r="BE115"/>
  <c r="BE119"/>
  <c r="BE166"/>
  <c r="BE223"/>
  <c r="BE234"/>
  <c r="BE299"/>
  <c r="BE354"/>
  <c r="BE362"/>
  <c r="E50"/>
  <c r="BE108"/>
  <c r="BE134"/>
  <c r="BE150"/>
  <c r="BE256"/>
  <c r="BE265"/>
  <c r="BE269"/>
  <c r="BE273"/>
  <c r="BE291"/>
  <c r="BE295"/>
  <c r="BE341"/>
  <c r="BE370"/>
  <c r="BE371"/>
  <c r="BE383"/>
  <c r="BE408"/>
  <c r="BE412"/>
  <c r="F59"/>
  <c r="BE162"/>
  <c r="BE186"/>
  <c r="BE190"/>
  <c r="BE281"/>
  <c r="BE287"/>
  <c r="BE313"/>
  <c r="BE320"/>
  <c r="BE332"/>
  <c r="BE335"/>
  <c r="BE337"/>
  <c r="BE379"/>
  <c r="BE401"/>
  <c r="BE113"/>
  <c r="BE126"/>
  <c r="BE176"/>
  <c r="BE182"/>
  <c r="BE216"/>
  <c r="BE305"/>
  <c r="BE310"/>
  <c r="BE350"/>
  <c r="BE366"/>
  <c r="BE396"/>
  <c i="5" r="BK93"/>
  <c r="J93"/>
  <c r="J64"/>
  <c i="6" r="J56"/>
  <c r="F89"/>
  <c r="BE95"/>
  <c r="BE101"/>
  <c r="BE144"/>
  <c r="BE165"/>
  <c r="BE169"/>
  <c r="BE181"/>
  <c r="BE240"/>
  <c r="BE285"/>
  <c r="BE294"/>
  <c r="BE121"/>
  <c r="BE125"/>
  <c r="BE127"/>
  <c r="BE148"/>
  <c r="BE153"/>
  <c r="BE155"/>
  <c r="BE158"/>
  <c r="BE236"/>
  <c r="BE245"/>
  <c r="BE247"/>
  <c r="BE249"/>
  <c r="BE251"/>
  <c r="BE99"/>
  <c r="BE207"/>
  <c r="BE210"/>
  <c r="BE234"/>
  <c r="BE248"/>
  <c r="BE254"/>
  <c r="BE255"/>
  <c r="BE258"/>
  <c r="BE273"/>
  <c r="BE275"/>
  <c r="BE287"/>
  <c r="BE113"/>
  <c r="BE115"/>
  <c r="BE191"/>
  <c r="BE195"/>
  <c r="BE200"/>
  <c r="BE203"/>
  <c r="BE250"/>
  <c r="BE268"/>
  <c r="BE271"/>
  <c r="BE283"/>
  <c r="J59"/>
  <c r="BE131"/>
  <c r="BE257"/>
  <c r="BE260"/>
  <c r="BE261"/>
  <c r="BE264"/>
  <c r="BE281"/>
  <c r="BE107"/>
  <c r="BE163"/>
  <c r="BE175"/>
  <c r="BE215"/>
  <c r="BE219"/>
  <c r="BE223"/>
  <c r="BE228"/>
  <c r="BE277"/>
  <c r="BE278"/>
  <c r="BE296"/>
  <c r="BE300"/>
  <c r="BE302"/>
  <c r="BE304"/>
  <c r="BE309"/>
  <c r="E50"/>
  <c r="BE103"/>
  <c r="BE109"/>
  <c r="BE119"/>
  <c r="BE140"/>
  <c r="BE152"/>
  <c r="BE179"/>
  <c r="BE183"/>
  <c r="BE187"/>
  <c r="BE232"/>
  <c r="BE253"/>
  <c r="BE262"/>
  <c r="BE269"/>
  <c r="BE280"/>
  <c r="BE284"/>
  <c r="BE265"/>
  <c r="BE266"/>
  <c r="BE291"/>
  <c i="5" r="BE317"/>
  <c r="BE323"/>
  <c r="BE325"/>
  <c r="BE330"/>
  <c r="J59"/>
  <c r="BE103"/>
  <c r="BE125"/>
  <c r="BE131"/>
  <c r="BE152"/>
  <c r="BE167"/>
  <c r="BE169"/>
  <c r="BE173"/>
  <c r="BE185"/>
  <c r="BE195"/>
  <c r="BE199"/>
  <c r="BE214"/>
  <c r="BE219"/>
  <c r="BE232"/>
  <c r="BE238"/>
  <c r="BE249"/>
  <c r="BE252"/>
  <c r="BE254"/>
  <c r="BE257"/>
  <c r="BE260"/>
  <c r="BE266"/>
  <c r="BE269"/>
  <c r="BE271"/>
  <c r="BE274"/>
  <c r="BE283"/>
  <c r="BE284"/>
  <c r="BE288"/>
  <c r="BE292"/>
  <c r="BE300"/>
  <c r="BE303"/>
  <c r="BE306"/>
  <c r="BE315"/>
  <c i="4" r="BK93"/>
  <c r="J93"/>
  <c r="J64"/>
  <c i="5" r="BE95"/>
  <c r="BE99"/>
  <c r="BE107"/>
  <c r="BE113"/>
  <c r="BE119"/>
  <c r="BE135"/>
  <c r="BE144"/>
  <c r="BE148"/>
  <c r="BE162"/>
  <c r="BE321"/>
  <c r="BE101"/>
  <c r="BE111"/>
  <c r="BE123"/>
  <c r="BE157"/>
  <c r="BE159"/>
  <c r="BE179"/>
  <c r="BE183"/>
  <c r="BE187"/>
  <c r="BE191"/>
  <c r="BE207"/>
  <c r="BE223"/>
  <c r="BE227"/>
  <c r="BE236"/>
  <c r="BE240"/>
  <c r="BE244"/>
  <c r="BE251"/>
  <c r="BE253"/>
  <c r="BE255"/>
  <c r="BE258"/>
  <c r="BE263"/>
  <c r="BE265"/>
  <c r="BE267"/>
  <c r="BE270"/>
  <c r="BE273"/>
  <c r="BE276"/>
  <c r="BE277"/>
  <c r="BE278"/>
  <c r="BE280"/>
  <c r="BE281"/>
  <c r="BE286"/>
  <c r="BE287"/>
  <c r="BE290"/>
  <c r="BE294"/>
  <c r="BE296"/>
  <c r="BE297"/>
  <c r="BE299"/>
  <c r="BE302"/>
  <c r="BE304"/>
  <c r="E80"/>
  <c r="J56"/>
  <c r="BE129"/>
  <c r="BE156"/>
  <c r="BE204"/>
  <c r="BE211"/>
  <c r="F59"/>
  <c r="BE117"/>
  <c r="BE310"/>
  <c i="4" r="F59"/>
  <c r="J89"/>
  <c r="BE143"/>
  <c r="BE182"/>
  <c r="BE239"/>
  <c r="BE243"/>
  <c r="BE252"/>
  <c r="BE293"/>
  <c r="BE95"/>
  <c r="BE111"/>
  <c r="BE123"/>
  <c r="BE206"/>
  <c r="BE226"/>
  <c r="BE259"/>
  <c r="BE265"/>
  <c r="BE268"/>
  <c r="E80"/>
  <c r="BE151"/>
  <c r="BE155"/>
  <c r="BE184"/>
  <c r="BE186"/>
  <c r="BE194"/>
  <c r="BE198"/>
  <c r="BE203"/>
  <c r="BE218"/>
  <c r="BE254"/>
  <c r="BE262"/>
  <c r="BE264"/>
  <c r="BE279"/>
  <c r="BE291"/>
  <c r="BE296"/>
  <c r="BE302"/>
  <c r="BE305"/>
  <c r="BE115"/>
  <c r="BE117"/>
  <c r="BE248"/>
  <c r="BE250"/>
  <c r="BE251"/>
  <c r="BE283"/>
  <c r="BE298"/>
  <c r="BE309"/>
  <c r="BE316"/>
  <c r="BE320"/>
  <c r="BE322"/>
  <c r="BE324"/>
  <c r="BE329"/>
  <c r="J56"/>
  <c r="BE172"/>
  <c r="BE178"/>
  <c r="BE190"/>
  <c r="BE210"/>
  <c r="BE256"/>
  <c r="BE269"/>
  <c r="BE270"/>
  <c r="BE273"/>
  <c r="BE275"/>
  <c r="BE276"/>
  <c r="BE282"/>
  <c r="BE285"/>
  <c r="BE289"/>
  <c r="BE295"/>
  <c r="BE299"/>
  <c r="BE99"/>
  <c r="BE101"/>
  <c r="BE121"/>
  <c r="BE127"/>
  <c r="BE129"/>
  <c r="BE133"/>
  <c r="BE158"/>
  <c r="BE231"/>
  <c r="BE235"/>
  <c r="BE266"/>
  <c r="BE280"/>
  <c r="BE286"/>
  <c i="3" r="BK93"/>
  <c r="J93"/>
  <c r="J64"/>
  <c i="4" r="BE103"/>
  <c r="BE107"/>
  <c r="BE147"/>
  <c r="BE161"/>
  <c r="BE166"/>
  <c r="BE168"/>
  <c r="BE213"/>
  <c r="BE222"/>
  <c r="BE237"/>
  <c r="BE253"/>
  <c r="BE257"/>
  <c r="BE314"/>
  <c r="BE156"/>
  <c r="BE272"/>
  <c r="BE277"/>
  <c r="BE287"/>
  <c r="BE301"/>
  <c r="BE303"/>
  <c i="3" r="E80"/>
  <c r="F89"/>
  <c r="BE100"/>
  <c r="BE122"/>
  <c r="BE133"/>
  <c r="BE155"/>
  <c r="BE266"/>
  <c r="BE281"/>
  <c r="BE311"/>
  <c r="BE331"/>
  <c r="BE335"/>
  <c r="BE371"/>
  <c r="BE373"/>
  <c r="BE378"/>
  <c r="BE102"/>
  <c r="BE104"/>
  <c r="BE159"/>
  <c r="BE202"/>
  <c r="BE227"/>
  <c r="BE239"/>
  <c r="BE252"/>
  <c r="BE279"/>
  <c r="BE284"/>
  <c r="BE294"/>
  <c r="BE305"/>
  <c r="BE307"/>
  <c r="BE312"/>
  <c r="BE319"/>
  <c r="BE322"/>
  <c r="BE341"/>
  <c r="BE342"/>
  <c r="BE345"/>
  <c r="BE348"/>
  <c r="BE350"/>
  <c r="BE358"/>
  <c r="BE363"/>
  <c r="J86"/>
  <c r="BE127"/>
  <c r="BE167"/>
  <c r="BE178"/>
  <c r="BE194"/>
  <c r="BE230"/>
  <c r="BE235"/>
  <c r="BE257"/>
  <c r="BE260"/>
  <c r="BE262"/>
  <c r="BE274"/>
  <c r="BE283"/>
  <c r="BE297"/>
  <c r="BE332"/>
  <c r="BE339"/>
  <c r="BE109"/>
  <c r="BE112"/>
  <c r="BE116"/>
  <c r="BE135"/>
  <c r="BE140"/>
  <c r="BE168"/>
  <c r="BE170"/>
  <c r="BE173"/>
  <c r="BE259"/>
  <c r="BE287"/>
  <c r="BE300"/>
  <c r="BE313"/>
  <c r="BE329"/>
  <c r="BE333"/>
  <c r="BE347"/>
  <c r="BE190"/>
  <c r="BE216"/>
  <c r="BE222"/>
  <c r="BE243"/>
  <c r="BE270"/>
  <c r="BE285"/>
  <c r="BE304"/>
  <c r="BE309"/>
  <c r="BE315"/>
  <c r="BE316"/>
  <c r="BE321"/>
  <c r="BE323"/>
  <c r="BE327"/>
  <c r="BE338"/>
  <c r="BE369"/>
  <c i="2" r="J92"/>
  <c r="J65"/>
  <c i="3" r="J89"/>
  <c r="BE120"/>
  <c r="BE129"/>
  <c r="BE180"/>
  <c r="BE210"/>
  <c r="BE288"/>
  <c r="BE290"/>
  <c r="BE344"/>
  <c r="BE351"/>
  <c r="BE365"/>
  <c r="BE95"/>
  <c r="BE163"/>
  <c r="BE206"/>
  <c r="BE248"/>
  <c r="BE308"/>
  <c r="BE318"/>
  <c r="BE354"/>
  <c r="BE184"/>
  <c r="BE196"/>
  <c r="BE198"/>
  <c r="BE268"/>
  <c r="BE282"/>
  <c r="BE296"/>
  <c r="BE298"/>
  <c r="BE301"/>
  <c r="BE302"/>
  <c r="BE325"/>
  <c r="BE336"/>
  <c r="BE352"/>
  <c i="2" r="BE110"/>
  <c r="BE133"/>
  <c r="BE144"/>
  <c r="BE153"/>
  <c r="BE155"/>
  <c r="BE174"/>
  <c r="BE215"/>
  <c r="BE260"/>
  <c r="BE322"/>
  <c r="BE96"/>
  <c r="BE142"/>
  <c r="BE193"/>
  <c r="BE199"/>
  <c r="BE206"/>
  <c r="BE235"/>
  <c r="BE238"/>
  <c r="BE244"/>
  <c r="BE254"/>
  <c r="BE269"/>
  <c r="BE270"/>
  <c r="BE277"/>
  <c r="BE297"/>
  <c r="BE298"/>
  <c r="BE305"/>
  <c r="J87"/>
  <c r="BE108"/>
  <c r="BE137"/>
  <c r="BE241"/>
  <c r="BE245"/>
  <c r="BE271"/>
  <c r="BE281"/>
  <c r="E78"/>
  <c r="F87"/>
  <c r="BE129"/>
  <c r="BE159"/>
  <c r="BE170"/>
  <c r="BE240"/>
  <c r="BE248"/>
  <c r="BE253"/>
  <c r="BE256"/>
  <c r="BE278"/>
  <c r="BE290"/>
  <c r="BE292"/>
  <c r="BE294"/>
  <c r="BE296"/>
  <c r="BE302"/>
  <c r="BE304"/>
  <c r="BE141"/>
  <c r="BE179"/>
  <c r="BE203"/>
  <c r="BE211"/>
  <c r="BE219"/>
  <c r="BE224"/>
  <c r="BE233"/>
  <c r="BE251"/>
  <c r="BE264"/>
  <c r="BE283"/>
  <c r="BE288"/>
  <c r="BE310"/>
  <c r="BE311"/>
  <c r="BE316"/>
  <c r="BE318"/>
  <c r="BE243"/>
  <c r="BE246"/>
  <c r="BE259"/>
  <c r="BE267"/>
  <c r="BE274"/>
  <c r="BE285"/>
  <c r="BE299"/>
  <c r="BE301"/>
  <c r="BE307"/>
  <c r="BE308"/>
  <c r="BE327"/>
  <c r="BE100"/>
  <c r="BE114"/>
  <c r="BE116"/>
  <c r="BE120"/>
  <c r="BE181"/>
  <c r="BE257"/>
  <c r="BE276"/>
  <c r="BE312"/>
  <c r="BE314"/>
  <c r="BE315"/>
  <c r="J56"/>
  <c r="BE93"/>
  <c r="BE104"/>
  <c r="BE147"/>
  <c r="BE163"/>
  <c r="BE185"/>
  <c r="BE189"/>
  <c r="BE228"/>
  <c r="BE236"/>
  <c r="BE261"/>
  <c r="BE263"/>
  <c r="BE266"/>
  <c r="BE273"/>
  <c r="BE284"/>
  <c i="10" r="J36"/>
  <c i="1" r="AW65"/>
  <c i="5" r="F38"/>
  <c i="1" r="BC59"/>
  <c i="12" r="F36"/>
  <c i="1" r="BA67"/>
  <c i="9" r="F36"/>
  <c i="1" r="BA64"/>
  <c i="5" r="F36"/>
  <c i="1" r="BA59"/>
  <c i="9" r="F38"/>
  <c i="1" r="BC64"/>
  <c i="8" r="J34"/>
  <c i="1" r="AW62"/>
  <c i="10" r="F39"/>
  <c i="1" r="BD65"/>
  <c i="11" r="F39"/>
  <c i="1" r="BD66"/>
  <c i="12" r="F37"/>
  <c i="1" r="BB67"/>
  <c i="7" r="F37"/>
  <c i="1" r="BB61"/>
  <c i="5" r="F39"/>
  <c i="1" r="BD59"/>
  <c i="11" r="F37"/>
  <c i="1" r="BB66"/>
  <c i="11" r="F38"/>
  <c i="1" r="BC66"/>
  <c i="12" r="J36"/>
  <c i="1" r="AW67"/>
  <c i="3" r="F39"/>
  <c i="1" r="BD57"/>
  <c i="14" r="F36"/>
  <c i="1" r="BC69"/>
  <c i="14" r="F34"/>
  <c i="1" r="BA69"/>
  <c r="AS54"/>
  <c i="3" r="F38"/>
  <c i="1" r="BC57"/>
  <c i="6" r="F39"/>
  <c i="1" r="BD60"/>
  <c i="2" r="F39"/>
  <c i="1" r="BD56"/>
  <c i="8" r="F34"/>
  <c i="1" r="BA62"/>
  <c i="9" r="F39"/>
  <c i="1" r="BD64"/>
  <c i="8" r="F35"/>
  <c i="1" r="BB62"/>
  <c i="2" r="F36"/>
  <c i="1" r="BA56"/>
  <c i="9" r="F37"/>
  <c i="1" r="BB64"/>
  <c i="8" r="F37"/>
  <c i="1" r="BD62"/>
  <c i="14" r="F35"/>
  <c i="1" r="BB69"/>
  <c i="7" r="F38"/>
  <c i="1" r="BC61"/>
  <c i="13" r="F37"/>
  <c i="1" r="BD68"/>
  <c i="4" r="F36"/>
  <c i="1" r="BA58"/>
  <c i="11" r="J36"/>
  <c i="1" r="AW66"/>
  <c i="7" r="F39"/>
  <c i="1" r="BD61"/>
  <c i="7" r="J36"/>
  <c i="1" r="AW61"/>
  <c i="14" r="J34"/>
  <c i="1" r="AW69"/>
  <c i="6" r="F36"/>
  <c i="1" r="BA60"/>
  <c i="2" r="J36"/>
  <c i="1" r="AW56"/>
  <c i="6" r="F37"/>
  <c i="1" r="BB60"/>
  <c i="4" r="F38"/>
  <c i="1" r="BC58"/>
  <c i="8" r="F36"/>
  <c i="1" r="BC62"/>
  <c i="13" r="F36"/>
  <c i="1" r="BC68"/>
  <c i="4" r="F39"/>
  <c i="1" r="BD58"/>
  <c i="13" r="J34"/>
  <c i="1" r="AW68"/>
  <c i="4" r="J36"/>
  <c i="1" r="AW58"/>
  <c i="13" r="F34"/>
  <c i="1" r="BA68"/>
  <c i="5" r="F37"/>
  <c i="1" r="BB59"/>
  <c i="6" r="F38"/>
  <c i="1" r="BC60"/>
  <c i="10" r="F37"/>
  <c i="1" r="BB65"/>
  <c i="4" r="F37"/>
  <c i="1" r="BB58"/>
  <c i="3" r="F36"/>
  <c i="1" r="BA57"/>
  <c i="9" r="J36"/>
  <c i="1" r="AW64"/>
  <c i="7" r="F36"/>
  <c i="1" r="BA61"/>
  <c i="2" r="F37"/>
  <c i="1" r="BB56"/>
  <c i="10" r="F38"/>
  <c i="1" r="BC65"/>
  <c i="12" r="F39"/>
  <c i="1" r="BD67"/>
  <c i="6" r="J36"/>
  <c i="1" r="AW60"/>
  <c i="2" r="F38"/>
  <c i="1" r="BC56"/>
  <c i="5" r="J36"/>
  <c i="1" r="AW59"/>
  <c i="13" r="F35"/>
  <c i="1" r="BB68"/>
  <c i="11" r="F36"/>
  <c i="1" r="BA66"/>
  <c i="3" r="J36"/>
  <c i="1" r="AW57"/>
  <c i="12" r="F38"/>
  <c i="1" r="BC67"/>
  <c i="3" r="F37"/>
  <c i="1" r="BB57"/>
  <c i="10" r="F36"/>
  <c i="1" r="BA65"/>
  <c i="14" r="F37"/>
  <c i="1" r="BD69"/>
  <c i="4" l="1" r="R93"/>
  <c r="R92"/>
  <c i="8" r="R89"/>
  <c r="R88"/>
  <c i="9" r="P93"/>
  <c r="P92"/>
  <c i="1" r="AU64"/>
  <c i="3" r="P93"/>
  <c r="P92"/>
  <c i="1" r="AU57"/>
  <c i="5" r="R93"/>
  <c r="R92"/>
  <c i="2" r="BK91"/>
  <c r="J91"/>
  <c r="J64"/>
  <c i="11" r="R91"/>
  <c r="R90"/>
  <c i="12" r="T95"/>
  <c r="T94"/>
  <c i="7" r="BK377"/>
  <c r="J377"/>
  <c r="J72"/>
  <c i="5" r="P93"/>
  <c r="P92"/>
  <c i="1" r="AU59"/>
  <c i="7" r="T377"/>
  <c r="T98"/>
  <c i="2" r="R91"/>
  <c r="R90"/>
  <c i="12" r="R95"/>
  <c r="R94"/>
  <c i="7" r="R377"/>
  <c i="13" r="R90"/>
  <c r="R89"/>
  <c r="P90"/>
  <c r="P89"/>
  <c i="1" r="AU68"/>
  <c i="13" r="BK90"/>
  <c r="J90"/>
  <c r="J60"/>
  <c i="7" r="R98"/>
  <c r="R97"/>
  <c i="9" r="T93"/>
  <c r="T92"/>
  <c i="12" r="BK95"/>
  <c r="J95"/>
  <c r="J64"/>
  <c i="3" r="R93"/>
  <c r="R92"/>
  <c i="7" r="P98"/>
  <c r="P97"/>
  <c i="1" r="AU61"/>
  <c i="8" r="P88"/>
  <c i="1" r="AU62"/>
  <c i="5" r="T93"/>
  <c r="T92"/>
  <c i="4" r="T93"/>
  <c r="T92"/>
  <c i="13" r="T90"/>
  <c r="T89"/>
  <c i="12" r="P95"/>
  <c r="P94"/>
  <c i="1" r="AU67"/>
  <c i="6" r="P93"/>
  <c r="P92"/>
  <c i="1" r="AU60"/>
  <c i="11" r="T91"/>
  <c r="T90"/>
  <c i="10" r="R91"/>
  <c r="R90"/>
  <c i="2" r="P91"/>
  <c r="P90"/>
  <c i="1" r="AU56"/>
  <c i="9" r="BK93"/>
  <c r="J93"/>
  <c r="J64"/>
  <c i="13" r="BK324"/>
  <c r="J324"/>
  <c r="J68"/>
  <c i="14" r="BK80"/>
  <c r="J80"/>
  <c r="J59"/>
  <c i="13" r="BK89"/>
  <c r="J89"/>
  <c i="11" r="BK90"/>
  <c r="J90"/>
  <c r="J63"/>
  <c i="10" r="J91"/>
  <c r="J64"/>
  <c i="8" r="BK88"/>
  <c r="J88"/>
  <c i="7" r="BK97"/>
  <c r="J97"/>
  <c r="J63"/>
  <c i="6" r="BK92"/>
  <c r="J92"/>
  <c i="5" r="BK92"/>
  <c r="J92"/>
  <c i="4" r="BK92"/>
  <c r="J92"/>
  <c r="J63"/>
  <c i="3" r="BK92"/>
  <c r="J92"/>
  <c i="7" r="F35"/>
  <c i="1" r="AZ61"/>
  <c i="2" r="J35"/>
  <c i="1" r="AV56"/>
  <c r="AT56"/>
  <c i="11" r="J35"/>
  <c i="1" r="AV66"/>
  <c r="AT66"/>
  <c r="BA63"/>
  <c r="AW63"/>
  <c i="10" r="J32"/>
  <c i="1" r="AG65"/>
  <c i="6" r="F35"/>
  <c i="1" r="AZ60"/>
  <c i="3" r="J32"/>
  <c i="1" r="AG57"/>
  <c i="5" r="F35"/>
  <c i="1" r="AZ59"/>
  <c r="BC55"/>
  <c r="AY55"/>
  <c r="BB55"/>
  <c i="8" r="J33"/>
  <c i="1" r="AV62"/>
  <c r="AT62"/>
  <c i="2" r="F35"/>
  <c i="1" r="AZ56"/>
  <c i="8" r="F33"/>
  <c i="1" r="AZ62"/>
  <c i="5" r="J35"/>
  <c i="1" r="AV59"/>
  <c r="AT59"/>
  <c r="BA55"/>
  <c r="AW55"/>
  <c i="14" r="F33"/>
  <c i="1" r="AZ69"/>
  <c i="10" r="J35"/>
  <c i="1" r="AV65"/>
  <c r="AT65"/>
  <c i="8" r="J30"/>
  <c i="1" r="AG62"/>
  <c i="9" r="F35"/>
  <c i="1" r="AZ64"/>
  <c i="5" r="J32"/>
  <c i="1" r="AG59"/>
  <c i="13" r="J33"/>
  <c i="1" r="AV68"/>
  <c r="AT68"/>
  <c i="10" r="F35"/>
  <c i="1" r="AZ65"/>
  <c r="BD55"/>
  <c r="BC63"/>
  <c r="AY63"/>
  <c i="13" r="F33"/>
  <c i="1" r="AZ68"/>
  <c i="4" r="F35"/>
  <c i="1" r="AZ58"/>
  <c i="6" r="J35"/>
  <c i="1" r="AV60"/>
  <c r="AT60"/>
  <c i="11" r="F35"/>
  <c i="1" r="AZ66"/>
  <c r="BB63"/>
  <c r="AX63"/>
  <c i="12" r="F35"/>
  <c i="1" r="AZ67"/>
  <c i="12" r="J35"/>
  <c i="1" r="AV67"/>
  <c r="AT67"/>
  <c i="4" r="J35"/>
  <c i="1" r="AV58"/>
  <c r="AT58"/>
  <c i="13" r="J30"/>
  <c i="1" r="AG68"/>
  <c i="3" r="J35"/>
  <c i="1" r="AV57"/>
  <c r="AT57"/>
  <c r="BD63"/>
  <c i="9" r="J35"/>
  <c i="1" r="AV64"/>
  <c r="AT64"/>
  <c i="6" r="J32"/>
  <c i="1" r="AG60"/>
  <c i="7" r="J35"/>
  <c i="1" r="AV61"/>
  <c r="AT61"/>
  <c i="14" r="J33"/>
  <c i="1" r="AV69"/>
  <c r="AT69"/>
  <c i="3" r="F35"/>
  <c i="1" r="AZ57"/>
  <c i="7" l="1" r="T97"/>
  <c i="2" r="BK90"/>
  <c r="J90"/>
  <c i="9" r="BK92"/>
  <c r="J92"/>
  <c i="12" r="BK94"/>
  <c r="J94"/>
  <c r="J63"/>
  <c i="1" r="AN68"/>
  <c i="13" r="J59"/>
  <c r="J39"/>
  <c i="1" r="AN65"/>
  <c i="10" r="J41"/>
  <c i="1" r="AN62"/>
  <c i="8" r="J59"/>
  <c r="J39"/>
  <c i="1" r="AN60"/>
  <c i="6" r="J63"/>
  <c i="1" r="AN59"/>
  <c i="5" r="J63"/>
  <c i="6" r="J41"/>
  <c i="5" r="J41"/>
  <c i="1" r="AN57"/>
  <c i="3" r="J63"/>
  <c r="J41"/>
  <c i="1" r="BC54"/>
  <c r="W32"/>
  <c i="4" r="J32"/>
  <c i="1" r="AG58"/>
  <c r="AN58"/>
  <c i="9" r="J32"/>
  <c i="1" r="AG64"/>
  <c r="AZ63"/>
  <c r="AV63"/>
  <c r="AT63"/>
  <c r="BA54"/>
  <c r="AW54"/>
  <c r="AK30"/>
  <c i="14" r="J30"/>
  <c i="1" r="AG69"/>
  <c r="BD54"/>
  <c r="W33"/>
  <c r="AX55"/>
  <c i="11" r="J32"/>
  <c i="1" r="AG66"/>
  <c i="2" r="J32"/>
  <c i="1" r="AG56"/>
  <c r="BB54"/>
  <c r="W31"/>
  <c r="AU55"/>
  <c r="AU63"/>
  <c i="7" r="J32"/>
  <c i="1" r="AG61"/>
  <c r="AN61"/>
  <c r="AZ55"/>
  <c r="AV55"/>
  <c r="AT55"/>
  <c i="9" l="1" r="J41"/>
  <c i="14" r="J39"/>
  <c i="2" r="J41"/>
  <c r="J63"/>
  <c i="9" r="J63"/>
  <c i="11" r="J41"/>
  <c i="1" r="AN66"/>
  <c i="7" r="J41"/>
  <c i="4" r="J41"/>
  <c i="1" r="AN64"/>
  <c r="AN56"/>
  <c r="AN69"/>
  <c r="AZ54"/>
  <c r="AV54"/>
  <c r="AK29"/>
  <c r="W30"/>
  <c i="12" r="J32"/>
  <c i="1" r="AG67"/>
  <c r="AN67"/>
  <c r="AX54"/>
  <c r="AY54"/>
  <c r="AU54"/>
  <c r="AG55"/>
  <c i="12" l="1" r="J41"/>
  <c i="1" r="AN55"/>
  <c r="AG63"/>
  <c r="AN63"/>
  <c r="AT54"/>
  <c r="W29"/>
  <c l="1"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<sst xmlns="http://schemas.openxmlformats.org/spreadsheetml/2006/main">
  <si>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</si>
  <si>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</si>
  <si>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</si>
  <si>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/>
  </si>
  <si>
    <t>False</t>
  </si>
  <si>
    <t>{26bb2ed2-dc4d-40ab-971c-47d9b3f4483e}</t>
  </si>
  <si>
    <t xml:space="preserve">&gt;&gt;  skryté sloupce  &lt;&lt;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</si>
  <si>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</si>
  <si>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</si>
  <si>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</si>
  <si>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</si>
  <si>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</si>
  <si>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</si>
  <si>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</si>
  <si>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</si>
  <si>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023-04-01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</si>
  <si>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</si>
  <si>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</si>
  <si>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Kanalizace a vodovod Dolní Beřkovice a Podvlčí</t>
  </si>
  <si>
    <t>KSO:</t>
  </si>
  <si>
    <t>827</t>
  </si>
  <si>
    <t>CC-CZ:</t>
  </si>
  <si>
    <t>2</t>
  </si>
  <si>
    <t>Místo:</t>
  </si>
  <si>
    <t xml:space="preserve"> </t>
  </si>
  <si>
    <t>Datum:</t>
  </si>
  <si>
    <t>18. 4. 2023</t>
  </si>
  <si>
    <t>Zadavatel:</t>
  </si>
  <si>
    <t>IČ:</t>
  </si>
  <si>
    <t>Obec Dolní Beřkovice, Kláštěrní 110, 27701</t>
  </si>
  <si>
    <t>DIČ:</t>
  </si>
  <si>
    <t>Uchazeč:</t>
  </si>
  <si>
    <t>Vyplň údaj</t>
  </si>
  <si>
    <t>Projektant:</t>
  </si>
  <si>
    <t>03508684</t>
  </si>
  <si>
    <t>VHS PROJEKT s.r.o., Přemyslova 153, Kralupy n.Vlt.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</si>
  <si>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</si>
  <si>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</si>
  <si>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</si>
  <si>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</si>
  <si>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</si>
  <si>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</si>
  <si>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</si>
  <si>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</si>
  <si>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</si>
  <si>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</si>
  <si>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</si>
  <si>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</si>
  <si>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</si>
  <si>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</si>
  <si>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</si>
  <si>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</si>
  <si>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</si>
  <si>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</si>
  <si>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</si>
  <si>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</si>
  <si>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</si>
  <si>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</si>
  <si>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</si>
  <si>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</si>
  <si>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</si>
  <si>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</si>
  <si>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</si>
  <si>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</si>
  <si>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</si>
  <si>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</si>
  <si>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</si>
  <si>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</si>
  <si>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</si>
  <si>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</si>
  <si>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</si>
  <si>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</si>
  <si>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</si>
  <si>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</si>
  <si>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</si>
  <si>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</si>
  <si>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</si>
  <si>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</si>
  <si>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IO 01</t>
  </si>
  <si>
    <t>VODOVOD</t>
  </si>
  <si>
    <t>ING</t>
  </si>
  <si>
    <t>1</t>
  </si>
  <si>
    <t>{cac65cdc-69da-4f14-9538-15adae90f90b}</t>
  </si>
  <si>
    <t>827 1</t>
  </si>
  <si>
    <t>/</t>
  </si>
  <si>
    <t>IO 01.1</t>
  </si>
  <si>
    <t>Řad A</t>
  </si>
  <si>
    <t>Soupis</t>
  </si>
  <si>
    <t>{fad96c86-bdbf-4df6-b63a-44b4da50b464}</t>
  </si>
  <si>
    <t>IO 01.2</t>
  </si>
  <si>
    <t>Řad B</t>
  </si>
  <si>
    <t>{bc253c7b-9bcf-447b-a511-b09ecaba3182}</t>
  </si>
  <si>
    <t>IO 01.3</t>
  </si>
  <si>
    <t>Řad C</t>
  </si>
  <si>
    <t>{6903cac8-4c15-44b5-b480-8ea4d9dc3e73}</t>
  </si>
  <si>
    <t>IO 01.4</t>
  </si>
  <si>
    <t>Řad D</t>
  </si>
  <si>
    <t>{f5632ce0-cac1-4b30-96a1-287bf20e4eff}</t>
  </si>
  <si>
    <t>IO 01.5</t>
  </si>
  <si>
    <t>Řad E</t>
  </si>
  <si>
    <t>{09b8a954-e544-4754-9622-4a86f96061fc}</t>
  </si>
  <si>
    <t>IO 01.6</t>
  </si>
  <si>
    <t>AŠ1+AŠ2+propoj na stáv.přivaděč</t>
  </si>
  <si>
    <t>{fd71f579-1319-43fe-bef2-3d6e15dae811}</t>
  </si>
  <si>
    <t>IO 02</t>
  </si>
  <si>
    <t>VODOVODNÍ PŘÍPOJKY</t>
  </si>
  <si>
    <t>{d8f878df-a788-4c81-806b-c81e1244f7cd}</t>
  </si>
  <si>
    <t>IO 03</t>
  </si>
  <si>
    <t>TLAKOVÁ SPLAŠKOVÁ KANALIZACE</t>
  </si>
  <si>
    <t>{36111926-ad3f-4b39-8c5c-2874ec95f5ff}</t>
  </si>
  <si>
    <t>827 2</t>
  </si>
  <si>
    <t>IO 03.1</t>
  </si>
  <si>
    <t>{31a5b847-ff3f-4da7-8887-d55b55ce9423}</t>
  </si>
  <si>
    <t>IO 03.2</t>
  </si>
  <si>
    <t>{28d68a00-5151-47aa-8f6b-48f9276fdf45}</t>
  </si>
  <si>
    <t>IO 03.3</t>
  </si>
  <si>
    <t>{511b5ee3-b1bd-4826-87f5-1a12a089b1f9}</t>
  </si>
  <si>
    <t>IO 03.4</t>
  </si>
  <si>
    <t>Výtlak + Čerpací stanice ČS1, vč.vystrojení</t>
  </si>
  <si>
    <t>{f6cac184-fca8-4824-baa4-5ceaf9a2a596}</t>
  </si>
  <si>
    <t>IO 04</t>
  </si>
  <si>
    <t>PŘÍPOJKY TLAKOVÉ SPLAŠKOVÉ KANALIZACE</t>
  </si>
  <si>
    <t>{29233801-f109-4189-a23b-9dfdf54ecdfd}</t>
  </si>
  <si>
    <t>05</t>
  </si>
  <si>
    <t>VRN</t>
  </si>
  <si>
    <t>VON</t>
  </si>
  <si>
    <t>{ca70f994-e180-4b48-8c4e-884da497aaf6}</t>
  </si>
  <si>
    <t>KRYCÍ LIST SOUPISU PRACÍ</t>
  </si>
  <si>
    <t>Objekt:</t>
  </si>
  <si>
    <t>IO 01 - VODOVOD</t>
  </si>
  <si>
    <t>Soupis:</t>
  </si>
  <si>
    <t>IO 01.1 - Řad A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</si>
  <si>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</si>
  <si>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</si>
  <si>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</si>
  <si>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</si>
  <si>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</si>
  <si>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</si>
  <si>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4 - Vodorovné konstrukce</t>
  </si>
  <si>
    <t xml:space="preserve">    8 - Trubní vedení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</si>
  <si>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</si>
  <si>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</si>
  <si>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</si>
  <si>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</si>
  <si>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</si>
  <si>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</si>
  <si>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</si>
  <si>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</si>
  <si>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</si>
  <si>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</si>
  <si>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</si>
  <si>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</si>
  <si>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</si>
  <si>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</si>
  <si>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</si>
  <si>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</si>
  <si>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</si>
  <si>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</si>
  <si>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</si>
  <si>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119001405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</si>
  <si>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plastového, jmenovité světlosti DN do 200 mm</t>
  </si>
  <si>
    <t>m</t>
  </si>
  <si>
    <t>CS ÚRS 2023 01</t>
  </si>
  <si>
    <t>4</t>
  </si>
  <si>
    <t>35195595</t>
  </si>
  <si>
    <t>Online PSC</t>
  </si>
  <si>
    <t>https://podminky.urs.cz/item/CS_URS_2023_01/119001405</t>
  </si>
  <si>
    <t>VV</t>
  </si>
  <si>
    <t>1,50*1</t>
  </si>
  <si>
    <t>119001412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</si>
  <si>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betonového, kameninového nebo železobetonového, světlosti DN přes 200 do 500 mm</t>
  </si>
  <si>
    <t>-578964474</t>
  </si>
  <si>
    <t>https://podminky.urs.cz/item/CS_URS_2023_01/119001412</t>
  </si>
  <si>
    <t>1,50*1,00</t>
  </si>
  <si>
    <t>Součet</t>
  </si>
  <si>
    <t>3</t>
  </si>
  <si>
    <t>119001421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</si>
  <si>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kabelů a kabelových tratí z volně ložených kabelů a to do 3 kabelů</t>
  </si>
  <si>
    <t>-599601698</t>
  </si>
  <si>
    <t>https://podminky.urs.cz/item/CS_URS_2023_01/119001421</t>
  </si>
  <si>
    <t>1,50*2</t>
  </si>
  <si>
    <t>119003131</t>
  </si>
  <si>
    <t>Pomocné konstrukce při zabezpečení výkopu svislé výstražná páska zřízení</t>
  </si>
  <si>
    <t>-586888326</t>
  </si>
  <si>
    <t>https://podminky.urs.cz/item/CS_URS_2023_01/119003131</t>
  </si>
  <si>
    <t>(2,00*2+1,50*2 )*15 "SJ+CJ v poli"</t>
  </si>
  <si>
    <t>5</t>
  </si>
  <si>
    <t>119003132</t>
  </si>
  <si>
    <t>Pomocné konstrukce při zabezpečení výkopu svislé výstražná páska odstranění</t>
  </si>
  <si>
    <t>-2021550019</t>
  </si>
  <si>
    <t>https://podminky.urs.cz/item/CS_URS_2023_01/119003132</t>
  </si>
  <si>
    <t>6</t>
  </si>
  <si>
    <t>119004111</t>
  </si>
  <si>
    <t>Pomocné konstrukce při zabezpečení výkopu bezpečný vstup nebo výstup žebříkem zřízení</t>
  </si>
  <si>
    <t>158382370</t>
  </si>
  <si>
    <t>https://podminky.urs.cz/item/CS_URS_2023_01/119004111</t>
  </si>
  <si>
    <t>2,00+1,10</t>
  </si>
  <si>
    <t>7</t>
  </si>
  <si>
    <t>119004112</t>
  </si>
  <si>
    <t>Pomocné konstrukce při zabezpečení výkopu bezpečný vstup nebo výstup žebříkem odstranění</t>
  </si>
  <si>
    <t>1696482166</t>
  </si>
  <si>
    <t>https://podminky.urs.cz/item/CS_URS_2023_01/119004112</t>
  </si>
  <si>
    <t>8</t>
  </si>
  <si>
    <t>121112003</t>
  </si>
  <si>
    <t>Sejmutí ornice ručně při souvislé ploše, tl. vrstvy do 200 mm</t>
  </si>
  <si>
    <t>m2</t>
  </si>
  <si>
    <t>1077466370</t>
  </si>
  <si>
    <t>https://podminky.urs.cz/item/CS_URS_2023_01/121112003</t>
  </si>
  <si>
    <t>2,00*1,50*15 + 4,00*2,00*1</t>
  </si>
  <si>
    <t>9</t>
  </si>
  <si>
    <t>131151201</t>
  </si>
  <si>
    <t>Hloubení zapažených jam a zářezů strojně s urovnáním dna do předepsaného profilu a spádu v hornině třídy těžitelnosti I skupiny 1 a 2 do 20 m3</t>
  </si>
  <si>
    <t>m3</t>
  </si>
  <si>
    <t>915247679</t>
  </si>
  <si>
    <t>https://podminky.urs.cz/item/CS_URS_2023_01/131151201</t>
  </si>
  <si>
    <t xml:space="preserve">"SJ+ CJ v zeleni  "  2,00*1,50*2,00 *6</t>
  </si>
  <si>
    <t>2,00*1,50*2,60*9</t>
  </si>
  <si>
    <t>"napojení OC DN300 v zeleni" 4,00*2,00*2,00</t>
  </si>
  <si>
    <t>"SJ+CJ v zeleni" - 2,00*1,50*0,20*15 - 4,00*2,00*0,20</t>
  </si>
  <si>
    <t>Mezisoučet</t>
  </si>
  <si>
    <t>111,60*0,40 "40% zem. tř.2"</t>
  </si>
  <si>
    <t>10</t>
  </si>
  <si>
    <t>131251201</t>
  </si>
  <si>
    <t>Hloubení zapažených jam a zářezů strojně s urovnáním dna do předepsaného profilu a spádu v hornině třídy těžitelnosti I skupiny 3 do 20 m3</t>
  </si>
  <si>
    <t>1827664058</t>
  </si>
  <si>
    <t>https://podminky.urs.cz/item/CS_URS_2023_01/131251201</t>
  </si>
  <si>
    <t>111,60*0,40 "40% zem.tř. 3"</t>
  </si>
  <si>
    <t>11</t>
  </si>
  <si>
    <t>131351201</t>
  </si>
  <si>
    <t>Hloubení zapažených jam a zářezů strojně s urovnáním dna do předepsaného profilu a spádu v hornině třídy těžitelnosti II skupiny 4 do 20 m3</t>
  </si>
  <si>
    <t>-560757000</t>
  </si>
  <si>
    <t>https://podminky.urs.cz/item/CS_URS_2023_01/131351201</t>
  </si>
  <si>
    <t>111,60*0,20 "20% zem.tř. 4"</t>
  </si>
  <si>
    <t>12</t>
  </si>
  <si>
    <t>139001101</t>
  </si>
  <si>
    <t>Příplatek k cenám hloubených vykopávek za ztížení vykopávky v blízkosti podzemního vedení nebo výbušnin pro jakoukoliv třídu horniny</t>
  </si>
  <si>
    <t>-774769210</t>
  </si>
  <si>
    <t>https://podminky.urs.cz/item/CS_URS_2023_01/139001101</t>
  </si>
  <si>
    <t>111,60*0,050 "5% - slabě zasíťovaná lokalita"</t>
  </si>
  <si>
    <t>13</t>
  </si>
  <si>
    <t>141-001</t>
  </si>
  <si>
    <t>Doprava strojního zařízení</t>
  </si>
  <si>
    <t>kpl</t>
  </si>
  <si>
    <t>708612601</t>
  </si>
  <si>
    <t>14</t>
  </si>
  <si>
    <t>141721212</t>
  </si>
  <si>
    <t>Řízený zemní protlak délky protlaku do 50 m v hornině třídy těžitelnosti I a II, skupiny 1 až 4 včetně zatažení trub v hloubce do 6 m průměru vrtu přes 90 do 110 mm</t>
  </si>
  <si>
    <t>910466465</t>
  </si>
  <si>
    <t>https://podminky.urs.cz/item/CS_URS_2023_01/141721212</t>
  </si>
  <si>
    <t>M</t>
  </si>
  <si>
    <t>GRX.133227</t>
  </si>
  <si>
    <t>egeplast SLM 3.0 - pitná voda - roura PE100 RC+ d110x10,0mm SDR11/PN16, návin 100m</t>
  </si>
  <si>
    <t>211570840</t>
  </si>
  <si>
    <t>710,40*1,03</t>
  </si>
  <si>
    <t>16</t>
  </si>
  <si>
    <t>151101201</t>
  </si>
  <si>
    <t>Zřízení pažení stěn výkopu bez rozepření nebo vzepření příložné, hloubky do 4 m</t>
  </si>
  <si>
    <t>227290797</t>
  </si>
  <si>
    <t>https://podminky.urs.cz/item/CS_URS_2023_01/151101201</t>
  </si>
  <si>
    <t>( 2,00*2,00+1,50*2,00 ) *2* 6</t>
  </si>
  <si>
    <t>4,00*2,00*2 + 2,00*2,00*2</t>
  </si>
  <si>
    <t>( 2,00*2,00+1,50*2,00 ) *2* 9</t>
  </si>
  <si>
    <t>17</t>
  </si>
  <si>
    <t>151101211</t>
  </si>
  <si>
    <t>Odstranění pažení stěn výkopu bez rozepření nebo vzepření s uložením pažin na vzdálenost do 3 m od okraje výkopu příložné, hloubky do 4 m</t>
  </si>
  <si>
    <t>-2123408131</t>
  </si>
  <si>
    <t>https://podminky.urs.cz/item/CS_URS_2023_01/151101211</t>
  </si>
  <si>
    <t>18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</si>
  <si>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</si>
  <si>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</si>
  <si>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1544366877</t>
  </si>
  <si>
    <t>https://podminky.urs.cz/item/CS_URS_2023_01/162251102</t>
  </si>
  <si>
    <t>"pro zásyp zeminou - tam a zpět" 85,706*0,80 * 2</t>
  </si>
  <si>
    <t>19</t>
  </si>
  <si>
    <t>162251122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</si>
  <si>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</si>
  <si>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-1623332944</t>
  </si>
  <si>
    <t>https://podminky.urs.cz/item/CS_URS_2023_01/162251122</t>
  </si>
  <si>
    <t>"pro zásyp zeminou - tam a zpět" 85,706*0,20 * 2</t>
  </si>
  <si>
    <t>20</t>
  </si>
  <si>
    <t>162451106</t>
  </si>
  <si>
    <t>Vodorovné přemístění výkopku nebo sypaniny po suchu na obvyklém dopravním prostředku, bez naložení výkopku, avšak se složením bez rozhrnutí z horniny třídy těžitelnosti I skupiny 1 až 3 na vzdálenost přes 1 500 do 2 000 m</t>
  </si>
  <si>
    <t>1486310199</t>
  </si>
  <si>
    <t>https://podminky.urs.cz/item/CS_URS_2023_01/162451106</t>
  </si>
  <si>
    <t xml:space="preserve">"na skládku - lože+obsyp"   4,50+18,00</t>
  </si>
  <si>
    <t>3,394 "vytlač.kubatura šachty"</t>
  </si>
  <si>
    <t>25,894*0,80 "zem. tř. 2, tř. 3"</t>
  </si>
  <si>
    <t>162451126</t>
  </si>
  <si>
    <t>Vodorovné přemístění výkopku nebo sypaniny po suchu na obvyklém dopravním prostředku, bez naložení výkopku, avšak se složením bez rozhrnutí z horniny třídy těžitelnosti II skupiny 4 a 5 na vzdálenost přes 1 500 do 2 000 m</t>
  </si>
  <si>
    <t>358259920</t>
  </si>
  <si>
    <t>https://podminky.urs.cz/item/CS_URS_2023_01/162451126</t>
  </si>
  <si>
    <t>25,894*0,20 "20% zem. tř. 4"</t>
  </si>
  <si>
    <t>22</t>
  </si>
  <si>
    <t>167151101</t>
  </si>
  <si>
    <t>Nakládání, skládání a překládání neulehlého výkopku nebo sypaniny strojně nakládání, množství do 100 m3, z horniny třídy těžitelnosti I, skupiny 1 až 3</t>
  </si>
  <si>
    <t>-1734414834</t>
  </si>
  <si>
    <t>https://podminky.urs.cz/item/CS_URS_2023_01/167151101</t>
  </si>
  <si>
    <t xml:space="preserve">137,130+34,282 "na mezidepo" </t>
  </si>
  <si>
    <t>20,715 "na skládku"</t>
  </si>
  <si>
    <t>23</t>
  </si>
  <si>
    <t>167151102</t>
  </si>
  <si>
    <t>Nakládání, skládání a překládání neulehlého výkopku nebo sypaniny strojně nakládání, množství do 100 m3, z horniny třídy těžitelnosti II, skupiny 4 a 5</t>
  </si>
  <si>
    <t>-1899768411</t>
  </si>
  <si>
    <t>https://podminky.urs.cz/item/CS_URS_2023_01/167151102</t>
  </si>
  <si>
    <t>24</t>
  </si>
  <si>
    <t>171152501</t>
  </si>
  <si>
    <t>Zhutnění podloží pod násypy z rostlé horniny třídy těžitelnosti I a II, skupiny 1 až 4 z hornin soudružných a nesoudržných</t>
  </si>
  <si>
    <t>105995053</t>
  </si>
  <si>
    <t>https://podminky.urs.cz/item/CS_URS_2023_01/171152501</t>
  </si>
  <si>
    <t>2,00*1,50*15 + 4,00*2,00</t>
  </si>
  <si>
    <t>25</t>
  </si>
  <si>
    <t>171201231</t>
  </si>
  <si>
    <t>Poplatek za uložení stavebního odpadu na recyklační skládce (skládkovné) zeminy a kamení zatříděného do Katalogu odpadů pod kódem 17 05 04</t>
  </si>
  <si>
    <t>t</t>
  </si>
  <si>
    <t>1067853373</t>
  </si>
  <si>
    <t>https://podminky.urs.cz/item/CS_URS_2023_01/171201231</t>
  </si>
  <si>
    <t>25,894*2</t>
  </si>
  <si>
    <t>26</t>
  </si>
  <si>
    <t>171251201</t>
  </si>
  <si>
    <t>Uložení sypaniny na skládky nebo meziskládky bez hutnění s upravením uložené sypaniny do předepsaného tvaru</t>
  </si>
  <si>
    <t>-594253235</t>
  </si>
  <si>
    <t>https://podminky.urs.cz/item/CS_URS_2023_01/171251201</t>
  </si>
  <si>
    <t>20,715+5,179</t>
  </si>
  <si>
    <t>27</t>
  </si>
  <si>
    <t>174151101</t>
  </si>
  <si>
    <t>Zásyp sypaninou z jakékoliv horniny strojně s uložením výkopku ve vrstvách se zhutněním jam, šachet, rýh nebo kolem objektů v těchto vykopávkách</t>
  </si>
  <si>
    <t>-1403982969</t>
  </si>
  <si>
    <t>https://podminky.urs.cz/item/CS_URS_2023_01/174151101</t>
  </si>
  <si>
    <t>111,60</t>
  </si>
  <si>
    <t>- 4,50 - 18,00</t>
  </si>
  <si>
    <t>"vytlač.kubatura Vzduš.šachty" - 1,60*1,60*0,10 -3,14*0,62*0,62*2,60</t>
  </si>
  <si>
    <t>28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</si>
  <si>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</si>
  <si>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</si>
  <si>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1236598412</t>
  </si>
  <si>
    <t>https://podminky.urs.cz/item/CS_URS_2023_01/175151101</t>
  </si>
  <si>
    <t>"v SJ+CJ" 2,00*1,50*0,40*15</t>
  </si>
  <si>
    <t>29</t>
  </si>
  <si>
    <t>58337303</t>
  </si>
  <si>
    <t>štěrkopísek frakce 0/8</t>
  </si>
  <si>
    <t>694201851</t>
  </si>
  <si>
    <t>18,000*1,80</t>
  </si>
  <si>
    <t>30</t>
  </si>
  <si>
    <t>181311103</t>
  </si>
  <si>
    <t>Rozprostření a urovnání ornice v rovině nebo ve svahu sklonu do 1:5 ručně při souvislé ploše, tl. vrstvy do 200 mm</t>
  </si>
  <si>
    <t>-122525537</t>
  </si>
  <si>
    <t>https://podminky.urs.cz/item/CS_URS_2023_01/181311103</t>
  </si>
  <si>
    <t>53,00</t>
  </si>
  <si>
    <t>Vodorovné konstrukce</t>
  </si>
  <si>
    <t>31</t>
  </si>
  <si>
    <t>451572111</t>
  </si>
  <si>
    <t>Lože pod potrubí, stoky a drobné objekty v otevřeném výkopu z kameniva drobného těženého 0 až 4 mm</t>
  </si>
  <si>
    <t>-1860864310</t>
  </si>
  <si>
    <t>https://podminky.urs.cz/item/CS_URS_2023_01/451572111</t>
  </si>
  <si>
    <t>"lože v SJ + CJ" 2,00*1,50*0,10*15,00</t>
  </si>
  <si>
    <t>32</t>
  </si>
  <si>
    <t>452311131</t>
  </si>
  <si>
    <t>Podkladní a zajišťovací konstrukce z betonu prostého v otevřeném výkopu bez zvýšených nároků na prostředí desky pod potrubí, stoky a drobné objekty z betonu tř. C 12/15</t>
  </si>
  <si>
    <t>-1672320840</t>
  </si>
  <si>
    <t>https://podminky.urs.cz/item/CS_URS_2023_01/452311131</t>
  </si>
  <si>
    <t>"pod Vzduš. šachtu" 1,60*1,60*0,10</t>
  </si>
  <si>
    <t>33</t>
  </si>
  <si>
    <t>452313131</t>
  </si>
  <si>
    <t>Podkladní a zajišťovací konstrukce z betonu prostého v otevřeném výkopu bez zvýšených nároků na prostředí bloky pro potrubí z betonu tř. C 12/15</t>
  </si>
  <si>
    <t>-1922904525</t>
  </si>
  <si>
    <t>https://podminky.urs.cz/item/CS_URS_2023_01/452313131</t>
  </si>
  <si>
    <t>0,80*0,50*0,30*1 "pod T-kus 300/100"</t>
  </si>
  <si>
    <t>0,50*0,50*0,10 + 0,50*0,30*0,30 "pod patkové koleno a šoupě v šachtě"</t>
  </si>
  <si>
    <t>34</t>
  </si>
  <si>
    <t>452351101</t>
  </si>
  <si>
    <t>Bednění podkladních a zajišťovacích konstrukcí v otevřeném výkopu desek nebo sedlových loží pod potrubí, stoky a drobné objekty</t>
  </si>
  <si>
    <t>596969275</t>
  </si>
  <si>
    <t>https://podminky.urs.cz/item/CS_URS_2023_01/452351101</t>
  </si>
  <si>
    <t>1,60*0,10*4</t>
  </si>
  <si>
    <t>35</t>
  </si>
  <si>
    <t>452353101</t>
  </si>
  <si>
    <t>Bednění podkladních a zajišťovacích konstrukcí v otevřeném výkopu bloků pro potrubí</t>
  </si>
  <si>
    <t>-655553438</t>
  </si>
  <si>
    <t>https://podminky.urs.cz/item/CS_URS_2023_01/452353101</t>
  </si>
  <si>
    <t>0,50*0,30*2+0,30*0,30*2</t>
  </si>
  <si>
    <t>0,50*0,10*4+0,50*0,30*2+0,30*0,30*2</t>
  </si>
  <si>
    <t>36</t>
  </si>
  <si>
    <t>452386111</t>
  </si>
  <si>
    <t>Podkladní a vyrovnávací konstrukce z betonu vyrovnávací prstence z prostého betonu tř. C 25/30 pod poklopy a mříže, výšky do 100 mm</t>
  </si>
  <si>
    <t>kus</t>
  </si>
  <si>
    <t>-925272273</t>
  </si>
  <si>
    <t>https://podminky.urs.cz/item/CS_URS_2023_01/452386111</t>
  </si>
  <si>
    <t>37</t>
  </si>
  <si>
    <t>PFB.1120101OZ</t>
  </si>
  <si>
    <t>Prstenec šachtový vyrovnávací (OZ) TBW-Q.1 63/6</t>
  </si>
  <si>
    <t>-128739588</t>
  </si>
  <si>
    <t>38</t>
  </si>
  <si>
    <t>PFB.1120103OZ</t>
  </si>
  <si>
    <t>Prstenec šachtový vyrovnávací (OZ) TBW-Q.1 63/10</t>
  </si>
  <si>
    <t>-1387011617</t>
  </si>
  <si>
    <t>Trubní vedení</t>
  </si>
  <si>
    <t>39</t>
  </si>
  <si>
    <t>857242122</t>
  </si>
  <si>
    <t>Montáž litinových tvarovek na potrubí litinovém tlakovém jednoosých na potrubí z trub přírubových v otevřeném výkopu, kanálu nebo v šachtě DN 80</t>
  </si>
  <si>
    <t>-345062323</t>
  </si>
  <si>
    <t>https://podminky.urs.cz/item/CS_URS_2023_01/857242122</t>
  </si>
  <si>
    <t>40</t>
  </si>
  <si>
    <t>55254047</t>
  </si>
  <si>
    <t>koleno 90° s patkou přírubové litinové vodovodní N-kus PN10/40 DN 80</t>
  </si>
  <si>
    <t>-694421181</t>
  </si>
  <si>
    <t>41</t>
  </si>
  <si>
    <t>857262122</t>
  </si>
  <si>
    <t>Montáž litinových tvarovek na potrubí litinovém tlakovém jednoosých na potrubí z trub přírubových v otevřeném výkopu, kanálu nebo v šachtě DN 100</t>
  </si>
  <si>
    <t>750243012</t>
  </si>
  <si>
    <t>https://podminky.urs.cz/item/CS_URS_2023_01/857262122</t>
  </si>
  <si>
    <t>42</t>
  </si>
  <si>
    <t>55253941</t>
  </si>
  <si>
    <t>koleno hrdlové z tvárné litiny,práškový epoxid tl 250µm MMK-kus DN 100-45°</t>
  </si>
  <si>
    <t>-496530935</t>
  </si>
  <si>
    <t>43</t>
  </si>
  <si>
    <t>NCL.471109010</t>
  </si>
  <si>
    <t>BFL d110 / DN100 PN16, PP příruba s ocel.výztuhou, na tupo (8xM16), vrtání PN10/PN16</t>
  </si>
  <si>
    <t>1974615848</t>
  </si>
  <si>
    <t>44</t>
  </si>
  <si>
    <t>HWL.799410000016</t>
  </si>
  <si>
    <t>SYNOFLEX - S PŘÍRUBOU 100 (104-132)</t>
  </si>
  <si>
    <t>-1118830766</t>
  </si>
  <si>
    <t>45</t>
  </si>
  <si>
    <t>857264122</t>
  </si>
  <si>
    <t>Montáž litinových tvarovek na potrubí litinovém tlakovém odbočných na potrubí z trub přírubových v otevřeném výkopu, kanálu nebo v šachtě DN 100</t>
  </si>
  <si>
    <t>-957233273</t>
  </si>
  <si>
    <t>https://podminky.urs.cz/item/CS_URS_2023_01/857264122</t>
  </si>
  <si>
    <t>46</t>
  </si>
  <si>
    <t>55253515</t>
  </si>
  <si>
    <t>tvarovka přírubová litinová s přírubovou odbočkou,práškový epoxid tl 250µm T-kus DN 100/80</t>
  </si>
  <si>
    <t>1062680758</t>
  </si>
  <si>
    <t>1,00 "pro napojení hydrantu - 1 ks"</t>
  </si>
  <si>
    <t>47</t>
  </si>
  <si>
    <t>857372122</t>
  </si>
  <si>
    <t>Montáž litinových tvarovek na potrubí litinovém tlakovém jednoosých na potrubí z trub přírubových v otevřeném výkopu, kanálu nebo v šachtě DN 300</t>
  </si>
  <si>
    <t>-39021618</t>
  </si>
  <si>
    <t>https://podminky.urs.cz/item/CS_URS_2023_01/857372122</t>
  </si>
  <si>
    <t>48</t>
  </si>
  <si>
    <t>HWL.799430000010</t>
  </si>
  <si>
    <t>SYNOFLEX - S PŘÍRUBOU 300 (313-356)</t>
  </si>
  <si>
    <t>-543864262</t>
  </si>
  <si>
    <t>49</t>
  </si>
  <si>
    <t>857374122</t>
  </si>
  <si>
    <t>Montáž litinových tvarovek na potrubí litinovém tlakovém odbočných na potrubí z trub přírubových v otevřeném výkopu, kanálu nebo v šachtě DN 300</t>
  </si>
  <si>
    <t>-5019802</t>
  </si>
  <si>
    <t>https://podminky.urs.cz/item/CS_URS_2023_01/857374122</t>
  </si>
  <si>
    <t>50</t>
  </si>
  <si>
    <t>55253546</t>
  </si>
  <si>
    <t>tvarovka přírubová litinová s přírubovou odbočkou,práškový epoxid tl 250µm T-kus DN 300/100</t>
  </si>
  <si>
    <t>-1325306345</t>
  </si>
  <si>
    <t>51</t>
  </si>
  <si>
    <t>877251101</t>
  </si>
  <si>
    <t>Montáž tvarovek na vodovodním plastovém potrubí z polyetylenu PE 100 elektrotvarovek SDR 11/PN16 spojek, oblouků nebo redukcí d 110</t>
  </si>
  <si>
    <t>-1069342990</t>
  </si>
  <si>
    <t>https://podminky.urs.cz/item/CS_URS_2023_01/877251101</t>
  </si>
  <si>
    <t>52</t>
  </si>
  <si>
    <t>NCL.471104511</t>
  </si>
  <si>
    <t>FRIALEN - BE d110, PE100, SDR11, PN16, lemový nákružek, na tupo, dlouhý</t>
  </si>
  <si>
    <t>-635931690</t>
  </si>
  <si>
    <t>53</t>
  </si>
  <si>
    <t>NCL.471113710</t>
  </si>
  <si>
    <t>FRIALEN - Ploché těsnění k lemovému nákružku - ocelová výztuha, NBR, DN100, d110 (162/115mm)</t>
  </si>
  <si>
    <t>725389957</t>
  </si>
  <si>
    <t>54</t>
  </si>
  <si>
    <t>877251110</t>
  </si>
  <si>
    <t>Montáž tvarovek na vodovodním plastovém potrubí z polyetylenu PE 100 elektrotvarovek SDR 11/PN16 kolen 45° d 110</t>
  </si>
  <si>
    <t>2037732478</t>
  </si>
  <si>
    <t>https://podminky.urs.cz/item/CS_URS_2023_01/877251110</t>
  </si>
  <si>
    <t>55</t>
  </si>
  <si>
    <t>NCL.615273</t>
  </si>
  <si>
    <t>FRIALEN - W30 d110, PE100, SDR11, koleno 30°, elektro</t>
  </si>
  <si>
    <t>-1854304186</t>
  </si>
  <si>
    <t>56</t>
  </si>
  <si>
    <t>877251112</t>
  </si>
  <si>
    <t>Montáž tvarovek na vodovodním plastovém potrubí z polyetylenu PE 100 elektrotvarovek SDR 11/PN16 kolen 90° d 110</t>
  </si>
  <si>
    <t>-83764670</t>
  </si>
  <si>
    <t>https://podminky.urs.cz/item/CS_URS_2023_01/877251112</t>
  </si>
  <si>
    <t>57</t>
  </si>
  <si>
    <t>NCL.612105</t>
  </si>
  <si>
    <t>FRIALEN - W90 d110, PE100, SDR11, koleno 90°, elektro</t>
  </si>
  <si>
    <t>-1387240615</t>
  </si>
  <si>
    <t>58</t>
  </si>
  <si>
    <t>891241112</t>
  </si>
  <si>
    <t>Montáž vodovodních armatur na potrubí šoupátek nebo klapek uzavíracích v otevřeném výkopu nebo v šachtách s osazením zemní soupravy (bez poklopů) DN 80</t>
  </si>
  <si>
    <t>-2010381930</t>
  </si>
  <si>
    <t>https://podminky.urs.cz/item/CS_URS_2023_01/891241112</t>
  </si>
  <si>
    <t>59</t>
  </si>
  <si>
    <t>HWL.400208000016</t>
  </si>
  <si>
    <t>ŠOUPĚ E2 PŘÍRUBOVÉ KRÁTKÉ 80</t>
  </si>
  <si>
    <t>1996378433</t>
  </si>
  <si>
    <t>60</t>
  </si>
  <si>
    <t>HWL.780008000000</t>
  </si>
  <si>
    <t>KOLO RUČNÍ HAWLE 65-80</t>
  </si>
  <si>
    <t>579701252</t>
  </si>
  <si>
    <t>61</t>
  </si>
  <si>
    <t>891247112</t>
  </si>
  <si>
    <t>Montáž vodovodních armatur na potrubí hydrantů podzemních (bez osazení poklopů) DN 80</t>
  </si>
  <si>
    <t>320532349</t>
  </si>
  <si>
    <t>https://podminky.urs.cz/item/CS_URS_2023_01/891247112</t>
  </si>
  <si>
    <t>62</t>
  </si>
  <si>
    <t>HWL.K24008015016</t>
  </si>
  <si>
    <t>HYDRANT DUO PODZEMNÍ 80/1,5 m</t>
  </si>
  <si>
    <t>-976766489</t>
  </si>
  <si>
    <t>63</t>
  </si>
  <si>
    <t>891261112</t>
  </si>
  <si>
    <t>Montáž vodovodních armatur na potrubí šoupátek nebo klapek uzavíracích v otevřeném výkopu nebo v šachtách s osazením zemní soupravy (bez poklopů) DN 100</t>
  </si>
  <si>
    <t>119173657</t>
  </si>
  <si>
    <t>https://podminky.urs.cz/item/CS_URS_2023_01/891261112</t>
  </si>
  <si>
    <t>64</t>
  </si>
  <si>
    <t>HWL.400210000016</t>
  </si>
  <si>
    <t>ŠOUPĚ E2 PŘÍRUBOVÉ KRÁTKÉ 100</t>
  </si>
  <si>
    <t>47049206</t>
  </si>
  <si>
    <t>65</t>
  </si>
  <si>
    <t>HWL.950205010003</t>
  </si>
  <si>
    <t>SOUPRAVA ZEMNÍ TELESKOPICKÁ E2/E3-1,3 -1,8 50-100 (1,3-1,8m)</t>
  </si>
  <si>
    <t>-1623685098</t>
  </si>
  <si>
    <t>66</t>
  </si>
  <si>
    <t>HWL.883001608000</t>
  </si>
  <si>
    <t>ŠROUB S MATICÍ NEREZ A2 M16/80</t>
  </si>
  <si>
    <t>830421656</t>
  </si>
  <si>
    <t>6*8</t>
  </si>
  <si>
    <t>67</t>
  </si>
  <si>
    <t>891371112</t>
  </si>
  <si>
    <t>Montáž vodovodních armatur na potrubí šoupátek nebo klapek uzavíracích v otevřeném výkopu nebo v šachtách s osazením zemní soupravy (bez poklopů) DN 300</t>
  </si>
  <si>
    <t>1214466943</t>
  </si>
  <si>
    <t>https://podminky.urs.cz/item/CS_URS_2023_01/891371112</t>
  </si>
  <si>
    <t>68</t>
  </si>
  <si>
    <t>HWL.400230000010</t>
  </si>
  <si>
    <t>ŠOUPĚ E2 PŘÍRUBOVÉ KRÁTKÉ 300</t>
  </si>
  <si>
    <t>851855738</t>
  </si>
  <si>
    <t>69</t>
  </si>
  <si>
    <t>HWL.950230000003</t>
  </si>
  <si>
    <t>SOUPRAVA ZEMNÍ TELESKOPICKÁ E2/E3-1,5 -1,8 300 (1,5-1,8m)</t>
  </si>
  <si>
    <t>1451206479</t>
  </si>
  <si>
    <t>70</t>
  </si>
  <si>
    <t>HWL.883002014000</t>
  </si>
  <si>
    <t>ŠROUB S MATICÍ NEREZ A2 M20/140</t>
  </si>
  <si>
    <t>-728503067</t>
  </si>
  <si>
    <t>"pro napojení potrubí DN 300" 4*12</t>
  </si>
  <si>
    <t>71</t>
  </si>
  <si>
    <t>892271111</t>
  </si>
  <si>
    <t>Tlakové zkoušky vodou na potrubí DN 100 nebo 125</t>
  </si>
  <si>
    <t>-6773061</t>
  </si>
  <si>
    <t>https://podminky.urs.cz/item/CS_URS_2023_01/892271111</t>
  </si>
  <si>
    <t>72</t>
  </si>
  <si>
    <t>892273122</t>
  </si>
  <si>
    <t>Proplach a dezinfekce vodovodního potrubí DN od 80 do 125</t>
  </si>
  <si>
    <t>1598527997</t>
  </si>
  <si>
    <t>https://podminky.urs.cz/item/CS_URS_2023_01/892273122</t>
  </si>
  <si>
    <t>73</t>
  </si>
  <si>
    <t>892372111</t>
  </si>
  <si>
    <t>Tlakové zkoušky vodou zabezpečení konců potrubí při tlakových zkouškách DN do 300</t>
  </si>
  <si>
    <t>-2131627572</t>
  </si>
  <si>
    <t>https://podminky.urs.cz/item/CS_URS_2023_01/892372111</t>
  </si>
  <si>
    <t>74</t>
  </si>
  <si>
    <t>894411311</t>
  </si>
  <si>
    <t>Osazení betonových nebo železobetonových dílců pro šachty skruží rovných</t>
  </si>
  <si>
    <t>1748710982</t>
  </si>
  <si>
    <t>https://podminky.urs.cz/item/CS_URS_2023_01/894411311</t>
  </si>
  <si>
    <t>75</t>
  </si>
  <si>
    <t>PFB.1122173A</t>
  </si>
  <si>
    <t>Skruž výšky 250 mm TBS-Q.1 100/25/10 PS</t>
  </si>
  <si>
    <t>101047832</t>
  </si>
  <si>
    <t>76</t>
  </si>
  <si>
    <t>PFB.1122183A</t>
  </si>
  <si>
    <t>Skruž výšky 500 mm TBS-Q.1 100/50/10 PS</t>
  </si>
  <si>
    <t>305472403</t>
  </si>
  <si>
    <t>77</t>
  </si>
  <si>
    <t>PFB.0006002OZ</t>
  </si>
  <si>
    <t xml:space="preserve">Těsnění elastomerové pro spojení šachtových dílů  EMT DN 1000</t>
  </si>
  <si>
    <t>-231066663</t>
  </si>
  <si>
    <t>78</t>
  </si>
  <si>
    <t>894412411</t>
  </si>
  <si>
    <t>Osazení betonových nebo železobetonových dílců pro šachty skruží přechodových</t>
  </si>
  <si>
    <t>1937072551</t>
  </si>
  <si>
    <t>https://podminky.urs.cz/item/CS_URS_2023_01/894412411</t>
  </si>
  <si>
    <t>79</t>
  </si>
  <si>
    <t>PFB.1121104</t>
  </si>
  <si>
    <t>Konus TBR-Q.1 100-63/58/12 KPS</t>
  </si>
  <si>
    <t>-608140624</t>
  </si>
  <si>
    <t>80</t>
  </si>
  <si>
    <t>894414111</t>
  </si>
  <si>
    <t>Osazení betonových nebo železobetonových dílců pro šachty skruží základových (dno)</t>
  </si>
  <si>
    <t>-1737047677</t>
  </si>
  <si>
    <t>https://podminky.urs.cz/item/CS_URS_2023_01/894414111</t>
  </si>
  <si>
    <t>81</t>
  </si>
  <si>
    <t>PFB.1132001G</t>
  </si>
  <si>
    <t>Dno výšky 1000 mm přímé TBZ-Q.1 100/100 V max 60</t>
  </si>
  <si>
    <t>-1925093977</t>
  </si>
  <si>
    <t>82</t>
  </si>
  <si>
    <t>899103112</t>
  </si>
  <si>
    <t>Osazení poklopů litinových a ocelových včetně rámů pro třídu zatížení B125, C250</t>
  </si>
  <si>
    <t>1836864955</t>
  </si>
  <si>
    <t>https://podminky.urs.cz/item/CS_URS_2023_01/899103112</t>
  </si>
  <si>
    <t>83</t>
  </si>
  <si>
    <t>KSI.KBA0M</t>
  </si>
  <si>
    <t>Kanalizační poklop Standard - litinový, rám betonolitinový 125mm, B 125 kruhová mříž</t>
  </si>
  <si>
    <t>46455254</t>
  </si>
  <si>
    <t>84</t>
  </si>
  <si>
    <t>899401112</t>
  </si>
  <si>
    <t>Osazení poklopů litinových šoupátkových</t>
  </si>
  <si>
    <t>-1198179689</t>
  </si>
  <si>
    <t>https://podminky.urs.cz/item/CS_URS_2023_01/899401112</t>
  </si>
  <si>
    <t>85</t>
  </si>
  <si>
    <t>HWL.1750KASI0001</t>
  </si>
  <si>
    <t>POKLOP ULIČNÍ SAMONIVELAČNÍ ŠOUPÁTKOVÝ BEZ LOGA VODA</t>
  </si>
  <si>
    <t>-1843623615</t>
  </si>
  <si>
    <t>86</t>
  </si>
  <si>
    <t>HWL.348100000000</t>
  </si>
  <si>
    <t xml:space="preserve">PODKLAD. DESKA  UNI UNI</t>
  </si>
  <si>
    <t>-794921478</t>
  </si>
  <si>
    <t>87</t>
  </si>
  <si>
    <t>899401113</t>
  </si>
  <si>
    <t>Osazení poklopů litinových hydrantových</t>
  </si>
  <si>
    <t>-81228669</t>
  </si>
  <si>
    <t>https://podminky.urs.cz/item/CS_URS_2023_01/899401113</t>
  </si>
  <si>
    <t>88</t>
  </si>
  <si>
    <t>HWL.195000000002</t>
  </si>
  <si>
    <t xml:space="preserve">HYDRANTOVÝ POKLOP 25 kg /  HYDRANT</t>
  </si>
  <si>
    <t>1585535749</t>
  </si>
  <si>
    <t>89</t>
  </si>
  <si>
    <t>HWL.348200000000</t>
  </si>
  <si>
    <t xml:space="preserve">PODKLAD. DESKA  POD HYDRANT.POKLOP</t>
  </si>
  <si>
    <t>1162936423</t>
  </si>
  <si>
    <t>90</t>
  </si>
  <si>
    <t>899713111</t>
  </si>
  <si>
    <t>Orientační tabulky na vodovodních a kanalizačních řadech na sloupku ocelovém nebo betonovém</t>
  </si>
  <si>
    <t>1511763898</t>
  </si>
  <si>
    <t>https://podminky.urs.cz/item/CS_URS_2023_01/899713111</t>
  </si>
  <si>
    <t>91</t>
  </si>
  <si>
    <t>899721111</t>
  </si>
  <si>
    <t>Signalizační vodič na potrubí DN do 150 mm</t>
  </si>
  <si>
    <t>1935423665</t>
  </si>
  <si>
    <t>https://podminky.urs.cz/item/CS_URS_2023_01/899721111</t>
  </si>
  <si>
    <t>710,40+ 1,50*3</t>
  </si>
  <si>
    <t>92</t>
  </si>
  <si>
    <t>899722113</t>
  </si>
  <si>
    <t>Krytí potrubí z plastů výstražnou fólií z PVC šířky 34 cm</t>
  </si>
  <si>
    <t>-1443294547</t>
  </si>
  <si>
    <t>https://podminky.urs.cz/item/CS_URS_2023_01/899722113</t>
  </si>
  <si>
    <t>2,00*15+4,00</t>
  </si>
  <si>
    <t>998</t>
  </si>
  <si>
    <t>Přesun hmot</t>
  </si>
  <si>
    <t>93</t>
  </si>
  <si>
    <t>998276101</t>
  </si>
  <si>
    <t>Přesun hmot pro trubní vedení hloubené z trub z plastických hmot nebo sklolaminátových pro vodovody nebo kanalizace v otevřeném výkopu dopravní vzdálenost do 15 m</t>
  </si>
  <si>
    <t>-2040729340</t>
  </si>
  <si>
    <t>https://podminky.urs.cz/item/CS_URS_2023_01/998276101</t>
  </si>
  <si>
    <t>IO 01.2 - Řad B</t>
  </si>
  <si>
    <t xml:space="preserve">    5 - Komunikace pozemní</t>
  </si>
  <si>
    <t xml:space="preserve">    997 - Přesun sutě</t>
  </si>
  <si>
    <t>113107422</t>
  </si>
  <si>
    <t>Odstranění podkladů nebo krytů při překopech inženýrských sítí s přemístěním hmot na skládku ve vzdálenosti do 3 m nebo s naložením na dopravní prostředek strojně plochy jednotlivě do 15 m2 z kameniva hrubého drceného, o tl. vrstvy přes 100 do 200 mm</t>
  </si>
  <si>
    <t>421839577</t>
  </si>
  <si>
    <t>https://podminky.urs.cz/item/CS_URS_2023_01/113107422</t>
  </si>
  <si>
    <t>2,00*1,50*7 "SJ+CJ v komunikaci"</t>
  </si>
  <si>
    <t>1,50*1,50*8 "PJ = přípojková jáma v komunikaci"</t>
  </si>
  <si>
    <t>113107431</t>
  </si>
  <si>
    <t>Odstranění podkladů nebo krytů při překopech inženýrských sítí s přemístěním hmot na skládku ve vzdálenosti do 3 m nebo s naložením na dopravní prostředek strojně plochy jednotlivě do 15 m2 z betonu prostého, o tl. vrstvy přes 100 do 150 mm</t>
  </si>
  <si>
    <t>1870688643</t>
  </si>
  <si>
    <t>https://podminky.urs.cz/item/CS_URS_2023_01/113107431</t>
  </si>
  <si>
    <t>113107442</t>
  </si>
  <si>
    <t>Odstranění podkladů nebo krytů při překopech inženýrských sítí s přemístěním hmot na skládku ve vzdálenosti do 3 m nebo s naložením na dopravní prostředek strojně plochy jednotlivě do 15 m2 živičných, o tl. vrstvy přes 50 do 100 mm</t>
  </si>
  <si>
    <t>-544697303</t>
  </si>
  <si>
    <t>https://podminky.urs.cz/item/CS_URS_2023_01/113107442</t>
  </si>
  <si>
    <t>113154122</t>
  </si>
  <si>
    <t>Frézování živičného podkladu nebo krytu s naložením na dopravní prostředek plochy do 500 m2 bez překážek v trase pruhu šířky přes 0,5 m do 1 m, tloušťky vrstvy 40 mm</t>
  </si>
  <si>
    <t>31525295</t>
  </si>
  <si>
    <t>https://podminky.urs.cz/item/CS_URS_2023_01/113154122</t>
  </si>
  <si>
    <t>3,00*2,50*7 "přesah 0,5 m živičného krytu na každou stranu"</t>
  </si>
  <si>
    <t>2,50*2,50*8 "PJ v komunikaci"</t>
  </si>
  <si>
    <t>-44800101</t>
  </si>
  <si>
    <t>1,50*15</t>
  </si>
  <si>
    <t>-1700210124</t>
  </si>
  <si>
    <t>1,50*5</t>
  </si>
  <si>
    <t>-119600252</t>
  </si>
  <si>
    <t>(2,00*2+1,50*2 )*8 + 1,50*1,50*4*6 "SJ+CJ+přípojková jáma - ve štěrkové cestě"</t>
  </si>
  <si>
    <t>-326518409</t>
  </si>
  <si>
    <t>119003217</t>
  </si>
  <si>
    <t>Pomocné konstrukce při zabezpečení výkopu svislé ocelové mobilní oplocení, výšky do 1,5 m panely vyplněné dráty zřízení</t>
  </si>
  <si>
    <t>832262510</t>
  </si>
  <si>
    <t>https://podminky.urs.cz/item/CS_URS_2023_01/119003217</t>
  </si>
  <si>
    <t xml:space="preserve">"SJ+CJ v komunikaci" 2,00*2+1,50*7 </t>
  </si>
  <si>
    <t>"PJ v komunikaci" 1,50*4 * 6</t>
  </si>
  <si>
    <t>119003218</t>
  </si>
  <si>
    <t>Pomocné konstrukce při zabezpečení výkopu svislé ocelové mobilní oplocení, výšky do 1,5 m panely vyplněné dráty odstranění</t>
  </si>
  <si>
    <t>-1030159227</t>
  </si>
  <si>
    <t>https://podminky.urs.cz/item/CS_URS_2023_01/119003218</t>
  </si>
  <si>
    <t>-1500739682</t>
  </si>
  <si>
    <t>-748381611</t>
  </si>
  <si>
    <t>-591730752</t>
  </si>
  <si>
    <t>2,00*1,50*8 + 1,50*1,50*6</t>
  </si>
  <si>
    <t>"vzduš.šachta" 6,50*3,00</t>
  </si>
  <si>
    <t>-921378149</t>
  </si>
  <si>
    <t xml:space="preserve">"SJ+ CJ v zeleni + 4ks přípojek "  2,00*1,50*2,00 *8</t>
  </si>
  <si>
    <t>"SJ+CJ v kom+7ks přípojek" 2,00*1,50*2,00*2 *7</t>
  </si>
  <si>
    <t>"PJ v zeleni" 1,50*1,50*2,00*6</t>
  </si>
  <si>
    <t>"PJ v kom" 1,50*1,50*2,00*8</t>
  </si>
  <si>
    <t>"jáma pro Vzduš.šachtu+ U4, U5 - v zeleni" 6,50*3,00*2,00 *1</t>
  </si>
  <si>
    <t>"SJ+CJ v zeleni" - 2,00*1,50*0,20*8</t>
  </si>
  <si>
    <t>"PJ v zeleni" - 1,50*1,50*0,20*6</t>
  </si>
  <si>
    <t>"Vzduš.šachta v zeleni" - 6,50*3,00*0,20*1</t>
  </si>
  <si>
    <t>"SJ+CJ v kom" - 2,00*1,50*0,44*7</t>
  </si>
  <si>
    <t>"PJ v kom" - 1,50*1,50*0,44*8</t>
  </si>
  <si>
    <t>205,440*0,40 "40% zem. tř.2"</t>
  </si>
  <si>
    <t>1000309206</t>
  </si>
  <si>
    <t>205,440*0,40 "40% zem.tř. 3"</t>
  </si>
  <si>
    <t>-1490737076</t>
  </si>
  <si>
    <t>205,440*0,20 "20% zem.tř. 4"</t>
  </si>
  <si>
    <t>-2114847474</t>
  </si>
  <si>
    <t>205,440*0,050 "5% - slabě zasíťovaná lokalita"</t>
  </si>
  <si>
    <t>1944654294</t>
  </si>
  <si>
    <t>-2110905727</t>
  </si>
  <si>
    <t>-1214805886</t>
  </si>
  <si>
    <t>816,00*1,03</t>
  </si>
  <si>
    <t>-1882920514</t>
  </si>
  <si>
    <t>( 2,00*2,00+1,50*2,00 ) *2* 15</t>
  </si>
  <si>
    <t>1,50*2,00*4 *14</t>
  </si>
  <si>
    <t>253068932</t>
  </si>
  <si>
    <t>1418024817</t>
  </si>
  <si>
    <t>"pro zásyp zeminou - tam a zpět" ( 164,520-41,340) * 2</t>
  </si>
  <si>
    <t>-570212668</t>
  </si>
  <si>
    <t xml:space="preserve">"na skládku - lože+obsyp+zásyp ŠP"   7,650+30,60 + 41,340</t>
  </si>
  <si>
    <t>79,590*0,80 "zem. tř. 2, tř. 3"</t>
  </si>
  <si>
    <t>470186292</t>
  </si>
  <si>
    <t>79,590*0,20 "20% zem. tř. 4"</t>
  </si>
  <si>
    <t>-261253961</t>
  </si>
  <si>
    <t>1424323096</t>
  </si>
  <si>
    <t>-893746237</t>
  </si>
  <si>
    <t>2,00*1,50*15 + 1,50*1,50*14 + 6,50*3,00</t>
  </si>
  <si>
    <t>-2080547864</t>
  </si>
  <si>
    <t>79,5900*2</t>
  </si>
  <si>
    <t>-142335361</t>
  </si>
  <si>
    <t>63,672+15,918</t>
  </si>
  <si>
    <t>-32087245</t>
  </si>
  <si>
    <t>205,440</t>
  </si>
  <si>
    <t>- 7,65 - 30,60</t>
  </si>
  <si>
    <t>"vytlač.kubatura Vzduš.šachty" - 1,60*1,60*0,10 -3,14*0,62*0,62*2,00</t>
  </si>
  <si>
    <t>58331200</t>
  </si>
  <si>
    <t>štěrkopísek netříděný</t>
  </si>
  <si>
    <t>-1878133834</t>
  </si>
  <si>
    <t xml:space="preserve">2,00*1,50*(2,00-0,50-0,44)*7  "SJ+CJ v komunikaci - zásyp ŠP"</t>
  </si>
  <si>
    <t xml:space="preserve">1,50*1,50*(2,00-0,50-0,44)*8  "PJ v komunikaci - zásyp ŠP"</t>
  </si>
  <si>
    <t>41,340*1,80</t>
  </si>
  <si>
    <t>-27851632</t>
  </si>
  <si>
    <t>"v PJ" 1,50*1,50*0,40*14</t>
  </si>
  <si>
    <t>408701307</t>
  </si>
  <si>
    <t>30,600*1,80</t>
  </si>
  <si>
    <t>-1542991454</t>
  </si>
  <si>
    <t>57,00</t>
  </si>
  <si>
    <t>-986353453</t>
  </si>
  <si>
    <t>"lože v SJ + CJ" 2,00*1,50*0,10*15 + 1,50*1,50*0,10*14</t>
  </si>
  <si>
    <t>2022821637</t>
  </si>
  <si>
    <t>-246540295</t>
  </si>
  <si>
    <t>0,50*0,50*0,30*2 "pod hydranty"</t>
  </si>
  <si>
    <t xml:space="preserve">0,30*0,30*0,30 "pod vzdušník v šachtě" </t>
  </si>
  <si>
    <t>-1972199619</t>
  </si>
  <si>
    <t>1816523210</t>
  </si>
  <si>
    <t>0,50*0,30*4*2</t>
  </si>
  <si>
    <t>0,30*0,30*4</t>
  </si>
  <si>
    <t>-934639308</t>
  </si>
  <si>
    <t>1380296499</t>
  </si>
  <si>
    <t>-549855247</t>
  </si>
  <si>
    <t>Komunikace pozemní</t>
  </si>
  <si>
    <t>566901132</t>
  </si>
  <si>
    <t>Vyspravení podkladu po překopech inženýrských sítí plochy do 15 m2 s rozprostřením a zhutněním štěrkodrtí tl. 150 mm</t>
  </si>
  <si>
    <t>2047591515</t>
  </si>
  <si>
    <t>https://podminky.urs.cz/item/CS_URS_2023_01/566901132</t>
  </si>
  <si>
    <t>2,00*1,50*7 + 1,50*1,50*8</t>
  </si>
  <si>
    <t>566901161</t>
  </si>
  <si>
    <t>Vyspravení podkladu po překopech inženýrských sítí plochy do 15 m2 s rozprostřením a zhutněním obalovaným kamenivem ACP (OK) tl. 100 mm</t>
  </si>
  <si>
    <t>-1520789531</t>
  </si>
  <si>
    <t>https://podminky.urs.cz/item/CS_URS_2023_01/566901161</t>
  </si>
  <si>
    <t>566901171</t>
  </si>
  <si>
    <t>Vyspravení podkladu po překopech inženýrských sítí plochy do 15 m2 s rozprostřením a zhutněním směsí zpevněnou cementem SC C 20/25 (PB I) tl. 100 mm</t>
  </si>
  <si>
    <t>-1717967941</t>
  </si>
  <si>
    <t>https://podminky.urs.cz/item/CS_URS_2023_01/566901171</t>
  </si>
  <si>
    <t>572340111</t>
  </si>
  <si>
    <t>Vyspravení krytu komunikací po překopech inženýrských sítí plochy do 15 m2 asfaltovým betonem ACO (AB), po zhutnění tl. přes 30 do 50 mm</t>
  </si>
  <si>
    <t>1607173620</t>
  </si>
  <si>
    <t>https://podminky.urs.cz/item/CS_URS_2023_01/572340111</t>
  </si>
  <si>
    <t>3,00*2,50*7 + 2,50*2,50*8</t>
  </si>
  <si>
    <t>573211111</t>
  </si>
  <si>
    <t>Postřik spojovací PS bez posypu kamenivem z asfaltu silničního, v množství 0,60 kg/m2</t>
  </si>
  <si>
    <t>-1900799358</t>
  </si>
  <si>
    <t>https://podminky.urs.cz/item/CS_URS_2023_01/573211111</t>
  </si>
  <si>
    <t>(2,00*1,50*7+1,50*1,50*8 ) * 2</t>
  </si>
  <si>
    <t>676359826</t>
  </si>
  <si>
    <t>NCL.470909010</t>
  </si>
  <si>
    <t>BFL d90 / DN80 PN16, PP příruba s ocel.výztuhou, na tupo (8xM16), vrtání PN10/PN16</t>
  </si>
  <si>
    <t>772149504</t>
  </si>
  <si>
    <t>55253235</t>
  </si>
  <si>
    <t>tvarovka přírubová litinová vodovodní PN10/16 DN 80 dl 200mm</t>
  </si>
  <si>
    <t>-1632253547</t>
  </si>
  <si>
    <t>55253239</t>
  </si>
  <si>
    <t>tvarovka přírubová litinová vodovodní PN10/16 DN 80 dl 400mm</t>
  </si>
  <si>
    <t>-1622168419</t>
  </si>
  <si>
    <t>-654889697</t>
  </si>
  <si>
    <t>-1506237360</t>
  </si>
  <si>
    <t>-1188968299</t>
  </si>
  <si>
    <t>-966664379</t>
  </si>
  <si>
    <t>1172726114</t>
  </si>
  <si>
    <t>2,00 "pro napojení hydrantu - 2 ks"</t>
  </si>
  <si>
    <t xml:space="preserve">1,00 "pro odbočku pro vzdušník" </t>
  </si>
  <si>
    <t>-1766160671</t>
  </si>
  <si>
    <t>NCL.470904511</t>
  </si>
  <si>
    <t>BE d90, PE100, SDR11, PN16, lemový nákružek, na tupo, dlouhý</t>
  </si>
  <si>
    <t>606361812</t>
  </si>
  <si>
    <t>NCL.470913710</t>
  </si>
  <si>
    <t>Ploché těsnění k lemovému nákružku - ocelová výztuha, NBR, DN80, d90 (142/89mm)</t>
  </si>
  <si>
    <t>1321750812</t>
  </si>
  <si>
    <t>871251141</t>
  </si>
  <si>
    <t>Montáž vodovodního potrubí z plastů v otevřeném výkopu z polyetylenu PE 100 svařovaných na tupo SDR 11/PN16 D 110 x 10,0 mm</t>
  </si>
  <si>
    <t>-269197172</t>
  </si>
  <si>
    <t>https://podminky.urs.cz/item/CS_URS_2023_01/871251141</t>
  </si>
  <si>
    <t>BE d110, PE100, SDR11, PN16, lemový nákružek, na tupo, dlouhý</t>
  </si>
  <si>
    <t>328580875</t>
  </si>
  <si>
    <t>Ploché těsnění k lemovému nákružku - ocelová výztuha, NBR, DN100, d110 (162/115mm)</t>
  </si>
  <si>
    <t>54808778</t>
  </si>
  <si>
    <t>877161101</t>
  </si>
  <si>
    <t>Montáž tvarovek na vodovodním plastovém potrubí z polyetylenu PE 100 elektrotvarovek SDR 11/PN16 spojek, oblouků nebo redukcí d 32</t>
  </si>
  <si>
    <t>1560355788</t>
  </si>
  <si>
    <t>https://podminky.urs.cz/item/CS_URS_2023_01/877161101</t>
  </si>
  <si>
    <t>NCL.612682</t>
  </si>
  <si>
    <t>MB d 32, PE100, SDR11, spojka s lehce vyrazitelným dorazem, elektro pro DAV</t>
  </si>
  <si>
    <t>-1057164279</t>
  </si>
  <si>
    <t>877251126</t>
  </si>
  <si>
    <t>Montáž tvarovek na vodovodním plastovém potrubí z polyetylenu PE 100 elektrotvarovek SDR 11/PN16 T-kusů navrtávacích s ventilem a 360° otočnou odbočkou d 110/32</t>
  </si>
  <si>
    <t>-387411588</t>
  </si>
  <si>
    <t>https://podminky.urs.cz/item/CS_URS_2023_01/877251126</t>
  </si>
  <si>
    <t>NCL.616964</t>
  </si>
  <si>
    <t>FRIALEN DAV d 110/32 PE 100, SDR 11, navrtávací odbočkový ventil s prodlouženým hrdlem a upínacím mechanismem RedSnap</t>
  </si>
  <si>
    <t>965885514</t>
  </si>
  <si>
    <t>NCL.615325</t>
  </si>
  <si>
    <t>EBS délka 1,1 - 1,8 m zemní souprava teleskopická pro DAV</t>
  </si>
  <si>
    <t>-1045169410</t>
  </si>
  <si>
    <t>-678264198</t>
  </si>
  <si>
    <t>1930698240</t>
  </si>
  <si>
    <t>-1587081627</t>
  </si>
  <si>
    <t>891243321</t>
  </si>
  <si>
    <t>Montáž vodovodních armatur na potrubí ventilů odvzdušňovacích nebo zavzdušňovacích mechanických a plovákových přírubových na venkovních řadech DN 80</t>
  </si>
  <si>
    <t>-2108914741</t>
  </si>
  <si>
    <t>https://podminky.urs.cz/item/CS_URS_2023_01/891243321</t>
  </si>
  <si>
    <t>HWL.983508000016</t>
  </si>
  <si>
    <t>VENTIL ODVZDUŠŇOVACÍ DVOJČINNÝ PN16 80</t>
  </si>
  <si>
    <t>1484028254</t>
  </si>
  <si>
    <t>-1253158203</t>
  </si>
  <si>
    <t>150427956</t>
  </si>
  <si>
    <t>-2078769606</t>
  </si>
  <si>
    <t>-764062760</t>
  </si>
  <si>
    <t>1547760222</t>
  </si>
  <si>
    <t>892241111</t>
  </si>
  <si>
    <t>Tlakové zkoušky vodou na potrubí DN do 80</t>
  </si>
  <si>
    <t>1246247334</t>
  </si>
  <si>
    <t>https://podminky.urs.cz/item/CS_URS_2023_01/892241111</t>
  </si>
  <si>
    <t>1840664499</t>
  </si>
  <si>
    <t>-521044553</t>
  </si>
  <si>
    <t>-1573796452</t>
  </si>
  <si>
    <t>-2092868328</t>
  </si>
  <si>
    <t>-1739384418</t>
  </si>
  <si>
    <t>-342815952</t>
  </si>
  <si>
    <t>-1217796019</t>
  </si>
  <si>
    <t>-1110285120</t>
  </si>
  <si>
    <t>599718137</t>
  </si>
  <si>
    <t>977612181</t>
  </si>
  <si>
    <t>-1257763448</t>
  </si>
  <si>
    <t>899121102</t>
  </si>
  <si>
    <t>Osazení poklopů plastových šoupátkových</t>
  </si>
  <si>
    <t>-748022386</t>
  </si>
  <si>
    <t>https://podminky.urs.cz/item/CS_URS_2023_01/899121102</t>
  </si>
  <si>
    <t>NCL.ZA349</t>
  </si>
  <si>
    <t>samonivelační poklop šoupátkový, modrý, voda pro DAV</t>
  </si>
  <si>
    <t>-1357028973</t>
  </si>
  <si>
    <t>-832472554</t>
  </si>
  <si>
    <t>94</t>
  </si>
  <si>
    <t>1400706178</t>
  </si>
  <si>
    <t>95</t>
  </si>
  <si>
    <t>-1335515332</t>
  </si>
  <si>
    <t>96</t>
  </si>
  <si>
    <t>-404690691</t>
  </si>
  <si>
    <t>97</t>
  </si>
  <si>
    <t>-952103141</t>
  </si>
  <si>
    <t>98</t>
  </si>
  <si>
    <t>282020786</t>
  </si>
  <si>
    <t>99</t>
  </si>
  <si>
    <t>740925871</t>
  </si>
  <si>
    <t>816,00+ 1,50*9</t>
  </si>
  <si>
    <t>100</t>
  </si>
  <si>
    <t>-196884390</t>
  </si>
  <si>
    <t>2,00*15+1,50*14</t>
  </si>
  <si>
    <t>997</t>
  </si>
  <si>
    <t>Přesun sutě</t>
  </si>
  <si>
    <t>101</t>
  </si>
  <si>
    <t>997221551</t>
  </si>
  <si>
    <t>Vodorovná doprava suti bez naložení, ale se složením a s hrubým urovnáním ze sypkých materiálů, na vzdálenost do 1 km</t>
  </si>
  <si>
    <t>711640936</t>
  </si>
  <si>
    <t>https://podminky.urs.cz/item/CS_URS_2023_01/997221551</t>
  </si>
  <si>
    <t>102</t>
  </si>
  <si>
    <t>997221559</t>
  </si>
  <si>
    <t>Vodorovná doprava suti bez naložení, ale se složením a s hrubým urovnáním Příplatek k ceně za každý další i započatý 1 km přes 1 km</t>
  </si>
  <si>
    <t>-582831034</t>
  </si>
  <si>
    <t>https://podminky.urs.cz/item/CS_URS_2023_01/997221559</t>
  </si>
  <si>
    <t>41,995*1 "do 2 km"</t>
  </si>
  <si>
    <t>103</t>
  </si>
  <si>
    <t>997221861</t>
  </si>
  <si>
    <t>Poplatek za uložení stavebního odpadu na recyklační skládce (skládkovné) z prostého betonu zatříděného do Katalogu odpadů pod kódem 17 01 01</t>
  </si>
  <si>
    <t>-1780069349</t>
  </si>
  <si>
    <t>https://podminky.urs.cz/item/CS_URS_2023_01/997221861</t>
  </si>
  <si>
    <t>104</t>
  </si>
  <si>
    <t>997221873</t>
  </si>
  <si>
    <t>1191708745</t>
  </si>
  <si>
    <t>https://podminky.urs.cz/item/CS_URS_2023_01/997221873</t>
  </si>
  <si>
    <t>105</t>
  </si>
  <si>
    <t>997221875</t>
  </si>
  <si>
    <t>Poplatek za uložení stavebního odpadu na recyklační skládce (skládkovné) asfaltového bez obsahu dehtu zatříděného do Katalogu odpadů pod kódem 17 03 02</t>
  </si>
  <si>
    <t>24610055</t>
  </si>
  <si>
    <t>https://podminky.urs.cz/item/CS_URS_2023_01/997221875</t>
  </si>
  <si>
    <t>8,580+9,430</t>
  </si>
  <si>
    <t>106</t>
  </si>
  <si>
    <t>-600307850</t>
  </si>
  <si>
    <t>IO 01.3 - Řad C</t>
  </si>
  <si>
    <t>-1957187884</t>
  </si>
  <si>
    <t>2,00*1,50</t>
  </si>
  <si>
    <t>-290687992</t>
  </si>
  <si>
    <t>1537773657</t>
  </si>
  <si>
    <t>2145716782</t>
  </si>
  <si>
    <t>3,00*2,50 "přesah 0,5 m živičného krytu na každou stranu"</t>
  </si>
  <si>
    <t>1285201387</t>
  </si>
  <si>
    <t>1,50*3</t>
  </si>
  <si>
    <t>-305832729</t>
  </si>
  <si>
    <t>(2,00*2+1,50*2 )*2 + 1,50*1,50*4*3 "SJ+CJ+přípojková jáma - ve štěrkové cestě"</t>
  </si>
  <si>
    <t>-573871138</t>
  </si>
  <si>
    <t>451536643</t>
  </si>
  <si>
    <t>"CJ v komunikaci" 2,00*2+1,50*2</t>
  </si>
  <si>
    <t>-2068908522</t>
  </si>
  <si>
    <t>-264560937</t>
  </si>
  <si>
    <t>-353148700</t>
  </si>
  <si>
    <t>1515426425</t>
  </si>
  <si>
    <t>2,00*1,50*2 + 1,50*1,50*3</t>
  </si>
  <si>
    <t>1615761640</t>
  </si>
  <si>
    <t xml:space="preserve">"SJ "  2,00*1,50*2,00 </t>
  </si>
  <si>
    <t>"CJ+příp jáma" 2,00*1,50*2,00*2</t>
  </si>
  <si>
    <t>"přípojková jáma - 3 ks" 1,50*1,50*2,00*3</t>
  </si>
  <si>
    <t xml:space="preserve">"SJ+CJ+přípojkové jámy -  štěrková cesta" - 2,00*1,50*0,20*2 - 1,50*1,50*0,20*3</t>
  </si>
  <si>
    <t>"CJ v komunikaci - odpočet " - 2,00*1,50*0,44</t>
  </si>
  <si>
    <t>27,630*0,40 "40% zem. tř.2"</t>
  </si>
  <si>
    <t>1225867903</t>
  </si>
  <si>
    <t>27,630*0,40 "40% zem.tř. 3"</t>
  </si>
  <si>
    <t>480042375</t>
  </si>
  <si>
    <t>27,630*0,20 "20% zem.tř. 4"</t>
  </si>
  <si>
    <t>1988607372</t>
  </si>
  <si>
    <t>27,6300*0,050 "5% - slabě zasíťovaná lokalita"</t>
  </si>
  <si>
    <t>1154889266</t>
  </si>
  <si>
    <t>1394798596</t>
  </si>
  <si>
    <t>-2021375623</t>
  </si>
  <si>
    <t>62,00*1,03</t>
  </si>
  <si>
    <t>-579735370</t>
  </si>
  <si>
    <t>( 2,00*2,00+1,50*2,00 ) *2* 3</t>
  </si>
  <si>
    <t>1,50*2,00*4 *3</t>
  </si>
  <si>
    <t>101401181</t>
  </si>
  <si>
    <t>1307151058</t>
  </si>
  <si>
    <t>"pro zásyp zeminou - tam a zpět" ( 18,180 - 8,430 ) * 2</t>
  </si>
  <si>
    <t>921126856</t>
  </si>
  <si>
    <t xml:space="preserve">"na skládku - lože+obsyp+zásyp ŠP" 1,050+4,20+  2,00*1,50*(2,00-0,50-0,44)</t>
  </si>
  <si>
    <t>8,430*0,80 "zem. tř. 2, tř. 3"</t>
  </si>
  <si>
    <t>-871688179</t>
  </si>
  <si>
    <t>8,430*0,20 "20% zem. tř. 4"</t>
  </si>
  <si>
    <t>35886995</t>
  </si>
  <si>
    <t>37041276</t>
  </si>
  <si>
    <t>1097056054</t>
  </si>
  <si>
    <t>2,00*1,50*2 + 3,00*1,50</t>
  </si>
  <si>
    <t>-540380663</t>
  </si>
  <si>
    <t>8,430*2</t>
  </si>
  <si>
    <t>181523075</t>
  </si>
  <si>
    <t>6,744+1,686</t>
  </si>
  <si>
    <t>1405658938</t>
  </si>
  <si>
    <t>18,180</t>
  </si>
  <si>
    <t>- 1,050 - 4,20</t>
  </si>
  <si>
    <t>-916681482</t>
  </si>
  <si>
    <t>2,00*1,50*(2,00-0,50-0,44) * 1,80 "CJ v komunikaci - zásyp ŠP"</t>
  </si>
  <si>
    <t>-826311468</t>
  </si>
  <si>
    <t>"v SJ+CJ" 7,00*1,50*0,40</t>
  </si>
  <si>
    <t>1924928095</t>
  </si>
  <si>
    <t>4,200*1,80</t>
  </si>
  <si>
    <t>-37681826</t>
  </si>
  <si>
    <t>2,00*1,50 + 3,00*1,50</t>
  </si>
  <si>
    <t>945097690</t>
  </si>
  <si>
    <t>"lože v SJ + CJ" 2,00*1,50*0,10*3 + 1,50*1,50*0,10*3</t>
  </si>
  <si>
    <t>1406172733</t>
  </si>
  <si>
    <t>0,50*0,50*0,30*2 "pod hydrant"</t>
  </si>
  <si>
    <t>622580282</t>
  </si>
  <si>
    <t>-1548464183</t>
  </si>
  <si>
    <t>-786698377</t>
  </si>
  <si>
    <t>1262633577</t>
  </si>
  <si>
    <t>2126090929</t>
  </si>
  <si>
    <t>3,00*2,50</t>
  </si>
  <si>
    <t>-1580781869</t>
  </si>
  <si>
    <t>2,00*1,50*2</t>
  </si>
  <si>
    <t>1637911231</t>
  </si>
  <si>
    <t>1459355012</t>
  </si>
  <si>
    <t>1144860877</t>
  </si>
  <si>
    <t>1024645454</t>
  </si>
  <si>
    <t>741752550</t>
  </si>
  <si>
    <t>-763873435</t>
  </si>
  <si>
    <t>786295659</t>
  </si>
  <si>
    <t>-2052096029</t>
  </si>
  <si>
    <t>-657440679</t>
  </si>
  <si>
    <t>871241141</t>
  </si>
  <si>
    <t>Montáž vodovodního potrubí z plastů v otevřeném výkopu z polyetylenu PE 100 svařovaných na tupo SDR 11/PN16 D 90 x 8,2 mm</t>
  </si>
  <si>
    <t>-2095251412</t>
  </si>
  <si>
    <t>https://podminky.urs.cz/item/CS_URS_2023_01/871241141</t>
  </si>
  <si>
    <t>113254781</t>
  </si>
  <si>
    <t>-1784061151</t>
  </si>
  <si>
    <t>-1865015051</t>
  </si>
  <si>
    <t>1828342509</t>
  </si>
  <si>
    <t>253583912</t>
  </si>
  <si>
    <t>1109072734</t>
  </si>
  <si>
    <t>15481196</t>
  </si>
  <si>
    <t>-737408553</t>
  </si>
  <si>
    <t>-2097510377</t>
  </si>
  <si>
    <t>-1054396745</t>
  </si>
  <si>
    <t>16590449</t>
  </si>
  <si>
    <t>439245664</t>
  </si>
  <si>
    <t>564126651</t>
  </si>
  <si>
    <t>1087845217</t>
  </si>
  <si>
    <t>-1659562573</t>
  </si>
  <si>
    <t>-29044682</t>
  </si>
  <si>
    <t>-201194518</t>
  </si>
  <si>
    <t>174947914</t>
  </si>
  <si>
    <t>-723109488</t>
  </si>
  <si>
    <t>1230186784</t>
  </si>
  <si>
    <t>-1277123449</t>
  </si>
  <si>
    <t>-1839613269</t>
  </si>
  <si>
    <t>2145268377</t>
  </si>
  <si>
    <t>-1003240244</t>
  </si>
  <si>
    <t>-597070428</t>
  </si>
  <si>
    <t>2039757638</t>
  </si>
  <si>
    <t>-2034459427</t>
  </si>
  <si>
    <t>383101884</t>
  </si>
  <si>
    <t>-1223805959</t>
  </si>
  <si>
    <t>62,00 + 1,50*3</t>
  </si>
  <si>
    <t>-1291576857</t>
  </si>
  <si>
    <t>2,00*3+1,50*3</t>
  </si>
  <si>
    <t>920174640</t>
  </si>
  <si>
    <t>1829204820</t>
  </si>
  <si>
    <t>3,195*1 "do 2 km"</t>
  </si>
  <si>
    <t>2069713904</t>
  </si>
  <si>
    <t>-1563160359</t>
  </si>
  <si>
    <t>407940009</t>
  </si>
  <si>
    <t>0,660+0,690</t>
  </si>
  <si>
    <t>-1087437086</t>
  </si>
  <si>
    <t>IO 01.4 - Řad D</t>
  </si>
  <si>
    <t>1818053747</t>
  </si>
  <si>
    <t>-1184845800</t>
  </si>
  <si>
    <t>869917284</t>
  </si>
  <si>
    <t>395520228</t>
  </si>
  <si>
    <t>-1542412466</t>
  </si>
  <si>
    <t>2111122335</t>
  </si>
  <si>
    <t>-532521990</t>
  </si>
  <si>
    <t>(2,00*2+1,50*2 ) + ( 3,00*2+1,50*2) "ve štěrkové cestě"</t>
  </si>
  <si>
    <t>-2090817164</t>
  </si>
  <si>
    <t>-201629468</t>
  </si>
  <si>
    <t>1265899480</t>
  </si>
  <si>
    <t>-1280903192</t>
  </si>
  <si>
    <t>1904053845</t>
  </si>
  <si>
    <t>-1609438764</t>
  </si>
  <si>
    <t>-879949726</t>
  </si>
  <si>
    <t xml:space="preserve">"SJ + 1 ks přípojka v jámě"  3,00*1,50*2,00 </t>
  </si>
  <si>
    <t>"CJ" 2,00*1,50*2,00*2</t>
  </si>
  <si>
    <t>"SJ štěrková cesta" - 2,00*1,50*0,20 - 3,00*1,50*0,20</t>
  </si>
  <si>
    <t>18,180*0,40 "40% zem. tř.2"</t>
  </si>
  <si>
    <t>-4342679</t>
  </si>
  <si>
    <t>18,180*0,40 "40% zem.tř. 3"</t>
  </si>
  <si>
    <t>-206752002</t>
  </si>
  <si>
    <t>18,180*0,20 "20% zem.tř. 4"</t>
  </si>
  <si>
    <t>-1908137076</t>
  </si>
  <si>
    <t>18,180*0,050 "5% - slabě zasíťovaná lokalita"</t>
  </si>
  <si>
    <t>-807779057</t>
  </si>
  <si>
    <t>-1090798656</t>
  </si>
  <si>
    <t>-1944258921</t>
  </si>
  <si>
    <t>33,70*1,03</t>
  </si>
  <si>
    <t>1517879760</t>
  </si>
  <si>
    <t>2,00*2,00*4 + 3,00*2,00</t>
  </si>
  <si>
    <t>1,50*2,00*6</t>
  </si>
  <si>
    <t>-1261990173</t>
  </si>
  <si>
    <t>311150775</t>
  </si>
  <si>
    <t>-1982013899</t>
  </si>
  <si>
    <t>-168376578</t>
  </si>
  <si>
    <t>-1127999118</t>
  </si>
  <si>
    <t>89183583</t>
  </si>
  <si>
    <t>-874671243</t>
  </si>
  <si>
    <t>-35774243</t>
  </si>
  <si>
    <t>-1887131244</t>
  </si>
  <si>
    <t>-1329418660</t>
  </si>
  <si>
    <t>-1639342152</t>
  </si>
  <si>
    <t>396342692</t>
  </si>
  <si>
    <t>-327461089</t>
  </si>
  <si>
    <t>616613625</t>
  </si>
  <si>
    <t>564986187</t>
  </si>
  <si>
    <t>"lože v SJ + CJ" 2,00*1,50*0,10*2 + 3,00*1,50*0,10</t>
  </si>
  <si>
    <t>867525065</t>
  </si>
  <si>
    <t>93133798</t>
  </si>
  <si>
    <t>158727283</t>
  </si>
  <si>
    <t>-343136800</t>
  </si>
  <si>
    <t>-308432098</t>
  </si>
  <si>
    <t>-1082381553</t>
  </si>
  <si>
    <t>1470535978</t>
  </si>
  <si>
    <t>1298461240</t>
  </si>
  <si>
    <t>-689625118</t>
  </si>
  <si>
    <t>-690958104</t>
  </si>
  <si>
    <t>-182059271</t>
  </si>
  <si>
    <t>-1652105205</t>
  </si>
  <si>
    <t>1629006366</t>
  </si>
  <si>
    <t>521312655</t>
  </si>
  <si>
    <t>447587209</t>
  </si>
  <si>
    <t>168677986</t>
  </si>
  <si>
    <t>-1087776682</t>
  </si>
  <si>
    <t>563798941</t>
  </si>
  <si>
    <t>-106804121</t>
  </si>
  <si>
    <t>-271889028</t>
  </si>
  <si>
    <t>-1491196562</t>
  </si>
  <si>
    <t>-464275372</t>
  </si>
  <si>
    <t>-553438938</t>
  </si>
  <si>
    <t>-1605193097</t>
  </si>
  <si>
    <t>31912027</t>
  </si>
  <si>
    <t>473483269</t>
  </si>
  <si>
    <t>-976573489</t>
  </si>
  <si>
    <t>-1220609991</t>
  </si>
  <si>
    <t>-1171654444</t>
  </si>
  <si>
    <t>-1478395084</t>
  </si>
  <si>
    <t>1929647829</t>
  </si>
  <si>
    <t>2019254308</t>
  </si>
  <si>
    <t>-1243390530</t>
  </si>
  <si>
    <t>-718378455</t>
  </si>
  <si>
    <t>-2050072246</t>
  </si>
  <si>
    <t>373475436</t>
  </si>
  <si>
    <t>-698353339</t>
  </si>
  <si>
    <t>1160977097</t>
  </si>
  <si>
    <t>-1705971119</t>
  </si>
  <si>
    <t>-1288506947</t>
  </si>
  <si>
    <t>-1598337720</t>
  </si>
  <si>
    <t>-59183645</t>
  </si>
  <si>
    <t>569426385</t>
  </si>
  <si>
    <t>1357124996</t>
  </si>
  <si>
    <t>-2080203571</t>
  </si>
  <si>
    <t>2076630464</t>
  </si>
  <si>
    <t>33,70 + 1,50*3</t>
  </si>
  <si>
    <t>536990382</t>
  </si>
  <si>
    <t>2,00+2,00+3,00</t>
  </si>
  <si>
    <t>-520508189</t>
  </si>
  <si>
    <t>-374429965</t>
  </si>
  <si>
    <t>-1088563110</t>
  </si>
  <si>
    <t>663136066</t>
  </si>
  <si>
    <t>273563921</t>
  </si>
  <si>
    <t>1582091714</t>
  </si>
  <si>
    <t>IO 01.5 - Řad E</t>
  </si>
  <si>
    <t>-1253459778</t>
  </si>
  <si>
    <t>1122377819</t>
  </si>
  <si>
    <t>-1002856636</t>
  </si>
  <si>
    <t>-188232611</t>
  </si>
  <si>
    <t>-1722208386</t>
  </si>
  <si>
    <t>361851812</t>
  </si>
  <si>
    <t>(2,00*2+1,50*2 ) "v polní cestě"</t>
  </si>
  <si>
    <t>-2085053867</t>
  </si>
  <si>
    <t>1521169893</t>
  </si>
  <si>
    <t>1222393942</t>
  </si>
  <si>
    <t>699947860</t>
  </si>
  <si>
    <t>-1442763650</t>
  </si>
  <si>
    <t>-202840516</t>
  </si>
  <si>
    <t>606141024</t>
  </si>
  <si>
    <t xml:space="preserve">"SJ + 1 ks přípojka v jámě"  2,00*1,50*2,00</t>
  </si>
  <si>
    <t>"CJ" 2,00*1,50*2,00</t>
  </si>
  <si>
    <t>"SJ polní cesta" - 2,00*1,50*0,20</t>
  </si>
  <si>
    <t>10,080*0,40 "40% zem. tř.2"</t>
  </si>
  <si>
    <t>1856198807</t>
  </si>
  <si>
    <t>10,080*0,40 "40% zem.tř. 3"</t>
  </si>
  <si>
    <t>-1165246857</t>
  </si>
  <si>
    <t>10,080*0,20 "20% zem.tř. 4"</t>
  </si>
  <si>
    <t>-163962436</t>
  </si>
  <si>
    <t>10,080*0,050 "5% - slabě zasíťovaná lokalita"</t>
  </si>
  <si>
    <t>-321224542</t>
  </si>
  <si>
    <t>141721211</t>
  </si>
  <si>
    <t>Řízený zemní protlak délky protlaku do 50 m v hornině třídy těžitelnosti I a II, skupiny 1 až 4 včetně zatažení trub v hloubce do 6 m průměru vrtu do 90 mm</t>
  </si>
  <si>
    <t>-937197419</t>
  </si>
  <si>
    <t>https://podminky.urs.cz/item/CS_URS_2023_01/141721211</t>
  </si>
  <si>
    <t>GRX.133225</t>
  </si>
  <si>
    <t>egeplast SLM 3.0 - pitná voda - roura PE100 RC+ d90x8,2mm SDR11/PN16, návin 100m</t>
  </si>
  <si>
    <t>1037227662</t>
  </si>
  <si>
    <t>42,00*1,03</t>
  </si>
  <si>
    <t>-1305217347</t>
  </si>
  <si>
    <t>2,00*2,00*4</t>
  </si>
  <si>
    <t>1,50*2,00*4</t>
  </si>
  <si>
    <t>1195104012</t>
  </si>
  <si>
    <t>308190113</t>
  </si>
  <si>
    <t>"pro zásyp zeminou - tam a zpět" ( 10,080 - 6,540 ) * 2</t>
  </si>
  <si>
    <t>42379833</t>
  </si>
  <si>
    <t xml:space="preserve">"na skládku - lože+obsyp+zásyp ŠP" 0,60+2,40 + 7,080*0,50 </t>
  </si>
  <si>
    <t>6,540*0,80 "zem. tř. 2, tř. 3"</t>
  </si>
  <si>
    <t>-1918544890</t>
  </si>
  <si>
    <t>6,54*0,20 "20% zem. tř. 4"</t>
  </si>
  <si>
    <t>-119114633</t>
  </si>
  <si>
    <t>2126326547</t>
  </si>
  <si>
    <t>1258390902</t>
  </si>
  <si>
    <t>-1753492245</t>
  </si>
  <si>
    <t>6,540*2</t>
  </si>
  <si>
    <t>-1981561225</t>
  </si>
  <si>
    <t>5,232+1,308</t>
  </si>
  <si>
    <t>1420591119</t>
  </si>
  <si>
    <t>10,080</t>
  </si>
  <si>
    <t>- 0,60 - 2,40</t>
  </si>
  <si>
    <t>-473754487</t>
  </si>
  <si>
    <t>7,080*0,50 * 1,80 "CJ v komunikaci - zásyp ŠP"</t>
  </si>
  <si>
    <t>-1138415986</t>
  </si>
  <si>
    <t>"v SJ+CJ" 4,00*1,50*0,40</t>
  </si>
  <si>
    <t>1250837987</t>
  </si>
  <si>
    <t>2,40*1,80</t>
  </si>
  <si>
    <t>-275445093</t>
  </si>
  <si>
    <t>-80677016</t>
  </si>
  <si>
    <t>"lože v SJ + CJ" 2,00*1,50*0,10*2</t>
  </si>
  <si>
    <t>532760483</t>
  </si>
  <si>
    <t>0,50*0,50*0,30 "pod hydrant"</t>
  </si>
  <si>
    <t>-355482521</t>
  </si>
  <si>
    <t>0,50*0,30*4</t>
  </si>
  <si>
    <t>-1068640535</t>
  </si>
  <si>
    <t>-1464319797</t>
  </si>
  <si>
    <t>-484293199</t>
  </si>
  <si>
    <t>-452117504</t>
  </si>
  <si>
    <t>-1106247937</t>
  </si>
  <si>
    <t>615521296</t>
  </si>
  <si>
    <t>-2083883232</t>
  </si>
  <si>
    <t>-557057656</t>
  </si>
  <si>
    <t>-1446925545</t>
  </si>
  <si>
    <t>-1187145176</t>
  </si>
  <si>
    <t>-282031753</t>
  </si>
  <si>
    <t>-1132909523</t>
  </si>
  <si>
    <t>-1908562942</t>
  </si>
  <si>
    <t>-788636644</t>
  </si>
  <si>
    <t>719312162</t>
  </si>
  <si>
    <t>877241126</t>
  </si>
  <si>
    <t>Montáž tvarovek na vodovodním plastovém potrubí z polyetylenu PE 100 elektrotvarovek SDR 11/PN16 T-kusů navrtávacích s ventilem a 360° otočnou odbočkou d 90/32</t>
  </si>
  <si>
    <t>1998087816</t>
  </si>
  <si>
    <t>https://podminky.urs.cz/item/CS_URS_2023_01/877241126</t>
  </si>
  <si>
    <t>NCL.615344</t>
  </si>
  <si>
    <t>DAV d90 / d32, PE100, SDR11, navrtávací odbočkový ventil, bez spojky, elektro (615616)</t>
  </si>
  <si>
    <t>sada</t>
  </si>
  <si>
    <t>879528336</t>
  </si>
  <si>
    <t>-1751232622</t>
  </si>
  <si>
    <t>-1109410254</t>
  </si>
  <si>
    <t>-978277788</t>
  </si>
  <si>
    <t>138192509</t>
  </si>
  <si>
    <t>-1979498726</t>
  </si>
  <si>
    <t>1936785549</t>
  </si>
  <si>
    <t>-443485207</t>
  </si>
  <si>
    <t>-800290262</t>
  </si>
  <si>
    <t>-1344282373</t>
  </si>
  <si>
    <t>-1210564598</t>
  </si>
  <si>
    <t>-998849769</t>
  </si>
  <si>
    <t>871226628</t>
  </si>
  <si>
    <t>-1717399363</t>
  </si>
  <si>
    <t>-1762390493</t>
  </si>
  <si>
    <t>-2101015230</t>
  </si>
  <si>
    <t>1141405006</t>
  </si>
  <si>
    <t>-1347889733</t>
  </si>
  <si>
    <t>-230157422</t>
  </si>
  <si>
    <t>42,00 + 1,50*3</t>
  </si>
  <si>
    <t>-1086330767</t>
  </si>
  <si>
    <t>-788341919</t>
  </si>
  <si>
    <t>-565551230</t>
  </si>
  <si>
    <t>1878808824</t>
  </si>
  <si>
    <t>711055858</t>
  </si>
  <si>
    <t>-799993710</t>
  </si>
  <si>
    <t>-821760652</t>
  </si>
  <si>
    <t>IO 01.6 - AŠ1+AŠ2+propoj na stáv.přivaděč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</si>
  <si>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</si>
  <si>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</si>
  <si>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</si>
  <si>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>PSV - Práce a dodávky PSV</t>
  </si>
  <si>
    <t xml:space="preserve">    711 - Izolace proti vodě, vlhkosti a plynům</t>
  </si>
  <si>
    <t xml:space="preserve">    724 - Zdravotechnika - strojní vybavení</t>
  </si>
  <si>
    <t xml:space="preserve">    741 - Elektroinstalace - silnoproud</t>
  </si>
  <si>
    <t>119001401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</si>
  <si>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ocelového nebo litinového, jmenovité světlosti DN do 200 mm</t>
  </si>
  <si>
    <t>726397886</t>
  </si>
  <si>
    <t>https://podminky.urs.cz/item/CS_URS_2023_01/119001401</t>
  </si>
  <si>
    <t>3,00*2</t>
  </si>
  <si>
    <t>119001402</t>
  </si>
  <si>
    <t>Dočasné zajištění podzemního potrubí nebo vedení ve výkopišti ve stavu i poloze, ve kterých byla na začátku zemních prací a to s podepřením, vzepřením nebo vyvěšením, případně s ochranným bedněním, se zřízením a odstraněním zajišťovací konstrukce, s opotřebením hmot potrubí ocelového nebo litinového, jmenovité světlosti DN přes 200 do 500 mm</t>
  </si>
  <si>
    <t>2117783998</t>
  </si>
  <si>
    <t>https://podminky.urs.cz/item/CS_URS_2023_01/119001402</t>
  </si>
  <si>
    <t>6,00*1,00</t>
  </si>
  <si>
    <t>-2004305158</t>
  </si>
  <si>
    <t>10,00*4,00*2</t>
  </si>
  <si>
    <t>"výkop pro AŠ2 - napojení na stáv.řad" (10,00+1,50 ) * 2 + 2,50*2</t>
  </si>
  <si>
    <t>-599329985</t>
  </si>
  <si>
    <t>-1979936021</t>
  </si>
  <si>
    <t>2,75+1,10</t>
  </si>
  <si>
    <t>-1561294061</t>
  </si>
  <si>
    <t>121151103</t>
  </si>
  <si>
    <t>Sejmutí ornice strojně při souvislé ploše do 100 m2, tl. vrstvy do 200 mm</t>
  </si>
  <si>
    <t>-1505947823</t>
  </si>
  <si>
    <t>https://podminky.urs.cz/item/CS_URS_2023_01/121151103</t>
  </si>
  <si>
    <t>8,70*3,30*2 "pro AŠ1+AŠ2"</t>
  </si>
  <si>
    <t>10,00*1,00 "pro napojení na stáv.řad u AŠ2"</t>
  </si>
  <si>
    <t>131151203</t>
  </si>
  <si>
    <t>Hloubení zapažených jam a zářezů strojně s urovnáním dna do předepsaného profilu a spádu v hornině třídy těžitelnosti I skupiny 1 a 2 přes 50 do 100 m3</t>
  </si>
  <si>
    <t>-915949598</t>
  </si>
  <si>
    <t>https://podminky.urs.cz/item/CS_URS_2023_01/131151203</t>
  </si>
  <si>
    <t>8,70*3,30*2,75 *2</t>
  </si>
  <si>
    <t>10,00*1,00*2,00</t>
  </si>
  <si>
    <t>"odpočet sejmuté ornice" - 8,70*3,30*0,20*2 - 10,00*1,00*0,20</t>
  </si>
  <si>
    <t>164,421*0,40 "40% zem. tř.2"</t>
  </si>
  <si>
    <t>131251203</t>
  </si>
  <si>
    <t>Hloubení zapažených jam a zářezů strojně s urovnáním dna do předepsaného profilu a spádu v hornině třídy těžitelnosti I skupiny 3 přes 50 do 100 m3</t>
  </si>
  <si>
    <t>419149615</t>
  </si>
  <si>
    <t>https://podminky.urs.cz/item/CS_URS_2023_01/131251203</t>
  </si>
  <si>
    <t>164,421*0,40 "40% zem.tř. 3"</t>
  </si>
  <si>
    <t>131351203</t>
  </si>
  <si>
    <t>Hloubení zapažených jam a zářezů strojně s urovnáním dna do předepsaného profilu a spádu v hornině třídy těžitelnosti II skupiny 4 přes 50 do 100 m3</t>
  </si>
  <si>
    <t>-2047575866</t>
  </si>
  <si>
    <t>https://podminky.urs.cz/item/CS_URS_2023_01/131351203</t>
  </si>
  <si>
    <t>164,4210*0,20 "20% zem.tř. 4"</t>
  </si>
  <si>
    <t>1982315852</t>
  </si>
  <si>
    <t>164,4210*0,050 "5% - slabě zasíťovaná lokalita"</t>
  </si>
  <si>
    <t>151101101</t>
  </si>
  <si>
    <t>Zřízení pažení a rozepření stěn rýh pro podzemní vedení příložné pro jakoukoliv mezerovitost, hloubky do 2 m</t>
  </si>
  <si>
    <t>-456848265</t>
  </si>
  <si>
    <t>https://podminky.urs.cz/item/CS_URS_2023_01/151101101</t>
  </si>
  <si>
    <t>10,00*2,00*2</t>
  </si>
  <si>
    <t>151101102</t>
  </si>
  <si>
    <t>Zřízení pažení a rozepření stěn rýh pro podzemní vedení příložné pro jakoukoliv mezerovitost, hloubky přes 2 do 4 m</t>
  </si>
  <si>
    <t>2101640318</t>
  </si>
  <si>
    <t>https://podminky.urs.cz/item/CS_URS_2023_01/151101102</t>
  </si>
  <si>
    <t>( 8,70*2,75*2+3,30*2,75*2 ) * 2</t>
  </si>
  <si>
    <t>151101111</t>
  </si>
  <si>
    <t>Odstranění pažení a rozepření stěn rýh pro podzemní vedení s uložením materiálu na vzdálenost do 3 m od kraje výkopu příložné, hloubky do 2 m</t>
  </si>
  <si>
    <t>-1656296192</t>
  </si>
  <si>
    <t>https://podminky.urs.cz/item/CS_URS_2023_01/151101111</t>
  </si>
  <si>
    <t>151101112</t>
  </si>
  <si>
    <t>Odstranění pažení a rozepření stěn rýh pro podzemní vedení s uložením materiálu na vzdálenost do 3 m od kraje výkopu příložné, hloubky přes 2 do 4 m</t>
  </si>
  <si>
    <t>1175069778</t>
  </si>
  <si>
    <t>https://podminky.urs.cz/item/CS_URS_2023_01/151101112</t>
  </si>
  <si>
    <t>-658377524</t>
  </si>
  <si>
    <t>"pro zásyp zeminou - tam a zpět" 97,157*0,80 * 2</t>
  </si>
  <si>
    <t>-229831723</t>
  </si>
  <si>
    <t>"pro zásyp zeminou - tam a zpět" 97,157*0,20 * 2</t>
  </si>
  <si>
    <t>-2070913891</t>
  </si>
  <si>
    <t>(164,421-97,157) *0,80 "zem. tř. 2, tř. 3"</t>
  </si>
  <si>
    <t>971436907</t>
  </si>
  <si>
    <t>(164,421-97,157) *0,20 "zem. tř. 4"</t>
  </si>
  <si>
    <t>112890090</t>
  </si>
  <si>
    <t>-1367430396</t>
  </si>
  <si>
    <t>527619358</t>
  </si>
  <si>
    <t>8,70*3,30*2 + 10,00*1,00</t>
  </si>
  <si>
    <t>367011625</t>
  </si>
  <si>
    <t>67,264*2</t>
  </si>
  <si>
    <t>1635695960</t>
  </si>
  <si>
    <t>53,811+13,453</t>
  </si>
  <si>
    <t>-301579610</t>
  </si>
  <si>
    <t>10,00*1,00*( 2,00-0,20-0,55 )</t>
  </si>
  <si>
    <t xml:space="preserve">8,70*3,30*2,75*2 "celková kubatura" </t>
  </si>
  <si>
    <t>- 7,90*2,80*0,15*2 - 4,60*2,10*2,60*2 - 2,10*1,50*2,60*2 "odpočet vytlač.kubatury AŠ"</t>
  </si>
  <si>
    <t>-417200317</t>
  </si>
  <si>
    <t>"propoj se stáv.řadem u AŠ2" 10,00*1,00*0,40</t>
  </si>
  <si>
    <t>1022412194</t>
  </si>
  <si>
    <t>4,00*1,80</t>
  </si>
  <si>
    <t>181351003</t>
  </si>
  <si>
    <t>Rozprostření a urovnání ornice v rovině nebo ve svahu sklonu do 1:5 strojně při souvislé ploše do 100 m2, tl. vrstvy do 200 mm</t>
  </si>
  <si>
    <t>-308160386</t>
  </si>
  <si>
    <t>https://podminky.urs.cz/item/CS_URS_2023_01/181351003</t>
  </si>
  <si>
    <t>67,420</t>
  </si>
  <si>
    <t>Svislé a kompletní konstrukce</t>
  </si>
  <si>
    <t>380326342</t>
  </si>
  <si>
    <t>Kompletní konstrukce čistíren odpadních vod, nádrží, vodojemů, kanálů z betonu železového bez výztuže a bednění pro konstrukce bílých van tř. C 30/37, tl. přes 150 do 300 mm</t>
  </si>
  <si>
    <t>-1110553846</t>
  </si>
  <si>
    <t>https://podminky.urs.cz/item/CS_URS_2023_01/380326342</t>
  </si>
  <si>
    <t xml:space="preserve">(4,60*2,10*0,30 + 2,10*1,50*0,30 ) *2*2  "dno+ deska AŠ1 + AŠ2"</t>
  </si>
  <si>
    <t>( 4,60*2,00*0,30*2 + 1,50*2,00*0,30*2 ) *2</t>
  </si>
  <si>
    <t>( 2,10*2,00*0,30*2 + 0,90*2,00*0,30*2) * 2</t>
  </si>
  <si>
    <t>( 1,00*0,50*0,20*2 + 0,60*0,50*0,20*2 )*2 * 2 "komíny"</t>
  </si>
  <si>
    <t>"odpočet otvoru pro poklopy" - 0,60*0,60*0,30*2 * 2</t>
  </si>
  <si>
    <t>380356231</t>
  </si>
  <si>
    <t>Bednění kompletních konstrukcí čistíren odpadních vod, nádrží, vodojemů, kanálů konstrukcí neomítaných z betonu prostého nebo železového ploch rovinných zřízení</t>
  </si>
  <si>
    <t>1093296558</t>
  </si>
  <si>
    <t>https://podminky.urs.cz/item/CS_URS_2023_01/380356231</t>
  </si>
  <si>
    <t xml:space="preserve">( 4,60*2,60*2 + 2,10*2,60*2 + 1,00*0,50*4 ) * 2 "vnější bednění + komín" </t>
  </si>
  <si>
    <t>(4,00*2,00*2 + 1,50*2,00*2 + 0,60*0,80*4 ) * 2 "vnitřní bednění + komín"</t>
  </si>
  <si>
    <t>( 2,10*2,60*2 + 1,50*2,60*2 + 1,00*0,50*4 ) * 2</t>
  </si>
  <si>
    <t>( 1,50*2,00*2 + 0,90*2,00*2 + 0,60*0,80*4 ) * 2</t>
  </si>
  <si>
    <t>380356232</t>
  </si>
  <si>
    <t>Bednění kompletních konstrukcí čistíren odpadních vod, nádrží, vodojemů, kanálů konstrukcí neomítaných z betonu prostého nebo železového ploch rovinných odstranění</t>
  </si>
  <si>
    <t>-719968283</t>
  </si>
  <si>
    <t>https://podminky.urs.cz/item/CS_URS_2023_01/380356232</t>
  </si>
  <si>
    <t>380361006</t>
  </si>
  <si>
    <t>Výztuž kompletních konstrukcí čistíren odpadních vod, nádrží, vodojemů, kanálů z oceli 10 505 (R) nebo BSt 500</t>
  </si>
  <si>
    <t>2118112934</t>
  </si>
  <si>
    <t>https://podminky.urs.cz/item/CS_URS_2023_01/380361006</t>
  </si>
  <si>
    <t>38,060*0,14 "140kg výztuže/ m3 betonu"</t>
  </si>
  <si>
    <t>897747337</t>
  </si>
  <si>
    <t>"pod potrubí -napojení na stáv.řad u AŠ2" 10,00*1,00*0,15</t>
  </si>
  <si>
    <t>452311141</t>
  </si>
  <si>
    <t>Podkladní a zajišťovací konstrukce z betonu prostého v otevřeném výkopu bez zvýšených nároků na prostředí desky pod potrubí, stoky a drobné objekty z betonu tř. C 16/20</t>
  </si>
  <si>
    <t>-2102162898</t>
  </si>
  <si>
    <t>https://podminky.urs.cz/item/CS_URS_2023_01/452311141</t>
  </si>
  <si>
    <t>7,90*2,80*0,15*2</t>
  </si>
  <si>
    <t>452313151</t>
  </si>
  <si>
    <t>Podkladní a zajišťovací konstrukce z betonu prostého v otevřeném výkopu bez zvýšených nároků na prostředí bloky pro potrubí z betonu tř. C 20/25</t>
  </si>
  <si>
    <t>101847439</t>
  </si>
  <si>
    <t>https://podminky.urs.cz/item/CS_URS_2023_01/452313151</t>
  </si>
  <si>
    <t>1,00*0,60*0,30*2+0,22*0,60*0,30*2</t>
  </si>
  <si>
    <t>226453138</t>
  </si>
  <si>
    <t>(7,90*0,15*2+2,80*0,15*2 ) * 2</t>
  </si>
  <si>
    <t>1200840971</t>
  </si>
  <si>
    <t>(1,00*0,30*2+0,60*0,30*2 ) * 2</t>
  </si>
  <si>
    <t>( 0,22*0,30*2+0,60*0,30*2 ) * 2</t>
  </si>
  <si>
    <t>452368211</t>
  </si>
  <si>
    <t>Výztuž podkladních desek, bloků nebo pražců v otevřeném výkopu ze svařovaných sítí typu Kari</t>
  </si>
  <si>
    <t>2141918477</t>
  </si>
  <si>
    <t>https://podminky.urs.cz/item/CS_URS_2023_01/452368211</t>
  </si>
  <si>
    <t>(7,90*2,80*2 * 0,0045 ) * 2</t>
  </si>
  <si>
    <t>Úpravy povrchů, podlahy a osazování výplní</t>
  </si>
  <si>
    <t>631313231</t>
  </si>
  <si>
    <t>Vytvarování dna z betonu prostého žlabů, kanálů, nádrží nebo vodárenských rychlofiltrů s bedněním s potěrem z cementové malty hlazeným ocelovým hladítkem nádrží, z betonu se zvýšenými nároky na prostředí C 30/37, poloměr zakřivení do 200 mm</t>
  </si>
  <si>
    <t>-631074556</t>
  </si>
  <si>
    <t>https://podminky.urs.cz/item/CS_URS_2023_01/631313231</t>
  </si>
  <si>
    <t xml:space="preserve">"spádový beton v AŠ" </t>
  </si>
  <si>
    <t>( 4,00*1,50* ( 0,125+0,50 )/2 ) *2</t>
  </si>
  <si>
    <t>( 1,50*0,90* ( 0,125+0,50)/2 ) *2</t>
  </si>
  <si>
    <t>826687895</t>
  </si>
  <si>
    <t>HWL.850005015016</t>
  </si>
  <si>
    <t>TVAROVKA FF KUS 50/150</t>
  </si>
  <si>
    <t>-1703297051</t>
  </si>
  <si>
    <t>"pro AŠ1" 1,00</t>
  </si>
  <si>
    <t>"pro AŠ2" 1,00</t>
  </si>
  <si>
    <t>HWL.850005030016</t>
  </si>
  <si>
    <t>TVAROVKA FF KUS 50/300</t>
  </si>
  <si>
    <t>14570928</t>
  </si>
  <si>
    <t>HWL.850008020016</t>
  </si>
  <si>
    <t>TVAROVKA FF KUS 80/200</t>
  </si>
  <si>
    <t>-160080685</t>
  </si>
  <si>
    <t>HWL.853008000016</t>
  </si>
  <si>
    <t>TVAROVKA OBLOUK 90° 80</t>
  </si>
  <si>
    <t>535469012</t>
  </si>
  <si>
    <t>"pro AŠ1" 2,00</t>
  </si>
  <si>
    <t>"pro AŠ2" 2,00</t>
  </si>
  <si>
    <t>HWL.855008005016</t>
  </si>
  <si>
    <t>TVAROVKA REDUKČNÍ FFR 80-50</t>
  </si>
  <si>
    <t>-1321077916</t>
  </si>
  <si>
    <t>-260799723</t>
  </si>
  <si>
    <t>HWL.550010011016</t>
  </si>
  <si>
    <t>PŘÍRUBA ISO 100/110</t>
  </si>
  <si>
    <t>-1147682882</t>
  </si>
  <si>
    <t>HWL.850010000016</t>
  </si>
  <si>
    <t>TVAROVKA FF KUS 100/1000</t>
  </si>
  <si>
    <t>-372518312</t>
  </si>
  <si>
    <t>HWL.850010015016</t>
  </si>
  <si>
    <t>TVAROVKA FF KUS 100/150</t>
  </si>
  <si>
    <t>1960344840</t>
  </si>
  <si>
    <t>29192809</t>
  </si>
  <si>
    <t>HWL.851010008016</t>
  </si>
  <si>
    <t>TVAROVKA T KUS 100-80</t>
  </si>
  <si>
    <t>1652064854</t>
  </si>
  <si>
    <t>871251211</t>
  </si>
  <si>
    <t>Montáž vodovodního potrubí z plastů v otevřeném výkopu z polyetylenu PE 100 svařovaných elektrotvarovkou SDR 11/PN16 D 110 x 10,0 mm</t>
  </si>
  <si>
    <t>-885043308</t>
  </si>
  <si>
    <t>https://podminky.urs.cz/item/CS_URS_2023_01/871251211</t>
  </si>
  <si>
    <t>GRX.133226</t>
  </si>
  <si>
    <t>egeplast SLM 3.0 - pitná voda - roura PE100 RC+ d110x10,0mm SDR11/PN16, tyč 6m</t>
  </si>
  <si>
    <t>-387070699</t>
  </si>
  <si>
    <t>10,00*1,03 "pro napojení na stáv. přivaděč u AŠ2"</t>
  </si>
  <si>
    <t>891212312</t>
  </si>
  <si>
    <t>Montáž vodovodních armatur na potrubí vodoměrů v šachtě přírubových DN 50</t>
  </si>
  <si>
    <t>-1883571475</t>
  </si>
  <si>
    <t>https://podminky.urs.cz/item/CS_URS_2023_01/891212312</t>
  </si>
  <si>
    <t>38821715</t>
  </si>
  <si>
    <t>vodoměr šroubový přírubový na studenou vodu PN16 DN 50 s přenosem dat na dispečink</t>
  </si>
  <si>
    <t>-2096795039</t>
  </si>
  <si>
    <t>891241222</t>
  </si>
  <si>
    <t>Montáž vodovodních armatur na potrubí šoupátek nebo klapek uzavíracích v šachtách s ručním kolečkem DN 80</t>
  </si>
  <si>
    <t>1258213383</t>
  </si>
  <si>
    <t>https://podminky.urs.cz/item/CS_URS_2023_01/891241222</t>
  </si>
  <si>
    <t>-483079665</t>
  </si>
  <si>
    <t>-574029607</t>
  </si>
  <si>
    <t>891243431</t>
  </si>
  <si>
    <t>Montáž vodovodních armatur na potrubí ventilů regulačních plovákových v objektech DN 80</t>
  </si>
  <si>
    <t>1509188936</t>
  </si>
  <si>
    <t>https://podminky.urs.cz/item/CS_URS_2023_01/891243431</t>
  </si>
  <si>
    <t>HWL.140008000016</t>
  </si>
  <si>
    <t>HAWIDO UDRŽOVÁNÍ TLAKU 80</t>
  </si>
  <si>
    <t>1996631189</t>
  </si>
  <si>
    <t>891244121</t>
  </si>
  <si>
    <t>Montáž vodovodních armatur na potrubí kompenzátorů ucpávkových a gumových nebo montážních vložek DN 80</t>
  </si>
  <si>
    <t>1136665402</t>
  </si>
  <si>
    <t>https://podminky.urs.cz/item/CS_URS_2023_01/891244121</t>
  </si>
  <si>
    <t>HWL.K50008000016</t>
  </si>
  <si>
    <t>KOMPENZÁTOR PRYŽOVÝ 80 L=130mm</t>
  </si>
  <si>
    <t>841811337</t>
  </si>
  <si>
    <t>891245321</t>
  </si>
  <si>
    <t>Montáž vodovodních armatur na potrubí zpětných klapek DN 80</t>
  </si>
  <si>
    <t>2126252623</t>
  </si>
  <si>
    <t>https://podminky.urs.cz/item/CS_URS_2023_01/891245321</t>
  </si>
  <si>
    <t>HWL.991108000016</t>
  </si>
  <si>
    <t>LAPAČ NEČISTOT 80</t>
  </si>
  <si>
    <t>-199986074</t>
  </si>
  <si>
    <t>891261222</t>
  </si>
  <si>
    <t>Montáž vodovodních armatur na potrubí šoupátek nebo klapek uzavíracích v šachtách s ručním kolečkem DN 100</t>
  </si>
  <si>
    <t>1035173457</t>
  </si>
  <si>
    <t>https://podminky.urs.cz/item/CS_URS_2023_01/891261222</t>
  </si>
  <si>
    <t>308474324</t>
  </si>
  <si>
    <t>HWL.780010000000</t>
  </si>
  <si>
    <t>KOLO RUČNÍ HAWLE 100</t>
  </si>
  <si>
    <t>-754854979</t>
  </si>
  <si>
    <t>899104112</t>
  </si>
  <si>
    <t>Osazení poklopů litinových a ocelových včetně rámů pro třídu zatížení D400, E600</t>
  </si>
  <si>
    <t>786362696</t>
  </si>
  <si>
    <t>https://podminky.urs.cz/item/CS_URS_2023_01/899104112</t>
  </si>
  <si>
    <t>55241020</t>
  </si>
  <si>
    <t>poklop šachtový třída D400, čtvercový rám 850, vstup 600mm, bez ventilace</t>
  </si>
  <si>
    <t>235810351</t>
  </si>
  <si>
    <t>-1543226032</t>
  </si>
  <si>
    <t>18*8 *2"pro DN80"</t>
  </si>
  <si>
    <t>4*4 *2 "pro DN50"</t>
  </si>
  <si>
    <t>Ostatní konstrukce a práce, bourání</t>
  </si>
  <si>
    <t>931991111</t>
  </si>
  <si>
    <t>Zřízení těsnění dilatační spáry pásem gumovým profilovým nebo z PVC ve dně</t>
  </si>
  <si>
    <t>954892661</t>
  </si>
  <si>
    <t>https://podminky.urs.cz/item/CS_URS_2023_01/931991111</t>
  </si>
  <si>
    <t>(4,30*2+2,30*2 + 1,65*2+1,050*2 ) * 2 * 2</t>
  </si>
  <si>
    <t>936311111</t>
  </si>
  <si>
    <t>Zabetonování potrubí uloženého ve vynechaných otvorech ve dně nebo ve stěnách nádrží, z betonu se zvýšenými nároky na prostředí o ploše otvoru do 0,25 m2</t>
  </si>
  <si>
    <t>713209866</t>
  </si>
  <si>
    <t>https://podminky.urs.cz/item/CS_URS_2023_01/936311111</t>
  </si>
  <si>
    <t>( 3,14*0,075*0,075*2 )*0,30 * 2</t>
  </si>
  <si>
    <t>952903112</t>
  </si>
  <si>
    <t>Vyčištění objektů čistíren odpadních vod, nádrží, žlabů nebo kanálů světlé výšky prostoru do 3,5 m</t>
  </si>
  <si>
    <t>586330888</t>
  </si>
  <si>
    <t>https://podminky.urs.cz/item/CS_URS_2023_01/952903112</t>
  </si>
  <si>
    <t>(4,00*2,00 + 1,50*0,90 ) *2</t>
  </si>
  <si>
    <t>953171031</t>
  </si>
  <si>
    <t>Osazování kovových předmětů stupadel z betonářské oceli nebo litinových</t>
  </si>
  <si>
    <t>1349606535</t>
  </si>
  <si>
    <t>https://podminky.urs.cz/item/CS_URS_2023_01/953171031</t>
  </si>
  <si>
    <t>10,00*2 * 2</t>
  </si>
  <si>
    <t>55243802</t>
  </si>
  <si>
    <t>stupadlo ocelové s PE povlakem forma C - P152mm</t>
  </si>
  <si>
    <t>1392773465</t>
  </si>
  <si>
    <t>999-001</t>
  </si>
  <si>
    <t>Utěsnění prostupů do prům. 150 mm (např.Ergelit)</t>
  </si>
  <si>
    <t>2018857456</t>
  </si>
  <si>
    <t>4,00*2</t>
  </si>
  <si>
    <t>999-002</t>
  </si>
  <si>
    <t>Odvětrávací hlavice - montáž+dodávka - dl.600mm/prům.150 mm</t>
  </si>
  <si>
    <t>ks</t>
  </si>
  <si>
    <t>-904049391</t>
  </si>
  <si>
    <t>999-003</t>
  </si>
  <si>
    <t xml:space="preserve">Navrtávky pro tlakové čidlo, pro hadici </t>
  </si>
  <si>
    <t>992075162</t>
  </si>
  <si>
    <t>2,00+2,00</t>
  </si>
  <si>
    <t>998142251</t>
  </si>
  <si>
    <t>Přesun hmot pro nádrže, jímky, zásobníky a jámy pozemní mimo zemědělství se svislou nosnou konstrukcí monolitickou betonovou tyčovou nebo plošnou vodorovná dopravní vzdálenost do 50 m výšky do 25 m</t>
  </si>
  <si>
    <t>-724758025</t>
  </si>
  <si>
    <t>https://podminky.urs.cz/item/CS_URS_2023_01/998142251</t>
  </si>
  <si>
    <t>PSV</t>
  </si>
  <si>
    <t>Práce a dodávky PSV</t>
  </si>
  <si>
    <t>711</t>
  </si>
  <si>
    <t>Izolace proti vodě, vlhkosti a plynům</t>
  </si>
  <si>
    <t>711111001</t>
  </si>
  <si>
    <t>Provedení izolace proti zemní vlhkosti natěradly a tmely za studena na ploše vodorovné V nátěrem penetračním</t>
  </si>
  <si>
    <t>-1710170457</t>
  </si>
  <si>
    <t>https://podminky.urs.cz/item/CS_URS_2023_01/711111001</t>
  </si>
  <si>
    <t>( 4,60*2,10*2 + 2,10*1,50*2 -0,60*0,60*2*2 ) * 2</t>
  </si>
  <si>
    <t>711112001</t>
  </si>
  <si>
    <t>Provedení izolace proti zemní vlhkosti natěradly a tmely za studena na ploše svislé S nátěrem penetračním</t>
  </si>
  <si>
    <t>-1495175802</t>
  </si>
  <si>
    <t>https://podminky.urs.cz/item/CS_URS_2023_01/711112001</t>
  </si>
  <si>
    <t>( 4,60*2,60*2+2,10*2,60*2+1,00*0,50*4 ) *2 *2</t>
  </si>
  <si>
    <t>( 2,10*2,60*2+1,50*2,60*2+1,00*0,50*4 ) *2 *2</t>
  </si>
  <si>
    <t>11163150</t>
  </si>
  <si>
    <t>lak penetrační asfaltový</t>
  </si>
  <si>
    <t>-506170950</t>
  </si>
  <si>
    <t>48,360+230,240</t>
  </si>
  <si>
    <t>278,6*0,00034 "Přepočtené koeficientem množství</t>
  </si>
  <si>
    <t>711141559</t>
  </si>
  <si>
    <t>Provedení izolace proti zemní vlhkosti pásy přitavením NAIP na ploše vodorovné V</t>
  </si>
  <si>
    <t>-799501026</t>
  </si>
  <si>
    <t>https://podminky.urs.cz/item/CS_URS_2023_01/711141559</t>
  </si>
  <si>
    <t>( 4,60*2,10 + 2,10*1,50 -0,60*0,60*2 ) * 2</t>
  </si>
  <si>
    <t>711142559</t>
  </si>
  <si>
    <t>Provedení izolace proti zemní vlhkosti pásy přitavením NAIP na ploše svislé S</t>
  </si>
  <si>
    <t>-1868576703</t>
  </si>
  <si>
    <t>https://podminky.urs.cz/item/CS_URS_2023_01/711142559</t>
  </si>
  <si>
    <t xml:space="preserve">( 4,60*2,60*2+2,10*2,60*2+1,00*0,50*4 ) *2 </t>
  </si>
  <si>
    <t>( 2,10*2,60*2+1,50*2,60*2+1,00*0,50*4 ) *2</t>
  </si>
  <si>
    <t>SKA.603129</t>
  </si>
  <si>
    <t>SKLOBIT 40 mineral 7,5 M2</t>
  </si>
  <si>
    <t>1283836574</t>
  </si>
  <si>
    <t>24,180+115,120</t>
  </si>
  <si>
    <t>139,3*1,221 "Přepočtené koeficientem množství</t>
  </si>
  <si>
    <t>998711101</t>
  </si>
  <si>
    <t>Přesun hmot pro izolace proti vodě, vlhkosti a plynům stanovený z hmotnosti přesunovaného materiálu vodorovná dopravní vzdálenost do 50 m v objektech výšky do 6 m</t>
  </si>
  <si>
    <t>111586153</t>
  </si>
  <si>
    <t>https://podminky.urs.cz/item/CS_URS_2023_01/998711101</t>
  </si>
  <si>
    <t>724</t>
  </si>
  <si>
    <t>Zdravotechnika - strojní vybavení</t>
  </si>
  <si>
    <t>722173114</t>
  </si>
  <si>
    <t>Potrubí vodovodní plastové PE-HD D 25x3,5 mm</t>
  </si>
  <si>
    <t>-838907254</t>
  </si>
  <si>
    <t>https://podminky.urs.cz/item/CS_URS_2023_01/722173114</t>
  </si>
  <si>
    <t>"chránička pro hadici do dávkovače chlóru pro AŠ1+AŠ2" 2,00*2</t>
  </si>
  <si>
    <t>724246099.R</t>
  </si>
  <si>
    <t>Zařízení pro úpravu vody dávkovací zařízení chlóru</t>
  </si>
  <si>
    <t>soubor</t>
  </si>
  <si>
    <t>-267064474</t>
  </si>
  <si>
    <t>724251199.</t>
  </si>
  <si>
    <t>Hadice pryžové D 20/28</t>
  </si>
  <si>
    <t>-154995232</t>
  </si>
  <si>
    <t>7,50*2 "pro AŠ1+AŠ2"</t>
  </si>
  <si>
    <t>724319199.</t>
  </si>
  <si>
    <t>Montáž nádrž pro chlór do 500 l</t>
  </si>
  <si>
    <t>-777541745</t>
  </si>
  <si>
    <t>43634310.</t>
  </si>
  <si>
    <t>nádrž na roztok do 500 l pro dávkovací zařízení</t>
  </si>
  <si>
    <t>-985582116</t>
  </si>
  <si>
    <t>998724101</t>
  </si>
  <si>
    <t>Přesun hmot pro strojní vybavení stanovený z hmotnosti přesunovaného materiálu vodorovná dopravní vzdálenost do 50 m v objektech výšky do 6 m</t>
  </si>
  <si>
    <t>-408619482</t>
  </si>
  <si>
    <t>https://podminky.urs.cz/item/CS_URS_2023_01/998724101</t>
  </si>
  <si>
    <t>741</t>
  </si>
  <si>
    <t>Elektroinstalace - silnoproud</t>
  </si>
  <si>
    <t>741210201.</t>
  </si>
  <si>
    <t>Montáž rozváděč skříňový, vč. zemních prací, osazení pilíře na betonovou patku</t>
  </si>
  <si>
    <t>1743740228</t>
  </si>
  <si>
    <t>35711805.</t>
  </si>
  <si>
    <t xml:space="preserve">skříň přípojková kompaktní  - celoplastové provedení </t>
  </si>
  <si>
    <t>1233623679</t>
  </si>
  <si>
    <t>"typ rozvaděče a příslušenství bude upřesněn v dalším stupni PD"</t>
  </si>
  <si>
    <t>1,00+1,00 "pro AŠ1 + AŠ2"</t>
  </si>
  <si>
    <t>59213445</t>
  </si>
  <si>
    <t>pilíř prefabrikovaný monolitický elektroměrný</t>
  </si>
  <si>
    <t>177510771</t>
  </si>
  <si>
    <t>741810001</t>
  </si>
  <si>
    <t>Zkoušky a prohlídky elektrických rozvodů a zařízení celková prohlídka a vyhotovení revizní zprávy pro objem montážních prací do 100 tis. Kč</t>
  </si>
  <si>
    <t>858076909</t>
  </si>
  <si>
    <t>https://podminky.urs.cz/item/CS_URS_2023_01/741810001</t>
  </si>
  <si>
    <t>998741101</t>
  </si>
  <si>
    <t>Přesun hmot pro silnoproud stanovený z hmotnosti přesunovaného materiálu vodorovná dopravní vzdálenost do 50 m v objektech výšky do 6 m</t>
  </si>
  <si>
    <t>-1055527256</t>
  </si>
  <si>
    <t>https://podminky.urs.cz/item/CS_URS_2023_01/998741101</t>
  </si>
  <si>
    <t>IO 02 - VODOVODNÍ PŘÍPOJKY</t>
  </si>
  <si>
    <t xml:space="preserve">    722 - Zdravotechnika - vnitřní vodovod</t>
  </si>
  <si>
    <t>266473341</t>
  </si>
  <si>
    <t>70,00*1,00</t>
  </si>
  <si>
    <t>-319304009</t>
  </si>
  <si>
    <t>-781653632</t>
  </si>
  <si>
    <t>1092977195</t>
  </si>
  <si>
    <t>70,00*1,50 "přesah 0,25 m živičného krytu na každou stranu"</t>
  </si>
  <si>
    <t>-889023380</t>
  </si>
  <si>
    <t>1,00*27</t>
  </si>
  <si>
    <t>600022841</t>
  </si>
  <si>
    <t>1,00*54</t>
  </si>
  <si>
    <t>1734992154</t>
  </si>
  <si>
    <t>212,70*2</t>
  </si>
  <si>
    <t>-1204227473</t>
  </si>
  <si>
    <t>-536152213</t>
  </si>
  <si>
    <t>2,43+1,10</t>
  </si>
  <si>
    <t>-1746720649</t>
  </si>
  <si>
    <t>251697278</t>
  </si>
  <si>
    <t>2,20*2,20*18</t>
  </si>
  <si>
    <t>142,70*1,00</t>
  </si>
  <si>
    <t>-642803506</t>
  </si>
  <si>
    <t xml:space="preserve">"VŠ - 27 ks"  2,20*2,20*2,43 * 27</t>
  </si>
  <si>
    <t>"VŠ v zeleni" - 2,20*2,20*0,20*18</t>
  </si>
  <si>
    <t>"VŠ v komunikaci - odpočet " - 2,20*2,20*0,44*9</t>
  </si>
  <si>
    <t>280,962*0,40 "40% zem. tř.2"</t>
  </si>
  <si>
    <t>149942683</t>
  </si>
  <si>
    <t>280,962*0,40 "40% zem.tř. 3"</t>
  </si>
  <si>
    <t>-546826484</t>
  </si>
  <si>
    <t>280,962*0,20 "20% zem.tř. 4"</t>
  </si>
  <si>
    <t>132154204</t>
  </si>
  <si>
    <t>Hloubení zapažených rýh šířky přes 800 do 2 000 mm strojně s urovnáním dna do předepsaného profilu a spádu v hornině třídy těžitelnosti I skupiny 1 a 2 přes 100 do 500 m3</t>
  </si>
  <si>
    <t>-907293355</t>
  </si>
  <si>
    <t>https://podminky.urs.cz/item/CS_URS_2023_01/132154204</t>
  </si>
  <si>
    <t>212,70*1,00*1,80</t>
  </si>
  <si>
    <t>- 70,00*1,00*0,44</t>
  </si>
  <si>
    <t>-142,70*1,00*0,20</t>
  </si>
  <si>
    <t>323,520*0,40 "zem.tř. 2 - 40%"</t>
  </si>
  <si>
    <t>132254204</t>
  </si>
  <si>
    <t>Hloubení zapažených rýh šířky přes 800 do 2 000 mm strojně s urovnáním dna do předepsaného profilu a spádu v hornině třídy těžitelnosti I skupiny 3 přes 100 do 500 m3</t>
  </si>
  <si>
    <t>1249344849</t>
  </si>
  <si>
    <t>https://podminky.urs.cz/item/CS_URS_2023_01/132254204</t>
  </si>
  <si>
    <t>323,520*0,40 "zem.tř. 3 - 40%"</t>
  </si>
  <si>
    <t>132354204</t>
  </si>
  <si>
    <t>Hloubení zapažených rýh šířky přes 800 do 2 000 mm strojně s urovnáním dna do předepsaného profilu a spádu v hornině třídy těžitelnosti II skupiny 4 přes 100 do 500 m3</t>
  </si>
  <si>
    <t>526479075</t>
  </si>
  <si>
    <t>https://podminky.urs.cz/item/CS_URS_2023_01/132354204</t>
  </si>
  <si>
    <t>323,520*0,20 "zem. tř. 4 - 20%"</t>
  </si>
  <si>
    <t>-1636970410</t>
  </si>
  <si>
    <t>(280,962+323,520)*0,050 "5% - slabě zasíťovaná lokalita"</t>
  </si>
  <si>
    <t>296768319</t>
  </si>
  <si>
    <t>217,70*1,80*2</t>
  </si>
  <si>
    <t>1884866122</t>
  </si>
  <si>
    <t>-647497840</t>
  </si>
  <si>
    <t>2,20*2,43*4 * 27</t>
  </si>
  <si>
    <t>1709883302</t>
  </si>
  <si>
    <t>-263335657</t>
  </si>
  <si>
    <t>"pro zásyp zeminou - tam a zpět" ( 367,583-119,112 ) * 2</t>
  </si>
  <si>
    <t>496,942*0,80 "zem.tř. 2, 3 - 80%"</t>
  </si>
  <si>
    <t>-431593696</t>
  </si>
  <si>
    <t>496,942*0,20 "zem. tř.4 - 20%"</t>
  </si>
  <si>
    <t>-1516101777</t>
  </si>
  <si>
    <t xml:space="preserve">"na skládku - vytlačená kubatura desky+VŠ+ lože+obsyp+zásyp ŠP" </t>
  </si>
  <si>
    <t>19,602+21,270+70,616+119,112+1,44*1,44*2,240*27</t>
  </si>
  <si>
    <t>356,0110*0,80 "zem. tř. 2, tř. 3"</t>
  </si>
  <si>
    <t>287332505</t>
  </si>
  <si>
    <t>356,0110*0,20 "20% zem. tř. 4"</t>
  </si>
  <si>
    <t>167151111</t>
  </si>
  <si>
    <t>Nakládání, skládání a překládání neulehlého výkopku nebo sypaniny strojně nakládání, množství přes 100 m3, z hornin třídy těžitelnosti I, skupiny 1 až 3</t>
  </si>
  <si>
    <t>1526621342</t>
  </si>
  <si>
    <t>https://podminky.urs.cz/item/CS_URS_2023_01/167151111</t>
  </si>
  <si>
    <t>167151112</t>
  </si>
  <si>
    <t>Nakládání, skládání a překládání neulehlého výkopku nebo sypaniny strojně nakládání, množství přes 100 m3, z hornin třídy těžitelnosti II, skupiny 4 a 5</t>
  </si>
  <si>
    <t>-272341090</t>
  </si>
  <si>
    <t>https://podminky.urs.cz/item/CS_URS_2023_01/167151112</t>
  </si>
  <si>
    <t>-1034923398</t>
  </si>
  <si>
    <t>212,70*1,00 + 2,20*2,20*27</t>
  </si>
  <si>
    <t>622051447</t>
  </si>
  <si>
    <t>356,0110*2</t>
  </si>
  <si>
    <t>1351120514</t>
  </si>
  <si>
    <t>284,809+71,202</t>
  </si>
  <si>
    <t>-430616816</t>
  </si>
  <si>
    <t>323,520 "celková kubatura rýhy"</t>
  </si>
  <si>
    <t>- 21,27 - 70,616 "odpočet lože, obsypu"</t>
  </si>
  <si>
    <t>280,962 "celková kubatura jámy"</t>
  </si>
  <si>
    <t>- 2,20*2,20*0,15 *27 - 1,44*1,44*2,24 * 27 "odpočet vytlač.kubatury desky+VŠ-27 ks"</t>
  </si>
  <si>
    <t>716633881</t>
  </si>
  <si>
    <t>70,00*1,00 * (1,80-0,32-0,60) * 1,80 "v komunikaci - zásyp ŠP"</t>
  </si>
  <si>
    <t>(2,20*2,20*2,28 *9 - 1,44*1,44*2,24 * 9)*1,80 "v kom.zásyp okolo VŠ - 9 ks"</t>
  </si>
  <si>
    <t>1084498663</t>
  </si>
  <si>
    <t>"potrubí přípojek" 212,70*1,00*0,332</t>
  </si>
  <si>
    <t>-1102742528</t>
  </si>
  <si>
    <t>70,616*1,80</t>
  </si>
  <si>
    <t>1488915752</t>
  </si>
  <si>
    <t>229,820</t>
  </si>
  <si>
    <t>1669808541</t>
  </si>
  <si>
    <t>212,70*1,00*0,10</t>
  </si>
  <si>
    <t>-60450673</t>
  </si>
  <si>
    <t>"pod VŠ - 27 KS" 2,20*2,20*0,15 * 27</t>
  </si>
  <si>
    <t>1141062915</t>
  </si>
  <si>
    <t>70,00</t>
  </si>
  <si>
    <t>746809356</t>
  </si>
  <si>
    <t>266791962</t>
  </si>
  <si>
    <t>-1955543243</t>
  </si>
  <si>
    <t>105,00</t>
  </si>
  <si>
    <t>-939574681</t>
  </si>
  <si>
    <t>105,00+70,00</t>
  </si>
  <si>
    <t>871161211</t>
  </si>
  <si>
    <t>Montáž vodovodního potrubí z plastů v otevřeném výkopu z polyetylenu PE 100 svařovaných elektrotvarovkou SDR 11/PN16 D 32 x 3,0 mm</t>
  </si>
  <si>
    <t>-487310352</t>
  </si>
  <si>
    <t>https://podminky.urs.cz/item/CS_URS_2023_01/871161211</t>
  </si>
  <si>
    <t>212,70</t>
  </si>
  <si>
    <t>GRX.101330</t>
  </si>
  <si>
    <t>egeplast 9010 - pitná voda - roura PE100 RC+ d32x3,0mm SDR11/PN16, návin 100m</t>
  </si>
  <si>
    <t>462226102</t>
  </si>
  <si>
    <t>212,70*1,015</t>
  </si>
  <si>
    <t>879171111</t>
  </si>
  <si>
    <t>Montáž napojení vodovodní přípojky v otevřeném výkopu DN 32</t>
  </si>
  <si>
    <t>-1267930472</t>
  </si>
  <si>
    <t>https://podminky.urs.cz/item/CS_URS_2023_01/879171111</t>
  </si>
  <si>
    <t>893420101</t>
  </si>
  <si>
    <t>Osazení vodoměrné šachty z betonových dílců pojížděné plochy do 2,5 m2 šachtové dno</t>
  </si>
  <si>
    <t>-677367730</t>
  </si>
  <si>
    <t>https://podminky.urs.cz/item/CS_URS_2023_01/893420101</t>
  </si>
  <si>
    <t>59224454</t>
  </si>
  <si>
    <t>dno vodoměrné šachty 144x114x201cm pojížděné D400</t>
  </si>
  <si>
    <t>-609915955</t>
  </si>
  <si>
    <t>893420103</t>
  </si>
  <si>
    <t>Osazení vodoměrné šachty z betonových dílců pojížděné plochy do 2,5 m2 zákrytová deska</t>
  </si>
  <si>
    <t>-1329531443</t>
  </si>
  <si>
    <t>https://podminky.urs.cz/item/CS_URS_2023_01/893420103</t>
  </si>
  <si>
    <t>59224457</t>
  </si>
  <si>
    <t>deska zákrytová vodoměrné šachty s otvorem DN600 144x114x20cm pojížděné D400</t>
  </si>
  <si>
    <t>653426878</t>
  </si>
  <si>
    <t>1286250925</t>
  </si>
  <si>
    <t>-1535486600</t>
  </si>
  <si>
    <t>-415392587</t>
  </si>
  <si>
    <t>1367392911</t>
  </si>
  <si>
    <t>-1895586481</t>
  </si>
  <si>
    <t>-1446596381</t>
  </si>
  <si>
    <t>68,110*1 "do 2 km"</t>
  </si>
  <si>
    <t>1204600373</t>
  </si>
  <si>
    <t>638918930</t>
  </si>
  <si>
    <t>-1330594700</t>
  </si>
  <si>
    <t>15,40+9,660</t>
  </si>
  <si>
    <t>71503320</t>
  </si>
  <si>
    <t>722</t>
  </si>
  <si>
    <t>Zdravotechnika - vnitřní vodovod</t>
  </si>
  <si>
    <t>722270102.</t>
  </si>
  <si>
    <t>Vodoměrové sestavy závitové G 1" montáž</t>
  </si>
  <si>
    <t>-805569194</t>
  </si>
  <si>
    <t>HWL.101140100144</t>
  </si>
  <si>
    <t>SOUPRAVA VODOMĚRNÁ NOVÁ 1"-1"</t>
  </si>
  <si>
    <t>-1842972587</t>
  </si>
  <si>
    <t>998722101</t>
  </si>
  <si>
    <t>Přesun hmot pro vnitřní vodovod stanovený z hmotnosti přesunovaného materiálu vodorovná dopravní vzdálenost do 50 m v objektech výšky do 6 m</t>
  </si>
  <si>
    <t>467449411</t>
  </si>
  <si>
    <t>https://podminky.urs.cz/item/CS_URS_2023_01/998722101</t>
  </si>
  <si>
    <t>IO 03 - TLAKOVÁ SPLAŠKOVÁ KANALIZACE</t>
  </si>
  <si>
    <t>IO 03.1 - Řad A</t>
  </si>
  <si>
    <t>630802373</t>
  </si>
  <si>
    <t>2,00*1,50*22 "SJ+CJ v komunikaci"</t>
  </si>
  <si>
    <t>1,50*1,50*11 "PJ = přípojková jáma v komunikaci"</t>
  </si>
  <si>
    <t>-72573407</t>
  </si>
  <si>
    <t>1737490489</t>
  </si>
  <si>
    <t>-738947728</t>
  </si>
  <si>
    <t>3,00*2,50*22 "přesah 0,5 m živičného krytu na každou stranu"</t>
  </si>
  <si>
    <t>2,50*2,50*11 "PJ v komunikaci"</t>
  </si>
  <si>
    <t>290069921</t>
  </si>
  <si>
    <t>1,50*10+1,00*15</t>
  </si>
  <si>
    <t>-2109382907</t>
  </si>
  <si>
    <t>1,50*6</t>
  </si>
  <si>
    <t>1813166758</t>
  </si>
  <si>
    <t>-1137131597</t>
  </si>
  <si>
    <t>(2,00*2+1,50*2 )*38 + 1,50*1,50*4*11 "SJ+CJ+přípojková jáma - ve štěrkové cestě"</t>
  </si>
  <si>
    <t>1684355871</t>
  </si>
  <si>
    <t>-970949050</t>
  </si>
  <si>
    <t>"SJ+CJ v komunikaci" 2,00*2+1,50*22</t>
  </si>
  <si>
    <t>"PJ v komunikaci" 1,50*4 * 11</t>
  </si>
  <si>
    <t>-704276715</t>
  </si>
  <si>
    <t>1699875599</t>
  </si>
  <si>
    <t>-717921849</t>
  </si>
  <si>
    <t>1599494892</t>
  </si>
  <si>
    <t>2,00*1,50*38 + 1,50*1,50*11</t>
  </si>
  <si>
    <t>-98719832</t>
  </si>
  <si>
    <t xml:space="preserve">"SJ+ CJ v zeleni "  2,00*1,50*2,00 *38</t>
  </si>
  <si>
    <t>"SJ+CJ v kom" 2,00*1,50*2,00*2 *22</t>
  </si>
  <si>
    <t>"PJ v zeleni" 1,50*1,50*2,00*11</t>
  </si>
  <si>
    <t>"PJ v kom" 1,50*1,50*2,00*11</t>
  </si>
  <si>
    <t>"SJ+CJ v zeleni" - 2,00*1,50*0,20*38</t>
  </si>
  <si>
    <t>"PJ v zeleni" - 1,50*1,50*0,20*11</t>
  </si>
  <si>
    <t>"SJ+CJ v kom" - 2,00*1,50*0,44*22</t>
  </si>
  <si>
    <t>"PJ v kom" - 1,50*1,50*0,44*11</t>
  </si>
  <si>
    <t>523,320*0,40 "40% zem. tř.2"</t>
  </si>
  <si>
    <t>-902200048</t>
  </si>
  <si>
    <t>523,32*0,40 "40% zem.tř. 3"</t>
  </si>
  <si>
    <t>1489157620</t>
  </si>
  <si>
    <t>523,320*0,20 "20% zem.tř. 4"</t>
  </si>
  <si>
    <t>543879687</t>
  </si>
  <si>
    <t>523,320*0,050 "5% - slabě zasíťovaná lokalita"</t>
  </si>
  <si>
    <t>1387789720</t>
  </si>
  <si>
    <t>141-002</t>
  </si>
  <si>
    <t>Přemístění strojního zařízení</t>
  </si>
  <si>
    <t>-1263318098</t>
  </si>
  <si>
    <t>2076016717</t>
  </si>
  <si>
    <t>3263,50+805,540</t>
  </si>
  <si>
    <t>GRX.132748</t>
  </si>
  <si>
    <t>egeplast SLM 3.0 - pitná voda - roura PE100 RC+ d63x5,8mm SDR11/PN16, návin 100m</t>
  </si>
  <si>
    <t>1658531511</t>
  </si>
  <si>
    <t>805,540*1,03</t>
  </si>
  <si>
    <t>GRX.133223</t>
  </si>
  <si>
    <t>egeplast SLM 3.0 - pitná voda - roura PE100 RC+ d75x6,8mm SDR11/PN16, návin 100m</t>
  </si>
  <si>
    <t>-1920707564</t>
  </si>
  <si>
    <t>3263,50*1,03</t>
  </si>
  <si>
    <t>-611138451</t>
  </si>
  <si>
    <t>( 2,00*2,00+1,50*2,00 ) *2* 60</t>
  </si>
  <si>
    <t>1,50*2,00*4 *22</t>
  </si>
  <si>
    <t>-199692391</t>
  </si>
  <si>
    <t>2051825929</t>
  </si>
  <si>
    <t>"pro zásyp zeminou - tam a zpět" ( 389,880 - 96,195) * 2</t>
  </si>
  <si>
    <t>587,370*0,80 "80% zem.tř. 2, 3"</t>
  </si>
  <si>
    <t>-907927062</t>
  </si>
  <si>
    <t>587,370*0,20 "20% zem.tř. 4"</t>
  </si>
  <si>
    <t>-1345487845</t>
  </si>
  <si>
    <t xml:space="preserve">"na skládku - lože+obsyp+zásyp ŠP"   22,95+91,80+96,195</t>
  </si>
  <si>
    <t>210,945*0,80 "zem. tř. 2, tř. 3"</t>
  </si>
  <si>
    <t>1021903874</t>
  </si>
  <si>
    <t>210,945*0,20 "20% zem. tř. 4"</t>
  </si>
  <si>
    <t>-380911513</t>
  </si>
  <si>
    <t>-1034478471</t>
  </si>
  <si>
    <t>-780027868</t>
  </si>
  <si>
    <t xml:space="preserve">2,00*1,50*60 + 1,50*1,50*22 </t>
  </si>
  <si>
    <t>-1520707744</t>
  </si>
  <si>
    <t>210,9450*2</t>
  </si>
  <si>
    <t>-2088825713</t>
  </si>
  <si>
    <t>168,756+42,189</t>
  </si>
  <si>
    <t>1476696349</t>
  </si>
  <si>
    <t>523,320</t>
  </si>
  <si>
    <t>- 22,95 - 91,80</t>
  </si>
  <si>
    <t>"vytlač.kubatura Vzduš.šachty" - ( 1,60*1,60*0,10 +3,14*0,62*0,62*2,00 ) *7</t>
  </si>
  <si>
    <t>2029844952</t>
  </si>
  <si>
    <t xml:space="preserve">2,00*1,50*(2,00-0,50-0,44)*22  "SJ+CJ v komunikaci - zásyp ŠP"</t>
  </si>
  <si>
    <t xml:space="preserve">1,50*1,50*(2,00-0,50-0,44)*11  "PJ v komunikaci - zásyp ŠP"</t>
  </si>
  <si>
    <t>96,195*1,80</t>
  </si>
  <si>
    <t>1699670778</t>
  </si>
  <si>
    <t>"v SJ+CJ" 2,00*1,50*0,40*60</t>
  </si>
  <si>
    <t>"v PJ" 1,50*1,50*0,40*22</t>
  </si>
  <si>
    <t>363311393</t>
  </si>
  <si>
    <t>91,800*1,80</t>
  </si>
  <si>
    <t>-787391023</t>
  </si>
  <si>
    <t>138,750</t>
  </si>
  <si>
    <t>1227764152</t>
  </si>
  <si>
    <t>"lože v SJ + CJ" 2,00*1,50*0,10*60 + 1,50*1,50*0,10*22</t>
  </si>
  <si>
    <t>1730447646</t>
  </si>
  <si>
    <t>"pod Vzduš. šachtu" 1,60*1,60*0,10*7</t>
  </si>
  <si>
    <t>835073472</t>
  </si>
  <si>
    <t>0,75*0,50*0,30*8 "pod hydranty"</t>
  </si>
  <si>
    <t xml:space="preserve">0,30*0,30*0,30*7 "pod vzdušník v šachtě" </t>
  </si>
  <si>
    <t>647687751</t>
  </si>
  <si>
    <t>1,60*0,10*4*7</t>
  </si>
  <si>
    <t>1983893302</t>
  </si>
  <si>
    <t>(0,75*0,30*2+0,50*0,30*2 ) *8</t>
  </si>
  <si>
    <t>0,30*0,30*4*7</t>
  </si>
  <si>
    <t>-1808279881</t>
  </si>
  <si>
    <t>20278052</t>
  </si>
  <si>
    <t>1675027001</t>
  </si>
  <si>
    <t>-1542701355</t>
  </si>
  <si>
    <t>2,00*1,50*22 + 1,50*1,50*11</t>
  </si>
  <si>
    <t>-1879175747</t>
  </si>
  <si>
    <t>-613580248</t>
  </si>
  <si>
    <t>498010848</t>
  </si>
  <si>
    <t>3,00*2,50*22 + 2,50*2,50*11</t>
  </si>
  <si>
    <t>1973265257</t>
  </si>
  <si>
    <t>(2,00*1,50*22+1,50*1,50*11 ) * 2</t>
  </si>
  <si>
    <t>-2099101736</t>
  </si>
  <si>
    <t>30,00+2,00+12,00+6,00+2,00</t>
  </si>
  <si>
    <t>-847278156</t>
  </si>
  <si>
    <t>"pro šoupě DN80 na řadu" 15,00*2</t>
  </si>
  <si>
    <t>HWL.550005006316</t>
  </si>
  <si>
    <t>PŘÍRUBA ISO 50/63</t>
  </si>
  <si>
    <t>-665348366</t>
  </si>
  <si>
    <t>"pro vzdušníkovou šachtu na d 63" 1,00*2</t>
  </si>
  <si>
    <t>HWL.553008007516</t>
  </si>
  <si>
    <t>PŘÍRUBA ISO REDUKOVANÁ 80/75</t>
  </si>
  <si>
    <t>362711945</t>
  </si>
  <si>
    <t>"pro vzdušníkovou šachtu na d 75" 6,00*2</t>
  </si>
  <si>
    <t>HWL.505008020016</t>
  </si>
  <si>
    <t>KOLENO PATNÍ PŘÍRUBOVÉ DLOUHÉ 80</t>
  </si>
  <si>
    <t>1988130272</t>
  </si>
  <si>
    <t>"pro proplachovací soupravu" 6,00</t>
  </si>
  <si>
    <t>HWL.504905000016</t>
  </si>
  <si>
    <t>KOLENO PATNÍ PŘÍRUBOVÉ 50</t>
  </si>
  <si>
    <t>865277547</t>
  </si>
  <si>
    <t>"pro proplachovací soupravu" 2,00</t>
  </si>
  <si>
    <t>857244122</t>
  </si>
  <si>
    <t>Montáž litinových tvarovek na potrubí litinovém tlakovém odbočných na potrubí z trub přírubových v otevřeném výkopu, kanálu nebo v šachtě DN 80</t>
  </si>
  <si>
    <t>-2024481941</t>
  </si>
  <si>
    <t>https://podminky.urs.cz/item/CS_URS_2023_01/857244122</t>
  </si>
  <si>
    <t>HWL.851005005016</t>
  </si>
  <si>
    <t>TVAROVKA T KUS 50-50</t>
  </si>
  <si>
    <t>-453369188</t>
  </si>
  <si>
    <t>"ve vzdušníkové šachtě" 1,00</t>
  </si>
  <si>
    <t>HWL.851008005016</t>
  </si>
  <si>
    <t>TVAROVKA T KUS 80-50</t>
  </si>
  <si>
    <t>-666252830</t>
  </si>
  <si>
    <t>"ve vzdušníkové šachtě" 6,00</t>
  </si>
  <si>
    <t>877171101</t>
  </si>
  <si>
    <t>Montáž tvarovek na vodovodním plastovém potrubí z polyetylenu PE 100 elektrotvarovek SDR 11/PN16 spojek, oblouků nebo redukcí d 40</t>
  </si>
  <si>
    <t>1188734840</t>
  </si>
  <si>
    <t>https://podminky.urs.cz/item/CS_URS_2023_01/877171101</t>
  </si>
  <si>
    <t>NCL.612683</t>
  </si>
  <si>
    <t>MB d 40, PE100, SDR11, spojka s lehce vyrazitelným dorazem, elektro</t>
  </si>
  <si>
    <t>-447148151</t>
  </si>
  <si>
    <t>"pro DAV" 22,00</t>
  </si>
  <si>
    <t>877211113</t>
  </si>
  <si>
    <t>Montáž tvarovek na vodovodním plastovém potrubí z polyetylenu PE 100 elektrotvarovek SDR 11/PN16 T-kusů d 63</t>
  </si>
  <si>
    <t>-2027181050</t>
  </si>
  <si>
    <t>https://podminky.urs.cz/item/CS_URS_2023_01/877211113</t>
  </si>
  <si>
    <t>"odbočka pro proplachovací soupravu P7, P8" 2,00</t>
  </si>
  <si>
    <t>NCL.615722</t>
  </si>
  <si>
    <t>FRIALEN - TA d63, PE100, SDR11, T-kus s prodlouženým hrdlem, elektro / natupo</t>
  </si>
  <si>
    <t>-1062108940</t>
  </si>
  <si>
    <t>877231101</t>
  </si>
  <si>
    <t>Montáž tvarovek na vodovodním plastovém potrubí z polyetylenu PE 100 elektrotvarovek SDR 11/PN16 spojek, oblouků nebo redukcí d 75</t>
  </si>
  <si>
    <t>-1167931624</t>
  </si>
  <si>
    <t>https://podminky.urs.cz/item/CS_URS_2023_01/877231101</t>
  </si>
  <si>
    <t xml:space="preserve">"pro proplachovací soupravu d 75 - MR+MB"  6,00+12,00</t>
  </si>
  <si>
    <t>NCL.616582</t>
  </si>
  <si>
    <t>MR d90/75, PE100, SDR11, redukovaná spojka, elektro</t>
  </si>
  <si>
    <t>-799763374</t>
  </si>
  <si>
    <t>NCL.612686</t>
  </si>
  <si>
    <t>FRIALEN - MB d 75, PE100, SDR11, spojka s lehce vyrazitelným dorazem, elektro</t>
  </si>
  <si>
    <t>776412754</t>
  </si>
  <si>
    <t>6,00*2</t>
  </si>
  <si>
    <t>877231113</t>
  </si>
  <si>
    <t>Montáž tvarovek na vodovodním plastovém potrubí z polyetylenu PE 100 elektrotvarovek SDR 11/PN16 T-kusů d 75</t>
  </si>
  <si>
    <t>-1527933890</t>
  </si>
  <si>
    <t>https://podminky.urs.cz/item/CS_URS_2023_01/877231113</t>
  </si>
  <si>
    <t xml:space="preserve">"na řadu d75  proplachovací souprava P1-P6" 6,00</t>
  </si>
  <si>
    <t>NCL.390705511</t>
  </si>
  <si>
    <t>FRIALEN - BT90 d75, PE100, SDR11, PN16, T-kus, na tupo, dlouhý</t>
  </si>
  <si>
    <t>810504220</t>
  </si>
  <si>
    <t>877241101</t>
  </si>
  <si>
    <t>Montáž tvarovek na vodovodním plastovém potrubí z polyetylenu PE 100 elektrotvarovek SDR 11/PN16 spojek, oblouků nebo redukcí d 90</t>
  </si>
  <si>
    <t>-645585147</t>
  </si>
  <si>
    <t>https://podminky.urs.cz/item/CS_URS_2023_01/877241101</t>
  </si>
  <si>
    <t>"lemové nákružky na řadu d 75" 15,00*2</t>
  </si>
  <si>
    <t>"redukce MR na řadu d 75" 15,00*2</t>
  </si>
  <si>
    <t>473837136</t>
  </si>
  <si>
    <t>"pro šoupě na řadu" 15,00*2</t>
  </si>
  <si>
    <t>406025620</t>
  </si>
  <si>
    <t>-58382953</t>
  </si>
  <si>
    <t>877211126.</t>
  </si>
  <si>
    <t>Montáž tvarovek na vodovodním plastovém potrubí z polyetylenu PE 100 elektrotvarovek SDR 11/PN16 T-kusů navrtávacích s ventilem a 360° otočnou odbočkou d 63/40</t>
  </si>
  <si>
    <t>-762682538</t>
  </si>
  <si>
    <t>NCL.617026</t>
  </si>
  <si>
    <t>DAV d 63/40 PE 100, SDR 11, navrtávací odbočkový ventil s prodlouženým hrdlem a upínacím mechanismem RedSnap</t>
  </si>
  <si>
    <t>1192780671</t>
  </si>
  <si>
    <t>2102587726</t>
  </si>
  <si>
    <t>891211112</t>
  </si>
  <si>
    <t>Montáž vodovodních armatur na potrubí šoupátek nebo klapek uzavíracích v otevřeném výkopu nebo v šachtách s osazením zemní soupravy (bez poklopů) DN 50</t>
  </si>
  <si>
    <t>-203557474</t>
  </si>
  <si>
    <t>https://podminky.urs.cz/item/CS_URS_2023_01/891211112</t>
  </si>
  <si>
    <t>HWL.D48006300010</t>
  </si>
  <si>
    <t>ŠOUPĚ PRO ODPADNÍ VODU 50/63</t>
  </si>
  <si>
    <t>245031586</t>
  </si>
  <si>
    <t>"vzdušníková šachta " 6,00+2,00</t>
  </si>
  <si>
    <t>"na řadu d 63" 5,00</t>
  </si>
  <si>
    <t>-24687611</t>
  </si>
  <si>
    <t>27,00</t>
  </si>
  <si>
    <t>HWL.D48208000010</t>
  </si>
  <si>
    <t>ŠOUPĚ PRO ODPADNÍ VODU L180 80</t>
  </si>
  <si>
    <t>680181622</t>
  </si>
  <si>
    <t>"vzdušníková šachta" 6,00</t>
  </si>
  <si>
    <t>"šoupě na řadu d75" 15,00</t>
  </si>
  <si>
    <t>-830290673</t>
  </si>
  <si>
    <t>6,00+8,00 "ve vzdušníkových šachtách"</t>
  </si>
  <si>
    <t>-1811994277</t>
  </si>
  <si>
    <t>891213321</t>
  </si>
  <si>
    <t>Montáž vodovodních armatur na potrubí ventilů odvzdušňovacích nebo zavzdušňovacích mechanických a plovákových přírubových na venkovních řadech DN 50</t>
  </si>
  <si>
    <t>1389985673</t>
  </si>
  <si>
    <t>https://podminky.urs.cz/item/CS_URS_2023_01/891213321</t>
  </si>
  <si>
    <t>HWL.986305000016</t>
  </si>
  <si>
    <t>VENTIL ODVZDUŠŇOVACÍ OCEL PRO ODPAD VODU 50</t>
  </si>
  <si>
    <t>2122440501</t>
  </si>
  <si>
    <t>6,00+1,00</t>
  </si>
  <si>
    <t>-1527417550</t>
  </si>
  <si>
    <t>HWL.D81008015016</t>
  </si>
  <si>
    <t>SOUPRAVA PROPLACHOVACÍ NA ODPADNÍ VODU 80/1,5 m</t>
  </si>
  <si>
    <t>-1690231657</t>
  </si>
  <si>
    <t>HWL.D81005015016</t>
  </si>
  <si>
    <t>SOUPRAVA PROPLACHOVACÍ NA ODPADNÍ VODU 50/1,5 m</t>
  </si>
  <si>
    <t>2092085131</t>
  </si>
  <si>
    <t>1564437149</t>
  </si>
  <si>
    <t>-1603554440</t>
  </si>
  <si>
    <t>-1878933780</t>
  </si>
  <si>
    <t>815886846</t>
  </si>
  <si>
    <t>211083722</t>
  </si>
  <si>
    <t>1518460228</t>
  </si>
  <si>
    <t>1963316594</t>
  </si>
  <si>
    <t>-470408711</t>
  </si>
  <si>
    <t>-1879870805</t>
  </si>
  <si>
    <t>-857103433</t>
  </si>
  <si>
    <t>-618159689</t>
  </si>
  <si>
    <t>810061729</t>
  </si>
  <si>
    <t>1554282872</t>
  </si>
  <si>
    <t>1830351727</t>
  </si>
  <si>
    <t>1142827049</t>
  </si>
  <si>
    <t>1379527931</t>
  </si>
  <si>
    <t>1569851544</t>
  </si>
  <si>
    <t>675082366</t>
  </si>
  <si>
    <t>107</t>
  </si>
  <si>
    <t>-456906438</t>
  </si>
  <si>
    <t>3263,50+805,540+ 1,50*(8,00+6+2+15+5)</t>
  </si>
  <si>
    <t>108</t>
  </si>
  <si>
    <t>-1755754146</t>
  </si>
  <si>
    <t>2,00*60+1,50*22</t>
  </si>
  <si>
    <t>109</t>
  </si>
  <si>
    <t>256643058</t>
  </si>
  <si>
    <t>110</t>
  </si>
  <si>
    <t>-1191417907</t>
  </si>
  <si>
    <t>97,281*1 "do 2 km"</t>
  </si>
  <si>
    <t>111</t>
  </si>
  <si>
    <t>30926010</t>
  </si>
  <si>
    <t>112</t>
  </si>
  <si>
    <t>1990417402</t>
  </si>
  <si>
    <t>113</t>
  </si>
  <si>
    <t>-882921442</t>
  </si>
  <si>
    <t>19,965+21,505</t>
  </si>
  <si>
    <t>114</t>
  </si>
  <si>
    <t>-507268079</t>
  </si>
  <si>
    <t>IO 03.2 - Řad B</t>
  </si>
  <si>
    <t>-1044440322</t>
  </si>
  <si>
    <t>-1007560662</t>
  </si>
  <si>
    <t>(2,00*2+1,50*2 )*2 "v zeleni"</t>
  </si>
  <si>
    <t>1794294531</t>
  </si>
  <si>
    <t>-863919695</t>
  </si>
  <si>
    <t>1562981416</t>
  </si>
  <si>
    <t>1365021833</t>
  </si>
  <si>
    <t>2,00*1,50*2+1,50*1,50*2</t>
  </si>
  <si>
    <t>-2056574908</t>
  </si>
  <si>
    <t xml:space="preserve">"SJ+1xpřípojka "  2,00*1,50*2,00</t>
  </si>
  <si>
    <t>"CJ+1xpřípojka" 2,00*1,50*2,00</t>
  </si>
  <si>
    <t>"přípojková jáma - 2x" 1,50*1,50*2,00*2</t>
  </si>
  <si>
    <t>"SJ " - 2,00*1,50*0,20*2</t>
  </si>
  <si>
    <t>"PJ" - 1,50*1,50*0,20*2</t>
  </si>
  <si>
    <t>18,90*0,40 "40% zem. tř.2"</t>
  </si>
  <si>
    <t>-1480457348</t>
  </si>
  <si>
    <t>18,90*0,40 "40% zem.tř. 3"</t>
  </si>
  <si>
    <t>-524901909</t>
  </si>
  <si>
    <t>18,90*0,20 "20% zem.tř. 4"</t>
  </si>
  <si>
    <t>541259079</t>
  </si>
  <si>
    <t>18,90*0,050 "5% - slabě zasíťovaná lokalita"</t>
  </si>
  <si>
    <t>412616685</t>
  </si>
  <si>
    <t>1608528443</t>
  </si>
  <si>
    <t>63,430</t>
  </si>
  <si>
    <t>194548745</t>
  </si>
  <si>
    <t>63,430*1,03</t>
  </si>
  <si>
    <t>517604860</t>
  </si>
  <si>
    <t>(2,00*2,00*2+1,50*2,00*2)*2</t>
  </si>
  <si>
    <t>1,50*2,00*4*2</t>
  </si>
  <si>
    <t>1456228680</t>
  </si>
  <si>
    <t>1923518539</t>
  </si>
  <si>
    <t>"pro zásyp zeminou - tam a zpět" 14,038*2*0,50</t>
  </si>
  <si>
    <t>2068456525</t>
  </si>
  <si>
    <t>1540078354</t>
  </si>
  <si>
    <t xml:space="preserve">"na skládku - lože+obsyp"  1,050+3,812</t>
  </si>
  <si>
    <t>4,862*0,80 "zem. tř. 2, tř. 3"</t>
  </si>
  <si>
    <t>1966510145</t>
  </si>
  <si>
    <t>4,862*0,20 "20% zem. tř. 4"</t>
  </si>
  <si>
    <t>1752596308</t>
  </si>
  <si>
    <t>1982940781</t>
  </si>
  <si>
    <t>971558009</t>
  </si>
  <si>
    <t>1766337643</t>
  </si>
  <si>
    <t>4,8620*2</t>
  </si>
  <si>
    <t>-1977875736</t>
  </si>
  <si>
    <t>3,890+0,972</t>
  </si>
  <si>
    <t>-1024246449</t>
  </si>
  <si>
    <t>18,90</t>
  </si>
  <si>
    <t>- 1,050 - 3,812</t>
  </si>
  <si>
    <t>189933181</t>
  </si>
  <si>
    <t>"v SJ+CJ" 4,00*1,50*0,363 + 1,50*1,50*0,363*2</t>
  </si>
  <si>
    <t>1918492072</t>
  </si>
  <si>
    <t>3,812*1,80</t>
  </si>
  <si>
    <t>-679869655</t>
  </si>
  <si>
    <t>10,50</t>
  </si>
  <si>
    <t>1489435713</t>
  </si>
  <si>
    <t>"lože v SJ + CJ" 2,00*1,50*0,10*2 + 1,50*1,50*0,10*2</t>
  </si>
  <si>
    <t>648406573</t>
  </si>
  <si>
    <t>-1247826087</t>
  </si>
  <si>
    <t>1930660333</t>
  </si>
  <si>
    <t>-624567813</t>
  </si>
  <si>
    <t>NCL.470609010</t>
  </si>
  <si>
    <t>BFL d63 / DN50 PN16, PP příruba s ocel.výztuhou, na tupo (4xM16), vrtání PN10/PN16, polyfúzně, lepení</t>
  </si>
  <si>
    <t>-99895419</t>
  </si>
  <si>
    <t>2,00</t>
  </si>
  <si>
    <t>10701413</t>
  </si>
  <si>
    <t>-2090063987</t>
  </si>
  <si>
    <t>"pro DAV" 4,00</t>
  </si>
  <si>
    <t>877211101</t>
  </si>
  <si>
    <t>Montáž tvarovek na vodovodním plastovém potrubí z polyetylenu PE 100 elektrotvarovek SDR 11/PN16 spojek, oblouků nebo redukcí d 63</t>
  </si>
  <si>
    <t>-39736744</t>
  </si>
  <si>
    <t>https://podminky.urs.cz/item/CS_URS_2023_01/877211101</t>
  </si>
  <si>
    <t>NCL.470604511</t>
  </si>
  <si>
    <t>BE d63, PE100, SDR11, PN16, lemový nákružek, na tupo, dlouhý</t>
  </si>
  <si>
    <t>-1157494208</t>
  </si>
  <si>
    <t>NCL.470613710</t>
  </si>
  <si>
    <t>Ploché těsnění k lemovému nákružku - ocelová výztuha, NBR, DN50, d63 (107/61mm)</t>
  </si>
  <si>
    <t>2027671802</t>
  </si>
  <si>
    <t>-773808069</t>
  </si>
  <si>
    <t>"odbočka pro proplachovací soupravu P9, P10" 2,00</t>
  </si>
  <si>
    <t>TA d63, PE100, SDR11, T-kus s prodlouženým hrdlem, elektro / natupo</t>
  </si>
  <si>
    <t>-871129220</t>
  </si>
  <si>
    <t>1465740737</t>
  </si>
  <si>
    <t>-1907197346</t>
  </si>
  <si>
    <t>1018715992</t>
  </si>
  <si>
    <t>1623985450</t>
  </si>
  <si>
    <t>"Š23, pro proplachovací soupravu P9, P10" 1,00+2,00</t>
  </si>
  <si>
    <t>-696669907</t>
  </si>
  <si>
    <t>"na řadu d 63" 1,00</t>
  </si>
  <si>
    <t>1474625224</t>
  </si>
  <si>
    <t>-864240125</t>
  </si>
  <si>
    <t>-1857800089</t>
  </si>
  <si>
    <t>-681136755</t>
  </si>
  <si>
    <t>63,43</t>
  </si>
  <si>
    <t>-2077650307</t>
  </si>
  <si>
    <t>-660018562</t>
  </si>
  <si>
    <t>-500638161</t>
  </si>
  <si>
    <t>-1418913626</t>
  </si>
  <si>
    <t>1819936426</t>
  </si>
  <si>
    <t>1807254434</t>
  </si>
  <si>
    <t>-1772770188</t>
  </si>
  <si>
    <t>-959032049</t>
  </si>
  <si>
    <t>687994068</t>
  </si>
  <si>
    <t>63,430 + 1,50*3</t>
  </si>
  <si>
    <t>-1311422310</t>
  </si>
  <si>
    <t>2,00*2+1,50*2</t>
  </si>
  <si>
    <t>147018345</t>
  </si>
  <si>
    <t>IO 03.3 - Řad C</t>
  </si>
  <si>
    <t>1405852488</t>
  </si>
  <si>
    <t>1808518251</t>
  </si>
  <si>
    <t>1239229827</t>
  </si>
  <si>
    <t>(2,00*2+1,50*2 )*2 + 1,50*1,50*4 "v zeleni"</t>
  </si>
  <si>
    <t>1145336011</t>
  </si>
  <si>
    <t>267293142</t>
  </si>
  <si>
    <t>435149204</t>
  </si>
  <si>
    <t>-528774084</t>
  </si>
  <si>
    <t>-2104652006</t>
  </si>
  <si>
    <t xml:space="preserve">"SJ "  2,00*1,50*2,00</t>
  </si>
  <si>
    <t>1246916597</t>
  </si>
  <si>
    <t>2041835436</t>
  </si>
  <si>
    <t>1361639386</t>
  </si>
  <si>
    <t>2081540435</t>
  </si>
  <si>
    <t>-1144951693</t>
  </si>
  <si>
    <t>33,20</t>
  </si>
  <si>
    <t>405005810</t>
  </si>
  <si>
    <t>33,200*1,03</t>
  </si>
  <si>
    <t>487081509</t>
  </si>
  <si>
    <t>(2,00*2,00*2 + 1,50*2,00*2 )*2</t>
  </si>
  <si>
    <t>-120817769</t>
  </si>
  <si>
    <t>581170530</t>
  </si>
  <si>
    <t>"pro zásyp zeminou - tam a zpět" 14,0380*2*0,50</t>
  </si>
  <si>
    <t>-1988138537</t>
  </si>
  <si>
    <t>-1442292412</t>
  </si>
  <si>
    <t>-1630367228</t>
  </si>
  <si>
    <t>-1767993469</t>
  </si>
  <si>
    <t>-1905115075</t>
  </si>
  <si>
    <t>432170305</t>
  </si>
  <si>
    <t>-1918095407</t>
  </si>
  <si>
    <t>-486710364</t>
  </si>
  <si>
    <t>1464076619</t>
  </si>
  <si>
    <t>-1416186261</t>
  </si>
  <si>
    <t>1017416669</t>
  </si>
  <si>
    <t>3,8120*1,80</t>
  </si>
  <si>
    <t>-1836467561</t>
  </si>
  <si>
    <t>-1088745766</t>
  </si>
  <si>
    <t>-1368145500</t>
  </si>
  <si>
    <t>-46356098</t>
  </si>
  <si>
    <t>-575306884</t>
  </si>
  <si>
    <t>1,00+1,00</t>
  </si>
  <si>
    <t>626754590</t>
  </si>
  <si>
    <t>"pro proplachovací soupravu" 1,00</t>
  </si>
  <si>
    <t>170979279</t>
  </si>
  <si>
    <t>1,00</t>
  </si>
  <si>
    <t>-1389731869</t>
  </si>
  <si>
    <t>-926170435</t>
  </si>
  <si>
    <t>"pro DAV" 2,00</t>
  </si>
  <si>
    <t>1597741460</t>
  </si>
  <si>
    <t>-2000614742</t>
  </si>
  <si>
    <t>-771897264</t>
  </si>
  <si>
    <t>-1353305854</t>
  </si>
  <si>
    <t>"odbočka pro proplachovací soupravu P11" 1,00</t>
  </si>
  <si>
    <t>-226158876</t>
  </si>
  <si>
    <t>1462501811</t>
  </si>
  <si>
    <t>-1399408481</t>
  </si>
  <si>
    <t>-1686440304</t>
  </si>
  <si>
    <t>-2145729164</t>
  </si>
  <si>
    <t>428865963</t>
  </si>
  <si>
    <t>1850576364</t>
  </si>
  <si>
    <t>46571168</t>
  </si>
  <si>
    <t>2080023147</t>
  </si>
  <si>
    <t>-1436504092</t>
  </si>
  <si>
    <t>33,21</t>
  </si>
  <si>
    <t>-932788973</t>
  </si>
  <si>
    <t>1990202539</t>
  </si>
  <si>
    <t>853025972</t>
  </si>
  <si>
    <t>469718727</t>
  </si>
  <si>
    <t>-453087207</t>
  </si>
  <si>
    <t>-1834403245</t>
  </si>
  <si>
    <t>-1636556132</t>
  </si>
  <si>
    <t>-173087241</t>
  </si>
  <si>
    <t>-2144608771</t>
  </si>
  <si>
    <t>33,210 + 1,50*2</t>
  </si>
  <si>
    <t>-748835186</t>
  </si>
  <si>
    <t>-568365656</t>
  </si>
  <si>
    <t>IO 03.4 - Výtlak + Čerpací stanice ČS1, vč.vystrojení</t>
  </si>
  <si>
    <t xml:space="preserve">    767 - Konstrukce zámečnické</t>
  </si>
  <si>
    <t>M - Práce a dodávky M</t>
  </si>
  <si>
    <t xml:space="preserve">    23-M - Montáže potrubí</t>
  </si>
  <si>
    <t>809090757</t>
  </si>
  <si>
    <t>1,00*1</t>
  </si>
  <si>
    <t>-1402760511</t>
  </si>
  <si>
    <t xml:space="preserve">15,60*2+1,00*2  + 4,40*4  "v zeleni"</t>
  </si>
  <si>
    <t>-452423180</t>
  </si>
  <si>
    <t>-2027936293</t>
  </si>
  <si>
    <t>4,50+1,10</t>
  </si>
  <si>
    <t>-204472618</t>
  </si>
  <si>
    <t>677134923</t>
  </si>
  <si>
    <t>15,60*1,00 + 4,40*4,40</t>
  </si>
  <si>
    <t>65874355</t>
  </si>
  <si>
    <t>3,40*3,40*4,50</t>
  </si>
  <si>
    <t>15,60*1,00*1,80</t>
  </si>
  <si>
    <t>- 3,40*3,40*0,20 - 15,60*1,00*0,20</t>
  </si>
  <si>
    <t>74,668*0,40 "40% zem. tř.2"</t>
  </si>
  <si>
    <t>-938137644</t>
  </si>
  <si>
    <t>74,668*0,40 "40% zem.tř. 3"</t>
  </si>
  <si>
    <t>-283794255</t>
  </si>
  <si>
    <t>74,6680*0,20 "20% zem.tř. 4"</t>
  </si>
  <si>
    <t>2127791855</t>
  </si>
  <si>
    <t>74,668*0,050 "5% - slabě zasíťovaná lokalita"</t>
  </si>
  <si>
    <t>-1085025278</t>
  </si>
  <si>
    <t>15,60*1,80*2</t>
  </si>
  <si>
    <t>-2140629920</t>
  </si>
  <si>
    <t>151201302</t>
  </si>
  <si>
    <t>Zřízení rozepření zapažených stěn výkopů s potřebným přepažováním při pažení zátažném, hloubky přes 4 do 8 m</t>
  </si>
  <si>
    <t>1111721797</t>
  </si>
  <si>
    <t>https://podminky.urs.cz/item/CS_URS_2023_01/151201302</t>
  </si>
  <si>
    <t>151201202</t>
  </si>
  <si>
    <t>Zřízení pažení stěn výkopu bez rozepření nebo vzepření zátažné, hloubky přes 4 do 8 m</t>
  </si>
  <si>
    <t>-1787804722</t>
  </si>
  <si>
    <t>https://podminky.urs.cz/item/CS_URS_2023_01/151201202</t>
  </si>
  <si>
    <t>3,40*4,50*4</t>
  </si>
  <si>
    <t>151201212</t>
  </si>
  <si>
    <t>Odstranění pažení stěn výkopu bez rozepření nebo vzepření s uložením pažin na vzdálenost do 3 m od okraje výkopu zátažné, hloubky přes 4 do 8 m</t>
  </si>
  <si>
    <t>-465564297</t>
  </si>
  <si>
    <t>https://podminky.urs.cz/item/CS_URS_2023_01/151201212</t>
  </si>
  <si>
    <t>151201312</t>
  </si>
  <si>
    <t>Odstranění rozepření stěn výkopů s uložením materiálu na vzdálenost do 3 m od okraje výkopu pažení zátažného, hloubky přes 4 do 8 m</t>
  </si>
  <si>
    <t>-1584010131</t>
  </si>
  <si>
    <t>https://podminky.urs.cz/item/CS_URS_2023_01/151201312</t>
  </si>
  <si>
    <t>1390877786</t>
  </si>
  <si>
    <t>"pro zásyp zeminou - tam a zpět-výtlak" 17,737*2*0,50</t>
  </si>
  <si>
    <t>1692614049</t>
  </si>
  <si>
    <t>1083151686</t>
  </si>
  <si>
    <t xml:space="preserve">"na skládku - lože+obsyp"  2,312+1,56+1,734 + 3,40*3,40*4,50</t>
  </si>
  <si>
    <t>57,626*0,80 "zem. tř. 2, tř. 3"</t>
  </si>
  <si>
    <t>-1901947435</t>
  </si>
  <si>
    <t>57,626*0,20 "20% zem. tř. 4"</t>
  </si>
  <si>
    <t>-2077174611</t>
  </si>
  <si>
    <t>738628151</t>
  </si>
  <si>
    <t>1640362166</t>
  </si>
  <si>
    <t>15,60*1,00 + 3,40*3,40</t>
  </si>
  <si>
    <t>917909002</t>
  </si>
  <si>
    <t>57,626*2</t>
  </si>
  <si>
    <t>-329547116</t>
  </si>
  <si>
    <t>46,101+11,525</t>
  </si>
  <si>
    <t>-391525867</t>
  </si>
  <si>
    <t>15,60*1,00*(1,80-0,463-0,20)</t>
  </si>
  <si>
    <t>1732849194</t>
  </si>
  <si>
    <t>"VÝTLAK" 15,60*1,00*0,363</t>
  </si>
  <si>
    <t>"obsyp ČS" 3,40*3,40*4,50 - 3,14*1,15*1,15*4,35 - 3,40*3,40*0,15</t>
  </si>
  <si>
    <t>552059095</t>
  </si>
  <si>
    <t>37,885*1,80</t>
  </si>
  <si>
    <t>-1886008583</t>
  </si>
  <si>
    <t>34,96</t>
  </si>
  <si>
    <t>451541111</t>
  </si>
  <si>
    <t>Lože pod potrubí, stoky a drobné objekty v otevřeném výkopu ze štěrkodrtě 0-63 mm</t>
  </si>
  <si>
    <t>734954582</t>
  </si>
  <si>
    <t>https://podminky.urs.cz/item/CS_URS_2023_01/451541111</t>
  </si>
  <si>
    <t>3,40*3,40*0,20 "pod ČS"</t>
  </si>
  <si>
    <t>1884542134</t>
  </si>
  <si>
    <t xml:space="preserve">15,60*1,00*0,10 "pod výtlak" </t>
  </si>
  <si>
    <t>452321141</t>
  </si>
  <si>
    <t>Podkladní a zajišťovací konstrukce z betonu železového v otevřeném výkopu bez zvýšených nároků na prostředí desky pod potrubí, stoky a drobné objekty z betonu tř. C 16/20</t>
  </si>
  <si>
    <t>-1761840302</t>
  </si>
  <si>
    <t>https://podminky.urs.cz/item/CS_URS_2023_01/452321141</t>
  </si>
  <si>
    <t>3,40*3,40*0,15</t>
  </si>
  <si>
    <t>367700246</t>
  </si>
  <si>
    <t>1289630219</t>
  </si>
  <si>
    <t>3,40*3,40*2*0,0045</t>
  </si>
  <si>
    <t>622716589</t>
  </si>
  <si>
    <t>8,00</t>
  </si>
  <si>
    <t>543974619</t>
  </si>
  <si>
    <t>871211211</t>
  </si>
  <si>
    <t>Montáž vodovodního potrubí z plastů v otevřeném výkopu z polyetylenu PE 100 svařovaných elektrotvarovkou SDR 11/PN16 D 63 x 5,8 mm</t>
  </si>
  <si>
    <t>-513430905</t>
  </si>
  <si>
    <t>https://podminky.urs.cz/item/CS_URS_2023_01/871211211</t>
  </si>
  <si>
    <t>1657145791</t>
  </si>
  <si>
    <t>16,50*1,03</t>
  </si>
  <si>
    <t>866834687</t>
  </si>
  <si>
    <t>241073628</t>
  </si>
  <si>
    <t>92689507</t>
  </si>
  <si>
    <t>-78478948</t>
  </si>
  <si>
    <t>-585865588</t>
  </si>
  <si>
    <t>1501118278</t>
  </si>
  <si>
    <t>-15757968</t>
  </si>
  <si>
    <t>15,60</t>
  </si>
  <si>
    <t>-1638377426</t>
  </si>
  <si>
    <t>919454025</t>
  </si>
  <si>
    <t>PFB.3111352</t>
  </si>
  <si>
    <t>Skruž PNK-Q.1 200/100 SKP - už. objem 3,140 m3</t>
  </si>
  <si>
    <t>-2019547633</t>
  </si>
  <si>
    <t>PFB.3111351</t>
  </si>
  <si>
    <t>Skruž PNK-Q.1 200/50 SKP - už. objem 1,570 m3</t>
  </si>
  <si>
    <t>-779994521</t>
  </si>
  <si>
    <t>-283925888</t>
  </si>
  <si>
    <t>PFB.3111354</t>
  </si>
  <si>
    <t>Skruž PNK-Q.1 200/200 SKP - už. objem 6,283 m3</t>
  </si>
  <si>
    <t>-1315271274</t>
  </si>
  <si>
    <t>894414211</t>
  </si>
  <si>
    <t>Osazení betonových nebo železobetonových dílců pro šachty desek zákrytových</t>
  </si>
  <si>
    <t>-1192421194</t>
  </si>
  <si>
    <t>https://podminky.urs.cz/item/CS_URS_2023_01/894414211</t>
  </si>
  <si>
    <t>PFB.3111217</t>
  </si>
  <si>
    <t>Zákrytová deska PNK-Q.1 200/20 ZDP 2K 80</t>
  </si>
  <si>
    <t>-381738424</t>
  </si>
  <si>
    <t>PFB.0006006OZ</t>
  </si>
  <si>
    <t>Těsnění Elastomerové těsnění samomazné OZ</t>
  </si>
  <si>
    <t>20557513</t>
  </si>
  <si>
    <t>-71931754</t>
  </si>
  <si>
    <t>55241020.</t>
  </si>
  <si>
    <t>poklop šachtový třída B125, čtvercový rám 850, vstup 600x600mm, uzamykatelný, vodotěsný</t>
  </si>
  <si>
    <t>-1777303872</t>
  </si>
  <si>
    <t>55241029.</t>
  </si>
  <si>
    <t>Poklop šachtový třída B125, obdélníkový rám vstup 600x900 uzamykatelný, vodotěsný</t>
  </si>
  <si>
    <t>-1357116121</t>
  </si>
  <si>
    <t>-1764770468</t>
  </si>
  <si>
    <t>-593235927</t>
  </si>
  <si>
    <t>945312091</t>
  </si>
  <si>
    <t>-949948360</t>
  </si>
  <si>
    <t>15,60+1,50*2</t>
  </si>
  <si>
    <t>-742182803</t>
  </si>
  <si>
    <t>-399926205</t>
  </si>
  <si>
    <t>767</t>
  </si>
  <si>
    <t>Konstrukce zámečnické</t>
  </si>
  <si>
    <t>767250111.</t>
  </si>
  <si>
    <t>Montáž podest z oceli šroubováním</t>
  </si>
  <si>
    <t>-448272962</t>
  </si>
  <si>
    <t>3,14*1,00*1,00</t>
  </si>
  <si>
    <t>449-001</t>
  </si>
  <si>
    <t>Manipulační lávka v ČS, vč. kotevních prvků a spojovacího materiálu</t>
  </si>
  <si>
    <t>544978145</t>
  </si>
  <si>
    <t>449-002</t>
  </si>
  <si>
    <t>Přenosný jeřábek vč. ukotvení</t>
  </si>
  <si>
    <t>1730764534</t>
  </si>
  <si>
    <t>767861011</t>
  </si>
  <si>
    <t>Montáž vnitřních kovových žebříků přímých délky přes 2 do 5 m, ukotvených do betonu</t>
  </si>
  <si>
    <t>-2005029512</t>
  </si>
  <si>
    <t>https://podminky.urs.cz/item/CS_URS_2023_01/767861011</t>
  </si>
  <si>
    <t>44983027</t>
  </si>
  <si>
    <t>žebřík výstupový jednoduchý přímý z nerezové oceli dl 4m</t>
  </si>
  <si>
    <t>-1980525911</t>
  </si>
  <si>
    <t>998767101</t>
  </si>
  <si>
    <t>Přesun hmot pro zámečnické konstrukce stanovený z hmotnosti přesunovaného materiálu vodorovná dopravní vzdálenost do 50 m v objektech výšky do 6 m</t>
  </si>
  <si>
    <t>1221305773</t>
  </si>
  <si>
    <t>https://podminky.urs.cz/item/CS_URS_2023_01/998767101</t>
  </si>
  <si>
    <t>Práce a dodávky M</t>
  </si>
  <si>
    <t>23-M</t>
  </si>
  <si>
    <t>Montáže potrubí</t>
  </si>
  <si>
    <t>23012-001</t>
  </si>
  <si>
    <t>Montáž čerpadel, vč. příslušenství</t>
  </si>
  <si>
    <t>-1492157383</t>
  </si>
  <si>
    <t>23012-002</t>
  </si>
  <si>
    <t>Vystrojení čerpací stanice ČS1, vč.příslušenství</t>
  </si>
  <si>
    <t>256</t>
  </si>
  <si>
    <t>-993441007</t>
  </si>
  <si>
    <t>"čerpadla 2 ks ponorná s řezacím zařízením, h=8 m Q=10,5 l/s"</t>
  </si>
  <si>
    <t xml:space="preserve">" vodící tyče, řetěz" </t>
  </si>
  <si>
    <t xml:space="preserve">" patková kolena" </t>
  </si>
  <si>
    <t>"nerez výtlačné potrubí"</t>
  </si>
  <si>
    <t>"pojistný ventil, zpětná klapka, šoupě"</t>
  </si>
  <si>
    <t>"pilíř, rozvaděč, napojení na elektro"</t>
  </si>
  <si>
    <t>IO 04 - PŘÍPOJKY TLAKOVÉ SPLAŠKOVÉ KANALIZACE</t>
  </si>
  <si>
    <t xml:space="preserve">    35-M - Montáž čerpadel, kompr.a vodoh.zař.</t>
  </si>
  <si>
    <t>-426879088</t>
  </si>
  <si>
    <t>140,00*1,00</t>
  </si>
  <si>
    <t>1002771655</t>
  </si>
  <si>
    <t>-1602176055</t>
  </si>
  <si>
    <t>-934921913</t>
  </si>
  <si>
    <t>140,00*1,50 "přesah 0,25 m živičného krytu na každou stranu"</t>
  </si>
  <si>
    <t>-1142341363</t>
  </si>
  <si>
    <t>1,00*29</t>
  </si>
  <si>
    <t>-214946400</t>
  </si>
  <si>
    <t>1,00*58</t>
  </si>
  <si>
    <t>1875604898</t>
  </si>
  <si>
    <t>422,80*2</t>
  </si>
  <si>
    <t>-1087052617</t>
  </si>
  <si>
    <t>580246167</t>
  </si>
  <si>
    <t>2,825+1,10</t>
  </si>
  <si>
    <t>1870001469</t>
  </si>
  <si>
    <t>-202500041</t>
  </si>
  <si>
    <t>2,20*2,20*20</t>
  </si>
  <si>
    <t>282,80*1,00</t>
  </si>
  <si>
    <t>-975454423</t>
  </si>
  <si>
    <t xml:space="preserve">"DČJ - 29 ks"  2,20*2,20*2,825 * 29</t>
  </si>
  <si>
    <t>"VŠ v zeleni" - 2,20*2,20*0,20*20</t>
  </si>
  <si>
    <t>357,991*0,40 "40% zem. tř.2"</t>
  </si>
  <si>
    <t>1165525859</t>
  </si>
  <si>
    <t>357,991*0,40 "40% zem.tř. 3"</t>
  </si>
  <si>
    <t>50101270</t>
  </si>
  <si>
    <t>357,991*0,20 "20% zem.tř. 4"</t>
  </si>
  <si>
    <t>132154205</t>
  </si>
  <si>
    <t>Hloubení zapažených rýh šířky přes 800 do 2 000 mm strojně s urovnáním dna do předepsaného profilu a spádu v hornině třídy těžitelnosti I skupiny 1 a 2 přes 500 do 1 000 m3</t>
  </si>
  <si>
    <t>834628181</t>
  </si>
  <si>
    <t>https://podminky.urs.cz/item/CS_URS_2023_01/132154205</t>
  </si>
  <si>
    <t>422,800*1,00*2,00</t>
  </si>
  <si>
    <t>- 140,00*1,00*0,44</t>
  </si>
  <si>
    <t>- 282,80*1,00*0,20</t>
  </si>
  <si>
    <t>727,440*0,40 "zem.tř. 2 - 40%"</t>
  </si>
  <si>
    <t>132254205</t>
  </si>
  <si>
    <t>Hloubení zapažených rýh šířky přes 800 do 2 000 mm strojně s urovnáním dna do předepsaného profilu a spádu v hornině třídy těžitelnosti I skupiny 3 přes 500 do 1 000 m3</t>
  </si>
  <si>
    <t>-27786815</t>
  </si>
  <si>
    <t>https://podminky.urs.cz/item/CS_URS_2023_01/132254205</t>
  </si>
  <si>
    <t>727,440*0,40 "zem.tř. 3 - 40%"</t>
  </si>
  <si>
    <t>132354205</t>
  </si>
  <si>
    <t>Hloubení zapažených rýh šířky přes 800 do 2 000 mm strojně s urovnáním dna do předepsaného profilu a spádu v hornině třídy těžitelnosti II skupiny 4 přes 500 do 1 000 m3</t>
  </si>
  <si>
    <t>-1695065767</t>
  </si>
  <si>
    <t>https://podminky.urs.cz/item/CS_URS_2023_01/132354205</t>
  </si>
  <si>
    <t>727,440*0,20 "zem. tř. 4 - 20%"</t>
  </si>
  <si>
    <t>-158649847</t>
  </si>
  <si>
    <t>(357,991+727,440)*0,050 "5% - slabě zasíťovaná lokalita"</t>
  </si>
  <si>
    <t>1071208529</t>
  </si>
  <si>
    <t>422,80*2,00*2</t>
  </si>
  <si>
    <t>921094091</t>
  </si>
  <si>
    <t>497856983</t>
  </si>
  <si>
    <t>2,20*2,825*4 * 29</t>
  </si>
  <si>
    <t>1853311722</t>
  </si>
  <si>
    <t>-1841640237</t>
  </si>
  <si>
    <t>"pro zásyp zeminou - tam a zpět" ( 793,045-196,450 ) * 2</t>
  </si>
  <si>
    <t>1193,190*0,80 "zem.tř. 2, 3 - 80%"</t>
  </si>
  <si>
    <t>1833050004</t>
  </si>
  <si>
    <t>1193,190*0,20 "zem. tř.4 - 20%"</t>
  </si>
  <si>
    <t>1646698241</t>
  </si>
  <si>
    <t xml:space="preserve">"na skládku - vytlačená kubatura desky+DČJ+ lože+obsyp+zásyp ŠP" </t>
  </si>
  <si>
    <t>42,280+21,054+143,752+196,450+3,14*0,62*0,62*2,6750*29</t>
  </si>
  <si>
    <t>497,170*0,80 "zem. tř. 2, tř. 3"</t>
  </si>
  <si>
    <t>-1675624884</t>
  </si>
  <si>
    <t>497,1700*0,20 "20% zem. tř. 4"</t>
  </si>
  <si>
    <t>-1908221796</t>
  </si>
  <si>
    <t>244088679</t>
  </si>
  <si>
    <t>-22314998</t>
  </si>
  <si>
    <t>422,80*1,00 + 2,20*2,20*29</t>
  </si>
  <si>
    <t>-1322857373</t>
  </si>
  <si>
    <t>497,170*2</t>
  </si>
  <si>
    <t>-1569673107</t>
  </si>
  <si>
    <t>397,736+99,434</t>
  </si>
  <si>
    <t>1553320548</t>
  </si>
  <si>
    <t>727,440 "celková kubatura rýhy"</t>
  </si>
  <si>
    <t>- 42,280 - 143,752 "odpočet lože, obsypu"</t>
  </si>
  <si>
    <t>357,991 "celková kubatura jámy"</t>
  </si>
  <si>
    <t>- 1,71*1,71*0,15 *29 - 3,14*0,62*0,62*2,675 * 29 "odpočet vytlač.kub.desky+DČJ 29 ks"</t>
  </si>
  <si>
    <t>-1898057588</t>
  </si>
  <si>
    <t>140,00*1,00 * (2,00-0,44-0,80) * 1,80 "v komunikaci - zásyp ŠP"</t>
  </si>
  <si>
    <t>(2,20*2,20*2,825 *9 - 3,14*0,62*0,62*2,675 * 9 - 1,710*1,710*0,15*9)*1,80 "v kom.zásyp okolo DČJ - 9 ks"</t>
  </si>
  <si>
    <t>-856227013</t>
  </si>
  <si>
    <t>"potrubí přípojek" 422,80*1,00*0,340</t>
  </si>
  <si>
    <t>-2070909940</t>
  </si>
  <si>
    <t>143,752*1,80</t>
  </si>
  <si>
    <t>-1114939012</t>
  </si>
  <si>
    <t>379,60</t>
  </si>
  <si>
    <t>637276986</t>
  </si>
  <si>
    <t>422,80*1,00*0,10</t>
  </si>
  <si>
    <t>-1172161854</t>
  </si>
  <si>
    <t>"pod DČJ - 29 KS" 2,20*2,20*0,15 * 29</t>
  </si>
  <si>
    <t>-1889877692</t>
  </si>
  <si>
    <t xml:space="preserve">2,00*29 </t>
  </si>
  <si>
    <t>1560353593</t>
  </si>
  <si>
    <t>321244347</t>
  </si>
  <si>
    <t>1907023968</t>
  </si>
  <si>
    <t>140,00</t>
  </si>
  <si>
    <t>-642462151</t>
  </si>
  <si>
    <t>-1262137945</t>
  </si>
  <si>
    <t>-905384964</t>
  </si>
  <si>
    <t>210,00</t>
  </si>
  <si>
    <t>-769630914</t>
  </si>
  <si>
    <t>140,00+210,00</t>
  </si>
  <si>
    <t>871171211</t>
  </si>
  <si>
    <t>Montáž vodovodního potrubí z plastů v otevřeném výkopu z polyetylenu PE 100 svařovaných elektrotvarovkou SDR 11/PN16 D 40 x 3,7 mm</t>
  </si>
  <si>
    <t>263848168</t>
  </si>
  <si>
    <t>https://podminky.urs.cz/item/CS_URS_2023_01/871171211</t>
  </si>
  <si>
    <t>GRX.101344</t>
  </si>
  <si>
    <t>egeplast 9010 - pitná voda - roura PE100 RC+ d40x3,7mm SDR11/PN16, návin 100m</t>
  </si>
  <si>
    <t>-1973487559</t>
  </si>
  <si>
    <t>422,80*1,015</t>
  </si>
  <si>
    <t>1760506842</t>
  </si>
  <si>
    <t>PFB.1122123</t>
  </si>
  <si>
    <t>Skruž výšky 1000 mm TBS-Q.1 100/100/12 PS</t>
  </si>
  <si>
    <t>-901321787</t>
  </si>
  <si>
    <t>PFB.1122113</t>
  </si>
  <si>
    <t>Skruž výšky 500 mm TBS-Q.1 100/50/12 PS</t>
  </si>
  <si>
    <t>998451554</t>
  </si>
  <si>
    <t>-1348608530</t>
  </si>
  <si>
    <t>-1607658532</t>
  </si>
  <si>
    <t>-1827632300</t>
  </si>
  <si>
    <t>PFB.1121605OZ</t>
  </si>
  <si>
    <t>Deska zákrytová TZK-Q 200/120 - 800 PS</t>
  </si>
  <si>
    <t>12654352</t>
  </si>
  <si>
    <t>1308926831</t>
  </si>
  <si>
    <t>4,00*29</t>
  </si>
  <si>
    <t>1552158396</t>
  </si>
  <si>
    <t>28661933</t>
  </si>
  <si>
    <t>poklop šachtový litinový DN 600 pro třídu zatížení B125</t>
  </si>
  <si>
    <t>-971287021</t>
  </si>
  <si>
    <t>-1952014940</t>
  </si>
  <si>
    <t>28661935</t>
  </si>
  <si>
    <t>poklop šachtový litinový DN 600 pro třídu zatížení D400</t>
  </si>
  <si>
    <t>-2094054260</t>
  </si>
  <si>
    <t>253293011</t>
  </si>
  <si>
    <t>422,80</t>
  </si>
  <si>
    <t>1406859190</t>
  </si>
  <si>
    <t>478334980</t>
  </si>
  <si>
    <t>3,00*29</t>
  </si>
  <si>
    <t>999-004</t>
  </si>
  <si>
    <t>Spojka IN-SITU DN160</t>
  </si>
  <si>
    <t>401261538</t>
  </si>
  <si>
    <t>1905970792</t>
  </si>
  <si>
    <t>869894594</t>
  </si>
  <si>
    <t>136,2200*1 "do 2 km"</t>
  </si>
  <si>
    <t>1251648970</t>
  </si>
  <si>
    <t>1356862992</t>
  </si>
  <si>
    <t>2107111943</t>
  </si>
  <si>
    <t>30,80+19,32</t>
  </si>
  <si>
    <t>-1525473190</t>
  </si>
  <si>
    <t>35-M</t>
  </si>
  <si>
    <t>Montáž čerpadel, kompr.a vodoh.zař.</t>
  </si>
  <si>
    <t>350-001</t>
  </si>
  <si>
    <t>Montáž čerpadel, vč.osazení příslušenství, dopravného</t>
  </si>
  <si>
    <t>1856648182</t>
  </si>
  <si>
    <t>350-002</t>
  </si>
  <si>
    <t>Dodávka kalového čerpadla, vč. dodávky vystrojení</t>
  </si>
  <si>
    <t>-93331657</t>
  </si>
  <si>
    <t>"uzavírací armatura-ventil 40x1 1/4" "</t>
  </si>
  <si>
    <t>"PPS koleno 90°"</t>
  </si>
  <si>
    <t>"zpětná klapka LT s koulí ZK 5/4" "</t>
  </si>
  <si>
    <t>" pojišťovací ventil nerez - 3/4" 1 MPa"</t>
  </si>
  <si>
    <t>"PPE spojka přímá 40x1 1/4" vnitřní závit"</t>
  </si>
  <si>
    <t>"smyčka napájecího kabelu pro servis čerpadla"</t>
  </si>
  <si>
    <t>"vodící tyče"</t>
  </si>
  <si>
    <t>"vřetenové čerpadlo s řezacím zařízením Q 45l/min, Hmax=100 m, 1,1-1,75 kW, vč. příslušenství"</t>
  </si>
  <si>
    <t>29,00</t>
  </si>
  <si>
    <t>350-003</t>
  </si>
  <si>
    <t xml:space="preserve">Elektropřipojení, vč. úprav jističe, revize </t>
  </si>
  <si>
    <t>-2137650325</t>
  </si>
  <si>
    <t>"kabelová chránička prům 50 mm - dl.10 m"</t>
  </si>
  <si>
    <t>"kabel - 15 m - elektropřípojka pro DČJ"</t>
  </si>
  <si>
    <t xml:space="preserve">"domovní rozvaděč s proudovým chráničem" </t>
  </si>
  <si>
    <t>"samostatný jistič 16A"</t>
  </si>
  <si>
    <t>"napájecí a ovládací kabel"</t>
  </si>
  <si>
    <t xml:space="preserve">"řídící automatika ve venkovním pilíři nebo uvnitř objektu" </t>
  </si>
  <si>
    <t>05 - VRN</t>
  </si>
  <si>
    <t>VRN - Vedlejší rozpočtové náklady</t>
  </si>
  <si>
    <t>Vedlejší rozpočtové náklady</t>
  </si>
  <si>
    <t>012002000</t>
  </si>
  <si>
    <t>Geodetické práce - inženýrské sítě</t>
  </si>
  <si>
    <t>1024</t>
  </si>
  <si>
    <t>1541607299</t>
  </si>
  <si>
    <t>4180,70+422,80+1664,10+217,70</t>
  </si>
  <si>
    <t>013254000</t>
  </si>
  <si>
    <t>Dokumentace skutečného provedení stavby</t>
  </si>
  <si>
    <t>1940484940</t>
  </si>
  <si>
    <t>013254110</t>
  </si>
  <si>
    <t>Zhotovení provozní dokumentace stavby</t>
  </si>
  <si>
    <t>-1257202257</t>
  </si>
  <si>
    <t>013254220</t>
  </si>
  <si>
    <t>Zhotovení výrobní dokumentace stavby</t>
  </si>
  <si>
    <t>-1962525110</t>
  </si>
  <si>
    <t>013254225</t>
  </si>
  <si>
    <t>Provozní řád ČSOV</t>
  </si>
  <si>
    <t>-1809465344</t>
  </si>
  <si>
    <t>030001000</t>
  </si>
  <si>
    <t>Zařízení staveniště - kompletní náklady ( např. stavební buňky, mobilní toalety, oplocení staveniště, atd... )</t>
  </si>
  <si>
    <t>-276983339</t>
  </si>
  <si>
    <t>043134000</t>
  </si>
  <si>
    <t>Zkoušky hutnící</t>
  </si>
  <si>
    <t>-1866209730</t>
  </si>
  <si>
    <t>044002000</t>
  </si>
  <si>
    <t>Revize a zpráva o revizi</t>
  </si>
  <si>
    <t>378370060</t>
  </si>
  <si>
    <t>044002110</t>
  </si>
  <si>
    <t>Revize manipulačního zařízení pro ČSOV</t>
  </si>
  <si>
    <t>51240874</t>
  </si>
  <si>
    <t>072002000</t>
  </si>
  <si>
    <t>Dopravně inženýrská opatření - návrh dočasného dopravního opatření, dočasné dopravní značení</t>
  </si>
  <si>
    <t>-1697800987</t>
  </si>
  <si>
    <t>091002620</t>
  </si>
  <si>
    <t>Fotodokumentace stávajícího stavu dotčených pozemků a nemovitostí</t>
  </si>
  <si>
    <t>951361893</t>
  </si>
  <si>
    <t>091003000</t>
  </si>
  <si>
    <t>Vedlejší rozpočtové náklady, inženýrská činnost, kompletační a koordinační činnost a ostatní náklady</t>
  </si>
  <si>
    <t>223249139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</si>
  <si>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</si>
  <si>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</si>
  <si>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</si>
  <si>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</si>
  <si>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</si>
  <si>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</si>
  <si>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</si>
  <si>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</si>
  <si>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</si>
  <si>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</si>
  <si>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</si>
  <si>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</t>
  </si>
  <si>
    <t>Stavební objekt pozemní</t>
  </si>
  <si>
    <t>Stavební objekt inženýrský</t>
  </si>
  <si>
    <t>PRO</t>
  </si>
  <si>
    <t>Provozní soubor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</si>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</sst>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80008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0" fillId="0" borderId="0" applyNumberFormat="0" applyFill="0" applyBorder="0" applyAlignment="0" applyProtection="0"/>
  </cellStyleXfs>
  <cellXfs count="33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19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4" fontId="19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right" vertical="center"/>
    </xf>
    <xf numFmtId="0" fontId="23" fillId="5" borderId="9" xfId="0" applyFont="1" applyFill="1" applyBorder="1" applyAlignment="1">
      <alignment horizontal="center" vertical="center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5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5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166" fontId="29" fillId="0" borderId="0" xfId="0" applyNumberFormat="1" applyFont="1" applyBorder="1" applyAlignment="1">
      <alignment vertical="center"/>
    </xf>
    <xf numFmtId="4" fontId="29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166" fontId="29" fillId="0" borderId="21" xfId="0" applyNumberFormat="1" applyFont="1" applyBorder="1" applyAlignment="1">
      <alignment vertical="center"/>
    </xf>
    <xf numFmtId="4" fontId="29" fillId="0" borderId="22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center" vertical="center"/>
    </xf>
    <xf numFmtId="4" fontId="4" fillId="5" borderId="8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23" fillId="5" borderId="0" xfId="0" applyFont="1" applyFill="1" applyAlignment="1">
      <alignment horizontal="left" vertical="center"/>
    </xf>
    <xf numFmtId="0" fontId="23" fillId="5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/>
    <xf numFmtId="166" fontId="34" fillId="0" borderId="13" xfId="0" applyNumberFormat="1" applyFont="1" applyBorder="1" applyAlignment="1"/>
    <xf numFmtId="166" fontId="34" fillId="0" borderId="14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23" fillId="0" borderId="23" xfId="0" applyFont="1" applyBorder="1" applyAlignment="1" applyProtection="1">
      <alignment horizontal="center" vertical="center"/>
      <protection locked="0"/>
    </xf>
    <xf numFmtId="49" fontId="23" fillId="0" borderId="23" xfId="0" applyNumberFormat="1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167" fontId="23" fillId="0" borderId="23" xfId="0" applyNumberFormat="1" applyFont="1" applyBorder="1" applyAlignment="1" applyProtection="1">
      <alignment vertical="center"/>
      <protection locked="0"/>
    </xf>
    <xf numFmtId="4" fontId="23" fillId="3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  <protection locked="0"/>
    </xf>
    <xf numFmtId="0" fontId="24" fillId="3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>
      <alignment horizontal="center" vertical="center"/>
    </xf>
    <xf numFmtId="166" fontId="24" fillId="0" borderId="0" xfId="0" applyNumberFormat="1" applyFont="1" applyBorder="1" applyAlignment="1">
      <alignment vertical="center"/>
    </xf>
    <xf numFmtId="166" fontId="24" fillId="0" borderId="16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  <xf numFmtId="0" fontId="37" fillId="0" borderId="0" xfId="1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39" fillId="0" borderId="23" xfId="0" applyFont="1" applyBorder="1" applyAlignment="1" applyProtection="1">
      <alignment horizontal="center" vertical="center"/>
      <protection locked="0"/>
    </xf>
    <xf numFmtId="49" fontId="39" fillId="0" borderId="23" xfId="0" applyNumberFormat="1" applyFont="1" applyBorder="1" applyAlignment="1" applyProtection="1">
      <alignment horizontal="left" vertical="center" wrapText="1"/>
      <protection locked="0"/>
    </xf>
    <xf numFmtId="0" fontId="39" fillId="0" borderId="23" xfId="0" applyFont="1" applyBorder="1" applyAlignment="1" applyProtection="1">
      <alignment horizontal="left" vertical="center" wrapText="1"/>
      <protection locked="0"/>
    </xf>
    <xf numFmtId="0" fontId="39" fillId="0" borderId="23" xfId="0" applyFont="1" applyBorder="1" applyAlignment="1" applyProtection="1">
      <alignment horizontal="center" vertical="center" wrapText="1"/>
      <protection locked="0"/>
    </xf>
    <xf numFmtId="167" fontId="39" fillId="0" borderId="23" xfId="0" applyNumberFormat="1" applyFont="1" applyBorder="1" applyAlignment="1" applyProtection="1">
      <alignment vertical="center"/>
      <protection locked="0"/>
    </xf>
    <xf numFmtId="4" fontId="39" fillId="3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  <protection locked="0"/>
    </xf>
    <xf numFmtId="0" fontId="40" fillId="0" borderId="4" xfId="0" applyFont="1" applyBorder="1" applyAlignment="1">
      <alignment vertical="center"/>
    </xf>
    <xf numFmtId="0" fontId="39" fillId="3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24" fillId="3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>
      <alignment horizontal="center" vertical="center"/>
    </xf>
    <xf numFmtId="166" fontId="24" fillId="0" borderId="21" xfId="0" applyNumberFormat="1" applyFont="1" applyBorder="1" applyAlignment="1">
      <alignment vertical="center"/>
    </xf>
    <xf numFmtId="166" fontId="24" fillId="0" borderId="22" xfId="0" applyNumberFormat="1" applyFont="1" applyBorder="1" applyAlignment="1">
      <alignment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3" fillId="0" borderId="29" xfId="0" applyFont="1" applyBorder="1" applyAlignment="1">
      <alignment horizontal="left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horizontal="left" vertical="center" wrapText="1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 applyAlignment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9001405" TargetMode="External" /><Relationship Id="rId2" Type="http://schemas.openxmlformats.org/officeDocument/2006/relationships/hyperlink" Target="https://podminky.urs.cz/item/CS_URS_2023_01/119003131" TargetMode="External" /><Relationship Id="rId3" Type="http://schemas.openxmlformats.org/officeDocument/2006/relationships/hyperlink" Target="https://podminky.urs.cz/item/CS_URS_2023_01/119003132" TargetMode="External" /><Relationship Id="rId4" Type="http://schemas.openxmlformats.org/officeDocument/2006/relationships/hyperlink" Target="https://podminky.urs.cz/item/CS_URS_2023_01/119004111" TargetMode="External" /><Relationship Id="rId5" Type="http://schemas.openxmlformats.org/officeDocument/2006/relationships/hyperlink" Target="https://podminky.urs.cz/item/CS_URS_2023_01/119004112" TargetMode="External" /><Relationship Id="rId6" Type="http://schemas.openxmlformats.org/officeDocument/2006/relationships/hyperlink" Target="https://podminky.urs.cz/item/CS_URS_2023_01/121112003" TargetMode="External" /><Relationship Id="rId7" Type="http://schemas.openxmlformats.org/officeDocument/2006/relationships/hyperlink" Target="https://podminky.urs.cz/item/CS_URS_2023_01/131151201" TargetMode="External" /><Relationship Id="rId8" Type="http://schemas.openxmlformats.org/officeDocument/2006/relationships/hyperlink" Target="https://podminky.urs.cz/item/CS_URS_2023_01/131251201" TargetMode="External" /><Relationship Id="rId9" Type="http://schemas.openxmlformats.org/officeDocument/2006/relationships/hyperlink" Target="https://podminky.urs.cz/item/CS_URS_2023_01/131351201" TargetMode="External" /><Relationship Id="rId10" Type="http://schemas.openxmlformats.org/officeDocument/2006/relationships/hyperlink" Target="https://podminky.urs.cz/item/CS_URS_2023_01/139001101" TargetMode="External" /><Relationship Id="rId11" Type="http://schemas.openxmlformats.org/officeDocument/2006/relationships/hyperlink" Target="https://podminky.urs.cz/item/CS_URS_2023_01/141721211" TargetMode="External" /><Relationship Id="rId12" Type="http://schemas.openxmlformats.org/officeDocument/2006/relationships/hyperlink" Target="https://podminky.urs.cz/item/CS_URS_2023_01/151101201" TargetMode="External" /><Relationship Id="rId13" Type="http://schemas.openxmlformats.org/officeDocument/2006/relationships/hyperlink" Target="https://podminky.urs.cz/item/CS_URS_2023_01/151101211" TargetMode="External" /><Relationship Id="rId14" Type="http://schemas.openxmlformats.org/officeDocument/2006/relationships/hyperlink" Target="https://podminky.urs.cz/item/CS_URS_2023_01/162251102" TargetMode="External" /><Relationship Id="rId15" Type="http://schemas.openxmlformats.org/officeDocument/2006/relationships/hyperlink" Target="https://podminky.urs.cz/item/CS_URS_2023_01/162251122" TargetMode="External" /><Relationship Id="rId16" Type="http://schemas.openxmlformats.org/officeDocument/2006/relationships/hyperlink" Target="https://podminky.urs.cz/item/CS_URS_2023_01/162451106" TargetMode="External" /><Relationship Id="rId17" Type="http://schemas.openxmlformats.org/officeDocument/2006/relationships/hyperlink" Target="https://podminky.urs.cz/item/CS_URS_2023_01/162451126" TargetMode="External" /><Relationship Id="rId18" Type="http://schemas.openxmlformats.org/officeDocument/2006/relationships/hyperlink" Target="https://podminky.urs.cz/item/CS_URS_2023_01/167151101" TargetMode="External" /><Relationship Id="rId19" Type="http://schemas.openxmlformats.org/officeDocument/2006/relationships/hyperlink" Target="https://podminky.urs.cz/item/CS_URS_2023_01/167151102" TargetMode="External" /><Relationship Id="rId20" Type="http://schemas.openxmlformats.org/officeDocument/2006/relationships/hyperlink" Target="https://podminky.urs.cz/item/CS_URS_2023_01/171152501" TargetMode="External" /><Relationship Id="rId21" Type="http://schemas.openxmlformats.org/officeDocument/2006/relationships/hyperlink" Target="https://podminky.urs.cz/item/CS_URS_2023_01/171201231" TargetMode="External" /><Relationship Id="rId22" Type="http://schemas.openxmlformats.org/officeDocument/2006/relationships/hyperlink" Target="https://podminky.urs.cz/item/CS_URS_2023_01/171251201" TargetMode="External" /><Relationship Id="rId23" Type="http://schemas.openxmlformats.org/officeDocument/2006/relationships/hyperlink" Target="https://podminky.urs.cz/item/CS_URS_2023_01/174151101" TargetMode="External" /><Relationship Id="rId24" Type="http://schemas.openxmlformats.org/officeDocument/2006/relationships/hyperlink" Target="https://podminky.urs.cz/item/CS_URS_2023_01/175151101" TargetMode="External" /><Relationship Id="rId25" Type="http://schemas.openxmlformats.org/officeDocument/2006/relationships/hyperlink" Target="https://podminky.urs.cz/item/CS_URS_2023_01/181311103" TargetMode="External" /><Relationship Id="rId26" Type="http://schemas.openxmlformats.org/officeDocument/2006/relationships/hyperlink" Target="https://podminky.urs.cz/item/CS_URS_2023_01/451572111" TargetMode="External" /><Relationship Id="rId27" Type="http://schemas.openxmlformats.org/officeDocument/2006/relationships/hyperlink" Target="https://podminky.urs.cz/item/CS_URS_2023_01/452313131" TargetMode="External" /><Relationship Id="rId28" Type="http://schemas.openxmlformats.org/officeDocument/2006/relationships/hyperlink" Target="https://podminky.urs.cz/item/CS_URS_2023_01/452353101" TargetMode="External" /><Relationship Id="rId29" Type="http://schemas.openxmlformats.org/officeDocument/2006/relationships/hyperlink" Target="https://podminky.urs.cz/item/CS_URS_2023_01/857242122" TargetMode="External" /><Relationship Id="rId30" Type="http://schemas.openxmlformats.org/officeDocument/2006/relationships/hyperlink" Target="https://podminky.urs.cz/item/CS_URS_2023_01/877171101" TargetMode="External" /><Relationship Id="rId31" Type="http://schemas.openxmlformats.org/officeDocument/2006/relationships/hyperlink" Target="https://podminky.urs.cz/item/CS_URS_2023_01/877211101" TargetMode="External" /><Relationship Id="rId32" Type="http://schemas.openxmlformats.org/officeDocument/2006/relationships/hyperlink" Target="https://podminky.urs.cz/item/CS_URS_2023_01/877211113" TargetMode="External" /><Relationship Id="rId33" Type="http://schemas.openxmlformats.org/officeDocument/2006/relationships/hyperlink" Target="https://podminky.urs.cz/item/CS_URS_2023_01/891211112" TargetMode="External" /><Relationship Id="rId34" Type="http://schemas.openxmlformats.org/officeDocument/2006/relationships/hyperlink" Target="https://podminky.urs.cz/item/CS_URS_2023_01/891247112" TargetMode="External" /><Relationship Id="rId35" Type="http://schemas.openxmlformats.org/officeDocument/2006/relationships/hyperlink" Target="https://podminky.urs.cz/item/CS_URS_2023_01/892241111" TargetMode="External" /><Relationship Id="rId36" Type="http://schemas.openxmlformats.org/officeDocument/2006/relationships/hyperlink" Target="https://podminky.urs.cz/item/CS_URS_2023_01/892372111" TargetMode="External" /><Relationship Id="rId37" Type="http://schemas.openxmlformats.org/officeDocument/2006/relationships/hyperlink" Target="https://podminky.urs.cz/item/CS_URS_2023_01/899401112" TargetMode="External" /><Relationship Id="rId38" Type="http://schemas.openxmlformats.org/officeDocument/2006/relationships/hyperlink" Target="https://podminky.urs.cz/item/CS_URS_2023_01/899401113" TargetMode="External" /><Relationship Id="rId39" Type="http://schemas.openxmlformats.org/officeDocument/2006/relationships/hyperlink" Target="https://podminky.urs.cz/item/CS_URS_2023_01/899713111" TargetMode="External" /><Relationship Id="rId40" Type="http://schemas.openxmlformats.org/officeDocument/2006/relationships/hyperlink" Target="https://podminky.urs.cz/item/CS_URS_2023_01/899721111" TargetMode="External" /><Relationship Id="rId41" Type="http://schemas.openxmlformats.org/officeDocument/2006/relationships/hyperlink" Target="https://podminky.urs.cz/item/CS_URS_2023_01/899722113" TargetMode="External" /><Relationship Id="rId42" Type="http://schemas.openxmlformats.org/officeDocument/2006/relationships/hyperlink" Target="https://podminky.urs.cz/item/CS_URS_2023_01/998276101" TargetMode="External" /><Relationship Id="rId43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9001405" TargetMode="External" /><Relationship Id="rId2" Type="http://schemas.openxmlformats.org/officeDocument/2006/relationships/hyperlink" Target="https://podminky.urs.cz/item/CS_URS_2023_01/119001421" TargetMode="External" /><Relationship Id="rId3" Type="http://schemas.openxmlformats.org/officeDocument/2006/relationships/hyperlink" Target="https://podminky.urs.cz/item/CS_URS_2023_01/119003131" TargetMode="External" /><Relationship Id="rId4" Type="http://schemas.openxmlformats.org/officeDocument/2006/relationships/hyperlink" Target="https://podminky.urs.cz/item/CS_URS_2023_01/119003132" TargetMode="External" /><Relationship Id="rId5" Type="http://schemas.openxmlformats.org/officeDocument/2006/relationships/hyperlink" Target="https://podminky.urs.cz/item/CS_URS_2023_01/119004111" TargetMode="External" /><Relationship Id="rId6" Type="http://schemas.openxmlformats.org/officeDocument/2006/relationships/hyperlink" Target="https://podminky.urs.cz/item/CS_URS_2023_01/119004112" TargetMode="External" /><Relationship Id="rId7" Type="http://schemas.openxmlformats.org/officeDocument/2006/relationships/hyperlink" Target="https://podminky.urs.cz/item/CS_URS_2023_01/121112003" TargetMode="External" /><Relationship Id="rId8" Type="http://schemas.openxmlformats.org/officeDocument/2006/relationships/hyperlink" Target="https://podminky.urs.cz/item/CS_URS_2023_01/131151201" TargetMode="External" /><Relationship Id="rId9" Type="http://schemas.openxmlformats.org/officeDocument/2006/relationships/hyperlink" Target="https://podminky.urs.cz/item/CS_URS_2023_01/131251201" TargetMode="External" /><Relationship Id="rId10" Type="http://schemas.openxmlformats.org/officeDocument/2006/relationships/hyperlink" Target="https://podminky.urs.cz/item/CS_URS_2023_01/131351201" TargetMode="External" /><Relationship Id="rId11" Type="http://schemas.openxmlformats.org/officeDocument/2006/relationships/hyperlink" Target="https://podminky.urs.cz/item/CS_URS_2023_01/139001101" TargetMode="External" /><Relationship Id="rId12" Type="http://schemas.openxmlformats.org/officeDocument/2006/relationships/hyperlink" Target="https://podminky.urs.cz/item/CS_URS_2023_01/141721211" TargetMode="External" /><Relationship Id="rId13" Type="http://schemas.openxmlformats.org/officeDocument/2006/relationships/hyperlink" Target="https://podminky.urs.cz/item/CS_URS_2023_01/151101201" TargetMode="External" /><Relationship Id="rId14" Type="http://schemas.openxmlformats.org/officeDocument/2006/relationships/hyperlink" Target="https://podminky.urs.cz/item/CS_URS_2023_01/151101211" TargetMode="External" /><Relationship Id="rId15" Type="http://schemas.openxmlformats.org/officeDocument/2006/relationships/hyperlink" Target="https://podminky.urs.cz/item/CS_URS_2023_01/162251102" TargetMode="External" /><Relationship Id="rId16" Type="http://schemas.openxmlformats.org/officeDocument/2006/relationships/hyperlink" Target="https://podminky.urs.cz/item/CS_URS_2023_01/162251122" TargetMode="External" /><Relationship Id="rId17" Type="http://schemas.openxmlformats.org/officeDocument/2006/relationships/hyperlink" Target="https://podminky.urs.cz/item/CS_URS_2023_01/162451106" TargetMode="External" /><Relationship Id="rId18" Type="http://schemas.openxmlformats.org/officeDocument/2006/relationships/hyperlink" Target="https://podminky.urs.cz/item/CS_URS_2023_01/162451126" TargetMode="External" /><Relationship Id="rId19" Type="http://schemas.openxmlformats.org/officeDocument/2006/relationships/hyperlink" Target="https://podminky.urs.cz/item/CS_URS_2023_01/167151101" TargetMode="External" /><Relationship Id="rId20" Type="http://schemas.openxmlformats.org/officeDocument/2006/relationships/hyperlink" Target="https://podminky.urs.cz/item/CS_URS_2023_01/167151102" TargetMode="External" /><Relationship Id="rId21" Type="http://schemas.openxmlformats.org/officeDocument/2006/relationships/hyperlink" Target="https://podminky.urs.cz/item/CS_URS_2023_01/171152501" TargetMode="External" /><Relationship Id="rId22" Type="http://schemas.openxmlformats.org/officeDocument/2006/relationships/hyperlink" Target="https://podminky.urs.cz/item/CS_URS_2023_01/171201231" TargetMode="External" /><Relationship Id="rId23" Type="http://schemas.openxmlformats.org/officeDocument/2006/relationships/hyperlink" Target="https://podminky.urs.cz/item/CS_URS_2023_01/171251201" TargetMode="External" /><Relationship Id="rId24" Type="http://schemas.openxmlformats.org/officeDocument/2006/relationships/hyperlink" Target="https://podminky.urs.cz/item/CS_URS_2023_01/174151101" TargetMode="External" /><Relationship Id="rId25" Type="http://schemas.openxmlformats.org/officeDocument/2006/relationships/hyperlink" Target="https://podminky.urs.cz/item/CS_URS_2023_01/175151101" TargetMode="External" /><Relationship Id="rId26" Type="http://schemas.openxmlformats.org/officeDocument/2006/relationships/hyperlink" Target="https://podminky.urs.cz/item/CS_URS_2023_01/181311103" TargetMode="External" /><Relationship Id="rId27" Type="http://schemas.openxmlformats.org/officeDocument/2006/relationships/hyperlink" Target="https://podminky.urs.cz/item/CS_URS_2023_01/451572111" TargetMode="External" /><Relationship Id="rId28" Type="http://schemas.openxmlformats.org/officeDocument/2006/relationships/hyperlink" Target="https://podminky.urs.cz/item/CS_URS_2023_01/452313131" TargetMode="External" /><Relationship Id="rId29" Type="http://schemas.openxmlformats.org/officeDocument/2006/relationships/hyperlink" Target="https://podminky.urs.cz/item/CS_URS_2023_01/452353101" TargetMode="External" /><Relationship Id="rId30" Type="http://schemas.openxmlformats.org/officeDocument/2006/relationships/hyperlink" Target="https://podminky.urs.cz/item/CS_URS_2023_01/857242122" TargetMode="External" /><Relationship Id="rId31" Type="http://schemas.openxmlformats.org/officeDocument/2006/relationships/hyperlink" Target="https://podminky.urs.cz/item/CS_URS_2023_01/877171101" TargetMode="External" /><Relationship Id="rId32" Type="http://schemas.openxmlformats.org/officeDocument/2006/relationships/hyperlink" Target="https://podminky.urs.cz/item/CS_URS_2023_01/877211101" TargetMode="External" /><Relationship Id="rId33" Type="http://schemas.openxmlformats.org/officeDocument/2006/relationships/hyperlink" Target="https://podminky.urs.cz/item/CS_URS_2023_01/877211113" TargetMode="External" /><Relationship Id="rId34" Type="http://schemas.openxmlformats.org/officeDocument/2006/relationships/hyperlink" Target="https://podminky.urs.cz/item/CS_URS_2023_01/891211112" TargetMode="External" /><Relationship Id="rId35" Type="http://schemas.openxmlformats.org/officeDocument/2006/relationships/hyperlink" Target="https://podminky.urs.cz/item/CS_URS_2023_01/891247112" TargetMode="External" /><Relationship Id="rId36" Type="http://schemas.openxmlformats.org/officeDocument/2006/relationships/hyperlink" Target="https://podminky.urs.cz/item/CS_URS_2023_01/892241111" TargetMode="External" /><Relationship Id="rId37" Type="http://schemas.openxmlformats.org/officeDocument/2006/relationships/hyperlink" Target="https://podminky.urs.cz/item/CS_URS_2023_01/892372111" TargetMode="External" /><Relationship Id="rId38" Type="http://schemas.openxmlformats.org/officeDocument/2006/relationships/hyperlink" Target="https://podminky.urs.cz/item/CS_URS_2023_01/899401112" TargetMode="External" /><Relationship Id="rId39" Type="http://schemas.openxmlformats.org/officeDocument/2006/relationships/hyperlink" Target="https://podminky.urs.cz/item/CS_URS_2023_01/899401113" TargetMode="External" /><Relationship Id="rId40" Type="http://schemas.openxmlformats.org/officeDocument/2006/relationships/hyperlink" Target="https://podminky.urs.cz/item/CS_URS_2023_01/899713111" TargetMode="External" /><Relationship Id="rId41" Type="http://schemas.openxmlformats.org/officeDocument/2006/relationships/hyperlink" Target="https://podminky.urs.cz/item/CS_URS_2023_01/899721111" TargetMode="External" /><Relationship Id="rId42" Type="http://schemas.openxmlformats.org/officeDocument/2006/relationships/hyperlink" Target="https://podminky.urs.cz/item/CS_URS_2023_01/899722113" TargetMode="External" /><Relationship Id="rId43" Type="http://schemas.openxmlformats.org/officeDocument/2006/relationships/hyperlink" Target="https://podminky.urs.cz/item/CS_URS_2023_01/998276101" TargetMode="External" /><Relationship Id="rId44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9001405" TargetMode="External" /><Relationship Id="rId2" Type="http://schemas.openxmlformats.org/officeDocument/2006/relationships/hyperlink" Target="https://podminky.urs.cz/item/CS_URS_2023_01/119003131" TargetMode="External" /><Relationship Id="rId3" Type="http://schemas.openxmlformats.org/officeDocument/2006/relationships/hyperlink" Target="https://podminky.urs.cz/item/CS_URS_2023_01/119003132" TargetMode="External" /><Relationship Id="rId4" Type="http://schemas.openxmlformats.org/officeDocument/2006/relationships/hyperlink" Target="https://podminky.urs.cz/item/CS_URS_2023_01/119004111" TargetMode="External" /><Relationship Id="rId5" Type="http://schemas.openxmlformats.org/officeDocument/2006/relationships/hyperlink" Target="https://podminky.urs.cz/item/CS_URS_2023_01/119004112" TargetMode="External" /><Relationship Id="rId6" Type="http://schemas.openxmlformats.org/officeDocument/2006/relationships/hyperlink" Target="https://podminky.urs.cz/item/CS_URS_2023_01/121151103" TargetMode="External" /><Relationship Id="rId7" Type="http://schemas.openxmlformats.org/officeDocument/2006/relationships/hyperlink" Target="https://podminky.urs.cz/item/CS_URS_2023_01/131151203" TargetMode="External" /><Relationship Id="rId8" Type="http://schemas.openxmlformats.org/officeDocument/2006/relationships/hyperlink" Target="https://podminky.urs.cz/item/CS_URS_2023_01/131251203" TargetMode="External" /><Relationship Id="rId9" Type="http://schemas.openxmlformats.org/officeDocument/2006/relationships/hyperlink" Target="https://podminky.urs.cz/item/CS_URS_2023_01/131351203" TargetMode="External" /><Relationship Id="rId10" Type="http://schemas.openxmlformats.org/officeDocument/2006/relationships/hyperlink" Target="https://podminky.urs.cz/item/CS_URS_2023_01/139001101" TargetMode="External" /><Relationship Id="rId11" Type="http://schemas.openxmlformats.org/officeDocument/2006/relationships/hyperlink" Target="https://podminky.urs.cz/item/CS_URS_2023_01/151101201" TargetMode="External" /><Relationship Id="rId12" Type="http://schemas.openxmlformats.org/officeDocument/2006/relationships/hyperlink" Target="https://podminky.urs.cz/item/CS_URS_2023_01/151101211" TargetMode="External" /><Relationship Id="rId13" Type="http://schemas.openxmlformats.org/officeDocument/2006/relationships/hyperlink" Target="https://podminky.urs.cz/item/CS_URS_2023_01/151201302" TargetMode="External" /><Relationship Id="rId14" Type="http://schemas.openxmlformats.org/officeDocument/2006/relationships/hyperlink" Target="https://podminky.urs.cz/item/CS_URS_2023_01/151201202" TargetMode="External" /><Relationship Id="rId15" Type="http://schemas.openxmlformats.org/officeDocument/2006/relationships/hyperlink" Target="https://podminky.urs.cz/item/CS_URS_2023_01/151201212" TargetMode="External" /><Relationship Id="rId16" Type="http://schemas.openxmlformats.org/officeDocument/2006/relationships/hyperlink" Target="https://podminky.urs.cz/item/CS_URS_2023_01/151201312" TargetMode="External" /><Relationship Id="rId17" Type="http://schemas.openxmlformats.org/officeDocument/2006/relationships/hyperlink" Target="https://podminky.urs.cz/item/CS_URS_2023_01/162251102" TargetMode="External" /><Relationship Id="rId18" Type="http://schemas.openxmlformats.org/officeDocument/2006/relationships/hyperlink" Target="https://podminky.urs.cz/item/CS_URS_2023_01/162251122" TargetMode="External" /><Relationship Id="rId19" Type="http://schemas.openxmlformats.org/officeDocument/2006/relationships/hyperlink" Target="https://podminky.urs.cz/item/CS_URS_2023_01/162451106" TargetMode="External" /><Relationship Id="rId20" Type="http://schemas.openxmlformats.org/officeDocument/2006/relationships/hyperlink" Target="https://podminky.urs.cz/item/CS_URS_2023_01/162451126" TargetMode="External" /><Relationship Id="rId21" Type="http://schemas.openxmlformats.org/officeDocument/2006/relationships/hyperlink" Target="https://podminky.urs.cz/item/CS_URS_2023_01/167151101" TargetMode="External" /><Relationship Id="rId22" Type="http://schemas.openxmlformats.org/officeDocument/2006/relationships/hyperlink" Target="https://podminky.urs.cz/item/CS_URS_2023_01/167151102" TargetMode="External" /><Relationship Id="rId23" Type="http://schemas.openxmlformats.org/officeDocument/2006/relationships/hyperlink" Target="https://podminky.urs.cz/item/CS_URS_2023_01/171152501" TargetMode="External" /><Relationship Id="rId24" Type="http://schemas.openxmlformats.org/officeDocument/2006/relationships/hyperlink" Target="https://podminky.urs.cz/item/CS_URS_2023_01/171201231" TargetMode="External" /><Relationship Id="rId25" Type="http://schemas.openxmlformats.org/officeDocument/2006/relationships/hyperlink" Target="https://podminky.urs.cz/item/CS_URS_2023_01/171251201" TargetMode="External" /><Relationship Id="rId26" Type="http://schemas.openxmlformats.org/officeDocument/2006/relationships/hyperlink" Target="https://podminky.urs.cz/item/CS_URS_2023_01/174151101" TargetMode="External" /><Relationship Id="rId27" Type="http://schemas.openxmlformats.org/officeDocument/2006/relationships/hyperlink" Target="https://podminky.urs.cz/item/CS_URS_2023_01/175151101" TargetMode="External" /><Relationship Id="rId28" Type="http://schemas.openxmlformats.org/officeDocument/2006/relationships/hyperlink" Target="https://podminky.urs.cz/item/CS_URS_2023_01/181351003" TargetMode="External" /><Relationship Id="rId29" Type="http://schemas.openxmlformats.org/officeDocument/2006/relationships/hyperlink" Target="https://podminky.urs.cz/item/CS_URS_2023_01/451541111" TargetMode="External" /><Relationship Id="rId30" Type="http://schemas.openxmlformats.org/officeDocument/2006/relationships/hyperlink" Target="https://podminky.urs.cz/item/CS_URS_2023_01/451572111" TargetMode="External" /><Relationship Id="rId31" Type="http://schemas.openxmlformats.org/officeDocument/2006/relationships/hyperlink" Target="https://podminky.urs.cz/item/CS_URS_2023_01/452321141" TargetMode="External" /><Relationship Id="rId32" Type="http://schemas.openxmlformats.org/officeDocument/2006/relationships/hyperlink" Target="https://podminky.urs.cz/item/CS_URS_2023_01/452353101" TargetMode="External" /><Relationship Id="rId33" Type="http://schemas.openxmlformats.org/officeDocument/2006/relationships/hyperlink" Target="https://podminky.urs.cz/item/CS_URS_2023_01/452368211" TargetMode="External" /><Relationship Id="rId34" Type="http://schemas.openxmlformats.org/officeDocument/2006/relationships/hyperlink" Target="https://podminky.urs.cz/item/CS_URS_2023_01/857242122" TargetMode="External" /><Relationship Id="rId35" Type="http://schemas.openxmlformats.org/officeDocument/2006/relationships/hyperlink" Target="https://podminky.urs.cz/item/CS_URS_2023_01/871211211" TargetMode="External" /><Relationship Id="rId36" Type="http://schemas.openxmlformats.org/officeDocument/2006/relationships/hyperlink" Target="https://podminky.urs.cz/item/CS_URS_2023_01/877211101" TargetMode="External" /><Relationship Id="rId37" Type="http://schemas.openxmlformats.org/officeDocument/2006/relationships/hyperlink" Target="https://podminky.urs.cz/item/CS_URS_2023_01/891211112" TargetMode="External" /><Relationship Id="rId38" Type="http://schemas.openxmlformats.org/officeDocument/2006/relationships/hyperlink" Target="https://podminky.urs.cz/item/CS_URS_2023_01/892241111" TargetMode="External" /><Relationship Id="rId39" Type="http://schemas.openxmlformats.org/officeDocument/2006/relationships/hyperlink" Target="https://podminky.urs.cz/item/CS_URS_2023_01/892372111" TargetMode="External" /><Relationship Id="rId40" Type="http://schemas.openxmlformats.org/officeDocument/2006/relationships/hyperlink" Target="https://podminky.urs.cz/item/CS_URS_2023_01/894411311" TargetMode="External" /><Relationship Id="rId41" Type="http://schemas.openxmlformats.org/officeDocument/2006/relationships/hyperlink" Target="https://podminky.urs.cz/item/CS_URS_2023_01/894414111" TargetMode="External" /><Relationship Id="rId42" Type="http://schemas.openxmlformats.org/officeDocument/2006/relationships/hyperlink" Target="https://podminky.urs.cz/item/CS_URS_2023_01/894414211" TargetMode="External" /><Relationship Id="rId43" Type="http://schemas.openxmlformats.org/officeDocument/2006/relationships/hyperlink" Target="https://podminky.urs.cz/item/CS_URS_2023_01/899103112" TargetMode="External" /><Relationship Id="rId44" Type="http://schemas.openxmlformats.org/officeDocument/2006/relationships/hyperlink" Target="https://podminky.urs.cz/item/CS_URS_2023_01/899401112" TargetMode="External" /><Relationship Id="rId45" Type="http://schemas.openxmlformats.org/officeDocument/2006/relationships/hyperlink" Target="https://podminky.urs.cz/item/CS_URS_2023_01/899721111" TargetMode="External" /><Relationship Id="rId46" Type="http://schemas.openxmlformats.org/officeDocument/2006/relationships/hyperlink" Target="https://podminky.urs.cz/item/CS_URS_2023_01/899722113" TargetMode="External" /><Relationship Id="rId47" Type="http://schemas.openxmlformats.org/officeDocument/2006/relationships/hyperlink" Target="https://podminky.urs.cz/item/CS_URS_2023_01/998276101" TargetMode="External" /><Relationship Id="rId48" Type="http://schemas.openxmlformats.org/officeDocument/2006/relationships/hyperlink" Target="https://podminky.urs.cz/item/CS_URS_2023_01/767861011" TargetMode="External" /><Relationship Id="rId49" Type="http://schemas.openxmlformats.org/officeDocument/2006/relationships/hyperlink" Target="https://podminky.urs.cz/item/CS_URS_2023_01/998767101" TargetMode="External" /><Relationship Id="rId50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05" TargetMode="External" /><Relationship Id="rId6" Type="http://schemas.openxmlformats.org/officeDocument/2006/relationships/hyperlink" Target="https://podminky.urs.cz/item/CS_URS_2023_01/119001421" TargetMode="External" /><Relationship Id="rId7" Type="http://schemas.openxmlformats.org/officeDocument/2006/relationships/hyperlink" Target="https://podminky.urs.cz/item/CS_URS_2023_01/119003131" TargetMode="External" /><Relationship Id="rId8" Type="http://schemas.openxmlformats.org/officeDocument/2006/relationships/hyperlink" Target="https://podminky.urs.cz/item/CS_URS_2023_01/119003132" TargetMode="External" /><Relationship Id="rId9" Type="http://schemas.openxmlformats.org/officeDocument/2006/relationships/hyperlink" Target="https://podminky.urs.cz/item/CS_URS_2023_01/119004111" TargetMode="External" /><Relationship Id="rId10" Type="http://schemas.openxmlformats.org/officeDocument/2006/relationships/hyperlink" Target="https://podminky.urs.cz/item/CS_URS_2023_01/119004112" TargetMode="External" /><Relationship Id="rId11" Type="http://schemas.openxmlformats.org/officeDocument/2006/relationships/hyperlink" Target="https://podminky.urs.cz/item/CS_URS_2023_01/121112003" TargetMode="External" /><Relationship Id="rId12" Type="http://schemas.openxmlformats.org/officeDocument/2006/relationships/hyperlink" Target="https://podminky.urs.cz/item/CS_URS_2023_01/131151201" TargetMode="External" /><Relationship Id="rId13" Type="http://schemas.openxmlformats.org/officeDocument/2006/relationships/hyperlink" Target="https://podminky.urs.cz/item/CS_URS_2023_01/131251201" TargetMode="External" /><Relationship Id="rId14" Type="http://schemas.openxmlformats.org/officeDocument/2006/relationships/hyperlink" Target="https://podminky.urs.cz/item/CS_URS_2023_01/131351201" TargetMode="External" /><Relationship Id="rId15" Type="http://schemas.openxmlformats.org/officeDocument/2006/relationships/hyperlink" Target="https://podminky.urs.cz/item/CS_URS_2023_01/132154205" TargetMode="External" /><Relationship Id="rId16" Type="http://schemas.openxmlformats.org/officeDocument/2006/relationships/hyperlink" Target="https://podminky.urs.cz/item/CS_URS_2023_01/132254205" TargetMode="External" /><Relationship Id="rId17" Type="http://schemas.openxmlformats.org/officeDocument/2006/relationships/hyperlink" Target="https://podminky.urs.cz/item/CS_URS_2023_01/132354205" TargetMode="External" /><Relationship Id="rId18" Type="http://schemas.openxmlformats.org/officeDocument/2006/relationships/hyperlink" Target="https://podminky.urs.cz/item/CS_URS_2023_01/139001101" TargetMode="External" /><Relationship Id="rId19" Type="http://schemas.openxmlformats.org/officeDocument/2006/relationships/hyperlink" Target="https://podminky.urs.cz/item/CS_URS_2023_01/151101101" TargetMode="External" /><Relationship Id="rId20" Type="http://schemas.openxmlformats.org/officeDocument/2006/relationships/hyperlink" Target="https://podminky.urs.cz/item/CS_URS_2023_01/151101111" TargetMode="External" /><Relationship Id="rId21" Type="http://schemas.openxmlformats.org/officeDocument/2006/relationships/hyperlink" Target="https://podminky.urs.cz/item/CS_URS_2023_01/151101201" TargetMode="External" /><Relationship Id="rId22" Type="http://schemas.openxmlformats.org/officeDocument/2006/relationships/hyperlink" Target="https://podminky.urs.cz/item/CS_URS_2023_01/151101211" TargetMode="External" /><Relationship Id="rId23" Type="http://schemas.openxmlformats.org/officeDocument/2006/relationships/hyperlink" Target="https://podminky.urs.cz/item/CS_URS_2023_01/162251102" TargetMode="External" /><Relationship Id="rId24" Type="http://schemas.openxmlformats.org/officeDocument/2006/relationships/hyperlink" Target="https://podminky.urs.cz/item/CS_URS_2023_01/162251122" TargetMode="External" /><Relationship Id="rId25" Type="http://schemas.openxmlformats.org/officeDocument/2006/relationships/hyperlink" Target="https://podminky.urs.cz/item/CS_URS_2023_01/162451106" TargetMode="External" /><Relationship Id="rId26" Type="http://schemas.openxmlformats.org/officeDocument/2006/relationships/hyperlink" Target="https://podminky.urs.cz/item/CS_URS_2023_01/162451126" TargetMode="External" /><Relationship Id="rId27" Type="http://schemas.openxmlformats.org/officeDocument/2006/relationships/hyperlink" Target="https://podminky.urs.cz/item/CS_URS_2023_01/167151111" TargetMode="External" /><Relationship Id="rId28" Type="http://schemas.openxmlformats.org/officeDocument/2006/relationships/hyperlink" Target="https://podminky.urs.cz/item/CS_URS_2023_01/167151112" TargetMode="External" /><Relationship Id="rId29" Type="http://schemas.openxmlformats.org/officeDocument/2006/relationships/hyperlink" Target="https://podminky.urs.cz/item/CS_URS_2023_01/171152501" TargetMode="External" /><Relationship Id="rId30" Type="http://schemas.openxmlformats.org/officeDocument/2006/relationships/hyperlink" Target="https://podminky.urs.cz/item/CS_URS_2023_01/171201231" TargetMode="External" /><Relationship Id="rId31" Type="http://schemas.openxmlformats.org/officeDocument/2006/relationships/hyperlink" Target="https://podminky.urs.cz/item/CS_URS_2023_01/171251201" TargetMode="External" /><Relationship Id="rId32" Type="http://schemas.openxmlformats.org/officeDocument/2006/relationships/hyperlink" Target="https://podminky.urs.cz/item/CS_URS_2023_01/174151101" TargetMode="External" /><Relationship Id="rId33" Type="http://schemas.openxmlformats.org/officeDocument/2006/relationships/hyperlink" Target="https://podminky.urs.cz/item/CS_URS_2023_01/175151101" TargetMode="External" /><Relationship Id="rId34" Type="http://schemas.openxmlformats.org/officeDocument/2006/relationships/hyperlink" Target="https://podminky.urs.cz/item/CS_URS_2023_01/181311103" TargetMode="External" /><Relationship Id="rId35" Type="http://schemas.openxmlformats.org/officeDocument/2006/relationships/hyperlink" Target="https://podminky.urs.cz/item/CS_URS_2023_01/451572111" TargetMode="External" /><Relationship Id="rId36" Type="http://schemas.openxmlformats.org/officeDocument/2006/relationships/hyperlink" Target="https://podminky.urs.cz/item/CS_URS_2023_01/452311141" TargetMode="External" /><Relationship Id="rId37" Type="http://schemas.openxmlformats.org/officeDocument/2006/relationships/hyperlink" Target="https://podminky.urs.cz/item/CS_URS_2023_01/452386111" TargetMode="External" /><Relationship Id="rId38" Type="http://schemas.openxmlformats.org/officeDocument/2006/relationships/hyperlink" Target="https://podminky.urs.cz/item/CS_URS_2023_01/566901132" TargetMode="External" /><Relationship Id="rId39" Type="http://schemas.openxmlformats.org/officeDocument/2006/relationships/hyperlink" Target="https://podminky.urs.cz/item/CS_URS_2023_01/566901161" TargetMode="External" /><Relationship Id="rId40" Type="http://schemas.openxmlformats.org/officeDocument/2006/relationships/hyperlink" Target="https://podminky.urs.cz/item/CS_URS_2023_01/566901171" TargetMode="External" /><Relationship Id="rId41" Type="http://schemas.openxmlformats.org/officeDocument/2006/relationships/hyperlink" Target="https://podminky.urs.cz/item/CS_URS_2023_01/572340111" TargetMode="External" /><Relationship Id="rId42" Type="http://schemas.openxmlformats.org/officeDocument/2006/relationships/hyperlink" Target="https://podminky.urs.cz/item/CS_URS_2023_01/573211111" TargetMode="External" /><Relationship Id="rId43" Type="http://schemas.openxmlformats.org/officeDocument/2006/relationships/hyperlink" Target="https://podminky.urs.cz/item/CS_URS_2023_01/871171211" TargetMode="External" /><Relationship Id="rId44" Type="http://schemas.openxmlformats.org/officeDocument/2006/relationships/hyperlink" Target="https://podminky.urs.cz/item/CS_URS_2023_01/894411311" TargetMode="External" /><Relationship Id="rId45" Type="http://schemas.openxmlformats.org/officeDocument/2006/relationships/hyperlink" Target="https://podminky.urs.cz/item/CS_URS_2023_01/894414111" TargetMode="External" /><Relationship Id="rId46" Type="http://schemas.openxmlformats.org/officeDocument/2006/relationships/hyperlink" Target="https://podminky.urs.cz/item/CS_URS_2023_01/894414211" TargetMode="External" /><Relationship Id="rId47" Type="http://schemas.openxmlformats.org/officeDocument/2006/relationships/hyperlink" Target="https://podminky.urs.cz/item/CS_URS_2023_01/899103112" TargetMode="External" /><Relationship Id="rId48" Type="http://schemas.openxmlformats.org/officeDocument/2006/relationships/hyperlink" Target="https://podminky.urs.cz/item/CS_URS_2023_01/899104112" TargetMode="External" /><Relationship Id="rId49" Type="http://schemas.openxmlformats.org/officeDocument/2006/relationships/hyperlink" Target="https://podminky.urs.cz/item/CS_URS_2023_01/899721111" TargetMode="External" /><Relationship Id="rId50" Type="http://schemas.openxmlformats.org/officeDocument/2006/relationships/hyperlink" Target="https://podminky.urs.cz/item/CS_URS_2023_01/899722113" TargetMode="External" /><Relationship Id="rId51" Type="http://schemas.openxmlformats.org/officeDocument/2006/relationships/hyperlink" Target="https://podminky.urs.cz/item/CS_URS_2023_01/997221551" TargetMode="External" /><Relationship Id="rId52" Type="http://schemas.openxmlformats.org/officeDocument/2006/relationships/hyperlink" Target="https://podminky.urs.cz/item/CS_URS_2023_01/997221559" TargetMode="External" /><Relationship Id="rId53" Type="http://schemas.openxmlformats.org/officeDocument/2006/relationships/hyperlink" Target="https://podminky.urs.cz/item/CS_URS_2023_01/997221861" TargetMode="External" /><Relationship Id="rId54" Type="http://schemas.openxmlformats.org/officeDocument/2006/relationships/hyperlink" Target="https://podminky.urs.cz/item/CS_URS_2023_01/997221873" TargetMode="External" /><Relationship Id="rId55" Type="http://schemas.openxmlformats.org/officeDocument/2006/relationships/hyperlink" Target="https://podminky.urs.cz/item/CS_URS_2023_01/997221875" TargetMode="External" /><Relationship Id="rId56" Type="http://schemas.openxmlformats.org/officeDocument/2006/relationships/hyperlink" Target="https://podminky.urs.cz/item/CS_URS_2023_01/998276101" TargetMode="External" /><Relationship Id="rId57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9001405" TargetMode="External" /><Relationship Id="rId2" Type="http://schemas.openxmlformats.org/officeDocument/2006/relationships/hyperlink" Target="https://podminky.urs.cz/item/CS_URS_2023_01/119001412" TargetMode="External" /><Relationship Id="rId3" Type="http://schemas.openxmlformats.org/officeDocument/2006/relationships/hyperlink" Target="https://podminky.urs.cz/item/CS_URS_2023_01/119001421" TargetMode="External" /><Relationship Id="rId4" Type="http://schemas.openxmlformats.org/officeDocument/2006/relationships/hyperlink" Target="https://podminky.urs.cz/item/CS_URS_2023_01/119003131" TargetMode="External" /><Relationship Id="rId5" Type="http://schemas.openxmlformats.org/officeDocument/2006/relationships/hyperlink" Target="https://podminky.urs.cz/item/CS_URS_2023_01/119003132" TargetMode="External" /><Relationship Id="rId6" Type="http://schemas.openxmlformats.org/officeDocument/2006/relationships/hyperlink" Target="https://podminky.urs.cz/item/CS_URS_2023_01/119004111" TargetMode="External" /><Relationship Id="rId7" Type="http://schemas.openxmlformats.org/officeDocument/2006/relationships/hyperlink" Target="https://podminky.urs.cz/item/CS_URS_2023_01/119004112" TargetMode="External" /><Relationship Id="rId8" Type="http://schemas.openxmlformats.org/officeDocument/2006/relationships/hyperlink" Target="https://podminky.urs.cz/item/CS_URS_2023_01/121112003" TargetMode="External" /><Relationship Id="rId9" Type="http://schemas.openxmlformats.org/officeDocument/2006/relationships/hyperlink" Target="https://podminky.urs.cz/item/CS_URS_2023_01/131151201" TargetMode="External" /><Relationship Id="rId10" Type="http://schemas.openxmlformats.org/officeDocument/2006/relationships/hyperlink" Target="https://podminky.urs.cz/item/CS_URS_2023_01/131251201" TargetMode="External" /><Relationship Id="rId11" Type="http://schemas.openxmlformats.org/officeDocument/2006/relationships/hyperlink" Target="https://podminky.urs.cz/item/CS_URS_2023_01/131351201" TargetMode="External" /><Relationship Id="rId12" Type="http://schemas.openxmlformats.org/officeDocument/2006/relationships/hyperlink" Target="https://podminky.urs.cz/item/CS_URS_2023_01/139001101" TargetMode="External" /><Relationship Id="rId13" Type="http://schemas.openxmlformats.org/officeDocument/2006/relationships/hyperlink" Target="https://podminky.urs.cz/item/CS_URS_2023_01/141721212" TargetMode="External" /><Relationship Id="rId14" Type="http://schemas.openxmlformats.org/officeDocument/2006/relationships/hyperlink" Target="https://podminky.urs.cz/item/CS_URS_2023_01/151101201" TargetMode="External" /><Relationship Id="rId15" Type="http://schemas.openxmlformats.org/officeDocument/2006/relationships/hyperlink" Target="https://podminky.urs.cz/item/CS_URS_2023_01/151101211" TargetMode="External" /><Relationship Id="rId16" Type="http://schemas.openxmlformats.org/officeDocument/2006/relationships/hyperlink" Target="https://podminky.urs.cz/item/CS_URS_2023_01/162251102" TargetMode="External" /><Relationship Id="rId17" Type="http://schemas.openxmlformats.org/officeDocument/2006/relationships/hyperlink" Target="https://podminky.urs.cz/item/CS_URS_2023_01/162251122" TargetMode="External" /><Relationship Id="rId18" Type="http://schemas.openxmlformats.org/officeDocument/2006/relationships/hyperlink" Target="https://podminky.urs.cz/item/CS_URS_2023_01/162451106" TargetMode="External" /><Relationship Id="rId19" Type="http://schemas.openxmlformats.org/officeDocument/2006/relationships/hyperlink" Target="https://podminky.urs.cz/item/CS_URS_2023_01/162451126" TargetMode="External" /><Relationship Id="rId20" Type="http://schemas.openxmlformats.org/officeDocument/2006/relationships/hyperlink" Target="https://podminky.urs.cz/item/CS_URS_2023_01/167151101" TargetMode="External" /><Relationship Id="rId21" Type="http://schemas.openxmlformats.org/officeDocument/2006/relationships/hyperlink" Target="https://podminky.urs.cz/item/CS_URS_2023_01/167151102" TargetMode="External" /><Relationship Id="rId22" Type="http://schemas.openxmlformats.org/officeDocument/2006/relationships/hyperlink" Target="https://podminky.urs.cz/item/CS_URS_2023_01/171152501" TargetMode="External" /><Relationship Id="rId23" Type="http://schemas.openxmlformats.org/officeDocument/2006/relationships/hyperlink" Target="https://podminky.urs.cz/item/CS_URS_2023_01/171201231" TargetMode="External" /><Relationship Id="rId24" Type="http://schemas.openxmlformats.org/officeDocument/2006/relationships/hyperlink" Target="https://podminky.urs.cz/item/CS_URS_2023_01/171251201" TargetMode="External" /><Relationship Id="rId25" Type="http://schemas.openxmlformats.org/officeDocument/2006/relationships/hyperlink" Target="https://podminky.urs.cz/item/CS_URS_2023_01/174151101" TargetMode="External" /><Relationship Id="rId26" Type="http://schemas.openxmlformats.org/officeDocument/2006/relationships/hyperlink" Target="https://podminky.urs.cz/item/CS_URS_2023_01/175151101" TargetMode="External" /><Relationship Id="rId27" Type="http://schemas.openxmlformats.org/officeDocument/2006/relationships/hyperlink" Target="https://podminky.urs.cz/item/CS_URS_2023_01/181311103" TargetMode="External" /><Relationship Id="rId28" Type="http://schemas.openxmlformats.org/officeDocument/2006/relationships/hyperlink" Target="https://podminky.urs.cz/item/CS_URS_2023_01/451572111" TargetMode="External" /><Relationship Id="rId29" Type="http://schemas.openxmlformats.org/officeDocument/2006/relationships/hyperlink" Target="https://podminky.urs.cz/item/CS_URS_2023_01/452311131" TargetMode="External" /><Relationship Id="rId30" Type="http://schemas.openxmlformats.org/officeDocument/2006/relationships/hyperlink" Target="https://podminky.urs.cz/item/CS_URS_2023_01/452313131" TargetMode="External" /><Relationship Id="rId31" Type="http://schemas.openxmlformats.org/officeDocument/2006/relationships/hyperlink" Target="https://podminky.urs.cz/item/CS_URS_2023_01/452351101" TargetMode="External" /><Relationship Id="rId32" Type="http://schemas.openxmlformats.org/officeDocument/2006/relationships/hyperlink" Target="https://podminky.urs.cz/item/CS_URS_2023_01/452353101" TargetMode="External" /><Relationship Id="rId33" Type="http://schemas.openxmlformats.org/officeDocument/2006/relationships/hyperlink" Target="https://podminky.urs.cz/item/CS_URS_2023_01/452386111" TargetMode="External" /><Relationship Id="rId34" Type="http://schemas.openxmlformats.org/officeDocument/2006/relationships/hyperlink" Target="https://podminky.urs.cz/item/CS_URS_2023_01/857242122" TargetMode="External" /><Relationship Id="rId35" Type="http://schemas.openxmlformats.org/officeDocument/2006/relationships/hyperlink" Target="https://podminky.urs.cz/item/CS_URS_2023_01/857262122" TargetMode="External" /><Relationship Id="rId36" Type="http://schemas.openxmlformats.org/officeDocument/2006/relationships/hyperlink" Target="https://podminky.urs.cz/item/CS_URS_2023_01/857264122" TargetMode="External" /><Relationship Id="rId37" Type="http://schemas.openxmlformats.org/officeDocument/2006/relationships/hyperlink" Target="https://podminky.urs.cz/item/CS_URS_2023_01/857372122" TargetMode="External" /><Relationship Id="rId38" Type="http://schemas.openxmlformats.org/officeDocument/2006/relationships/hyperlink" Target="https://podminky.urs.cz/item/CS_URS_2023_01/857374122" TargetMode="External" /><Relationship Id="rId39" Type="http://schemas.openxmlformats.org/officeDocument/2006/relationships/hyperlink" Target="https://podminky.urs.cz/item/CS_URS_2023_01/877251101" TargetMode="External" /><Relationship Id="rId40" Type="http://schemas.openxmlformats.org/officeDocument/2006/relationships/hyperlink" Target="https://podminky.urs.cz/item/CS_URS_2023_01/877251110" TargetMode="External" /><Relationship Id="rId41" Type="http://schemas.openxmlformats.org/officeDocument/2006/relationships/hyperlink" Target="https://podminky.urs.cz/item/CS_URS_2023_01/877251112" TargetMode="External" /><Relationship Id="rId42" Type="http://schemas.openxmlformats.org/officeDocument/2006/relationships/hyperlink" Target="https://podminky.urs.cz/item/CS_URS_2023_01/891241112" TargetMode="External" /><Relationship Id="rId43" Type="http://schemas.openxmlformats.org/officeDocument/2006/relationships/hyperlink" Target="https://podminky.urs.cz/item/CS_URS_2023_01/891247112" TargetMode="External" /><Relationship Id="rId44" Type="http://schemas.openxmlformats.org/officeDocument/2006/relationships/hyperlink" Target="https://podminky.urs.cz/item/CS_URS_2023_01/891261112" TargetMode="External" /><Relationship Id="rId45" Type="http://schemas.openxmlformats.org/officeDocument/2006/relationships/hyperlink" Target="https://podminky.urs.cz/item/CS_URS_2023_01/891371112" TargetMode="External" /><Relationship Id="rId46" Type="http://schemas.openxmlformats.org/officeDocument/2006/relationships/hyperlink" Target="https://podminky.urs.cz/item/CS_URS_2023_01/892271111" TargetMode="External" /><Relationship Id="rId47" Type="http://schemas.openxmlformats.org/officeDocument/2006/relationships/hyperlink" Target="https://podminky.urs.cz/item/CS_URS_2023_01/892273122" TargetMode="External" /><Relationship Id="rId48" Type="http://schemas.openxmlformats.org/officeDocument/2006/relationships/hyperlink" Target="https://podminky.urs.cz/item/CS_URS_2023_01/892372111" TargetMode="External" /><Relationship Id="rId49" Type="http://schemas.openxmlformats.org/officeDocument/2006/relationships/hyperlink" Target="https://podminky.urs.cz/item/CS_URS_2023_01/894411311" TargetMode="External" /><Relationship Id="rId50" Type="http://schemas.openxmlformats.org/officeDocument/2006/relationships/hyperlink" Target="https://podminky.urs.cz/item/CS_URS_2023_01/894412411" TargetMode="External" /><Relationship Id="rId51" Type="http://schemas.openxmlformats.org/officeDocument/2006/relationships/hyperlink" Target="https://podminky.urs.cz/item/CS_URS_2023_01/894414111" TargetMode="External" /><Relationship Id="rId52" Type="http://schemas.openxmlformats.org/officeDocument/2006/relationships/hyperlink" Target="https://podminky.urs.cz/item/CS_URS_2023_01/899103112" TargetMode="External" /><Relationship Id="rId53" Type="http://schemas.openxmlformats.org/officeDocument/2006/relationships/hyperlink" Target="https://podminky.urs.cz/item/CS_URS_2023_01/899401112" TargetMode="External" /><Relationship Id="rId54" Type="http://schemas.openxmlformats.org/officeDocument/2006/relationships/hyperlink" Target="https://podminky.urs.cz/item/CS_URS_2023_01/899401113" TargetMode="External" /><Relationship Id="rId55" Type="http://schemas.openxmlformats.org/officeDocument/2006/relationships/hyperlink" Target="https://podminky.urs.cz/item/CS_URS_2023_01/899713111" TargetMode="External" /><Relationship Id="rId56" Type="http://schemas.openxmlformats.org/officeDocument/2006/relationships/hyperlink" Target="https://podminky.urs.cz/item/CS_URS_2023_01/899721111" TargetMode="External" /><Relationship Id="rId57" Type="http://schemas.openxmlformats.org/officeDocument/2006/relationships/hyperlink" Target="https://podminky.urs.cz/item/CS_URS_2023_01/899722113" TargetMode="External" /><Relationship Id="rId58" Type="http://schemas.openxmlformats.org/officeDocument/2006/relationships/hyperlink" Target="https://podminky.urs.cz/item/CS_URS_2023_01/998276101" TargetMode="External" /><Relationship Id="rId59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05" TargetMode="External" /><Relationship Id="rId6" Type="http://schemas.openxmlformats.org/officeDocument/2006/relationships/hyperlink" Target="https://podminky.urs.cz/item/CS_URS_2023_01/119001421" TargetMode="External" /><Relationship Id="rId7" Type="http://schemas.openxmlformats.org/officeDocument/2006/relationships/hyperlink" Target="https://podminky.urs.cz/item/CS_URS_2023_01/119003131" TargetMode="External" /><Relationship Id="rId8" Type="http://schemas.openxmlformats.org/officeDocument/2006/relationships/hyperlink" Target="https://podminky.urs.cz/item/CS_URS_2023_01/119003132" TargetMode="External" /><Relationship Id="rId9" Type="http://schemas.openxmlformats.org/officeDocument/2006/relationships/hyperlink" Target="https://podminky.urs.cz/item/CS_URS_2023_01/119003217" TargetMode="External" /><Relationship Id="rId10" Type="http://schemas.openxmlformats.org/officeDocument/2006/relationships/hyperlink" Target="https://podminky.urs.cz/item/CS_URS_2023_01/119003218" TargetMode="External" /><Relationship Id="rId11" Type="http://schemas.openxmlformats.org/officeDocument/2006/relationships/hyperlink" Target="https://podminky.urs.cz/item/CS_URS_2023_01/119004111" TargetMode="External" /><Relationship Id="rId12" Type="http://schemas.openxmlformats.org/officeDocument/2006/relationships/hyperlink" Target="https://podminky.urs.cz/item/CS_URS_2023_01/119004112" TargetMode="External" /><Relationship Id="rId13" Type="http://schemas.openxmlformats.org/officeDocument/2006/relationships/hyperlink" Target="https://podminky.urs.cz/item/CS_URS_2023_01/121112003" TargetMode="External" /><Relationship Id="rId14" Type="http://schemas.openxmlformats.org/officeDocument/2006/relationships/hyperlink" Target="https://podminky.urs.cz/item/CS_URS_2023_01/131151201" TargetMode="External" /><Relationship Id="rId15" Type="http://schemas.openxmlformats.org/officeDocument/2006/relationships/hyperlink" Target="https://podminky.urs.cz/item/CS_URS_2023_01/131251201" TargetMode="External" /><Relationship Id="rId16" Type="http://schemas.openxmlformats.org/officeDocument/2006/relationships/hyperlink" Target="https://podminky.urs.cz/item/CS_URS_2023_01/131351201" TargetMode="External" /><Relationship Id="rId17" Type="http://schemas.openxmlformats.org/officeDocument/2006/relationships/hyperlink" Target="https://podminky.urs.cz/item/CS_URS_2023_01/139001101" TargetMode="External" /><Relationship Id="rId18" Type="http://schemas.openxmlformats.org/officeDocument/2006/relationships/hyperlink" Target="https://podminky.urs.cz/item/CS_URS_2023_01/141721212" TargetMode="External" /><Relationship Id="rId19" Type="http://schemas.openxmlformats.org/officeDocument/2006/relationships/hyperlink" Target="https://podminky.urs.cz/item/CS_URS_2023_01/151101201" TargetMode="External" /><Relationship Id="rId20" Type="http://schemas.openxmlformats.org/officeDocument/2006/relationships/hyperlink" Target="https://podminky.urs.cz/item/CS_URS_2023_01/151101211" TargetMode="External" /><Relationship Id="rId21" Type="http://schemas.openxmlformats.org/officeDocument/2006/relationships/hyperlink" Target="https://podminky.urs.cz/item/CS_URS_2023_01/162251102" TargetMode="External" /><Relationship Id="rId22" Type="http://schemas.openxmlformats.org/officeDocument/2006/relationships/hyperlink" Target="https://podminky.urs.cz/item/CS_URS_2023_01/162451106" TargetMode="External" /><Relationship Id="rId23" Type="http://schemas.openxmlformats.org/officeDocument/2006/relationships/hyperlink" Target="https://podminky.urs.cz/item/CS_URS_2023_01/162451126" TargetMode="External" /><Relationship Id="rId24" Type="http://schemas.openxmlformats.org/officeDocument/2006/relationships/hyperlink" Target="https://podminky.urs.cz/item/CS_URS_2023_01/167151101" TargetMode="External" /><Relationship Id="rId25" Type="http://schemas.openxmlformats.org/officeDocument/2006/relationships/hyperlink" Target="https://podminky.urs.cz/item/CS_URS_2023_01/167151102" TargetMode="External" /><Relationship Id="rId26" Type="http://schemas.openxmlformats.org/officeDocument/2006/relationships/hyperlink" Target="https://podminky.urs.cz/item/CS_URS_2023_01/171152501" TargetMode="External" /><Relationship Id="rId27" Type="http://schemas.openxmlformats.org/officeDocument/2006/relationships/hyperlink" Target="https://podminky.urs.cz/item/CS_URS_2023_01/171201231" TargetMode="External" /><Relationship Id="rId28" Type="http://schemas.openxmlformats.org/officeDocument/2006/relationships/hyperlink" Target="https://podminky.urs.cz/item/CS_URS_2023_01/171251201" TargetMode="External" /><Relationship Id="rId29" Type="http://schemas.openxmlformats.org/officeDocument/2006/relationships/hyperlink" Target="https://podminky.urs.cz/item/CS_URS_2023_01/174151101" TargetMode="External" /><Relationship Id="rId30" Type="http://schemas.openxmlformats.org/officeDocument/2006/relationships/hyperlink" Target="https://podminky.urs.cz/item/CS_URS_2023_01/175151101" TargetMode="External" /><Relationship Id="rId31" Type="http://schemas.openxmlformats.org/officeDocument/2006/relationships/hyperlink" Target="https://podminky.urs.cz/item/CS_URS_2023_01/181311103" TargetMode="External" /><Relationship Id="rId32" Type="http://schemas.openxmlformats.org/officeDocument/2006/relationships/hyperlink" Target="https://podminky.urs.cz/item/CS_URS_2023_01/451572111" TargetMode="External" /><Relationship Id="rId33" Type="http://schemas.openxmlformats.org/officeDocument/2006/relationships/hyperlink" Target="https://podminky.urs.cz/item/CS_URS_2023_01/452311131" TargetMode="External" /><Relationship Id="rId34" Type="http://schemas.openxmlformats.org/officeDocument/2006/relationships/hyperlink" Target="https://podminky.urs.cz/item/CS_URS_2023_01/452313131" TargetMode="External" /><Relationship Id="rId35" Type="http://schemas.openxmlformats.org/officeDocument/2006/relationships/hyperlink" Target="https://podminky.urs.cz/item/CS_URS_2023_01/452351101" TargetMode="External" /><Relationship Id="rId36" Type="http://schemas.openxmlformats.org/officeDocument/2006/relationships/hyperlink" Target="https://podminky.urs.cz/item/CS_URS_2023_01/452353101" TargetMode="External" /><Relationship Id="rId37" Type="http://schemas.openxmlformats.org/officeDocument/2006/relationships/hyperlink" Target="https://podminky.urs.cz/item/CS_URS_2023_01/452386111" TargetMode="External" /><Relationship Id="rId38" Type="http://schemas.openxmlformats.org/officeDocument/2006/relationships/hyperlink" Target="https://podminky.urs.cz/item/CS_URS_2023_01/566901132" TargetMode="External" /><Relationship Id="rId39" Type="http://schemas.openxmlformats.org/officeDocument/2006/relationships/hyperlink" Target="https://podminky.urs.cz/item/CS_URS_2023_01/566901161" TargetMode="External" /><Relationship Id="rId40" Type="http://schemas.openxmlformats.org/officeDocument/2006/relationships/hyperlink" Target="https://podminky.urs.cz/item/CS_URS_2023_01/566901171" TargetMode="External" /><Relationship Id="rId41" Type="http://schemas.openxmlformats.org/officeDocument/2006/relationships/hyperlink" Target="https://podminky.urs.cz/item/CS_URS_2023_01/572340111" TargetMode="External" /><Relationship Id="rId42" Type="http://schemas.openxmlformats.org/officeDocument/2006/relationships/hyperlink" Target="https://podminky.urs.cz/item/CS_URS_2023_01/573211111" TargetMode="External" /><Relationship Id="rId43" Type="http://schemas.openxmlformats.org/officeDocument/2006/relationships/hyperlink" Target="https://podminky.urs.cz/item/CS_URS_2023_01/857242122" TargetMode="External" /><Relationship Id="rId44" Type="http://schemas.openxmlformats.org/officeDocument/2006/relationships/hyperlink" Target="https://podminky.urs.cz/item/CS_URS_2023_01/857262122" TargetMode="External" /><Relationship Id="rId45" Type="http://schemas.openxmlformats.org/officeDocument/2006/relationships/hyperlink" Target="https://podminky.urs.cz/item/CS_URS_2023_01/857264122" TargetMode="External" /><Relationship Id="rId46" Type="http://schemas.openxmlformats.org/officeDocument/2006/relationships/hyperlink" Target="https://podminky.urs.cz/item/CS_URS_2023_01/877251101" TargetMode="External" /><Relationship Id="rId47" Type="http://schemas.openxmlformats.org/officeDocument/2006/relationships/hyperlink" Target="https://podminky.urs.cz/item/CS_URS_2023_01/871251141" TargetMode="External" /><Relationship Id="rId48" Type="http://schemas.openxmlformats.org/officeDocument/2006/relationships/hyperlink" Target="https://podminky.urs.cz/item/CS_URS_2023_01/877161101" TargetMode="External" /><Relationship Id="rId49" Type="http://schemas.openxmlformats.org/officeDocument/2006/relationships/hyperlink" Target="https://podminky.urs.cz/item/CS_URS_2023_01/877251126" TargetMode="External" /><Relationship Id="rId50" Type="http://schemas.openxmlformats.org/officeDocument/2006/relationships/hyperlink" Target="https://podminky.urs.cz/item/CS_URS_2023_01/891241112" TargetMode="External" /><Relationship Id="rId51" Type="http://schemas.openxmlformats.org/officeDocument/2006/relationships/hyperlink" Target="https://podminky.urs.cz/item/CS_URS_2023_01/891243321" TargetMode="External" /><Relationship Id="rId52" Type="http://schemas.openxmlformats.org/officeDocument/2006/relationships/hyperlink" Target="https://podminky.urs.cz/item/CS_URS_2023_01/891247112" TargetMode="External" /><Relationship Id="rId53" Type="http://schemas.openxmlformats.org/officeDocument/2006/relationships/hyperlink" Target="https://podminky.urs.cz/item/CS_URS_2023_01/891261112" TargetMode="External" /><Relationship Id="rId54" Type="http://schemas.openxmlformats.org/officeDocument/2006/relationships/hyperlink" Target="https://podminky.urs.cz/item/CS_URS_2023_01/892241111" TargetMode="External" /><Relationship Id="rId55" Type="http://schemas.openxmlformats.org/officeDocument/2006/relationships/hyperlink" Target="https://podminky.urs.cz/item/CS_URS_2023_01/892273122" TargetMode="External" /><Relationship Id="rId56" Type="http://schemas.openxmlformats.org/officeDocument/2006/relationships/hyperlink" Target="https://podminky.urs.cz/item/CS_URS_2023_01/892372111" TargetMode="External" /><Relationship Id="rId57" Type="http://schemas.openxmlformats.org/officeDocument/2006/relationships/hyperlink" Target="https://podminky.urs.cz/item/CS_URS_2023_01/894411311" TargetMode="External" /><Relationship Id="rId58" Type="http://schemas.openxmlformats.org/officeDocument/2006/relationships/hyperlink" Target="https://podminky.urs.cz/item/CS_URS_2023_01/894412411" TargetMode="External" /><Relationship Id="rId59" Type="http://schemas.openxmlformats.org/officeDocument/2006/relationships/hyperlink" Target="https://podminky.urs.cz/item/CS_URS_2023_01/894414111" TargetMode="External" /><Relationship Id="rId60" Type="http://schemas.openxmlformats.org/officeDocument/2006/relationships/hyperlink" Target="https://podminky.urs.cz/item/CS_URS_2023_01/899103112" TargetMode="External" /><Relationship Id="rId61" Type="http://schemas.openxmlformats.org/officeDocument/2006/relationships/hyperlink" Target="https://podminky.urs.cz/item/CS_URS_2023_01/899121102" TargetMode="External" /><Relationship Id="rId62" Type="http://schemas.openxmlformats.org/officeDocument/2006/relationships/hyperlink" Target="https://podminky.urs.cz/item/CS_URS_2023_01/899401112" TargetMode="External" /><Relationship Id="rId63" Type="http://schemas.openxmlformats.org/officeDocument/2006/relationships/hyperlink" Target="https://podminky.urs.cz/item/CS_URS_2023_01/899401113" TargetMode="External" /><Relationship Id="rId64" Type="http://schemas.openxmlformats.org/officeDocument/2006/relationships/hyperlink" Target="https://podminky.urs.cz/item/CS_URS_2023_01/899713111" TargetMode="External" /><Relationship Id="rId65" Type="http://schemas.openxmlformats.org/officeDocument/2006/relationships/hyperlink" Target="https://podminky.urs.cz/item/CS_URS_2023_01/899721111" TargetMode="External" /><Relationship Id="rId66" Type="http://schemas.openxmlformats.org/officeDocument/2006/relationships/hyperlink" Target="https://podminky.urs.cz/item/CS_URS_2023_01/899722113" TargetMode="External" /><Relationship Id="rId67" Type="http://schemas.openxmlformats.org/officeDocument/2006/relationships/hyperlink" Target="https://podminky.urs.cz/item/CS_URS_2023_01/997221551" TargetMode="External" /><Relationship Id="rId68" Type="http://schemas.openxmlformats.org/officeDocument/2006/relationships/hyperlink" Target="https://podminky.urs.cz/item/CS_URS_2023_01/997221559" TargetMode="External" /><Relationship Id="rId69" Type="http://schemas.openxmlformats.org/officeDocument/2006/relationships/hyperlink" Target="https://podminky.urs.cz/item/CS_URS_2023_01/997221861" TargetMode="External" /><Relationship Id="rId70" Type="http://schemas.openxmlformats.org/officeDocument/2006/relationships/hyperlink" Target="https://podminky.urs.cz/item/CS_URS_2023_01/997221873" TargetMode="External" /><Relationship Id="rId71" Type="http://schemas.openxmlformats.org/officeDocument/2006/relationships/hyperlink" Target="https://podminky.urs.cz/item/CS_URS_2023_01/997221875" TargetMode="External" /><Relationship Id="rId72" Type="http://schemas.openxmlformats.org/officeDocument/2006/relationships/hyperlink" Target="https://podminky.urs.cz/item/CS_URS_2023_01/998276101" TargetMode="External" /><Relationship Id="rId73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21" TargetMode="External" /><Relationship Id="rId6" Type="http://schemas.openxmlformats.org/officeDocument/2006/relationships/hyperlink" Target="https://podminky.urs.cz/item/CS_URS_2023_01/119003131" TargetMode="External" /><Relationship Id="rId7" Type="http://schemas.openxmlformats.org/officeDocument/2006/relationships/hyperlink" Target="https://podminky.urs.cz/item/CS_URS_2023_01/119003132" TargetMode="External" /><Relationship Id="rId8" Type="http://schemas.openxmlformats.org/officeDocument/2006/relationships/hyperlink" Target="https://podminky.urs.cz/item/CS_URS_2023_01/119003217" TargetMode="External" /><Relationship Id="rId9" Type="http://schemas.openxmlformats.org/officeDocument/2006/relationships/hyperlink" Target="https://podminky.urs.cz/item/CS_URS_2023_01/119003218" TargetMode="External" /><Relationship Id="rId10" Type="http://schemas.openxmlformats.org/officeDocument/2006/relationships/hyperlink" Target="https://podminky.urs.cz/item/CS_URS_2023_01/119004111" TargetMode="External" /><Relationship Id="rId11" Type="http://schemas.openxmlformats.org/officeDocument/2006/relationships/hyperlink" Target="https://podminky.urs.cz/item/CS_URS_2023_01/119004112" TargetMode="External" /><Relationship Id="rId12" Type="http://schemas.openxmlformats.org/officeDocument/2006/relationships/hyperlink" Target="https://podminky.urs.cz/item/CS_URS_2023_01/121112003" TargetMode="External" /><Relationship Id="rId13" Type="http://schemas.openxmlformats.org/officeDocument/2006/relationships/hyperlink" Target="https://podminky.urs.cz/item/CS_URS_2023_01/131151201" TargetMode="External" /><Relationship Id="rId14" Type="http://schemas.openxmlformats.org/officeDocument/2006/relationships/hyperlink" Target="https://podminky.urs.cz/item/CS_URS_2023_01/131251201" TargetMode="External" /><Relationship Id="rId15" Type="http://schemas.openxmlformats.org/officeDocument/2006/relationships/hyperlink" Target="https://podminky.urs.cz/item/CS_URS_2023_01/131351201" TargetMode="External" /><Relationship Id="rId16" Type="http://schemas.openxmlformats.org/officeDocument/2006/relationships/hyperlink" Target="https://podminky.urs.cz/item/CS_URS_2023_01/139001101" TargetMode="External" /><Relationship Id="rId17" Type="http://schemas.openxmlformats.org/officeDocument/2006/relationships/hyperlink" Target="https://podminky.urs.cz/item/CS_URS_2023_01/141721212" TargetMode="External" /><Relationship Id="rId18" Type="http://schemas.openxmlformats.org/officeDocument/2006/relationships/hyperlink" Target="https://podminky.urs.cz/item/CS_URS_2023_01/151101201" TargetMode="External" /><Relationship Id="rId19" Type="http://schemas.openxmlformats.org/officeDocument/2006/relationships/hyperlink" Target="https://podminky.urs.cz/item/CS_URS_2023_01/151101211" TargetMode="External" /><Relationship Id="rId20" Type="http://schemas.openxmlformats.org/officeDocument/2006/relationships/hyperlink" Target="https://podminky.urs.cz/item/CS_URS_2023_01/162251102" TargetMode="External" /><Relationship Id="rId21" Type="http://schemas.openxmlformats.org/officeDocument/2006/relationships/hyperlink" Target="https://podminky.urs.cz/item/CS_URS_2023_01/162451106" TargetMode="External" /><Relationship Id="rId22" Type="http://schemas.openxmlformats.org/officeDocument/2006/relationships/hyperlink" Target="https://podminky.urs.cz/item/CS_URS_2023_01/162451126" TargetMode="External" /><Relationship Id="rId23" Type="http://schemas.openxmlformats.org/officeDocument/2006/relationships/hyperlink" Target="https://podminky.urs.cz/item/CS_URS_2023_01/167151101" TargetMode="External" /><Relationship Id="rId24" Type="http://schemas.openxmlformats.org/officeDocument/2006/relationships/hyperlink" Target="https://podminky.urs.cz/item/CS_URS_2023_01/167151102" TargetMode="External" /><Relationship Id="rId25" Type="http://schemas.openxmlformats.org/officeDocument/2006/relationships/hyperlink" Target="https://podminky.urs.cz/item/CS_URS_2023_01/171152501" TargetMode="External" /><Relationship Id="rId26" Type="http://schemas.openxmlformats.org/officeDocument/2006/relationships/hyperlink" Target="https://podminky.urs.cz/item/CS_URS_2023_01/171201231" TargetMode="External" /><Relationship Id="rId27" Type="http://schemas.openxmlformats.org/officeDocument/2006/relationships/hyperlink" Target="https://podminky.urs.cz/item/CS_URS_2023_01/171251201" TargetMode="External" /><Relationship Id="rId28" Type="http://schemas.openxmlformats.org/officeDocument/2006/relationships/hyperlink" Target="https://podminky.urs.cz/item/CS_URS_2023_01/174151101" TargetMode="External" /><Relationship Id="rId29" Type="http://schemas.openxmlformats.org/officeDocument/2006/relationships/hyperlink" Target="https://podminky.urs.cz/item/CS_URS_2023_01/175151101" TargetMode="External" /><Relationship Id="rId30" Type="http://schemas.openxmlformats.org/officeDocument/2006/relationships/hyperlink" Target="https://podminky.urs.cz/item/CS_URS_2023_01/181311103" TargetMode="External" /><Relationship Id="rId31" Type="http://schemas.openxmlformats.org/officeDocument/2006/relationships/hyperlink" Target="https://podminky.urs.cz/item/CS_URS_2023_01/451572111" TargetMode="External" /><Relationship Id="rId32" Type="http://schemas.openxmlformats.org/officeDocument/2006/relationships/hyperlink" Target="https://podminky.urs.cz/item/CS_URS_2023_01/452313131" TargetMode="External" /><Relationship Id="rId33" Type="http://schemas.openxmlformats.org/officeDocument/2006/relationships/hyperlink" Target="https://podminky.urs.cz/item/CS_URS_2023_01/452353101" TargetMode="External" /><Relationship Id="rId34" Type="http://schemas.openxmlformats.org/officeDocument/2006/relationships/hyperlink" Target="https://podminky.urs.cz/item/CS_URS_2023_01/566901132" TargetMode="External" /><Relationship Id="rId35" Type="http://schemas.openxmlformats.org/officeDocument/2006/relationships/hyperlink" Target="https://podminky.urs.cz/item/CS_URS_2023_01/566901161" TargetMode="External" /><Relationship Id="rId36" Type="http://schemas.openxmlformats.org/officeDocument/2006/relationships/hyperlink" Target="https://podminky.urs.cz/item/CS_URS_2023_01/566901171" TargetMode="External" /><Relationship Id="rId37" Type="http://schemas.openxmlformats.org/officeDocument/2006/relationships/hyperlink" Target="https://podminky.urs.cz/item/CS_URS_2023_01/572340111" TargetMode="External" /><Relationship Id="rId38" Type="http://schemas.openxmlformats.org/officeDocument/2006/relationships/hyperlink" Target="https://podminky.urs.cz/item/CS_URS_2023_01/573211111" TargetMode="External" /><Relationship Id="rId39" Type="http://schemas.openxmlformats.org/officeDocument/2006/relationships/hyperlink" Target="https://podminky.urs.cz/item/CS_URS_2023_01/857242122" TargetMode="External" /><Relationship Id="rId40" Type="http://schemas.openxmlformats.org/officeDocument/2006/relationships/hyperlink" Target="https://podminky.urs.cz/item/CS_URS_2023_01/857262122" TargetMode="External" /><Relationship Id="rId41" Type="http://schemas.openxmlformats.org/officeDocument/2006/relationships/hyperlink" Target="https://podminky.urs.cz/item/CS_URS_2023_01/857264122" TargetMode="External" /><Relationship Id="rId42" Type="http://schemas.openxmlformats.org/officeDocument/2006/relationships/hyperlink" Target="https://podminky.urs.cz/item/CS_URS_2023_01/871241141" TargetMode="External" /><Relationship Id="rId43" Type="http://schemas.openxmlformats.org/officeDocument/2006/relationships/hyperlink" Target="https://podminky.urs.cz/item/CS_URS_2023_01/871251141" TargetMode="External" /><Relationship Id="rId44" Type="http://schemas.openxmlformats.org/officeDocument/2006/relationships/hyperlink" Target="https://podminky.urs.cz/item/CS_URS_2023_01/877161101" TargetMode="External" /><Relationship Id="rId45" Type="http://schemas.openxmlformats.org/officeDocument/2006/relationships/hyperlink" Target="https://podminky.urs.cz/item/CS_URS_2023_01/877251126" TargetMode="External" /><Relationship Id="rId46" Type="http://schemas.openxmlformats.org/officeDocument/2006/relationships/hyperlink" Target="https://podminky.urs.cz/item/CS_URS_2023_01/891241112" TargetMode="External" /><Relationship Id="rId47" Type="http://schemas.openxmlformats.org/officeDocument/2006/relationships/hyperlink" Target="https://podminky.urs.cz/item/CS_URS_2023_01/891247112" TargetMode="External" /><Relationship Id="rId48" Type="http://schemas.openxmlformats.org/officeDocument/2006/relationships/hyperlink" Target="https://podminky.urs.cz/item/CS_URS_2023_01/891261112" TargetMode="External" /><Relationship Id="rId49" Type="http://schemas.openxmlformats.org/officeDocument/2006/relationships/hyperlink" Target="https://podminky.urs.cz/item/CS_URS_2023_01/892241111" TargetMode="External" /><Relationship Id="rId50" Type="http://schemas.openxmlformats.org/officeDocument/2006/relationships/hyperlink" Target="https://podminky.urs.cz/item/CS_URS_2023_01/892273122" TargetMode="External" /><Relationship Id="rId51" Type="http://schemas.openxmlformats.org/officeDocument/2006/relationships/hyperlink" Target="https://podminky.urs.cz/item/CS_URS_2023_01/892372111" TargetMode="External" /><Relationship Id="rId52" Type="http://schemas.openxmlformats.org/officeDocument/2006/relationships/hyperlink" Target="https://podminky.urs.cz/item/CS_URS_2023_01/899121102" TargetMode="External" /><Relationship Id="rId53" Type="http://schemas.openxmlformats.org/officeDocument/2006/relationships/hyperlink" Target="https://podminky.urs.cz/item/CS_URS_2023_01/899401112" TargetMode="External" /><Relationship Id="rId54" Type="http://schemas.openxmlformats.org/officeDocument/2006/relationships/hyperlink" Target="https://podminky.urs.cz/item/CS_URS_2023_01/899401113" TargetMode="External" /><Relationship Id="rId55" Type="http://schemas.openxmlformats.org/officeDocument/2006/relationships/hyperlink" Target="https://podminky.urs.cz/item/CS_URS_2023_01/899713111" TargetMode="External" /><Relationship Id="rId56" Type="http://schemas.openxmlformats.org/officeDocument/2006/relationships/hyperlink" Target="https://podminky.urs.cz/item/CS_URS_2023_01/899721111" TargetMode="External" /><Relationship Id="rId57" Type="http://schemas.openxmlformats.org/officeDocument/2006/relationships/hyperlink" Target="https://podminky.urs.cz/item/CS_URS_2023_01/899722113" TargetMode="External" /><Relationship Id="rId58" Type="http://schemas.openxmlformats.org/officeDocument/2006/relationships/hyperlink" Target="https://podminky.urs.cz/item/CS_URS_2023_01/997221551" TargetMode="External" /><Relationship Id="rId59" Type="http://schemas.openxmlformats.org/officeDocument/2006/relationships/hyperlink" Target="https://podminky.urs.cz/item/CS_URS_2023_01/997221559" TargetMode="External" /><Relationship Id="rId60" Type="http://schemas.openxmlformats.org/officeDocument/2006/relationships/hyperlink" Target="https://podminky.urs.cz/item/CS_URS_2023_01/997221861" TargetMode="External" /><Relationship Id="rId61" Type="http://schemas.openxmlformats.org/officeDocument/2006/relationships/hyperlink" Target="https://podminky.urs.cz/item/CS_URS_2023_01/997221873" TargetMode="External" /><Relationship Id="rId62" Type="http://schemas.openxmlformats.org/officeDocument/2006/relationships/hyperlink" Target="https://podminky.urs.cz/item/CS_URS_2023_01/997221875" TargetMode="External" /><Relationship Id="rId63" Type="http://schemas.openxmlformats.org/officeDocument/2006/relationships/hyperlink" Target="https://podminky.urs.cz/item/CS_URS_2023_01/998276101" TargetMode="External" /><Relationship Id="rId6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05" TargetMode="External" /><Relationship Id="rId6" Type="http://schemas.openxmlformats.org/officeDocument/2006/relationships/hyperlink" Target="https://podminky.urs.cz/item/CS_URS_2023_01/119001421" TargetMode="External" /><Relationship Id="rId7" Type="http://schemas.openxmlformats.org/officeDocument/2006/relationships/hyperlink" Target="https://podminky.urs.cz/item/CS_URS_2023_01/119003131" TargetMode="External" /><Relationship Id="rId8" Type="http://schemas.openxmlformats.org/officeDocument/2006/relationships/hyperlink" Target="https://podminky.urs.cz/item/CS_URS_2023_01/119003132" TargetMode="External" /><Relationship Id="rId9" Type="http://schemas.openxmlformats.org/officeDocument/2006/relationships/hyperlink" Target="https://podminky.urs.cz/item/CS_URS_2023_01/119003217" TargetMode="External" /><Relationship Id="rId10" Type="http://schemas.openxmlformats.org/officeDocument/2006/relationships/hyperlink" Target="https://podminky.urs.cz/item/CS_URS_2023_01/119003218" TargetMode="External" /><Relationship Id="rId11" Type="http://schemas.openxmlformats.org/officeDocument/2006/relationships/hyperlink" Target="https://podminky.urs.cz/item/CS_URS_2023_01/119004111" TargetMode="External" /><Relationship Id="rId12" Type="http://schemas.openxmlformats.org/officeDocument/2006/relationships/hyperlink" Target="https://podminky.urs.cz/item/CS_URS_2023_01/119004112" TargetMode="External" /><Relationship Id="rId13" Type="http://schemas.openxmlformats.org/officeDocument/2006/relationships/hyperlink" Target="https://podminky.urs.cz/item/CS_URS_2023_01/121112003" TargetMode="External" /><Relationship Id="rId14" Type="http://schemas.openxmlformats.org/officeDocument/2006/relationships/hyperlink" Target="https://podminky.urs.cz/item/CS_URS_2023_01/131151201" TargetMode="External" /><Relationship Id="rId15" Type="http://schemas.openxmlformats.org/officeDocument/2006/relationships/hyperlink" Target="https://podminky.urs.cz/item/CS_URS_2023_01/131251201" TargetMode="External" /><Relationship Id="rId16" Type="http://schemas.openxmlformats.org/officeDocument/2006/relationships/hyperlink" Target="https://podminky.urs.cz/item/CS_URS_2023_01/131351201" TargetMode="External" /><Relationship Id="rId17" Type="http://schemas.openxmlformats.org/officeDocument/2006/relationships/hyperlink" Target="https://podminky.urs.cz/item/CS_URS_2023_01/139001101" TargetMode="External" /><Relationship Id="rId18" Type="http://schemas.openxmlformats.org/officeDocument/2006/relationships/hyperlink" Target="https://podminky.urs.cz/item/CS_URS_2023_01/141721212" TargetMode="External" /><Relationship Id="rId19" Type="http://schemas.openxmlformats.org/officeDocument/2006/relationships/hyperlink" Target="https://podminky.urs.cz/item/CS_URS_2023_01/151101201" TargetMode="External" /><Relationship Id="rId20" Type="http://schemas.openxmlformats.org/officeDocument/2006/relationships/hyperlink" Target="https://podminky.urs.cz/item/CS_URS_2023_01/151101211" TargetMode="External" /><Relationship Id="rId21" Type="http://schemas.openxmlformats.org/officeDocument/2006/relationships/hyperlink" Target="https://podminky.urs.cz/item/CS_URS_2023_01/162251102" TargetMode="External" /><Relationship Id="rId22" Type="http://schemas.openxmlformats.org/officeDocument/2006/relationships/hyperlink" Target="https://podminky.urs.cz/item/CS_URS_2023_01/162451106" TargetMode="External" /><Relationship Id="rId23" Type="http://schemas.openxmlformats.org/officeDocument/2006/relationships/hyperlink" Target="https://podminky.urs.cz/item/CS_URS_2023_01/162451126" TargetMode="External" /><Relationship Id="rId24" Type="http://schemas.openxmlformats.org/officeDocument/2006/relationships/hyperlink" Target="https://podminky.urs.cz/item/CS_URS_2023_01/167151101" TargetMode="External" /><Relationship Id="rId25" Type="http://schemas.openxmlformats.org/officeDocument/2006/relationships/hyperlink" Target="https://podminky.urs.cz/item/CS_URS_2023_01/167151102" TargetMode="External" /><Relationship Id="rId26" Type="http://schemas.openxmlformats.org/officeDocument/2006/relationships/hyperlink" Target="https://podminky.urs.cz/item/CS_URS_2023_01/171152501" TargetMode="External" /><Relationship Id="rId27" Type="http://schemas.openxmlformats.org/officeDocument/2006/relationships/hyperlink" Target="https://podminky.urs.cz/item/CS_URS_2023_01/171201231" TargetMode="External" /><Relationship Id="rId28" Type="http://schemas.openxmlformats.org/officeDocument/2006/relationships/hyperlink" Target="https://podminky.urs.cz/item/CS_URS_2023_01/171251201" TargetMode="External" /><Relationship Id="rId29" Type="http://schemas.openxmlformats.org/officeDocument/2006/relationships/hyperlink" Target="https://podminky.urs.cz/item/CS_URS_2023_01/174151101" TargetMode="External" /><Relationship Id="rId30" Type="http://schemas.openxmlformats.org/officeDocument/2006/relationships/hyperlink" Target="https://podminky.urs.cz/item/CS_URS_2023_01/175151101" TargetMode="External" /><Relationship Id="rId31" Type="http://schemas.openxmlformats.org/officeDocument/2006/relationships/hyperlink" Target="https://podminky.urs.cz/item/CS_URS_2023_01/181311103" TargetMode="External" /><Relationship Id="rId32" Type="http://schemas.openxmlformats.org/officeDocument/2006/relationships/hyperlink" Target="https://podminky.urs.cz/item/CS_URS_2023_01/451572111" TargetMode="External" /><Relationship Id="rId33" Type="http://schemas.openxmlformats.org/officeDocument/2006/relationships/hyperlink" Target="https://podminky.urs.cz/item/CS_URS_2023_01/452313131" TargetMode="External" /><Relationship Id="rId34" Type="http://schemas.openxmlformats.org/officeDocument/2006/relationships/hyperlink" Target="https://podminky.urs.cz/item/CS_URS_2023_01/452353101" TargetMode="External" /><Relationship Id="rId35" Type="http://schemas.openxmlformats.org/officeDocument/2006/relationships/hyperlink" Target="https://podminky.urs.cz/item/CS_URS_2023_01/566901132" TargetMode="External" /><Relationship Id="rId36" Type="http://schemas.openxmlformats.org/officeDocument/2006/relationships/hyperlink" Target="https://podminky.urs.cz/item/CS_URS_2023_01/566901161" TargetMode="External" /><Relationship Id="rId37" Type="http://schemas.openxmlformats.org/officeDocument/2006/relationships/hyperlink" Target="https://podminky.urs.cz/item/CS_URS_2023_01/566901171" TargetMode="External" /><Relationship Id="rId38" Type="http://schemas.openxmlformats.org/officeDocument/2006/relationships/hyperlink" Target="https://podminky.urs.cz/item/CS_URS_2023_01/572340111" TargetMode="External" /><Relationship Id="rId39" Type="http://schemas.openxmlformats.org/officeDocument/2006/relationships/hyperlink" Target="https://podminky.urs.cz/item/CS_URS_2023_01/573211111" TargetMode="External" /><Relationship Id="rId40" Type="http://schemas.openxmlformats.org/officeDocument/2006/relationships/hyperlink" Target="https://podminky.urs.cz/item/CS_URS_2023_01/857242122" TargetMode="External" /><Relationship Id="rId41" Type="http://schemas.openxmlformats.org/officeDocument/2006/relationships/hyperlink" Target="https://podminky.urs.cz/item/CS_URS_2023_01/857262122" TargetMode="External" /><Relationship Id="rId42" Type="http://schemas.openxmlformats.org/officeDocument/2006/relationships/hyperlink" Target="https://podminky.urs.cz/item/CS_URS_2023_01/857264122" TargetMode="External" /><Relationship Id="rId43" Type="http://schemas.openxmlformats.org/officeDocument/2006/relationships/hyperlink" Target="https://podminky.urs.cz/item/CS_URS_2023_01/871241141" TargetMode="External" /><Relationship Id="rId44" Type="http://schemas.openxmlformats.org/officeDocument/2006/relationships/hyperlink" Target="https://podminky.urs.cz/item/CS_URS_2023_01/871251141" TargetMode="External" /><Relationship Id="rId45" Type="http://schemas.openxmlformats.org/officeDocument/2006/relationships/hyperlink" Target="https://podminky.urs.cz/item/CS_URS_2023_01/877161101" TargetMode="External" /><Relationship Id="rId46" Type="http://schemas.openxmlformats.org/officeDocument/2006/relationships/hyperlink" Target="https://podminky.urs.cz/item/CS_URS_2023_01/877251126" TargetMode="External" /><Relationship Id="rId47" Type="http://schemas.openxmlformats.org/officeDocument/2006/relationships/hyperlink" Target="https://podminky.urs.cz/item/CS_URS_2023_01/891241112" TargetMode="External" /><Relationship Id="rId48" Type="http://schemas.openxmlformats.org/officeDocument/2006/relationships/hyperlink" Target="https://podminky.urs.cz/item/CS_URS_2023_01/891247112" TargetMode="External" /><Relationship Id="rId49" Type="http://schemas.openxmlformats.org/officeDocument/2006/relationships/hyperlink" Target="https://podminky.urs.cz/item/CS_URS_2023_01/891261112" TargetMode="External" /><Relationship Id="rId50" Type="http://schemas.openxmlformats.org/officeDocument/2006/relationships/hyperlink" Target="https://podminky.urs.cz/item/CS_URS_2023_01/892241111" TargetMode="External" /><Relationship Id="rId51" Type="http://schemas.openxmlformats.org/officeDocument/2006/relationships/hyperlink" Target="https://podminky.urs.cz/item/CS_URS_2023_01/892273122" TargetMode="External" /><Relationship Id="rId52" Type="http://schemas.openxmlformats.org/officeDocument/2006/relationships/hyperlink" Target="https://podminky.urs.cz/item/CS_URS_2023_01/892372111" TargetMode="External" /><Relationship Id="rId53" Type="http://schemas.openxmlformats.org/officeDocument/2006/relationships/hyperlink" Target="https://podminky.urs.cz/item/CS_URS_2023_01/899121102" TargetMode="External" /><Relationship Id="rId54" Type="http://schemas.openxmlformats.org/officeDocument/2006/relationships/hyperlink" Target="https://podminky.urs.cz/item/CS_URS_2023_01/899401112" TargetMode="External" /><Relationship Id="rId55" Type="http://schemas.openxmlformats.org/officeDocument/2006/relationships/hyperlink" Target="https://podminky.urs.cz/item/CS_URS_2023_01/899401113" TargetMode="External" /><Relationship Id="rId56" Type="http://schemas.openxmlformats.org/officeDocument/2006/relationships/hyperlink" Target="https://podminky.urs.cz/item/CS_URS_2023_01/899713111" TargetMode="External" /><Relationship Id="rId57" Type="http://schemas.openxmlformats.org/officeDocument/2006/relationships/hyperlink" Target="https://podminky.urs.cz/item/CS_URS_2023_01/899721111" TargetMode="External" /><Relationship Id="rId58" Type="http://schemas.openxmlformats.org/officeDocument/2006/relationships/hyperlink" Target="https://podminky.urs.cz/item/CS_URS_2023_01/899722113" TargetMode="External" /><Relationship Id="rId59" Type="http://schemas.openxmlformats.org/officeDocument/2006/relationships/hyperlink" Target="https://podminky.urs.cz/item/CS_URS_2023_01/997221551" TargetMode="External" /><Relationship Id="rId60" Type="http://schemas.openxmlformats.org/officeDocument/2006/relationships/hyperlink" Target="https://podminky.urs.cz/item/CS_URS_2023_01/997221559" TargetMode="External" /><Relationship Id="rId61" Type="http://schemas.openxmlformats.org/officeDocument/2006/relationships/hyperlink" Target="https://podminky.urs.cz/item/CS_URS_2023_01/997221861" TargetMode="External" /><Relationship Id="rId62" Type="http://schemas.openxmlformats.org/officeDocument/2006/relationships/hyperlink" Target="https://podminky.urs.cz/item/CS_URS_2023_01/997221873" TargetMode="External" /><Relationship Id="rId63" Type="http://schemas.openxmlformats.org/officeDocument/2006/relationships/hyperlink" Target="https://podminky.urs.cz/item/CS_URS_2023_01/997221875" TargetMode="External" /><Relationship Id="rId64" Type="http://schemas.openxmlformats.org/officeDocument/2006/relationships/hyperlink" Target="https://podminky.urs.cz/item/CS_URS_2023_01/998276101" TargetMode="External" /><Relationship Id="rId65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21" TargetMode="External" /><Relationship Id="rId6" Type="http://schemas.openxmlformats.org/officeDocument/2006/relationships/hyperlink" Target="https://podminky.urs.cz/item/CS_URS_2023_01/119003131" TargetMode="External" /><Relationship Id="rId7" Type="http://schemas.openxmlformats.org/officeDocument/2006/relationships/hyperlink" Target="https://podminky.urs.cz/item/CS_URS_2023_01/119003132" TargetMode="External" /><Relationship Id="rId8" Type="http://schemas.openxmlformats.org/officeDocument/2006/relationships/hyperlink" Target="https://podminky.urs.cz/item/CS_URS_2023_01/119003217" TargetMode="External" /><Relationship Id="rId9" Type="http://schemas.openxmlformats.org/officeDocument/2006/relationships/hyperlink" Target="https://podminky.urs.cz/item/CS_URS_2023_01/119003218" TargetMode="External" /><Relationship Id="rId10" Type="http://schemas.openxmlformats.org/officeDocument/2006/relationships/hyperlink" Target="https://podminky.urs.cz/item/CS_URS_2023_01/119004111" TargetMode="External" /><Relationship Id="rId11" Type="http://schemas.openxmlformats.org/officeDocument/2006/relationships/hyperlink" Target="https://podminky.urs.cz/item/CS_URS_2023_01/119004112" TargetMode="External" /><Relationship Id="rId12" Type="http://schemas.openxmlformats.org/officeDocument/2006/relationships/hyperlink" Target="https://podminky.urs.cz/item/CS_URS_2023_01/121112003" TargetMode="External" /><Relationship Id="rId13" Type="http://schemas.openxmlformats.org/officeDocument/2006/relationships/hyperlink" Target="https://podminky.urs.cz/item/CS_URS_2023_01/131151201" TargetMode="External" /><Relationship Id="rId14" Type="http://schemas.openxmlformats.org/officeDocument/2006/relationships/hyperlink" Target="https://podminky.urs.cz/item/CS_URS_2023_01/131251201" TargetMode="External" /><Relationship Id="rId15" Type="http://schemas.openxmlformats.org/officeDocument/2006/relationships/hyperlink" Target="https://podminky.urs.cz/item/CS_URS_2023_01/131351201" TargetMode="External" /><Relationship Id="rId16" Type="http://schemas.openxmlformats.org/officeDocument/2006/relationships/hyperlink" Target="https://podminky.urs.cz/item/CS_URS_2023_01/139001101" TargetMode="External" /><Relationship Id="rId17" Type="http://schemas.openxmlformats.org/officeDocument/2006/relationships/hyperlink" Target="https://podminky.urs.cz/item/CS_URS_2023_01/141721211" TargetMode="External" /><Relationship Id="rId18" Type="http://schemas.openxmlformats.org/officeDocument/2006/relationships/hyperlink" Target="https://podminky.urs.cz/item/CS_URS_2023_01/151101201" TargetMode="External" /><Relationship Id="rId19" Type="http://schemas.openxmlformats.org/officeDocument/2006/relationships/hyperlink" Target="https://podminky.urs.cz/item/CS_URS_2023_01/151101211" TargetMode="External" /><Relationship Id="rId20" Type="http://schemas.openxmlformats.org/officeDocument/2006/relationships/hyperlink" Target="https://podminky.urs.cz/item/CS_URS_2023_01/162251102" TargetMode="External" /><Relationship Id="rId21" Type="http://schemas.openxmlformats.org/officeDocument/2006/relationships/hyperlink" Target="https://podminky.urs.cz/item/CS_URS_2023_01/162451106" TargetMode="External" /><Relationship Id="rId22" Type="http://schemas.openxmlformats.org/officeDocument/2006/relationships/hyperlink" Target="https://podminky.urs.cz/item/CS_URS_2023_01/162451126" TargetMode="External" /><Relationship Id="rId23" Type="http://schemas.openxmlformats.org/officeDocument/2006/relationships/hyperlink" Target="https://podminky.urs.cz/item/CS_URS_2023_01/167151101" TargetMode="External" /><Relationship Id="rId24" Type="http://schemas.openxmlformats.org/officeDocument/2006/relationships/hyperlink" Target="https://podminky.urs.cz/item/CS_URS_2023_01/167151102" TargetMode="External" /><Relationship Id="rId25" Type="http://schemas.openxmlformats.org/officeDocument/2006/relationships/hyperlink" Target="https://podminky.urs.cz/item/CS_URS_2023_01/171152501" TargetMode="External" /><Relationship Id="rId26" Type="http://schemas.openxmlformats.org/officeDocument/2006/relationships/hyperlink" Target="https://podminky.urs.cz/item/CS_URS_2023_01/171201231" TargetMode="External" /><Relationship Id="rId27" Type="http://schemas.openxmlformats.org/officeDocument/2006/relationships/hyperlink" Target="https://podminky.urs.cz/item/CS_URS_2023_01/171251201" TargetMode="External" /><Relationship Id="rId28" Type="http://schemas.openxmlformats.org/officeDocument/2006/relationships/hyperlink" Target="https://podminky.urs.cz/item/CS_URS_2023_01/174151101" TargetMode="External" /><Relationship Id="rId29" Type="http://schemas.openxmlformats.org/officeDocument/2006/relationships/hyperlink" Target="https://podminky.urs.cz/item/CS_URS_2023_01/175151101" TargetMode="External" /><Relationship Id="rId30" Type="http://schemas.openxmlformats.org/officeDocument/2006/relationships/hyperlink" Target="https://podminky.urs.cz/item/CS_URS_2023_01/181311103" TargetMode="External" /><Relationship Id="rId31" Type="http://schemas.openxmlformats.org/officeDocument/2006/relationships/hyperlink" Target="https://podminky.urs.cz/item/CS_URS_2023_01/451572111" TargetMode="External" /><Relationship Id="rId32" Type="http://schemas.openxmlformats.org/officeDocument/2006/relationships/hyperlink" Target="https://podminky.urs.cz/item/CS_URS_2023_01/452313131" TargetMode="External" /><Relationship Id="rId33" Type="http://schemas.openxmlformats.org/officeDocument/2006/relationships/hyperlink" Target="https://podminky.urs.cz/item/CS_URS_2023_01/452353101" TargetMode="External" /><Relationship Id="rId34" Type="http://schemas.openxmlformats.org/officeDocument/2006/relationships/hyperlink" Target="https://podminky.urs.cz/item/CS_URS_2023_01/566901132" TargetMode="External" /><Relationship Id="rId35" Type="http://schemas.openxmlformats.org/officeDocument/2006/relationships/hyperlink" Target="https://podminky.urs.cz/item/CS_URS_2023_01/566901161" TargetMode="External" /><Relationship Id="rId36" Type="http://schemas.openxmlformats.org/officeDocument/2006/relationships/hyperlink" Target="https://podminky.urs.cz/item/CS_URS_2023_01/566901171" TargetMode="External" /><Relationship Id="rId37" Type="http://schemas.openxmlformats.org/officeDocument/2006/relationships/hyperlink" Target="https://podminky.urs.cz/item/CS_URS_2023_01/572340111" TargetMode="External" /><Relationship Id="rId38" Type="http://schemas.openxmlformats.org/officeDocument/2006/relationships/hyperlink" Target="https://podminky.urs.cz/item/CS_URS_2023_01/573211111" TargetMode="External" /><Relationship Id="rId39" Type="http://schemas.openxmlformats.org/officeDocument/2006/relationships/hyperlink" Target="https://podminky.urs.cz/item/CS_URS_2023_01/857242122" TargetMode="External" /><Relationship Id="rId40" Type="http://schemas.openxmlformats.org/officeDocument/2006/relationships/hyperlink" Target="https://podminky.urs.cz/item/CS_URS_2023_01/871241141" TargetMode="External" /><Relationship Id="rId41" Type="http://schemas.openxmlformats.org/officeDocument/2006/relationships/hyperlink" Target="https://podminky.urs.cz/item/CS_URS_2023_01/877161101" TargetMode="External" /><Relationship Id="rId42" Type="http://schemas.openxmlformats.org/officeDocument/2006/relationships/hyperlink" Target="https://podminky.urs.cz/item/CS_URS_2023_01/877241126" TargetMode="External" /><Relationship Id="rId43" Type="http://schemas.openxmlformats.org/officeDocument/2006/relationships/hyperlink" Target="https://podminky.urs.cz/item/CS_URS_2023_01/891241112" TargetMode="External" /><Relationship Id="rId44" Type="http://schemas.openxmlformats.org/officeDocument/2006/relationships/hyperlink" Target="https://podminky.urs.cz/item/CS_URS_2023_01/891247112" TargetMode="External" /><Relationship Id="rId45" Type="http://schemas.openxmlformats.org/officeDocument/2006/relationships/hyperlink" Target="https://podminky.urs.cz/item/CS_URS_2023_01/892241111" TargetMode="External" /><Relationship Id="rId46" Type="http://schemas.openxmlformats.org/officeDocument/2006/relationships/hyperlink" Target="https://podminky.urs.cz/item/CS_URS_2023_01/892273122" TargetMode="External" /><Relationship Id="rId47" Type="http://schemas.openxmlformats.org/officeDocument/2006/relationships/hyperlink" Target="https://podminky.urs.cz/item/CS_URS_2023_01/892372111" TargetMode="External" /><Relationship Id="rId48" Type="http://schemas.openxmlformats.org/officeDocument/2006/relationships/hyperlink" Target="https://podminky.urs.cz/item/CS_URS_2023_01/899121102" TargetMode="External" /><Relationship Id="rId49" Type="http://schemas.openxmlformats.org/officeDocument/2006/relationships/hyperlink" Target="https://podminky.urs.cz/item/CS_URS_2023_01/899401112" TargetMode="External" /><Relationship Id="rId50" Type="http://schemas.openxmlformats.org/officeDocument/2006/relationships/hyperlink" Target="https://podminky.urs.cz/item/CS_URS_2023_01/899401113" TargetMode="External" /><Relationship Id="rId51" Type="http://schemas.openxmlformats.org/officeDocument/2006/relationships/hyperlink" Target="https://podminky.urs.cz/item/CS_URS_2023_01/899713111" TargetMode="External" /><Relationship Id="rId52" Type="http://schemas.openxmlformats.org/officeDocument/2006/relationships/hyperlink" Target="https://podminky.urs.cz/item/CS_URS_2023_01/899721111" TargetMode="External" /><Relationship Id="rId53" Type="http://schemas.openxmlformats.org/officeDocument/2006/relationships/hyperlink" Target="https://podminky.urs.cz/item/CS_URS_2023_01/899722113" TargetMode="External" /><Relationship Id="rId54" Type="http://schemas.openxmlformats.org/officeDocument/2006/relationships/hyperlink" Target="https://podminky.urs.cz/item/CS_URS_2023_01/997221551" TargetMode="External" /><Relationship Id="rId55" Type="http://schemas.openxmlformats.org/officeDocument/2006/relationships/hyperlink" Target="https://podminky.urs.cz/item/CS_URS_2023_01/997221559" TargetMode="External" /><Relationship Id="rId56" Type="http://schemas.openxmlformats.org/officeDocument/2006/relationships/hyperlink" Target="https://podminky.urs.cz/item/CS_URS_2023_01/997221861" TargetMode="External" /><Relationship Id="rId57" Type="http://schemas.openxmlformats.org/officeDocument/2006/relationships/hyperlink" Target="https://podminky.urs.cz/item/CS_URS_2023_01/997221873" TargetMode="External" /><Relationship Id="rId58" Type="http://schemas.openxmlformats.org/officeDocument/2006/relationships/hyperlink" Target="https://podminky.urs.cz/item/CS_URS_2023_01/997221875" TargetMode="External" /><Relationship Id="rId59" Type="http://schemas.openxmlformats.org/officeDocument/2006/relationships/hyperlink" Target="https://podminky.urs.cz/item/CS_URS_2023_01/998276101" TargetMode="External" /><Relationship Id="rId60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9001401" TargetMode="External" /><Relationship Id="rId2" Type="http://schemas.openxmlformats.org/officeDocument/2006/relationships/hyperlink" Target="https://podminky.urs.cz/item/CS_URS_2023_01/119001402" TargetMode="External" /><Relationship Id="rId3" Type="http://schemas.openxmlformats.org/officeDocument/2006/relationships/hyperlink" Target="https://podminky.urs.cz/item/CS_URS_2023_01/119003131" TargetMode="External" /><Relationship Id="rId4" Type="http://schemas.openxmlformats.org/officeDocument/2006/relationships/hyperlink" Target="https://podminky.urs.cz/item/CS_URS_2023_01/119003132" TargetMode="External" /><Relationship Id="rId5" Type="http://schemas.openxmlformats.org/officeDocument/2006/relationships/hyperlink" Target="https://podminky.urs.cz/item/CS_URS_2023_01/119004111" TargetMode="External" /><Relationship Id="rId6" Type="http://schemas.openxmlformats.org/officeDocument/2006/relationships/hyperlink" Target="https://podminky.urs.cz/item/CS_URS_2023_01/119004112" TargetMode="External" /><Relationship Id="rId7" Type="http://schemas.openxmlformats.org/officeDocument/2006/relationships/hyperlink" Target="https://podminky.urs.cz/item/CS_URS_2023_01/121151103" TargetMode="External" /><Relationship Id="rId8" Type="http://schemas.openxmlformats.org/officeDocument/2006/relationships/hyperlink" Target="https://podminky.urs.cz/item/CS_URS_2023_01/131151203" TargetMode="External" /><Relationship Id="rId9" Type="http://schemas.openxmlformats.org/officeDocument/2006/relationships/hyperlink" Target="https://podminky.urs.cz/item/CS_URS_2023_01/131251203" TargetMode="External" /><Relationship Id="rId10" Type="http://schemas.openxmlformats.org/officeDocument/2006/relationships/hyperlink" Target="https://podminky.urs.cz/item/CS_URS_2023_01/131351203" TargetMode="External" /><Relationship Id="rId11" Type="http://schemas.openxmlformats.org/officeDocument/2006/relationships/hyperlink" Target="https://podminky.urs.cz/item/CS_URS_2023_01/139001101" TargetMode="External" /><Relationship Id="rId12" Type="http://schemas.openxmlformats.org/officeDocument/2006/relationships/hyperlink" Target="https://podminky.urs.cz/item/CS_URS_2023_01/151101101" TargetMode="External" /><Relationship Id="rId13" Type="http://schemas.openxmlformats.org/officeDocument/2006/relationships/hyperlink" Target="https://podminky.urs.cz/item/CS_URS_2023_01/151101102" TargetMode="External" /><Relationship Id="rId14" Type="http://schemas.openxmlformats.org/officeDocument/2006/relationships/hyperlink" Target="https://podminky.urs.cz/item/CS_URS_2023_01/151101111" TargetMode="External" /><Relationship Id="rId15" Type="http://schemas.openxmlformats.org/officeDocument/2006/relationships/hyperlink" Target="https://podminky.urs.cz/item/CS_URS_2023_01/151101112" TargetMode="External" /><Relationship Id="rId16" Type="http://schemas.openxmlformats.org/officeDocument/2006/relationships/hyperlink" Target="https://podminky.urs.cz/item/CS_URS_2023_01/162251102" TargetMode="External" /><Relationship Id="rId17" Type="http://schemas.openxmlformats.org/officeDocument/2006/relationships/hyperlink" Target="https://podminky.urs.cz/item/CS_URS_2023_01/162251122" TargetMode="External" /><Relationship Id="rId18" Type="http://schemas.openxmlformats.org/officeDocument/2006/relationships/hyperlink" Target="https://podminky.urs.cz/item/CS_URS_2023_01/162451106" TargetMode="External" /><Relationship Id="rId19" Type="http://schemas.openxmlformats.org/officeDocument/2006/relationships/hyperlink" Target="https://podminky.urs.cz/item/CS_URS_2023_01/162451126" TargetMode="External" /><Relationship Id="rId20" Type="http://schemas.openxmlformats.org/officeDocument/2006/relationships/hyperlink" Target="https://podminky.urs.cz/item/CS_URS_2023_01/167151101" TargetMode="External" /><Relationship Id="rId21" Type="http://schemas.openxmlformats.org/officeDocument/2006/relationships/hyperlink" Target="https://podminky.urs.cz/item/CS_URS_2023_01/167151102" TargetMode="External" /><Relationship Id="rId22" Type="http://schemas.openxmlformats.org/officeDocument/2006/relationships/hyperlink" Target="https://podminky.urs.cz/item/CS_URS_2023_01/171152501" TargetMode="External" /><Relationship Id="rId23" Type="http://schemas.openxmlformats.org/officeDocument/2006/relationships/hyperlink" Target="https://podminky.urs.cz/item/CS_URS_2023_01/171201231" TargetMode="External" /><Relationship Id="rId24" Type="http://schemas.openxmlformats.org/officeDocument/2006/relationships/hyperlink" Target="https://podminky.urs.cz/item/CS_URS_2023_01/171251201" TargetMode="External" /><Relationship Id="rId25" Type="http://schemas.openxmlformats.org/officeDocument/2006/relationships/hyperlink" Target="https://podminky.urs.cz/item/CS_URS_2023_01/174151101" TargetMode="External" /><Relationship Id="rId26" Type="http://schemas.openxmlformats.org/officeDocument/2006/relationships/hyperlink" Target="https://podminky.urs.cz/item/CS_URS_2023_01/175151101" TargetMode="External" /><Relationship Id="rId27" Type="http://schemas.openxmlformats.org/officeDocument/2006/relationships/hyperlink" Target="https://podminky.urs.cz/item/CS_URS_2023_01/181351003" TargetMode="External" /><Relationship Id="rId28" Type="http://schemas.openxmlformats.org/officeDocument/2006/relationships/hyperlink" Target="https://podminky.urs.cz/item/CS_URS_2023_01/380326342" TargetMode="External" /><Relationship Id="rId29" Type="http://schemas.openxmlformats.org/officeDocument/2006/relationships/hyperlink" Target="https://podminky.urs.cz/item/CS_URS_2023_01/380356231" TargetMode="External" /><Relationship Id="rId30" Type="http://schemas.openxmlformats.org/officeDocument/2006/relationships/hyperlink" Target="https://podminky.urs.cz/item/CS_URS_2023_01/380356232" TargetMode="External" /><Relationship Id="rId31" Type="http://schemas.openxmlformats.org/officeDocument/2006/relationships/hyperlink" Target="https://podminky.urs.cz/item/CS_URS_2023_01/380361006" TargetMode="External" /><Relationship Id="rId32" Type="http://schemas.openxmlformats.org/officeDocument/2006/relationships/hyperlink" Target="https://podminky.urs.cz/item/CS_URS_2023_01/451572111" TargetMode="External" /><Relationship Id="rId33" Type="http://schemas.openxmlformats.org/officeDocument/2006/relationships/hyperlink" Target="https://podminky.urs.cz/item/CS_URS_2023_01/452311141" TargetMode="External" /><Relationship Id="rId34" Type="http://schemas.openxmlformats.org/officeDocument/2006/relationships/hyperlink" Target="https://podminky.urs.cz/item/CS_URS_2023_01/452313151" TargetMode="External" /><Relationship Id="rId35" Type="http://schemas.openxmlformats.org/officeDocument/2006/relationships/hyperlink" Target="https://podminky.urs.cz/item/CS_URS_2023_01/452351101" TargetMode="External" /><Relationship Id="rId36" Type="http://schemas.openxmlformats.org/officeDocument/2006/relationships/hyperlink" Target="https://podminky.urs.cz/item/CS_URS_2023_01/452353101" TargetMode="External" /><Relationship Id="rId37" Type="http://schemas.openxmlformats.org/officeDocument/2006/relationships/hyperlink" Target="https://podminky.urs.cz/item/CS_URS_2023_01/452368211" TargetMode="External" /><Relationship Id="rId38" Type="http://schemas.openxmlformats.org/officeDocument/2006/relationships/hyperlink" Target="https://podminky.urs.cz/item/CS_URS_2023_01/631313231" TargetMode="External" /><Relationship Id="rId39" Type="http://schemas.openxmlformats.org/officeDocument/2006/relationships/hyperlink" Target="https://podminky.urs.cz/item/CS_URS_2023_01/857242122" TargetMode="External" /><Relationship Id="rId40" Type="http://schemas.openxmlformats.org/officeDocument/2006/relationships/hyperlink" Target="https://podminky.urs.cz/item/CS_URS_2023_01/857262122" TargetMode="External" /><Relationship Id="rId41" Type="http://schemas.openxmlformats.org/officeDocument/2006/relationships/hyperlink" Target="https://podminky.urs.cz/item/CS_URS_2023_01/857264122" TargetMode="External" /><Relationship Id="rId42" Type="http://schemas.openxmlformats.org/officeDocument/2006/relationships/hyperlink" Target="https://podminky.urs.cz/item/CS_URS_2023_01/871251211" TargetMode="External" /><Relationship Id="rId43" Type="http://schemas.openxmlformats.org/officeDocument/2006/relationships/hyperlink" Target="https://podminky.urs.cz/item/CS_URS_2023_01/891212312" TargetMode="External" /><Relationship Id="rId44" Type="http://schemas.openxmlformats.org/officeDocument/2006/relationships/hyperlink" Target="https://podminky.urs.cz/item/CS_URS_2023_01/891241222" TargetMode="External" /><Relationship Id="rId45" Type="http://schemas.openxmlformats.org/officeDocument/2006/relationships/hyperlink" Target="https://podminky.urs.cz/item/CS_URS_2023_01/891243431" TargetMode="External" /><Relationship Id="rId46" Type="http://schemas.openxmlformats.org/officeDocument/2006/relationships/hyperlink" Target="https://podminky.urs.cz/item/CS_URS_2023_01/891244121" TargetMode="External" /><Relationship Id="rId47" Type="http://schemas.openxmlformats.org/officeDocument/2006/relationships/hyperlink" Target="https://podminky.urs.cz/item/CS_URS_2023_01/891245321" TargetMode="External" /><Relationship Id="rId48" Type="http://schemas.openxmlformats.org/officeDocument/2006/relationships/hyperlink" Target="https://podminky.urs.cz/item/CS_URS_2023_01/891261222" TargetMode="External" /><Relationship Id="rId49" Type="http://schemas.openxmlformats.org/officeDocument/2006/relationships/hyperlink" Target="https://podminky.urs.cz/item/CS_URS_2023_01/899104112" TargetMode="External" /><Relationship Id="rId50" Type="http://schemas.openxmlformats.org/officeDocument/2006/relationships/hyperlink" Target="https://podminky.urs.cz/item/CS_URS_2023_01/931991111" TargetMode="External" /><Relationship Id="rId51" Type="http://schemas.openxmlformats.org/officeDocument/2006/relationships/hyperlink" Target="https://podminky.urs.cz/item/CS_URS_2023_01/936311111" TargetMode="External" /><Relationship Id="rId52" Type="http://schemas.openxmlformats.org/officeDocument/2006/relationships/hyperlink" Target="https://podminky.urs.cz/item/CS_URS_2023_01/952903112" TargetMode="External" /><Relationship Id="rId53" Type="http://schemas.openxmlformats.org/officeDocument/2006/relationships/hyperlink" Target="https://podminky.urs.cz/item/CS_URS_2023_01/953171031" TargetMode="External" /><Relationship Id="rId54" Type="http://schemas.openxmlformats.org/officeDocument/2006/relationships/hyperlink" Target="https://podminky.urs.cz/item/CS_URS_2023_01/998142251" TargetMode="External" /><Relationship Id="rId55" Type="http://schemas.openxmlformats.org/officeDocument/2006/relationships/hyperlink" Target="https://podminky.urs.cz/item/CS_URS_2023_01/711111001" TargetMode="External" /><Relationship Id="rId56" Type="http://schemas.openxmlformats.org/officeDocument/2006/relationships/hyperlink" Target="https://podminky.urs.cz/item/CS_URS_2023_01/711112001" TargetMode="External" /><Relationship Id="rId57" Type="http://schemas.openxmlformats.org/officeDocument/2006/relationships/hyperlink" Target="https://podminky.urs.cz/item/CS_URS_2023_01/711141559" TargetMode="External" /><Relationship Id="rId58" Type="http://schemas.openxmlformats.org/officeDocument/2006/relationships/hyperlink" Target="https://podminky.urs.cz/item/CS_URS_2023_01/711142559" TargetMode="External" /><Relationship Id="rId59" Type="http://schemas.openxmlformats.org/officeDocument/2006/relationships/hyperlink" Target="https://podminky.urs.cz/item/CS_URS_2023_01/998711101" TargetMode="External" /><Relationship Id="rId60" Type="http://schemas.openxmlformats.org/officeDocument/2006/relationships/hyperlink" Target="https://podminky.urs.cz/item/CS_URS_2023_01/722173114" TargetMode="External" /><Relationship Id="rId61" Type="http://schemas.openxmlformats.org/officeDocument/2006/relationships/hyperlink" Target="https://podminky.urs.cz/item/CS_URS_2023_01/998724101" TargetMode="External" /><Relationship Id="rId62" Type="http://schemas.openxmlformats.org/officeDocument/2006/relationships/hyperlink" Target="https://podminky.urs.cz/item/CS_URS_2023_01/741810001" TargetMode="External" /><Relationship Id="rId63" Type="http://schemas.openxmlformats.org/officeDocument/2006/relationships/hyperlink" Target="https://podminky.urs.cz/item/CS_URS_2023_01/998741101" TargetMode="External" /><Relationship Id="rId64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05" TargetMode="External" /><Relationship Id="rId6" Type="http://schemas.openxmlformats.org/officeDocument/2006/relationships/hyperlink" Target="https://podminky.urs.cz/item/CS_URS_2023_01/119001421" TargetMode="External" /><Relationship Id="rId7" Type="http://schemas.openxmlformats.org/officeDocument/2006/relationships/hyperlink" Target="https://podminky.urs.cz/item/CS_URS_2023_01/119003131" TargetMode="External" /><Relationship Id="rId8" Type="http://schemas.openxmlformats.org/officeDocument/2006/relationships/hyperlink" Target="https://podminky.urs.cz/item/CS_URS_2023_01/119003132" TargetMode="External" /><Relationship Id="rId9" Type="http://schemas.openxmlformats.org/officeDocument/2006/relationships/hyperlink" Target="https://podminky.urs.cz/item/CS_URS_2023_01/119004111" TargetMode="External" /><Relationship Id="rId10" Type="http://schemas.openxmlformats.org/officeDocument/2006/relationships/hyperlink" Target="https://podminky.urs.cz/item/CS_URS_2023_01/119004112" TargetMode="External" /><Relationship Id="rId11" Type="http://schemas.openxmlformats.org/officeDocument/2006/relationships/hyperlink" Target="https://podminky.urs.cz/item/CS_URS_2023_01/121112003" TargetMode="External" /><Relationship Id="rId12" Type="http://schemas.openxmlformats.org/officeDocument/2006/relationships/hyperlink" Target="https://podminky.urs.cz/item/CS_URS_2023_01/131151201" TargetMode="External" /><Relationship Id="rId13" Type="http://schemas.openxmlformats.org/officeDocument/2006/relationships/hyperlink" Target="https://podminky.urs.cz/item/CS_URS_2023_01/131251201" TargetMode="External" /><Relationship Id="rId14" Type="http://schemas.openxmlformats.org/officeDocument/2006/relationships/hyperlink" Target="https://podminky.urs.cz/item/CS_URS_2023_01/131351201" TargetMode="External" /><Relationship Id="rId15" Type="http://schemas.openxmlformats.org/officeDocument/2006/relationships/hyperlink" Target="https://podminky.urs.cz/item/CS_URS_2023_01/132154204" TargetMode="External" /><Relationship Id="rId16" Type="http://schemas.openxmlformats.org/officeDocument/2006/relationships/hyperlink" Target="https://podminky.urs.cz/item/CS_URS_2023_01/132254204" TargetMode="External" /><Relationship Id="rId17" Type="http://schemas.openxmlformats.org/officeDocument/2006/relationships/hyperlink" Target="https://podminky.urs.cz/item/CS_URS_2023_01/132354204" TargetMode="External" /><Relationship Id="rId18" Type="http://schemas.openxmlformats.org/officeDocument/2006/relationships/hyperlink" Target="https://podminky.urs.cz/item/CS_URS_2023_01/139001101" TargetMode="External" /><Relationship Id="rId19" Type="http://schemas.openxmlformats.org/officeDocument/2006/relationships/hyperlink" Target="https://podminky.urs.cz/item/CS_URS_2023_01/151101101" TargetMode="External" /><Relationship Id="rId20" Type="http://schemas.openxmlformats.org/officeDocument/2006/relationships/hyperlink" Target="https://podminky.urs.cz/item/CS_URS_2023_01/151101111" TargetMode="External" /><Relationship Id="rId21" Type="http://schemas.openxmlformats.org/officeDocument/2006/relationships/hyperlink" Target="https://podminky.urs.cz/item/CS_URS_2023_01/151101201" TargetMode="External" /><Relationship Id="rId22" Type="http://schemas.openxmlformats.org/officeDocument/2006/relationships/hyperlink" Target="https://podminky.urs.cz/item/CS_URS_2023_01/151101211" TargetMode="External" /><Relationship Id="rId23" Type="http://schemas.openxmlformats.org/officeDocument/2006/relationships/hyperlink" Target="https://podminky.urs.cz/item/CS_URS_2023_01/162251102" TargetMode="External" /><Relationship Id="rId24" Type="http://schemas.openxmlformats.org/officeDocument/2006/relationships/hyperlink" Target="https://podminky.urs.cz/item/CS_URS_2023_01/162251122" TargetMode="External" /><Relationship Id="rId25" Type="http://schemas.openxmlformats.org/officeDocument/2006/relationships/hyperlink" Target="https://podminky.urs.cz/item/CS_URS_2023_01/162451106" TargetMode="External" /><Relationship Id="rId26" Type="http://schemas.openxmlformats.org/officeDocument/2006/relationships/hyperlink" Target="https://podminky.urs.cz/item/CS_URS_2023_01/162451126" TargetMode="External" /><Relationship Id="rId27" Type="http://schemas.openxmlformats.org/officeDocument/2006/relationships/hyperlink" Target="https://podminky.urs.cz/item/CS_URS_2023_01/167151111" TargetMode="External" /><Relationship Id="rId28" Type="http://schemas.openxmlformats.org/officeDocument/2006/relationships/hyperlink" Target="https://podminky.urs.cz/item/CS_URS_2023_01/167151112" TargetMode="External" /><Relationship Id="rId29" Type="http://schemas.openxmlformats.org/officeDocument/2006/relationships/hyperlink" Target="https://podminky.urs.cz/item/CS_URS_2023_01/171152501" TargetMode="External" /><Relationship Id="rId30" Type="http://schemas.openxmlformats.org/officeDocument/2006/relationships/hyperlink" Target="https://podminky.urs.cz/item/CS_URS_2023_01/171201231" TargetMode="External" /><Relationship Id="rId31" Type="http://schemas.openxmlformats.org/officeDocument/2006/relationships/hyperlink" Target="https://podminky.urs.cz/item/CS_URS_2023_01/171251201" TargetMode="External" /><Relationship Id="rId32" Type="http://schemas.openxmlformats.org/officeDocument/2006/relationships/hyperlink" Target="https://podminky.urs.cz/item/CS_URS_2023_01/174151101" TargetMode="External" /><Relationship Id="rId33" Type="http://schemas.openxmlformats.org/officeDocument/2006/relationships/hyperlink" Target="https://podminky.urs.cz/item/CS_URS_2023_01/175151101" TargetMode="External" /><Relationship Id="rId34" Type="http://schemas.openxmlformats.org/officeDocument/2006/relationships/hyperlink" Target="https://podminky.urs.cz/item/CS_URS_2023_01/181311103" TargetMode="External" /><Relationship Id="rId35" Type="http://schemas.openxmlformats.org/officeDocument/2006/relationships/hyperlink" Target="https://podminky.urs.cz/item/CS_URS_2023_01/451572111" TargetMode="External" /><Relationship Id="rId36" Type="http://schemas.openxmlformats.org/officeDocument/2006/relationships/hyperlink" Target="https://podminky.urs.cz/item/CS_URS_2023_01/452311141" TargetMode="External" /><Relationship Id="rId37" Type="http://schemas.openxmlformats.org/officeDocument/2006/relationships/hyperlink" Target="https://podminky.urs.cz/item/CS_URS_2023_01/566901132" TargetMode="External" /><Relationship Id="rId38" Type="http://schemas.openxmlformats.org/officeDocument/2006/relationships/hyperlink" Target="https://podminky.urs.cz/item/CS_URS_2023_01/566901161" TargetMode="External" /><Relationship Id="rId39" Type="http://schemas.openxmlformats.org/officeDocument/2006/relationships/hyperlink" Target="https://podminky.urs.cz/item/CS_URS_2023_01/566901171" TargetMode="External" /><Relationship Id="rId40" Type="http://schemas.openxmlformats.org/officeDocument/2006/relationships/hyperlink" Target="https://podminky.urs.cz/item/CS_URS_2023_01/572340111" TargetMode="External" /><Relationship Id="rId41" Type="http://schemas.openxmlformats.org/officeDocument/2006/relationships/hyperlink" Target="https://podminky.urs.cz/item/CS_URS_2023_01/573211111" TargetMode="External" /><Relationship Id="rId42" Type="http://schemas.openxmlformats.org/officeDocument/2006/relationships/hyperlink" Target="https://podminky.urs.cz/item/CS_URS_2023_01/871161211" TargetMode="External" /><Relationship Id="rId43" Type="http://schemas.openxmlformats.org/officeDocument/2006/relationships/hyperlink" Target="https://podminky.urs.cz/item/CS_URS_2023_01/879171111" TargetMode="External" /><Relationship Id="rId44" Type="http://schemas.openxmlformats.org/officeDocument/2006/relationships/hyperlink" Target="https://podminky.urs.cz/item/CS_URS_2023_01/893420101" TargetMode="External" /><Relationship Id="rId45" Type="http://schemas.openxmlformats.org/officeDocument/2006/relationships/hyperlink" Target="https://podminky.urs.cz/item/CS_URS_2023_01/893420103" TargetMode="External" /><Relationship Id="rId46" Type="http://schemas.openxmlformats.org/officeDocument/2006/relationships/hyperlink" Target="https://podminky.urs.cz/item/CS_URS_2023_01/899104112" TargetMode="External" /><Relationship Id="rId47" Type="http://schemas.openxmlformats.org/officeDocument/2006/relationships/hyperlink" Target="https://podminky.urs.cz/item/CS_URS_2023_01/899721111" TargetMode="External" /><Relationship Id="rId48" Type="http://schemas.openxmlformats.org/officeDocument/2006/relationships/hyperlink" Target="https://podminky.urs.cz/item/CS_URS_2023_01/899722113" TargetMode="External" /><Relationship Id="rId49" Type="http://schemas.openxmlformats.org/officeDocument/2006/relationships/hyperlink" Target="https://podminky.urs.cz/item/CS_URS_2023_01/997221551" TargetMode="External" /><Relationship Id="rId50" Type="http://schemas.openxmlformats.org/officeDocument/2006/relationships/hyperlink" Target="https://podminky.urs.cz/item/CS_URS_2023_01/997221559" TargetMode="External" /><Relationship Id="rId51" Type="http://schemas.openxmlformats.org/officeDocument/2006/relationships/hyperlink" Target="https://podminky.urs.cz/item/CS_URS_2023_01/997221861" TargetMode="External" /><Relationship Id="rId52" Type="http://schemas.openxmlformats.org/officeDocument/2006/relationships/hyperlink" Target="https://podminky.urs.cz/item/CS_URS_2023_01/997221873" TargetMode="External" /><Relationship Id="rId53" Type="http://schemas.openxmlformats.org/officeDocument/2006/relationships/hyperlink" Target="https://podminky.urs.cz/item/CS_URS_2023_01/997221875" TargetMode="External" /><Relationship Id="rId54" Type="http://schemas.openxmlformats.org/officeDocument/2006/relationships/hyperlink" Target="https://podminky.urs.cz/item/CS_URS_2023_01/998276101" TargetMode="External" /><Relationship Id="rId55" Type="http://schemas.openxmlformats.org/officeDocument/2006/relationships/hyperlink" Target="https://podminky.urs.cz/item/CS_URS_2023_01/998722101" TargetMode="External" /><Relationship Id="rId56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113107422" TargetMode="External" /><Relationship Id="rId2" Type="http://schemas.openxmlformats.org/officeDocument/2006/relationships/hyperlink" Target="https://podminky.urs.cz/item/CS_URS_2023_01/113107431" TargetMode="External" /><Relationship Id="rId3" Type="http://schemas.openxmlformats.org/officeDocument/2006/relationships/hyperlink" Target="https://podminky.urs.cz/item/CS_URS_2023_01/113107442" TargetMode="External" /><Relationship Id="rId4" Type="http://schemas.openxmlformats.org/officeDocument/2006/relationships/hyperlink" Target="https://podminky.urs.cz/item/CS_URS_2023_01/113154122" TargetMode="External" /><Relationship Id="rId5" Type="http://schemas.openxmlformats.org/officeDocument/2006/relationships/hyperlink" Target="https://podminky.urs.cz/item/CS_URS_2023_01/119001405" TargetMode="External" /><Relationship Id="rId6" Type="http://schemas.openxmlformats.org/officeDocument/2006/relationships/hyperlink" Target="https://podminky.urs.cz/item/CS_URS_2023_01/119001412" TargetMode="External" /><Relationship Id="rId7" Type="http://schemas.openxmlformats.org/officeDocument/2006/relationships/hyperlink" Target="https://podminky.urs.cz/item/CS_URS_2023_01/119001421" TargetMode="External" /><Relationship Id="rId8" Type="http://schemas.openxmlformats.org/officeDocument/2006/relationships/hyperlink" Target="https://podminky.urs.cz/item/CS_URS_2023_01/119003131" TargetMode="External" /><Relationship Id="rId9" Type="http://schemas.openxmlformats.org/officeDocument/2006/relationships/hyperlink" Target="https://podminky.urs.cz/item/CS_URS_2023_01/119003132" TargetMode="External" /><Relationship Id="rId10" Type="http://schemas.openxmlformats.org/officeDocument/2006/relationships/hyperlink" Target="https://podminky.urs.cz/item/CS_URS_2023_01/119003217" TargetMode="External" /><Relationship Id="rId11" Type="http://schemas.openxmlformats.org/officeDocument/2006/relationships/hyperlink" Target="https://podminky.urs.cz/item/CS_URS_2023_01/119003218" TargetMode="External" /><Relationship Id="rId12" Type="http://schemas.openxmlformats.org/officeDocument/2006/relationships/hyperlink" Target="https://podminky.urs.cz/item/CS_URS_2023_01/119004111" TargetMode="External" /><Relationship Id="rId13" Type="http://schemas.openxmlformats.org/officeDocument/2006/relationships/hyperlink" Target="https://podminky.urs.cz/item/CS_URS_2023_01/119004112" TargetMode="External" /><Relationship Id="rId14" Type="http://schemas.openxmlformats.org/officeDocument/2006/relationships/hyperlink" Target="https://podminky.urs.cz/item/CS_URS_2023_01/121112003" TargetMode="External" /><Relationship Id="rId15" Type="http://schemas.openxmlformats.org/officeDocument/2006/relationships/hyperlink" Target="https://podminky.urs.cz/item/CS_URS_2023_01/131151201" TargetMode="External" /><Relationship Id="rId16" Type="http://schemas.openxmlformats.org/officeDocument/2006/relationships/hyperlink" Target="https://podminky.urs.cz/item/CS_URS_2023_01/131251201" TargetMode="External" /><Relationship Id="rId17" Type="http://schemas.openxmlformats.org/officeDocument/2006/relationships/hyperlink" Target="https://podminky.urs.cz/item/CS_URS_2023_01/131351201" TargetMode="External" /><Relationship Id="rId18" Type="http://schemas.openxmlformats.org/officeDocument/2006/relationships/hyperlink" Target="https://podminky.urs.cz/item/CS_URS_2023_01/139001101" TargetMode="External" /><Relationship Id="rId19" Type="http://schemas.openxmlformats.org/officeDocument/2006/relationships/hyperlink" Target="https://podminky.urs.cz/item/CS_URS_2023_01/141721211" TargetMode="External" /><Relationship Id="rId20" Type="http://schemas.openxmlformats.org/officeDocument/2006/relationships/hyperlink" Target="https://podminky.urs.cz/item/CS_URS_2023_01/151101201" TargetMode="External" /><Relationship Id="rId21" Type="http://schemas.openxmlformats.org/officeDocument/2006/relationships/hyperlink" Target="https://podminky.urs.cz/item/CS_URS_2023_01/151101211" TargetMode="External" /><Relationship Id="rId22" Type="http://schemas.openxmlformats.org/officeDocument/2006/relationships/hyperlink" Target="https://podminky.urs.cz/item/CS_URS_2023_01/162251102" TargetMode="External" /><Relationship Id="rId23" Type="http://schemas.openxmlformats.org/officeDocument/2006/relationships/hyperlink" Target="https://podminky.urs.cz/item/CS_URS_2023_01/162251122" TargetMode="External" /><Relationship Id="rId24" Type="http://schemas.openxmlformats.org/officeDocument/2006/relationships/hyperlink" Target="https://podminky.urs.cz/item/CS_URS_2023_01/162451106" TargetMode="External" /><Relationship Id="rId25" Type="http://schemas.openxmlformats.org/officeDocument/2006/relationships/hyperlink" Target="https://podminky.urs.cz/item/CS_URS_2023_01/162451126" TargetMode="External" /><Relationship Id="rId26" Type="http://schemas.openxmlformats.org/officeDocument/2006/relationships/hyperlink" Target="https://podminky.urs.cz/item/CS_URS_2023_01/167151101" TargetMode="External" /><Relationship Id="rId27" Type="http://schemas.openxmlformats.org/officeDocument/2006/relationships/hyperlink" Target="https://podminky.urs.cz/item/CS_URS_2023_01/167151102" TargetMode="External" /><Relationship Id="rId28" Type="http://schemas.openxmlformats.org/officeDocument/2006/relationships/hyperlink" Target="https://podminky.urs.cz/item/CS_URS_2023_01/171152501" TargetMode="External" /><Relationship Id="rId29" Type="http://schemas.openxmlformats.org/officeDocument/2006/relationships/hyperlink" Target="https://podminky.urs.cz/item/CS_URS_2023_01/171201231" TargetMode="External" /><Relationship Id="rId30" Type="http://schemas.openxmlformats.org/officeDocument/2006/relationships/hyperlink" Target="https://podminky.urs.cz/item/CS_URS_2023_01/171251201" TargetMode="External" /><Relationship Id="rId31" Type="http://schemas.openxmlformats.org/officeDocument/2006/relationships/hyperlink" Target="https://podminky.urs.cz/item/CS_URS_2023_01/174151101" TargetMode="External" /><Relationship Id="rId32" Type="http://schemas.openxmlformats.org/officeDocument/2006/relationships/hyperlink" Target="https://podminky.urs.cz/item/CS_URS_2023_01/175151101" TargetMode="External" /><Relationship Id="rId33" Type="http://schemas.openxmlformats.org/officeDocument/2006/relationships/hyperlink" Target="https://podminky.urs.cz/item/CS_URS_2023_01/181311103" TargetMode="External" /><Relationship Id="rId34" Type="http://schemas.openxmlformats.org/officeDocument/2006/relationships/hyperlink" Target="https://podminky.urs.cz/item/CS_URS_2023_01/451572111" TargetMode="External" /><Relationship Id="rId35" Type="http://schemas.openxmlformats.org/officeDocument/2006/relationships/hyperlink" Target="https://podminky.urs.cz/item/CS_URS_2023_01/452311131" TargetMode="External" /><Relationship Id="rId36" Type="http://schemas.openxmlformats.org/officeDocument/2006/relationships/hyperlink" Target="https://podminky.urs.cz/item/CS_URS_2023_01/452313131" TargetMode="External" /><Relationship Id="rId37" Type="http://schemas.openxmlformats.org/officeDocument/2006/relationships/hyperlink" Target="https://podminky.urs.cz/item/CS_URS_2023_01/452351101" TargetMode="External" /><Relationship Id="rId38" Type="http://schemas.openxmlformats.org/officeDocument/2006/relationships/hyperlink" Target="https://podminky.urs.cz/item/CS_URS_2023_01/452353101" TargetMode="External" /><Relationship Id="rId39" Type="http://schemas.openxmlformats.org/officeDocument/2006/relationships/hyperlink" Target="https://podminky.urs.cz/item/CS_URS_2023_01/452386111" TargetMode="External" /><Relationship Id="rId40" Type="http://schemas.openxmlformats.org/officeDocument/2006/relationships/hyperlink" Target="https://podminky.urs.cz/item/CS_URS_2023_01/566901132" TargetMode="External" /><Relationship Id="rId41" Type="http://schemas.openxmlformats.org/officeDocument/2006/relationships/hyperlink" Target="https://podminky.urs.cz/item/CS_URS_2023_01/566901161" TargetMode="External" /><Relationship Id="rId42" Type="http://schemas.openxmlformats.org/officeDocument/2006/relationships/hyperlink" Target="https://podminky.urs.cz/item/CS_URS_2023_01/566901171" TargetMode="External" /><Relationship Id="rId43" Type="http://schemas.openxmlformats.org/officeDocument/2006/relationships/hyperlink" Target="https://podminky.urs.cz/item/CS_URS_2023_01/572340111" TargetMode="External" /><Relationship Id="rId44" Type="http://schemas.openxmlformats.org/officeDocument/2006/relationships/hyperlink" Target="https://podminky.urs.cz/item/CS_URS_2023_01/573211111" TargetMode="External" /><Relationship Id="rId45" Type="http://schemas.openxmlformats.org/officeDocument/2006/relationships/hyperlink" Target="https://podminky.urs.cz/item/CS_URS_2023_01/857242122" TargetMode="External" /><Relationship Id="rId46" Type="http://schemas.openxmlformats.org/officeDocument/2006/relationships/hyperlink" Target="https://podminky.urs.cz/item/CS_URS_2023_01/857244122" TargetMode="External" /><Relationship Id="rId47" Type="http://schemas.openxmlformats.org/officeDocument/2006/relationships/hyperlink" Target="https://podminky.urs.cz/item/CS_URS_2023_01/877171101" TargetMode="External" /><Relationship Id="rId48" Type="http://schemas.openxmlformats.org/officeDocument/2006/relationships/hyperlink" Target="https://podminky.urs.cz/item/CS_URS_2023_01/877211113" TargetMode="External" /><Relationship Id="rId49" Type="http://schemas.openxmlformats.org/officeDocument/2006/relationships/hyperlink" Target="https://podminky.urs.cz/item/CS_URS_2023_01/877231101" TargetMode="External" /><Relationship Id="rId50" Type="http://schemas.openxmlformats.org/officeDocument/2006/relationships/hyperlink" Target="https://podminky.urs.cz/item/CS_URS_2023_01/877231113" TargetMode="External" /><Relationship Id="rId51" Type="http://schemas.openxmlformats.org/officeDocument/2006/relationships/hyperlink" Target="https://podminky.urs.cz/item/CS_URS_2023_01/877241101" TargetMode="External" /><Relationship Id="rId52" Type="http://schemas.openxmlformats.org/officeDocument/2006/relationships/hyperlink" Target="https://podminky.urs.cz/item/CS_URS_2023_01/891211112" TargetMode="External" /><Relationship Id="rId53" Type="http://schemas.openxmlformats.org/officeDocument/2006/relationships/hyperlink" Target="https://podminky.urs.cz/item/CS_URS_2023_01/891241112" TargetMode="External" /><Relationship Id="rId54" Type="http://schemas.openxmlformats.org/officeDocument/2006/relationships/hyperlink" Target="https://podminky.urs.cz/item/CS_URS_2023_01/891213321" TargetMode="External" /><Relationship Id="rId55" Type="http://schemas.openxmlformats.org/officeDocument/2006/relationships/hyperlink" Target="https://podminky.urs.cz/item/CS_URS_2023_01/891247112" TargetMode="External" /><Relationship Id="rId56" Type="http://schemas.openxmlformats.org/officeDocument/2006/relationships/hyperlink" Target="https://podminky.urs.cz/item/CS_URS_2023_01/892241111" TargetMode="External" /><Relationship Id="rId57" Type="http://schemas.openxmlformats.org/officeDocument/2006/relationships/hyperlink" Target="https://podminky.urs.cz/item/CS_URS_2023_01/892372111" TargetMode="External" /><Relationship Id="rId58" Type="http://schemas.openxmlformats.org/officeDocument/2006/relationships/hyperlink" Target="https://podminky.urs.cz/item/CS_URS_2023_01/894411311" TargetMode="External" /><Relationship Id="rId59" Type="http://schemas.openxmlformats.org/officeDocument/2006/relationships/hyperlink" Target="https://podminky.urs.cz/item/CS_URS_2023_01/894412411" TargetMode="External" /><Relationship Id="rId60" Type="http://schemas.openxmlformats.org/officeDocument/2006/relationships/hyperlink" Target="https://podminky.urs.cz/item/CS_URS_2023_01/894414111" TargetMode="External" /><Relationship Id="rId61" Type="http://schemas.openxmlformats.org/officeDocument/2006/relationships/hyperlink" Target="https://podminky.urs.cz/item/CS_URS_2023_01/899103112" TargetMode="External" /><Relationship Id="rId62" Type="http://schemas.openxmlformats.org/officeDocument/2006/relationships/hyperlink" Target="https://podminky.urs.cz/item/CS_URS_2023_01/899401112" TargetMode="External" /><Relationship Id="rId63" Type="http://schemas.openxmlformats.org/officeDocument/2006/relationships/hyperlink" Target="https://podminky.urs.cz/item/CS_URS_2023_01/899401113" TargetMode="External" /><Relationship Id="rId64" Type="http://schemas.openxmlformats.org/officeDocument/2006/relationships/hyperlink" Target="https://podminky.urs.cz/item/CS_URS_2023_01/899713111" TargetMode="External" /><Relationship Id="rId65" Type="http://schemas.openxmlformats.org/officeDocument/2006/relationships/hyperlink" Target="https://podminky.urs.cz/item/CS_URS_2023_01/899721111" TargetMode="External" /><Relationship Id="rId66" Type="http://schemas.openxmlformats.org/officeDocument/2006/relationships/hyperlink" Target="https://podminky.urs.cz/item/CS_URS_2023_01/899722113" TargetMode="External" /><Relationship Id="rId67" Type="http://schemas.openxmlformats.org/officeDocument/2006/relationships/hyperlink" Target="https://podminky.urs.cz/item/CS_URS_2023_01/997221551" TargetMode="External" /><Relationship Id="rId68" Type="http://schemas.openxmlformats.org/officeDocument/2006/relationships/hyperlink" Target="https://podminky.urs.cz/item/CS_URS_2023_01/997221559" TargetMode="External" /><Relationship Id="rId69" Type="http://schemas.openxmlformats.org/officeDocument/2006/relationships/hyperlink" Target="https://podminky.urs.cz/item/CS_URS_2023_01/997221861" TargetMode="External" /><Relationship Id="rId70" Type="http://schemas.openxmlformats.org/officeDocument/2006/relationships/hyperlink" Target="https://podminky.urs.cz/item/CS_URS_2023_01/997221873" TargetMode="External" /><Relationship Id="rId71" Type="http://schemas.openxmlformats.org/officeDocument/2006/relationships/hyperlink" Target="https://podminky.urs.cz/item/CS_URS_2023_01/997221875" TargetMode="External" /><Relationship Id="rId72" Type="http://schemas.openxmlformats.org/officeDocument/2006/relationships/hyperlink" Target="https://podminky.urs.cz/item/CS_URS_2023_01/998276101" TargetMode="External" /><Relationship Id="rId73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9" t="s">
        <v>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7</v>
      </c>
      <c r="BT2" s="20" t="s">
        <v>8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7</v>
      </c>
      <c r="BT3" s="20" t="s">
        <v>9</v>
      </c>
    </row>
    <row r="4" s="1" customFormat="1" ht="24.96" customHeight="1">
      <c r="B4" s="23"/>
      <c r="D4" s="24" t="s">
        <v>10</v>
      </c>
      <c r="AR4" s="23"/>
      <c r="AS4" s="25" t="s">
        <v>11</v>
      </c>
      <c r="BE4" s="26" t="s">
        <v>12</v>
      </c>
      <c r="BS4" s="20" t="s">
        <v>13</v>
      </c>
    </row>
    <row r="5" s="1" customFormat="1" ht="12" customHeight="1">
      <c r="B5" s="23"/>
      <c r="D5" s="27" t="s">
        <v>14</v>
      </c>
      <c r="K5" s="28" t="s">
        <v>15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23"/>
      <c r="BE5" s="29" t="s">
        <v>16</v>
      </c>
      <c r="BS5" s="20" t="s">
        <v>7</v>
      </c>
    </row>
    <row r="6" s="1" customFormat="1" ht="36.96" customHeight="1">
      <c r="B6" s="23"/>
      <c r="D6" s="30" t="s">
        <v>17</v>
      </c>
      <c r="K6" s="31" t="s">
        <v>18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23"/>
      <c r="BE6" s="32"/>
      <c r="BS6" s="20" t="s">
        <v>7</v>
      </c>
    </row>
    <row r="7" s="1" customFormat="1" ht="12" customHeight="1">
      <c r="B7" s="23"/>
      <c r="D7" s="33" t="s">
        <v>19</v>
      </c>
      <c r="K7" s="28" t="s">
        <v>20</v>
      </c>
      <c r="AK7" s="33" t="s">
        <v>21</v>
      </c>
      <c r="AN7" s="28" t="s">
        <v>22</v>
      </c>
      <c r="AR7" s="23"/>
      <c r="BE7" s="32"/>
      <c r="BS7" s="20" t="s">
        <v>7</v>
      </c>
    </row>
    <row r="8" s="1" customFormat="1" ht="12" customHeight="1">
      <c r="B8" s="23"/>
      <c r="D8" s="33" t="s">
        <v>23</v>
      </c>
      <c r="K8" s="28" t="s">
        <v>24</v>
      </c>
      <c r="AK8" s="33" t="s">
        <v>25</v>
      </c>
      <c r="AN8" s="34" t="s">
        <v>26</v>
      </c>
      <c r="AR8" s="23"/>
      <c r="BE8" s="32"/>
      <c r="BS8" s="20" t="s">
        <v>7</v>
      </c>
    </row>
    <row r="9" s="1" customFormat="1" ht="14.4" customHeight="1">
      <c r="B9" s="23"/>
      <c r="AR9" s="23"/>
      <c r="BE9" s="32"/>
      <c r="BS9" s="20" t="s">
        <v>7</v>
      </c>
    </row>
    <row r="10" s="1" customFormat="1" ht="12" customHeight="1">
      <c r="B10" s="23"/>
      <c r="D10" s="33" t="s">
        <v>27</v>
      </c>
      <c r="AK10" s="33" t="s">
        <v>28</v>
      </c>
      <c r="AN10" s="28" t="s">
        <v>3</v>
      </c>
      <c r="AR10" s="23"/>
      <c r="BE10" s="32"/>
      <c r="BS10" s="20" t="s">
        <v>7</v>
      </c>
    </row>
    <row r="11" s="1" customFormat="1" ht="18.48" customHeight="1">
      <c r="B11" s="23"/>
      <c r="E11" s="28" t="s">
        <v>29</v>
      </c>
      <c r="AK11" s="33" t="s">
        <v>30</v>
      </c>
      <c r="AN11" s="28" t="s">
        <v>3</v>
      </c>
      <c r="AR11" s="23"/>
      <c r="BE11" s="32"/>
      <c r="BS11" s="20" t="s">
        <v>7</v>
      </c>
    </row>
    <row r="12" s="1" customFormat="1" ht="6.96" customHeight="1">
      <c r="B12" s="23"/>
      <c r="AR12" s="23"/>
      <c r="BE12" s="32"/>
      <c r="BS12" s="20" t="s">
        <v>7</v>
      </c>
    </row>
    <row r="13" s="1" customFormat="1" ht="12" customHeight="1">
      <c r="B13" s="23"/>
      <c r="D13" s="33" t="s">
        <v>31</v>
      </c>
      <c r="AK13" s="33" t="s">
        <v>28</v>
      </c>
      <c r="AN13" s="35" t="s">
        <v>32</v>
      </c>
      <c r="AR13" s="23"/>
      <c r="BE13" s="32"/>
      <c r="BS13" s="20" t="s">
        <v>7</v>
      </c>
    </row>
    <row r="14">
      <c r="B14" s="23"/>
      <c r="E14" s="35" t="s">
        <v>32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30</v>
      </c>
      <c r="AN14" s="35" t="s">
        <v>32</v>
      </c>
      <c r="AR14" s="23"/>
      <c r="BE14" s="32"/>
      <c r="BS14" s="20" t="s">
        <v>7</v>
      </c>
    </row>
    <row r="15" s="1" customFormat="1" ht="6.96" customHeight="1">
      <c r="B15" s="23"/>
      <c r="AR15" s="23"/>
      <c r="BE15" s="32"/>
      <c r="BS15" s="20" t="s">
        <v>4</v>
      </c>
    </row>
    <row r="16" s="1" customFormat="1" ht="12" customHeight="1">
      <c r="B16" s="23"/>
      <c r="D16" s="33" t="s">
        <v>33</v>
      </c>
      <c r="AK16" s="33" t="s">
        <v>28</v>
      </c>
      <c r="AN16" s="28" t="s">
        <v>34</v>
      </c>
      <c r="AR16" s="23"/>
      <c r="BE16" s="32"/>
      <c r="BS16" s="20" t="s">
        <v>4</v>
      </c>
    </row>
    <row r="17" s="1" customFormat="1" ht="18.48" customHeight="1">
      <c r="B17" s="23"/>
      <c r="E17" s="28" t="s">
        <v>35</v>
      </c>
      <c r="AK17" s="33" t="s">
        <v>30</v>
      </c>
      <c r="AN17" s="28" t="s">
        <v>3</v>
      </c>
      <c r="AR17" s="23"/>
      <c r="BE17" s="32"/>
      <c r="BS17" s="20" t="s">
        <v>36</v>
      </c>
    </row>
    <row r="18" s="1" customFormat="1" ht="6.96" customHeight="1">
      <c r="B18" s="23"/>
      <c r="AR18" s="23"/>
      <c r="BE18" s="32"/>
      <c r="BS18" s="20" t="s">
        <v>7</v>
      </c>
    </row>
    <row r="19" s="1" customFormat="1" ht="12" customHeight="1">
      <c r="B19" s="23"/>
      <c r="D19" s="33" t="s">
        <v>37</v>
      </c>
      <c r="AK19" s="33" t="s">
        <v>28</v>
      </c>
      <c r="AN19" s="28" t="s">
        <v>3</v>
      </c>
      <c r="AR19" s="23"/>
      <c r="BE19" s="32"/>
      <c r="BS19" s="20" t="s">
        <v>7</v>
      </c>
    </row>
    <row r="20" s="1" customFormat="1" ht="18.48" customHeight="1">
      <c r="B20" s="23"/>
      <c r="E20" s="28" t="s">
        <v>24</v>
      </c>
      <c r="AK20" s="33" t="s">
        <v>30</v>
      </c>
      <c r="AN20" s="28" t="s">
        <v>3</v>
      </c>
      <c r="AR20" s="23"/>
      <c r="BE20" s="32"/>
      <c r="BS20" s="20" t="s">
        <v>4</v>
      </c>
    </row>
    <row r="21" s="1" customFormat="1" ht="6.96" customHeight="1">
      <c r="B21" s="23"/>
      <c r="AR21" s="23"/>
      <c r="BE21" s="32"/>
    </row>
    <row r="22" s="1" customFormat="1" ht="12" customHeight="1">
      <c r="B22" s="23"/>
      <c r="D22" s="33" t="s">
        <v>38</v>
      </c>
      <c r="AR22" s="23"/>
      <c r="BE22" s="32"/>
    </row>
    <row r="23" s="1" customFormat="1" ht="47.25" customHeight="1">
      <c r="B23" s="23"/>
      <c r="E23" s="37" t="s">
        <v>39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R23" s="23"/>
      <c r="BE23" s="32"/>
    </row>
    <row r="24" s="1" customFormat="1" ht="6.96" customHeight="1">
      <c r="B24" s="23"/>
      <c r="AR24" s="23"/>
      <c r="BE24" s="32"/>
    </row>
    <row r="25" s="1" customFormat="1" ht="6.96" customHeight="1">
      <c r="B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R25" s="23"/>
      <c r="BE25" s="32"/>
    </row>
    <row r="26" s="2" customFormat="1" ht="25.92" customHeight="1">
      <c r="A26" s="39"/>
      <c r="B26" s="40"/>
      <c r="C26" s="39"/>
      <c r="D26" s="41" t="s">
        <v>40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ROUND(AG54,2)</f>
        <v>0</v>
      </c>
      <c r="AL26" s="42"/>
      <c r="AM26" s="42"/>
      <c r="AN26" s="42"/>
      <c r="AO26" s="42"/>
      <c r="AP26" s="39"/>
      <c r="AQ26" s="39"/>
      <c r="AR26" s="40"/>
      <c r="BE26" s="32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0"/>
      <c r="BE27" s="32"/>
    </row>
    <row r="28" s="2" customFormat="1">
      <c r="A28" s="39"/>
      <c r="B28" s="40"/>
      <c r="C28" s="39"/>
      <c r="D28" s="39"/>
      <c r="E28" s="39"/>
      <c r="F28" s="39"/>
      <c r="G28" s="39"/>
      <c r="H28" s="39"/>
      <c r="I28" s="39"/>
      <c r="J28" s="39"/>
      <c r="K28" s="39"/>
      <c r="L28" s="44" t="s">
        <v>41</v>
      </c>
      <c r="M28" s="44"/>
      <c r="N28" s="44"/>
      <c r="O28" s="44"/>
      <c r="P28" s="44"/>
      <c r="Q28" s="39"/>
      <c r="R28" s="39"/>
      <c r="S28" s="39"/>
      <c r="T28" s="39"/>
      <c r="U28" s="39"/>
      <c r="V28" s="39"/>
      <c r="W28" s="44" t="s">
        <v>42</v>
      </c>
      <c r="X28" s="44"/>
      <c r="Y28" s="44"/>
      <c r="Z28" s="44"/>
      <c r="AA28" s="44"/>
      <c r="AB28" s="44"/>
      <c r="AC28" s="44"/>
      <c r="AD28" s="44"/>
      <c r="AE28" s="44"/>
      <c r="AF28" s="39"/>
      <c r="AG28" s="39"/>
      <c r="AH28" s="39"/>
      <c r="AI28" s="39"/>
      <c r="AJ28" s="39"/>
      <c r="AK28" s="44" t="s">
        <v>43</v>
      </c>
      <c r="AL28" s="44"/>
      <c r="AM28" s="44"/>
      <c r="AN28" s="44"/>
      <c r="AO28" s="44"/>
      <c r="AP28" s="39"/>
      <c r="AQ28" s="39"/>
      <c r="AR28" s="40"/>
      <c r="BE28" s="32"/>
    </row>
    <row r="29" s="3" customFormat="1" ht="14.4" customHeight="1">
      <c r="A29" s="3"/>
      <c r="B29" s="45"/>
      <c r="C29" s="3"/>
      <c r="D29" s="33" t="s">
        <v>44</v>
      </c>
      <c r="E29" s="3"/>
      <c r="F29" s="33" t="s">
        <v>45</v>
      </c>
      <c r="G29" s="3"/>
      <c r="H29" s="3"/>
      <c r="I29" s="3"/>
      <c r="J29" s="3"/>
      <c r="K29" s="3"/>
      <c r="L29" s="46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7">
        <f>ROUND(AZ54,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7">
        <f>ROUND(AV54, 2)</f>
        <v>0</v>
      </c>
      <c r="AL29" s="3"/>
      <c r="AM29" s="3"/>
      <c r="AN29" s="3"/>
      <c r="AO29" s="3"/>
      <c r="AP29" s="3"/>
      <c r="AQ29" s="3"/>
      <c r="AR29" s="45"/>
      <c r="BE29" s="48"/>
    </row>
    <row r="30" s="3" customFormat="1" ht="14.4" customHeight="1">
      <c r="A30" s="3"/>
      <c r="B30" s="45"/>
      <c r="C30" s="3"/>
      <c r="D30" s="3"/>
      <c r="E30" s="3"/>
      <c r="F30" s="33" t="s">
        <v>46</v>
      </c>
      <c r="G30" s="3"/>
      <c r="H30" s="3"/>
      <c r="I30" s="3"/>
      <c r="J30" s="3"/>
      <c r="K30" s="3"/>
      <c r="L30" s="46">
        <v>0.14999999999999999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7">
        <f>ROUND(BA54,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7">
        <f>ROUND(AW54, 2)</f>
        <v>0</v>
      </c>
      <c r="AL30" s="3"/>
      <c r="AM30" s="3"/>
      <c r="AN30" s="3"/>
      <c r="AO30" s="3"/>
      <c r="AP30" s="3"/>
      <c r="AQ30" s="3"/>
      <c r="AR30" s="45"/>
      <c r="BE30" s="48"/>
    </row>
    <row r="31" hidden="1" s="3" customFormat="1" ht="14.4" customHeight="1">
      <c r="A31" s="3"/>
      <c r="B31" s="45"/>
      <c r="C31" s="3"/>
      <c r="D31" s="3"/>
      <c r="E31" s="3"/>
      <c r="F31" s="33" t="s">
        <v>47</v>
      </c>
      <c r="G31" s="3"/>
      <c r="H31" s="3"/>
      <c r="I31" s="3"/>
      <c r="J31" s="3"/>
      <c r="K31" s="3"/>
      <c r="L31" s="46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7">
        <f>ROUND(BB54,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7">
        <v>0</v>
      </c>
      <c r="AL31" s="3"/>
      <c r="AM31" s="3"/>
      <c r="AN31" s="3"/>
      <c r="AO31" s="3"/>
      <c r="AP31" s="3"/>
      <c r="AQ31" s="3"/>
      <c r="AR31" s="45"/>
      <c r="BE31" s="48"/>
    </row>
    <row r="32" hidden="1" s="3" customFormat="1" ht="14.4" customHeight="1">
      <c r="A32" s="3"/>
      <c r="B32" s="45"/>
      <c r="C32" s="3"/>
      <c r="D32" s="3"/>
      <c r="E32" s="3"/>
      <c r="F32" s="33" t="s">
        <v>48</v>
      </c>
      <c r="G32" s="3"/>
      <c r="H32" s="3"/>
      <c r="I32" s="3"/>
      <c r="J32" s="3"/>
      <c r="K32" s="3"/>
      <c r="L32" s="46">
        <v>0.14999999999999999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7">
        <f>ROUND(BC54,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7">
        <v>0</v>
      </c>
      <c r="AL32" s="3"/>
      <c r="AM32" s="3"/>
      <c r="AN32" s="3"/>
      <c r="AO32" s="3"/>
      <c r="AP32" s="3"/>
      <c r="AQ32" s="3"/>
      <c r="AR32" s="45"/>
      <c r="BE32" s="48"/>
    </row>
    <row r="33" hidden="1" s="3" customFormat="1" ht="14.4" customHeight="1">
      <c r="A33" s="3"/>
      <c r="B33" s="45"/>
      <c r="C33" s="3"/>
      <c r="D33" s="3"/>
      <c r="E33" s="3"/>
      <c r="F33" s="33" t="s">
        <v>49</v>
      </c>
      <c r="G33" s="3"/>
      <c r="H33" s="3"/>
      <c r="I33" s="3"/>
      <c r="J33" s="3"/>
      <c r="K33" s="3"/>
      <c r="L33" s="46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7">
        <f>ROUND(BD54,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7">
        <v>0</v>
      </c>
      <c r="AL33" s="3"/>
      <c r="AM33" s="3"/>
      <c r="AN33" s="3"/>
      <c r="AO33" s="3"/>
      <c r="AP33" s="3"/>
      <c r="AQ33" s="3"/>
      <c r="AR33" s="45"/>
      <c r="BE33" s="3"/>
    </row>
    <row r="34" s="2" customFormat="1" ht="6.96" customHeight="1">
      <c r="A34" s="39"/>
      <c r="B34" s="40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0"/>
      <c r="BE34" s="39"/>
    </row>
    <row r="35" s="2" customFormat="1" ht="25.92" customHeight="1">
      <c r="A35" s="39"/>
      <c r="B35" s="40"/>
      <c r="C35" s="49"/>
      <c r="D35" s="50" t="s">
        <v>50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51</v>
      </c>
      <c r="U35" s="51"/>
      <c r="V35" s="51"/>
      <c r="W35" s="51"/>
      <c r="X35" s="53" t="s">
        <v>52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40"/>
      <c r="BE35" s="39"/>
    </row>
    <row r="36" s="2" customFormat="1" ht="6.96" customHeight="1">
      <c r="A36" s="39"/>
      <c r="B36" s="40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0"/>
      <c r="BE36" s="39"/>
    </row>
    <row r="37" s="2" customFormat="1" ht="6.96" customHeight="1">
      <c r="A37" s="39"/>
      <c r="B37" s="56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40"/>
      <c r="BE37" s="39"/>
    </row>
    <row r="41" s="2" customFormat="1" ht="6.96" customHeight="1">
      <c r="A41" s="39"/>
      <c r="B41" s="58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40"/>
      <c r="BE41" s="39"/>
    </row>
    <row r="42" s="2" customFormat="1" ht="24.96" customHeight="1">
      <c r="A42" s="39"/>
      <c r="B42" s="40"/>
      <c r="C42" s="24" t="s">
        <v>53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40"/>
      <c r="BE42" s="39"/>
    </row>
    <row r="43" s="2" customFormat="1" ht="6.96" customHeight="1">
      <c r="A43" s="39"/>
      <c r="B43" s="40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40"/>
      <c r="BE43" s="39"/>
    </row>
    <row r="44" s="4" customFormat="1" ht="12" customHeight="1">
      <c r="A44" s="4"/>
      <c r="B44" s="60"/>
      <c r="C44" s="33" t="s">
        <v>14</v>
      </c>
      <c r="D44" s="4"/>
      <c r="E44" s="4"/>
      <c r="F44" s="4"/>
      <c r="G44" s="4"/>
      <c r="H44" s="4"/>
      <c r="I44" s="4"/>
      <c r="J44" s="4"/>
      <c r="K44" s="4"/>
      <c r="L44" s="4" t="str">
        <f>K5</f>
        <v>023-04-01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60"/>
      <c r="BE44" s="4"/>
    </row>
    <row r="45" s="5" customFormat="1" ht="36.96" customHeight="1">
      <c r="A45" s="5"/>
      <c r="B45" s="61"/>
      <c r="C45" s="62" t="s">
        <v>17</v>
      </c>
      <c r="D45" s="5"/>
      <c r="E45" s="5"/>
      <c r="F45" s="5"/>
      <c r="G45" s="5"/>
      <c r="H45" s="5"/>
      <c r="I45" s="5"/>
      <c r="J45" s="5"/>
      <c r="K45" s="5"/>
      <c r="L45" s="63" t="str">
        <f>K6</f>
        <v>Kanalizace a vodovod Dolní Beřkovice a Podvlčí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61"/>
      <c r="BE45" s="5"/>
    </row>
    <row r="46" s="2" customFormat="1" ht="6.96" customHeight="1">
      <c r="A46" s="39"/>
      <c r="B46" s="40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40"/>
      <c r="BE46" s="39"/>
    </row>
    <row r="47" s="2" customFormat="1" ht="12" customHeight="1">
      <c r="A47" s="39"/>
      <c r="B47" s="40"/>
      <c r="C47" s="33" t="s">
        <v>23</v>
      </c>
      <c r="D47" s="39"/>
      <c r="E47" s="39"/>
      <c r="F47" s="39"/>
      <c r="G47" s="39"/>
      <c r="H47" s="39"/>
      <c r="I47" s="39"/>
      <c r="J47" s="39"/>
      <c r="K47" s="39"/>
      <c r="L47" s="64" t="str">
        <f>IF(K8="","",K8)</f>
        <v xml:space="preserve"> 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3" t="s">
        <v>25</v>
      </c>
      <c r="AJ47" s="39"/>
      <c r="AK47" s="39"/>
      <c r="AL47" s="39"/>
      <c r="AM47" s="65" t="str">
        <f>IF(AN8= "","",AN8)</f>
        <v>18. 4. 2023</v>
      </c>
      <c r="AN47" s="65"/>
      <c r="AO47" s="39"/>
      <c r="AP47" s="39"/>
      <c r="AQ47" s="39"/>
      <c r="AR47" s="40"/>
      <c r="B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40"/>
      <c r="BE48" s="39"/>
    </row>
    <row r="49" s="2" customFormat="1" ht="40.05" customHeight="1">
      <c r="A49" s="39"/>
      <c r="B49" s="40"/>
      <c r="C49" s="33" t="s">
        <v>27</v>
      </c>
      <c r="D49" s="39"/>
      <c r="E49" s="39"/>
      <c r="F49" s="39"/>
      <c r="G49" s="39"/>
      <c r="H49" s="39"/>
      <c r="I49" s="39"/>
      <c r="J49" s="39"/>
      <c r="K49" s="39"/>
      <c r="L49" s="4" t="str">
        <f>IF(E11= "","",E11)</f>
        <v>Obec Dolní Beřkovice, Kláštěrní 110, 27701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3" t="s">
        <v>33</v>
      </c>
      <c r="AJ49" s="39"/>
      <c r="AK49" s="39"/>
      <c r="AL49" s="39"/>
      <c r="AM49" s="66" t="str">
        <f>IF(E17="","",E17)</f>
        <v>VHS PROJEKT s.r.o., Přemyslova 153, Kralupy n.Vlt.</v>
      </c>
      <c r="AN49" s="4"/>
      <c r="AO49" s="4"/>
      <c r="AP49" s="4"/>
      <c r="AQ49" s="39"/>
      <c r="AR49" s="40"/>
      <c r="AS49" s="67" t="s">
        <v>54</v>
      </c>
      <c r="AT49" s="68"/>
      <c r="AU49" s="69"/>
      <c r="AV49" s="69"/>
      <c r="AW49" s="69"/>
      <c r="AX49" s="69"/>
      <c r="AY49" s="69"/>
      <c r="AZ49" s="69"/>
      <c r="BA49" s="69"/>
      <c r="BB49" s="69"/>
      <c r="BC49" s="69"/>
      <c r="BD49" s="70"/>
      <c r="BE49" s="39"/>
    </row>
    <row r="50" s="2" customFormat="1" ht="15.15" customHeight="1">
      <c r="A50" s="39"/>
      <c r="B50" s="40"/>
      <c r="C50" s="33" t="s">
        <v>31</v>
      </c>
      <c r="D50" s="39"/>
      <c r="E50" s="39"/>
      <c r="F50" s="39"/>
      <c r="G50" s="39"/>
      <c r="H50" s="39"/>
      <c r="I50" s="39"/>
      <c r="J50" s="39"/>
      <c r="K50" s="39"/>
      <c r="L50" s="4" t="str">
        <f>IF(E14= "Vyplň údaj","",E14)</f>
        <v/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3" t="s">
        <v>37</v>
      </c>
      <c r="AJ50" s="39"/>
      <c r="AK50" s="39"/>
      <c r="AL50" s="39"/>
      <c r="AM50" s="66" t="str">
        <f>IF(E20="","",E20)</f>
        <v xml:space="preserve"> </v>
      </c>
      <c r="AN50" s="4"/>
      <c r="AO50" s="4"/>
      <c r="AP50" s="4"/>
      <c r="AQ50" s="39"/>
      <c r="AR50" s="40"/>
      <c r="AS50" s="71"/>
      <c r="AT50" s="72"/>
      <c r="AU50" s="73"/>
      <c r="AV50" s="73"/>
      <c r="AW50" s="73"/>
      <c r="AX50" s="73"/>
      <c r="AY50" s="73"/>
      <c r="AZ50" s="73"/>
      <c r="BA50" s="73"/>
      <c r="BB50" s="73"/>
      <c r="BC50" s="73"/>
      <c r="BD50" s="74"/>
      <c r="BE50" s="39"/>
    </row>
    <row r="51" s="2" customFormat="1" ht="10.8" customHeight="1">
      <c r="A51" s="39"/>
      <c r="B51" s="40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40"/>
      <c r="AS51" s="71"/>
      <c r="AT51" s="72"/>
      <c r="AU51" s="73"/>
      <c r="AV51" s="73"/>
      <c r="AW51" s="73"/>
      <c r="AX51" s="73"/>
      <c r="AY51" s="73"/>
      <c r="AZ51" s="73"/>
      <c r="BA51" s="73"/>
      <c r="BB51" s="73"/>
      <c r="BC51" s="73"/>
      <c r="BD51" s="74"/>
      <c r="BE51" s="39"/>
    </row>
    <row r="52" s="2" customFormat="1" ht="29.28" customHeight="1">
      <c r="A52" s="39"/>
      <c r="B52" s="40"/>
      <c r="C52" s="75" t="s">
        <v>55</v>
      </c>
      <c r="D52" s="76"/>
      <c r="E52" s="76"/>
      <c r="F52" s="76"/>
      <c r="G52" s="76"/>
      <c r="H52" s="77"/>
      <c r="I52" s="78" t="s">
        <v>56</v>
      </c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9" t="s">
        <v>57</v>
      </c>
      <c r="AH52" s="76"/>
      <c r="AI52" s="76"/>
      <c r="AJ52" s="76"/>
      <c r="AK52" s="76"/>
      <c r="AL52" s="76"/>
      <c r="AM52" s="76"/>
      <c r="AN52" s="78" t="s">
        <v>58</v>
      </c>
      <c r="AO52" s="76"/>
      <c r="AP52" s="76"/>
      <c r="AQ52" s="80" t="s">
        <v>59</v>
      </c>
      <c r="AR52" s="40"/>
      <c r="AS52" s="81" t="s">
        <v>60</v>
      </c>
      <c r="AT52" s="82" t="s">
        <v>61</v>
      </c>
      <c r="AU52" s="82" t="s">
        <v>62</v>
      </c>
      <c r="AV52" s="82" t="s">
        <v>63</v>
      </c>
      <c r="AW52" s="82" t="s">
        <v>64</v>
      </c>
      <c r="AX52" s="82" t="s">
        <v>65</v>
      </c>
      <c r="AY52" s="82" t="s">
        <v>66</v>
      </c>
      <c r="AZ52" s="82" t="s">
        <v>67</v>
      </c>
      <c r="BA52" s="82" t="s">
        <v>68</v>
      </c>
      <c r="BB52" s="82" t="s">
        <v>69</v>
      </c>
      <c r="BC52" s="82" t="s">
        <v>70</v>
      </c>
      <c r="BD52" s="83" t="s">
        <v>71</v>
      </c>
      <c r="BE52" s="39"/>
    </row>
    <row r="53" s="2" customFormat="1" ht="10.8" customHeight="1">
      <c r="A53" s="39"/>
      <c r="B53" s="40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40"/>
      <c r="AS53" s="84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6"/>
      <c r="BE53" s="39"/>
    </row>
    <row r="54" s="6" customFormat="1" ht="32.4" customHeight="1">
      <c r="A54" s="6"/>
      <c r="B54" s="87"/>
      <c r="C54" s="88" t="s">
        <v>72</v>
      </c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90">
        <f>ROUND(AG55+AG62+AG63+AG68+AG69,2)</f>
        <v>0</v>
      </c>
      <c r="AH54" s="90"/>
      <c r="AI54" s="90"/>
      <c r="AJ54" s="90"/>
      <c r="AK54" s="90"/>
      <c r="AL54" s="90"/>
      <c r="AM54" s="90"/>
      <c r="AN54" s="91">
        <f>SUM(AG54,AT54)</f>
        <v>0</v>
      </c>
      <c r="AO54" s="91"/>
      <c r="AP54" s="91"/>
      <c r="AQ54" s="92" t="s">
        <v>3</v>
      </c>
      <c r="AR54" s="87"/>
      <c r="AS54" s="93">
        <f>ROUND(AS55+AS62+AS63+AS68+AS69,2)</f>
        <v>0</v>
      </c>
      <c r="AT54" s="94">
        <f>ROUND(SUM(AV54:AW54),2)</f>
        <v>0</v>
      </c>
      <c r="AU54" s="95">
        <f>ROUND(AU55+AU62+AU63+AU68+AU69,5)</f>
        <v>0</v>
      </c>
      <c r="AV54" s="94">
        <f>ROUND(AZ54*L29,2)</f>
        <v>0</v>
      </c>
      <c r="AW54" s="94">
        <f>ROUND(BA54*L30,2)</f>
        <v>0</v>
      </c>
      <c r="AX54" s="94">
        <f>ROUND(BB54*L29,2)</f>
        <v>0</v>
      </c>
      <c r="AY54" s="94">
        <f>ROUND(BC54*L30,2)</f>
        <v>0</v>
      </c>
      <c r="AZ54" s="94">
        <f>ROUND(AZ55+AZ62+AZ63+AZ68+AZ69,2)</f>
        <v>0</v>
      </c>
      <c r="BA54" s="94">
        <f>ROUND(BA55+BA62+BA63+BA68+BA69,2)</f>
        <v>0</v>
      </c>
      <c r="BB54" s="94">
        <f>ROUND(BB55+BB62+BB63+BB68+BB69,2)</f>
        <v>0</v>
      </c>
      <c r="BC54" s="94">
        <f>ROUND(BC55+BC62+BC63+BC68+BC69,2)</f>
        <v>0</v>
      </c>
      <c r="BD54" s="96">
        <f>ROUND(BD55+BD62+BD63+BD68+BD69,2)</f>
        <v>0</v>
      </c>
      <c r="BE54" s="6"/>
      <c r="BS54" s="97" t="s">
        <v>73</v>
      </c>
      <c r="BT54" s="97" t="s">
        <v>74</v>
      </c>
      <c r="BU54" s="98" t="s">
        <v>75</v>
      </c>
      <c r="BV54" s="97" t="s">
        <v>76</v>
      </c>
      <c r="BW54" s="97" t="s">
        <v>5</v>
      </c>
      <c r="BX54" s="97" t="s">
        <v>77</v>
      </c>
      <c r="CL54" s="97" t="s">
        <v>20</v>
      </c>
    </row>
    <row r="55" s="7" customFormat="1" ht="16.5" customHeight="1">
      <c r="A55" s="7"/>
      <c r="B55" s="99"/>
      <c r="C55" s="100"/>
      <c r="D55" s="101" t="s">
        <v>78</v>
      </c>
      <c r="E55" s="101"/>
      <c r="F55" s="101"/>
      <c r="G55" s="101"/>
      <c r="H55" s="101"/>
      <c r="I55" s="102"/>
      <c r="J55" s="101" t="s">
        <v>79</v>
      </c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3">
        <f>ROUND(SUM(AG56:AG61),2)</f>
        <v>0</v>
      </c>
      <c r="AH55" s="102"/>
      <c r="AI55" s="102"/>
      <c r="AJ55" s="102"/>
      <c r="AK55" s="102"/>
      <c r="AL55" s="102"/>
      <c r="AM55" s="102"/>
      <c r="AN55" s="104">
        <f>SUM(AG55,AT55)</f>
        <v>0</v>
      </c>
      <c r="AO55" s="102"/>
      <c r="AP55" s="102"/>
      <c r="AQ55" s="105" t="s">
        <v>80</v>
      </c>
      <c r="AR55" s="99"/>
      <c r="AS55" s="106">
        <f>ROUND(SUM(AS56:AS61),2)</f>
        <v>0</v>
      </c>
      <c r="AT55" s="107">
        <f>ROUND(SUM(AV55:AW55),2)</f>
        <v>0</v>
      </c>
      <c r="AU55" s="108">
        <f>ROUND(SUM(AU56:AU61),5)</f>
        <v>0</v>
      </c>
      <c r="AV55" s="107">
        <f>ROUND(AZ55*L29,2)</f>
        <v>0</v>
      </c>
      <c r="AW55" s="107">
        <f>ROUND(BA55*L30,2)</f>
        <v>0</v>
      </c>
      <c r="AX55" s="107">
        <f>ROUND(BB55*L29,2)</f>
        <v>0</v>
      </c>
      <c r="AY55" s="107">
        <f>ROUND(BC55*L30,2)</f>
        <v>0</v>
      </c>
      <c r="AZ55" s="107">
        <f>ROUND(SUM(AZ56:AZ61),2)</f>
        <v>0</v>
      </c>
      <c r="BA55" s="107">
        <f>ROUND(SUM(BA56:BA61),2)</f>
        <v>0</v>
      </c>
      <c r="BB55" s="107">
        <f>ROUND(SUM(BB56:BB61),2)</f>
        <v>0</v>
      </c>
      <c r="BC55" s="107">
        <f>ROUND(SUM(BC56:BC61),2)</f>
        <v>0</v>
      </c>
      <c r="BD55" s="109">
        <f>ROUND(SUM(BD56:BD61),2)</f>
        <v>0</v>
      </c>
      <c r="BE55" s="7"/>
      <c r="BS55" s="110" t="s">
        <v>73</v>
      </c>
      <c r="BT55" s="110" t="s">
        <v>81</v>
      </c>
      <c r="BU55" s="110" t="s">
        <v>75</v>
      </c>
      <c r="BV55" s="110" t="s">
        <v>76</v>
      </c>
      <c r="BW55" s="110" t="s">
        <v>82</v>
      </c>
      <c r="BX55" s="110" t="s">
        <v>5</v>
      </c>
      <c r="CL55" s="110" t="s">
        <v>83</v>
      </c>
      <c r="CM55" s="110" t="s">
        <v>22</v>
      </c>
    </row>
    <row r="56" s="4" customFormat="1" ht="16.5" customHeight="1">
      <c r="A56" s="111" t="s">
        <v>84</v>
      </c>
      <c r="B56" s="60"/>
      <c r="C56" s="10"/>
      <c r="D56" s="10"/>
      <c r="E56" s="112" t="s">
        <v>85</v>
      </c>
      <c r="F56" s="112"/>
      <c r="G56" s="112"/>
      <c r="H56" s="112"/>
      <c r="I56" s="112"/>
      <c r="J56" s="10"/>
      <c r="K56" s="112" t="s">
        <v>86</v>
      </c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3">
        <f>'IO 01.1 - Řad A'!J32</f>
        <v>0</v>
      </c>
      <c r="AH56" s="10"/>
      <c r="AI56" s="10"/>
      <c r="AJ56" s="10"/>
      <c r="AK56" s="10"/>
      <c r="AL56" s="10"/>
      <c r="AM56" s="10"/>
      <c r="AN56" s="113">
        <f>SUM(AG56,AT56)</f>
        <v>0</v>
      </c>
      <c r="AO56" s="10"/>
      <c r="AP56" s="10"/>
      <c r="AQ56" s="114" t="s">
        <v>87</v>
      </c>
      <c r="AR56" s="60"/>
      <c r="AS56" s="115">
        <v>0</v>
      </c>
      <c r="AT56" s="116">
        <f>ROUND(SUM(AV56:AW56),2)</f>
        <v>0</v>
      </c>
      <c r="AU56" s="117">
        <f>'IO 01.1 - Řad A'!P90</f>
        <v>0</v>
      </c>
      <c r="AV56" s="116">
        <f>'IO 01.1 - Řad A'!J35</f>
        <v>0</v>
      </c>
      <c r="AW56" s="116">
        <f>'IO 01.1 - Řad A'!J36</f>
        <v>0</v>
      </c>
      <c r="AX56" s="116">
        <f>'IO 01.1 - Řad A'!J37</f>
        <v>0</v>
      </c>
      <c r="AY56" s="116">
        <f>'IO 01.1 - Řad A'!J38</f>
        <v>0</v>
      </c>
      <c r="AZ56" s="116">
        <f>'IO 01.1 - Řad A'!F35</f>
        <v>0</v>
      </c>
      <c r="BA56" s="116">
        <f>'IO 01.1 - Řad A'!F36</f>
        <v>0</v>
      </c>
      <c r="BB56" s="116">
        <f>'IO 01.1 - Řad A'!F37</f>
        <v>0</v>
      </c>
      <c r="BC56" s="116">
        <f>'IO 01.1 - Řad A'!F38</f>
        <v>0</v>
      </c>
      <c r="BD56" s="118">
        <f>'IO 01.1 - Řad A'!F39</f>
        <v>0</v>
      </c>
      <c r="BE56" s="4"/>
      <c r="BT56" s="28" t="s">
        <v>22</v>
      </c>
      <c r="BV56" s="28" t="s">
        <v>76</v>
      </c>
      <c r="BW56" s="28" t="s">
        <v>88</v>
      </c>
      <c r="BX56" s="28" t="s">
        <v>82</v>
      </c>
      <c r="CL56" s="28" t="s">
        <v>83</v>
      </c>
    </row>
    <row r="57" s="4" customFormat="1" ht="16.5" customHeight="1">
      <c r="A57" s="111" t="s">
        <v>84</v>
      </c>
      <c r="B57" s="60"/>
      <c r="C57" s="10"/>
      <c r="D57" s="10"/>
      <c r="E57" s="112" t="s">
        <v>89</v>
      </c>
      <c r="F57" s="112"/>
      <c r="G57" s="112"/>
      <c r="H57" s="112"/>
      <c r="I57" s="112"/>
      <c r="J57" s="10"/>
      <c r="K57" s="112" t="s">
        <v>90</v>
      </c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3">
        <f>'IO 01.2 - Řad B'!J32</f>
        <v>0</v>
      </c>
      <c r="AH57" s="10"/>
      <c r="AI57" s="10"/>
      <c r="AJ57" s="10"/>
      <c r="AK57" s="10"/>
      <c r="AL57" s="10"/>
      <c r="AM57" s="10"/>
      <c r="AN57" s="113">
        <f>SUM(AG57,AT57)</f>
        <v>0</v>
      </c>
      <c r="AO57" s="10"/>
      <c r="AP57" s="10"/>
      <c r="AQ57" s="114" t="s">
        <v>87</v>
      </c>
      <c r="AR57" s="60"/>
      <c r="AS57" s="115">
        <v>0</v>
      </c>
      <c r="AT57" s="116">
        <f>ROUND(SUM(AV57:AW57),2)</f>
        <v>0</v>
      </c>
      <c r="AU57" s="117">
        <f>'IO 01.2 - Řad B'!P92</f>
        <v>0</v>
      </c>
      <c r="AV57" s="116">
        <f>'IO 01.2 - Řad B'!J35</f>
        <v>0</v>
      </c>
      <c r="AW57" s="116">
        <f>'IO 01.2 - Řad B'!J36</f>
        <v>0</v>
      </c>
      <c r="AX57" s="116">
        <f>'IO 01.2 - Řad B'!J37</f>
        <v>0</v>
      </c>
      <c r="AY57" s="116">
        <f>'IO 01.2 - Řad B'!J38</f>
        <v>0</v>
      </c>
      <c r="AZ57" s="116">
        <f>'IO 01.2 - Řad B'!F35</f>
        <v>0</v>
      </c>
      <c r="BA57" s="116">
        <f>'IO 01.2 - Řad B'!F36</f>
        <v>0</v>
      </c>
      <c r="BB57" s="116">
        <f>'IO 01.2 - Řad B'!F37</f>
        <v>0</v>
      </c>
      <c r="BC57" s="116">
        <f>'IO 01.2 - Řad B'!F38</f>
        <v>0</v>
      </c>
      <c r="BD57" s="118">
        <f>'IO 01.2 - Řad B'!F39</f>
        <v>0</v>
      </c>
      <c r="BE57" s="4"/>
      <c r="BT57" s="28" t="s">
        <v>22</v>
      </c>
      <c r="BV57" s="28" t="s">
        <v>76</v>
      </c>
      <c r="BW57" s="28" t="s">
        <v>91</v>
      </c>
      <c r="BX57" s="28" t="s">
        <v>82</v>
      </c>
      <c r="CL57" s="28" t="s">
        <v>83</v>
      </c>
    </row>
    <row r="58" s="4" customFormat="1" ht="16.5" customHeight="1">
      <c r="A58" s="111" t="s">
        <v>84</v>
      </c>
      <c r="B58" s="60"/>
      <c r="C58" s="10"/>
      <c r="D58" s="10"/>
      <c r="E58" s="112" t="s">
        <v>92</v>
      </c>
      <c r="F58" s="112"/>
      <c r="G58" s="112"/>
      <c r="H58" s="112"/>
      <c r="I58" s="112"/>
      <c r="J58" s="10"/>
      <c r="K58" s="112" t="s">
        <v>93</v>
      </c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3">
        <f>'IO 01.3 - Řad C'!J32</f>
        <v>0</v>
      </c>
      <c r="AH58" s="10"/>
      <c r="AI58" s="10"/>
      <c r="AJ58" s="10"/>
      <c r="AK58" s="10"/>
      <c r="AL58" s="10"/>
      <c r="AM58" s="10"/>
      <c r="AN58" s="113">
        <f>SUM(AG58,AT58)</f>
        <v>0</v>
      </c>
      <c r="AO58" s="10"/>
      <c r="AP58" s="10"/>
      <c r="AQ58" s="114" t="s">
        <v>87</v>
      </c>
      <c r="AR58" s="60"/>
      <c r="AS58" s="115">
        <v>0</v>
      </c>
      <c r="AT58" s="116">
        <f>ROUND(SUM(AV58:AW58),2)</f>
        <v>0</v>
      </c>
      <c r="AU58" s="117">
        <f>'IO 01.3 - Řad C'!P92</f>
        <v>0</v>
      </c>
      <c r="AV58" s="116">
        <f>'IO 01.3 - Řad C'!J35</f>
        <v>0</v>
      </c>
      <c r="AW58" s="116">
        <f>'IO 01.3 - Řad C'!J36</f>
        <v>0</v>
      </c>
      <c r="AX58" s="116">
        <f>'IO 01.3 - Řad C'!J37</f>
        <v>0</v>
      </c>
      <c r="AY58" s="116">
        <f>'IO 01.3 - Řad C'!J38</f>
        <v>0</v>
      </c>
      <c r="AZ58" s="116">
        <f>'IO 01.3 - Řad C'!F35</f>
        <v>0</v>
      </c>
      <c r="BA58" s="116">
        <f>'IO 01.3 - Řad C'!F36</f>
        <v>0</v>
      </c>
      <c r="BB58" s="116">
        <f>'IO 01.3 - Řad C'!F37</f>
        <v>0</v>
      </c>
      <c r="BC58" s="116">
        <f>'IO 01.3 - Řad C'!F38</f>
        <v>0</v>
      </c>
      <c r="BD58" s="118">
        <f>'IO 01.3 - Řad C'!F39</f>
        <v>0</v>
      </c>
      <c r="BE58" s="4"/>
      <c r="BT58" s="28" t="s">
        <v>22</v>
      </c>
      <c r="BV58" s="28" t="s">
        <v>76</v>
      </c>
      <c r="BW58" s="28" t="s">
        <v>94</v>
      </c>
      <c r="BX58" s="28" t="s">
        <v>82</v>
      </c>
      <c r="CL58" s="28" t="s">
        <v>83</v>
      </c>
    </row>
    <row r="59" s="4" customFormat="1" ht="16.5" customHeight="1">
      <c r="A59" s="111" t="s">
        <v>84</v>
      </c>
      <c r="B59" s="60"/>
      <c r="C59" s="10"/>
      <c r="D59" s="10"/>
      <c r="E59" s="112" t="s">
        <v>95</v>
      </c>
      <c r="F59" s="112"/>
      <c r="G59" s="112"/>
      <c r="H59" s="112"/>
      <c r="I59" s="112"/>
      <c r="J59" s="10"/>
      <c r="K59" s="112" t="s">
        <v>96</v>
      </c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3">
        <f>'IO 01.4 - Řad D'!J32</f>
        <v>0</v>
      </c>
      <c r="AH59" s="10"/>
      <c r="AI59" s="10"/>
      <c r="AJ59" s="10"/>
      <c r="AK59" s="10"/>
      <c r="AL59" s="10"/>
      <c r="AM59" s="10"/>
      <c r="AN59" s="113">
        <f>SUM(AG59,AT59)</f>
        <v>0</v>
      </c>
      <c r="AO59" s="10"/>
      <c r="AP59" s="10"/>
      <c r="AQ59" s="114" t="s">
        <v>87</v>
      </c>
      <c r="AR59" s="60"/>
      <c r="AS59" s="115">
        <v>0</v>
      </c>
      <c r="AT59" s="116">
        <f>ROUND(SUM(AV59:AW59),2)</f>
        <v>0</v>
      </c>
      <c r="AU59" s="117">
        <f>'IO 01.4 - Řad D'!P92</f>
        <v>0</v>
      </c>
      <c r="AV59" s="116">
        <f>'IO 01.4 - Řad D'!J35</f>
        <v>0</v>
      </c>
      <c r="AW59" s="116">
        <f>'IO 01.4 - Řad D'!J36</f>
        <v>0</v>
      </c>
      <c r="AX59" s="116">
        <f>'IO 01.4 - Řad D'!J37</f>
        <v>0</v>
      </c>
      <c r="AY59" s="116">
        <f>'IO 01.4 - Řad D'!J38</f>
        <v>0</v>
      </c>
      <c r="AZ59" s="116">
        <f>'IO 01.4 - Řad D'!F35</f>
        <v>0</v>
      </c>
      <c r="BA59" s="116">
        <f>'IO 01.4 - Řad D'!F36</f>
        <v>0</v>
      </c>
      <c r="BB59" s="116">
        <f>'IO 01.4 - Řad D'!F37</f>
        <v>0</v>
      </c>
      <c r="BC59" s="116">
        <f>'IO 01.4 - Řad D'!F38</f>
        <v>0</v>
      </c>
      <c r="BD59" s="118">
        <f>'IO 01.4 - Řad D'!F39</f>
        <v>0</v>
      </c>
      <c r="BE59" s="4"/>
      <c r="BT59" s="28" t="s">
        <v>22</v>
      </c>
      <c r="BV59" s="28" t="s">
        <v>76</v>
      </c>
      <c r="BW59" s="28" t="s">
        <v>97</v>
      </c>
      <c r="BX59" s="28" t="s">
        <v>82</v>
      </c>
      <c r="CL59" s="28" t="s">
        <v>83</v>
      </c>
    </row>
    <row r="60" s="4" customFormat="1" ht="16.5" customHeight="1">
      <c r="A60" s="111" t="s">
        <v>84</v>
      </c>
      <c r="B60" s="60"/>
      <c r="C60" s="10"/>
      <c r="D60" s="10"/>
      <c r="E60" s="112" t="s">
        <v>98</v>
      </c>
      <c r="F60" s="112"/>
      <c r="G60" s="112"/>
      <c r="H60" s="112"/>
      <c r="I60" s="112"/>
      <c r="J60" s="10"/>
      <c r="K60" s="112" t="s">
        <v>99</v>
      </c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3">
        <f>'IO 01.5 - Řad E'!J32</f>
        <v>0</v>
      </c>
      <c r="AH60" s="10"/>
      <c r="AI60" s="10"/>
      <c r="AJ60" s="10"/>
      <c r="AK60" s="10"/>
      <c r="AL60" s="10"/>
      <c r="AM60" s="10"/>
      <c r="AN60" s="113">
        <f>SUM(AG60,AT60)</f>
        <v>0</v>
      </c>
      <c r="AO60" s="10"/>
      <c r="AP60" s="10"/>
      <c r="AQ60" s="114" t="s">
        <v>87</v>
      </c>
      <c r="AR60" s="60"/>
      <c r="AS60" s="115">
        <v>0</v>
      </c>
      <c r="AT60" s="116">
        <f>ROUND(SUM(AV60:AW60),2)</f>
        <v>0</v>
      </c>
      <c r="AU60" s="117">
        <f>'IO 01.5 - Řad E'!P92</f>
        <v>0</v>
      </c>
      <c r="AV60" s="116">
        <f>'IO 01.5 - Řad E'!J35</f>
        <v>0</v>
      </c>
      <c r="AW60" s="116">
        <f>'IO 01.5 - Řad E'!J36</f>
        <v>0</v>
      </c>
      <c r="AX60" s="116">
        <f>'IO 01.5 - Řad E'!J37</f>
        <v>0</v>
      </c>
      <c r="AY60" s="116">
        <f>'IO 01.5 - Řad E'!J38</f>
        <v>0</v>
      </c>
      <c r="AZ60" s="116">
        <f>'IO 01.5 - Řad E'!F35</f>
        <v>0</v>
      </c>
      <c r="BA60" s="116">
        <f>'IO 01.5 - Řad E'!F36</f>
        <v>0</v>
      </c>
      <c r="BB60" s="116">
        <f>'IO 01.5 - Řad E'!F37</f>
        <v>0</v>
      </c>
      <c r="BC60" s="116">
        <f>'IO 01.5 - Řad E'!F38</f>
        <v>0</v>
      </c>
      <c r="BD60" s="118">
        <f>'IO 01.5 - Řad E'!F39</f>
        <v>0</v>
      </c>
      <c r="BE60" s="4"/>
      <c r="BT60" s="28" t="s">
        <v>22</v>
      </c>
      <c r="BV60" s="28" t="s">
        <v>76</v>
      </c>
      <c r="BW60" s="28" t="s">
        <v>100</v>
      </c>
      <c r="BX60" s="28" t="s">
        <v>82</v>
      </c>
      <c r="CL60" s="28" t="s">
        <v>83</v>
      </c>
    </row>
    <row r="61" s="4" customFormat="1" ht="16.5" customHeight="1">
      <c r="A61" s="111" t="s">
        <v>84</v>
      </c>
      <c r="B61" s="60"/>
      <c r="C61" s="10"/>
      <c r="D61" s="10"/>
      <c r="E61" s="112" t="s">
        <v>101</v>
      </c>
      <c r="F61" s="112"/>
      <c r="G61" s="112"/>
      <c r="H61" s="112"/>
      <c r="I61" s="112"/>
      <c r="J61" s="10"/>
      <c r="K61" s="112" t="s">
        <v>102</v>
      </c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3">
        <f>'IO 01.6 - AŠ1+AŠ2+propoj ...'!J32</f>
        <v>0</v>
      </c>
      <c r="AH61" s="10"/>
      <c r="AI61" s="10"/>
      <c r="AJ61" s="10"/>
      <c r="AK61" s="10"/>
      <c r="AL61" s="10"/>
      <c r="AM61" s="10"/>
      <c r="AN61" s="113">
        <f>SUM(AG61,AT61)</f>
        <v>0</v>
      </c>
      <c r="AO61" s="10"/>
      <c r="AP61" s="10"/>
      <c r="AQ61" s="114" t="s">
        <v>87</v>
      </c>
      <c r="AR61" s="60"/>
      <c r="AS61" s="115">
        <v>0</v>
      </c>
      <c r="AT61" s="116">
        <f>ROUND(SUM(AV61:AW61),2)</f>
        <v>0</v>
      </c>
      <c r="AU61" s="117">
        <f>'IO 01.6 - AŠ1+AŠ2+propoj ...'!P97</f>
        <v>0</v>
      </c>
      <c r="AV61" s="116">
        <f>'IO 01.6 - AŠ1+AŠ2+propoj ...'!J35</f>
        <v>0</v>
      </c>
      <c r="AW61" s="116">
        <f>'IO 01.6 - AŠ1+AŠ2+propoj ...'!J36</f>
        <v>0</v>
      </c>
      <c r="AX61" s="116">
        <f>'IO 01.6 - AŠ1+AŠ2+propoj ...'!J37</f>
        <v>0</v>
      </c>
      <c r="AY61" s="116">
        <f>'IO 01.6 - AŠ1+AŠ2+propoj ...'!J38</f>
        <v>0</v>
      </c>
      <c r="AZ61" s="116">
        <f>'IO 01.6 - AŠ1+AŠ2+propoj ...'!F35</f>
        <v>0</v>
      </c>
      <c r="BA61" s="116">
        <f>'IO 01.6 - AŠ1+AŠ2+propoj ...'!F36</f>
        <v>0</v>
      </c>
      <c r="BB61" s="116">
        <f>'IO 01.6 - AŠ1+AŠ2+propoj ...'!F37</f>
        <v>0</v>
      </c>
      <c r="BC61" s="116">
        <f>'IO 01.6 - AŠ1+AŠ2+propoj ...'!F38</f>
        <v>0</v>
      </c>
      <c r="BD61" s="118">
        <f>'IO 01.6 - AŠ1+AŠ2+propoj ...'!F39</f>
        <v>0</v>
      </c>
      <c r="BE61" s="4"/>
      <c r="BT61" s="28" t="s">
        <v>22</v>
      </c>
      <c r="BV61" s="28" t="s">
        <v>76</v>
      </c>
      <c r="BW61" s="28" t="s">
        <v>103</v>
      </c>
      <c r="BX61" s="28" t="s">
        <v>82</v>
      </c>
      <c r="CL61" s="28" t="s">
        <v>83</v>
      </c>
    </row>
    <row r="62" s="7" customFormat="1" ht="16.5" customHeight="1">
      <c r="A62" s="111" t="s">
        <v>84</v>
      </c>
      <c r="B62" s="99"/>
      <c r="C62" s="100"/>
      <c r="D62" s="101" t="s">
        <v>104</v>
      </c>
      <c r="E62" s="101"/>
      <c r="F62" s="101"/>
      <c r="G62" s="101"/>
      <c r="H62" s="101"/>
      <c r="I62" s="102"/>
      <c r="J62" s="101" t="s">
        <v>105</v>
      </c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4">
        <f>'IO 02 - VODOVODNÍ PŘÍPOJKY'!J30</f>
        <v>0</v>
      </c>
      <c r="AH62" s="102"/>
      <c r="AI62" s="102"/>
      <c r="AJ62" s="102"/>
      <c r="AK62" s="102"/>
      <c r="AL62" s="102"/>
      <c r="AM62" s="102"/>
      <c r="AN62" s="104">
        <f>SUM(AG62,AT62)</f>
        <v>0</v>
      </c>
      <c r="AO62" s="102"/>
      <c r="AP62" s="102"/>
      <c r="AQ62" s="105" t="s">
        <v>80</v>
      </c>
      <c r="AR62" s="99"/>
      <c r="AS62" s="106">
        <v>0</v>
      </c>
      <c r="AT62" s="107">
        <f>ROUND(SUM(AV62:AW62),2)</f>
        <v>0</v>
      </c>
      <c r="AU62" s="108">
        <f>'IO 02 - VODOVODNÍ PŘÍPOJKY'!P88</f>
        <v>0</v>
      </c>
      <c r="AV62" s="107">
        <f>'IO 02 - VODOVODNÍ PŘÍPOJKY'!J33</f>
        <v>0</v>
      </c>
      <c r="AW62" s="107">
        <f>'IO 02 - VODOVODNÍ PŘÍPOJKY'!J34</f>
        <v>0</v>
      </c>
      <c r="AX62" s="107">
        <f>'IO 02 - VODOVODNÍ PŘÍPOJKY'!J35</f>
        <v>0</v>
      </c>
      <c r="AY62" s="107">
        <f>'IO 02 - VODOVODNÍ PŘÍPOJKY'!J36</f>
        <v>0</v>
      </c>
      <c r="AZ62" s="107">
        <f>'IO 02 - VODOVODNÍ PŘÍPOJKY'!F33</f>
        <v>0</v>
      </c>
      <c r="BA62" s="107">
        <f>'IO 02 - VODOVODNÍ PŘÍPOJKY'!F34</f>
        <v>0</v>
      </c>
      <c r="BB62" s="107">
        <f>'IO 02 - VODOVODNÍ PŘÍPOJKY'!F35</f>
        <v>0</v>
      </c>
      <c r="BC62" s="107">
        <f>'IO 02 - VODOVODNÍ PŘÍPOJKY'!F36</f>
        <v>0</v>
      </c>
      <c r="BD62" s="109">
        <f>'IO 02 - VODOVODNÍ PŘÍPOJKY'!F37</f>
        <v>0</v>
      </c>
      <c r="BE62" s="7"/>
      <c r="BT62" s="110" t="s">
        <v>81</v>
      </c>
      <c r="BV62" s="110" t="s">
        <v>76</v>
      </c>
      <c r="BW62" s="110" t="s">
        <v>106</v>
      </c>
      <c r="BX62" s="110" t="s">
        <v>5</v>
      </c>
      <c r="CL62" s="110" t="s">
        <v>83</v>
      </c>
      <c r="CM62" s="110" t="s">
        <v>22</v>
      </c>
    </row>
    <row r="63" s="7" customFormat="1" ht="16.5" customHeight="1">
      <c r="A63" s="7"/>
      <c r="B63" s="99"/>
      <c r="C63" s="100"/>
      <c r="D63" s="101" t="s">
        <v>107</v>
      </c>
      <c r="E63" s="101"/>
      <c r="F63" s="101"/>
      <c r="G63" s="101"/>
      <c r="H63" s="101"/>
      <c r="I63" s="102"/>
      <c r="J63" s="101" t="s">
        <v>108</v>
      </c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  <c r="AA63" s="101"/>
      <c r="AB63" s="101"/>
      <c r="AC63" s="101"/>
      <c r="AD63" s="101"/>
      <c r="AE63" s="101"/>
      <c r="AF63" s="101"/>
      <c r="AG63" s="103">
        <f>ROUND(SUM(AG64:AG67),2)</f>
        <v>0</v>
      </c>
      <c r="AH63" s="102"/>
      <c r="AI63" s="102"/>
      <c r="AJ63" s="102"/>
      <c r="AK63" s="102"/>
      <c r="AL63" s="102"/>
      <c r="AM63" s="102"/>
      <c r="AN63" s="104">
        <f>SUM(AG63,AT63)</f>
        <v>0</v>
      </c>
      <c r="AO63" s="102"/>
      <c r="AP63" s="102"/>
      <c r="AQ63" s="105" t="s">
        <v>80</v>
      </c>
      <c r="AR63" s="99"/>
      <c r="AS63" s="106">
        <f>ROUND(SUM(AS64:AS67),2)</f>
        <v>0</v>
      </c>
      <c r="AT63" s="107">
        <f>ROUND(SUM(AV63:AW63),2)</f>
        <v>0</v>
      </c>
      <c r="AU63" s="108">
        <f>ROUND(SUM(AU64:AU67),5)</f>
        <v>0</v>
      </c>
      <c r="AV63" s="107">
        <f>ROUND(AZ63*L29,2)</f>
        <v>0</v>
      </c>
      <c r="AW63" s="107">
        <f>ROUND(BA63*L30,2)</f>
        <v>0</v>
      </c>
      <c r="AX63" s="107">
        <f>ROUND(BB63*L29,2)</f>
        <v>0</v>
      </c>
      <c r="AY63" s="107">
        <f>ROUND(BC63*L30,2)</f>
        <v>0</v>
      </c>
      <c r="AZ63" s="107">
        <f>ROUND(SUM(AZ64:AZ67),2)</f>
        <v>0</v>
      </c>
      <c r="BA63" s="107">
        <f>ROUND(SUM(BA64:BA67),2)</f>
        <v>0</v>
      </c>
      <c r="BB63" s="107">
        <f>ROUND(SUM(BB64:BB67),2)</f>
        <v>0</v>
      </c>
      <c r="BC63" s="107">
        <f>ROUND(SUM(BC64:BC67),2)</f>
        <v>0</v>
      </c>
      <c r="BD63" s="109">
        <f>ROUND(SUM(BD64:BD67),2)</f>
        <v>0</v>
      </c>
      <c r="BE63" s="7"/>
      <c r="BS63" s="110" t="s">
        <v>73</v>
      </c>
      <c r="BT63" s="110" t="s">
        <v>81</v>
      </c>
      <c r="BU63" s="110" t="s">
        <v>75</v>
      </c>
      <c r="BV63" s="110" t="s">
        <v>76</v>
      </c>
      <c r="BW63" s="110" t="s">
        <v>109</v>
      </c>
      <c r="BX63" s="110" t="s">
        <v>5</v>
      </c>
      <c r="CL63" s="110" t="s">
        <v>110</v>
      </c>
      <c r="CM63" s="110" t="s">
        <v>22</v>
      </c>
    </row>
    <row r="64" s="4" customFormat="1" ht="16.5" customHeight="1">
      <c r="A64" s="111" t="s">
        <v>84</v>
      </c>
      <c r="B64" s="60"/>
      <c r="C64" s="10"/>
      <c r="D64" s="10"/>
      <c r="E64" s="112" t="s">
        <v>111</v>
      </c>
      <c r="F64" s="112"/>
      <c r="G64" s="112"/>
      <c r="H64" s="112"/>
      <c r="I64" s="112"/>
      <c r="J64" s="10"/>
      <c r="K64" s="112" t="s">
        <v>86</v>
      </c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3">
        <f>'IO 03.1 - Řad A'!J32</f>
        <v>0</v>
      </c>
      <c r="AH64" s="10"/>
      <c r="AI64" s="10"/>
      <c r="AJ64" s="10"/>
      <c r="AK64" s="10"/>
      <c r="AL64" s="10"/>
      <c r="AM64" s="10"/>
      <c r="AN64" s="113">
        <f>SUM(AG64,AT64)</f>
        <v>0</v>
      </c>
      <c r="AO64" s="10"/>
      <c r="AP64" s="10"/>
      <c r="AQ64" s="114" t="s">
        <v>87</v>
      </c>
      <c r="AR64" s="60"/>
      <c r="AS64" s="115">
        <v>0</v>
      </c>
      <c r="AT64" s="116">
        <f>ROUND(SUM(AV64:AW64),2)</f>
        <v>0</v>
      </c>
      <c r="AU64" s="117">
        <f>'IO 03.1 - Řad A'!P92</f>
        <v>0</v>
      </c>
      <c r="AV64" s="116">
        <f>'IO 03.1 - Řad A'!J35</f>
        <v>0</v>
      </c>
      <c r="AW64" s="116">
        <f>'IO 03.1 - Řad A'!J36</f>
        <v>0</v>
      </c>
      <c r="AX64" s="116">
        <f>'IO 03.1 - Řad A'!J37</f>
        <v>0</v>
      </c>
      <c r="AY64" s="116">
        <f>'IO 03.1 - Řad A'!J38</f>
        <v>0</v>
      </c>
      <c r="AZ64" s="116">
        <f>'IO 03.1 - Řad A'!F35</f>
        <v>0</v>
      </c>
      <c r="BA64" s="116">
        <f>'IO 03.1 - Řad A'!F36</f>
        <v>0</v>
      </c>
      <c r="BB64" s="116">
        <f>'IO 03.1 - Řad A'!F37</f>
        <v>0</v>
      </c>
      <c r="BC64" s="116">
        <f>'IO 03.1 - Řad A'!F38</f>
        <v>0</v>
      </c>
      <c r="BD64" s="118">
        <f>'IO 03.1 - Řad A'!F39</f>
        <v>0</v>
      </c>
      <c r="BE64" s="4"/>
      <c r="BT64" s="28" t="s">
        <v>22</v>
      </c>
      <c r="BV64" s="28" t="s">
        <v>76</v>
      </c>
      <c r="BW64" s="28" t="s">
        <v>112</v>
      </c>
      <c r="BX64" s="28" t="s">
        <v>109</v>
      </c>
      <c r="CL64" s="28" t="s">
        <v>110</v>
      </c>
    </row>
    <row r="65" s="4" customFormat="1" ht="16.5" customHeight="1">
      <c r="A65" s="111" t="s">
        <v>84</v>
      </c>
      <c r="B65" s="60"/>
      <c r="C65" s="10"/>
      <c r="D65" s="10"/>
      <c r="E65" s="112" t="s">
        <v>113</v>
      </c>
      <c r="F65" s="112"/>
      <c r="G65" s="112"/>
      <c r="H65" s="112"/>
      <c r="I65" s="112"/>
      <c r="J65" s="10"/>
      <c r="K65" s="112" t="s">
        <v>90</v>
      </c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3">
        <f>'IO 03.2 - Řad B'!J32</f>
        <v>0</v>
      </c>
      <c r="AH65" s="10"/>
      <c r="AI65" s="10"/>
      <c r="AJ65" s="10"/>
      <c r="AK65" s="10"/>
      <c r="AL65" s="10"/>
      <c r="AM65" s="10"/>
      <c r="AN65" s="113">
        <f>SUM(AG65,AT65)</f>
        <v>0</v>
      </c>
      <c r="AO65" s="10"/>
      <c r="AP65" s="10"/>
      <c r="AQ65" s="114" t="s">
        <v>87</v>
      </c>
      <c r="AR65" s="60"/>
      <c r="AS65" s="115">
        <v>0</v>
      </c>
      <c r="AT65" s="116">
        <f>ROUND(SUM(AV65:AW65),2)</f>
        <v>0</v>
      </c>
      <c r="AU65" s="117">
        <f>'IO 03.2 - Řad B'!P90</f>
        <v>0</v>
      </c>
      <c r="AV65" s="116">
        <f>'IO 03.2 - Řad B'!J35</f>
        <v>0</v>
      </c>
      <c r="AW65" s="116">
        <f>'IO 03.2 - Řad B'!J36</f>
        <v>0</v>
      </c>
      <c r="AX65" s="116">
        <f>'IO 03.2 - Řad B'!J37</f>
        <v>0</v>
      </c>
      <c r="AY65" s="116">
        <f>'IO 03.2 - Řad B'!J38</f>
        <v>0</v>
      </c>
      <c r="AZ65" s="116">
        <f>'IO 03.2 - Řad B'!F35</f>
        <v>0</v>
      </c>
      <c r="BA65" s="116">
        <f>'IO 03.2 - Řad B'!F36</f>
        <v>0</v>
      </c>
      <c r="BB65" s="116">
        <f>'IO 03.2 - Řad B'!F37</f>
        <v>0</v>
      </c>
      <c r="BC65" s="116">
        <f>'IO 03.2 - Řad B'!F38</f>
        <v>0</v>
      </c>
      <c r="BD65" s="118">
        <f>'IO 03.2 - Řad B'!F39</f>
        <v>0</v>
      </c>
      <c r="BE65" s="4"/>
      <c r="BT65" s="28" t="s">
        <v>22</v>
      </c>
      <c r="BV65" s="28" t="s">
        <v>76</v>
      </c>
      <c r="BW65" s="28" t="s">
        <v>114</v>
      </c>
      <c r="BX65" s="28" t="s">
        <v>109</v>
      </c>
      <c r="CL65" s="28" t="s">
        <v>110</v>
      </c>
    </row>
    <row r="66" s="4" customFormat="1" ht="16.5" customHeight="1">
      <c r="A66" s="111" t="s">
        <v>84</v>
      </c>
      <c r="B66" s="60"/>
      <c r="C66" s="10"/>
      <c r="D66" s="10"/>
      <c r="E66" s="112" t="s">
        <v>115</v>
      </c>
      <c r="F66" s="112"/>
      <c r="G66" s="112"/>
      <c r="H66" s="112"/>
      <c r="I66" s="112"/>
      <c r="J66" s="10"/>
      <c r="K66" s="112" t="s">
        <v>93</v>
      </c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3">
        <f>'IO 03.3 - Řad C'!J32</f>
        <v>0</v>
      </c>
      <c r="AH66" s="10"/>
      <c r="AI66" s="10"/>
      <c r="AJ66" s="10"/>
      <c r="AK66" s="10"/>
      <c r="AL66" s="10"/>
      <c r="AM66" s="10"/>
      <c r="AN66" s="113">
        <f>SUM(AG66,AT66)</f>
        <v>0</v>
      </c>
      <c r="AO66" s="10"/>
      <c r="AP66" s="10"/>
      <c r="AQ66" s="114" t="s">
        <v>87</v>
      </c>
      <c r="AR66" s="60"/>
      <c r="AS66" s="115">
        <v>0</v>
      </c>
      <c r="AT66" s="116">
        <f>ROUND(SUM(AV66:AW66),2)</f>
        <v>0</v>
      </c>
      <c r="AU66" s="117">
        <f>'IO 03.3 - Řad C'!P90</f>
        <v>0</v>
      </c>
      <c r="AV66" s="116">
        <f>'IO 03.3 - Řad C'!J35</f>
        <v>0</v>
      </c>
      <c r="AW66" s="116">
        <f>'IO 03.3 - Řad C'!J36</f>
        <v>0</v>
      </c>
      <c r="AX66" s="116">
        <f>'IO 03.3 - Řad C'!J37</f>
        <v>0</v>
      </c>
      <c r="AY66" s="116">
        <f>'IO 03.3 - Řad C'!J38</f>
        <v>0</v>
      </c>
      <c r="AZ66" s="116">
        <f>'IO 03.3 - Řad C'!F35</f>
        <v>0</v>
      </c>
      <c r="BA66" s="116">
        <f>'IO 03.3 - Řad C'!F36</f>
        <v>0</v>
      </c>
      <c r="BB66" s="116">
        <f>'IO 03.3 - Řad C'!F37</f>
        <v>0</v>
      </c>
      <c r="BC66" s="116">
        <f>'IO 03.3 - Řad C'!F38</f>
        <v>0</v>
      </c>
      <c r="BD66" s="118">
        <f>'IO 03.3 - Řad C'!F39</f>
        <v>0</v>
      </c>
      <c r="BE66" s="4"/>
      <c r="BT66" s="28" t="s">
        <v>22</v>
      </c>
      <c r="BV66" s="28" t="s">
        <v>76</v>
      </c>
      <c r="BW66" s="28" t="s">
        <v>116</v>
      </c>
      <c r="BX66" s="28" t="s">
        <v>109</v>
      </c>
      <c r="CL66" s="28" t="s">
        <v>110</v>
      </c>
    </row>
    <row r="67" s="4" customFormat="1" ht="23.25" customHeight="1">
      <c r="A67" s="111" t="s">
        <v>84</v>
      </c>
      <c r="B67" s="60"/>
      <c r="C67" s="10"/>
      <c r="D67" s="10"/>
      <c r="E67" s="112" t="s">
        <v>117</v>
      </c>
      <c r="F67" s="112"/>
      <c r="G67" s="112"/>
      <c r="H67" s="112"/>
      <c r="I67" s="112"/>
      <c r="J67" s="10"/>
      <c r="K67" s="112" t="s">
        <v>118</v>
      </c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3">
        <f>'IO 03.4 - Výtlak + Čerpac...'!J32</f>
        <v>0</v>
      </c>
      <c r="AH67" s="10"/>
      <c r="AI67" s="10"/>
      <c r="AJ67" s="10"/>
      <c r="AK67" s="10"/>
      <c r="AL67" s="10"/>
      <c r="AM67" s="10"/>
      <c r="AN67" s="113">
        <f>SUM(AG67,AT67)</f>
        <v>0</v>
      </c>
      <c r="AO67" s="10"/>
      <c r="AP67" s="10"/>
      <c r="AQ67" s="114" t="s">
        <v>87</v>
      </c>
      <c r="AR67" s="60"/>
      <c r="AS67" s="115">
        <v>0</v>
      </c>
      <c r="AT67" s="116">
        <f>ROUND(SUM(AV67:AW67),2)</f>
        <v>0</v>
      </c>
      <c r="AU67" s="117">
        <f>'IO 03.4 - Výtlak + Čerpac...'!P94</f>
        <v>0</v>
      </c>
      <c r="AV67" s="116">
        <f>'IO 03.4 - Výtlak + Čerpac...'!J35</f>
        <v>0</v>
      </c>
      <c r="AW67" s="116">
        <f>'IO 03.4 - Výtlak + Čerpac...'!J36</f>
        <v>0</v>
      </c>
      <c r="AX67" s="116">
        <f>'IO 03.4 - Výtlak + Čerpac...'!J37</f>
        <v>0</v>
      </c>
      <c r="AY67" s="116">
        <f>'IO 03.4 - Výtlak + Čerpac...'!J38</f>
        <v>0</v>
      </c>
      <c r="AZ67" s="116">
        <f>'IO 03.4 - Výtlak + Čerpac...'!F35</f>
        <v>0</v>
      </c>
      <c r="BA67" s="116">
        <f>'IO 03.4 - Výtlak + Čerpac...'!F36</f>
        <v>0</v>
      </c>
      <c r="BB67" s="116">
        <f>'IO 03.4 - Výtlak + Čerpac...'!F37</f>
        <v>0</v>
      </c>
      <c r="BC67" s="116">
        <f>'IO 03.4 - Výtlak + Čerpac...'!F38</f>
        <v>0</v>
      </c>
      <c r="BD67" s="118">
        <f>'IO 03.4 - Výtlak + Čerpac...'!F39</f>
        <v>0</v>
      </c>
      <c r="BE67" s="4"/>
      <c r="BT67" s="28" t="s">
        <v>22</v>
      </c>
      <c r="BV67" s="28" t="s">
        <v>76</v>
      </c>
      <c r="BW67" s="28" t="s">
        <v>119</v>
      </c>
      <c r="BX67" s="28" t="s">
        <v>109</v>
      </c>
      <c r="CL67" s="28" t="s">
        <v>110</v>
      </c>
    </row>
    <row r="68" s="7" customFormat="1" ht="24.75" customHeight="1">
      <c r="A68" s="111" t="s">
        <v>84</v>
      </c>
      <c r="B68" s="99"/>
      <c r="C68" s="100"/>
      <c r="D68" s="101" t="s">
        <v>120</v>
      </c>
      <c r="E68" s="101"/>
      <c r="F68" s="101"/>
      <c r="G68" s="101"/>
      <c r="H68" s="101"/>
      <c r="I68" s="102"/>
      <c r="J68" s="101" t="s">
        <v>121</v>
      </c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4">
        <f>'IO 04 - PŘÍPOJKY TLAKOVÉ ...'!J30</f>
        <v>0</v>
      </c>
      <c r="AH68" s="102"/>
      <c r="AI68" s="102"/>
      <c r="AJ68" s="102"/>
      <c r="AK68" s="102"/>
      <c r="AL68" s="102"/>
      <c r="AM68" s="102"/>
      <c r="AN68" s="104">
        <f>SUM(AG68,AT68)</f>
        <v>0</v>
      </c>
      <c r="AO68" s="102"/>
      <c r="AP68" s="102"/>
      <c r="AQ68" s="105" t="s">
        <v>80</v>
      </c>
      <c r="AR68" s="99"/>
      <c r="AS68" s="106">
        <v>0</v>
      </c>
      <c r="AT68" s="107">
        <f>ROUND(SUM(AV68:AW68),2)</f>
        <v>0</v>
      </c>
      <c r="AU68" s="108">
        <f>'IO 04 - PŘÍPOJKY TLAKOVÉ ...'!P89</f>
        <v>0</v>
      </c>
      <c r="AV68" s="107">
        <f>'IO 04 - PŘÍPOJKY TLAKOVÉ ...'!J33</f>
        <v>0</v>
      </c>
      <c r="AW68" s="107">
        <f>'IO 04 - PŘÍPOJKY TLAKOVÉ ...'!J34</f>
        <v>0</v>
      </c>
      <c r="AX68" s="107">
        <f>'IO 04 - PŘÍPOJKY TLAKOVÉ ...'!J35</f>
        <v>0</v>
      </c>
      <c r="AY68" s="107">
        <f>'IO 04 - PŘÍPOJKY TLAKOVÉ ...'!J36</f>
        <v>0</v>
      </c>
      <c r="AZ68" s="107">
        <f>'IO 04 - PŘÍPOJKY TLAKOVÉ ...'!F33</f>
        <v>0</v>
      </c>
      <c r="BA68" s="107">
        <f>'IO 04 - PŘÍPOJKY TLAKOVÉ ...'!F34</f>
        <v>0</v>
      </c>
      <c r="BB68" s="107">
        <f>'IO 04 - PŘÍPOJKY TLAKOVÉ ...'!F35</f>
        <v>0</v>
      </c>
      <c r="BC68" s="107">
        <f>'IO 04 - PŘÍPOJKY TLAKOVÉ ...'!F36</f>
        <v>0</v>
      </c>
      <c r="BD68" s="109">
        <f>'IO 04 - PŘÍPOJKY TLAKOVÉ ...'!F37</f>
        <v>0</v>
      </c>
      <c r="BE68" s="7"/>
      <c r="BT68" s="110" t="s">
        <v>81</v>
      </c>
      <c r="BV68" s="110" t="s">
        <v>76</v>
      </c>
      <c r="BW68" s="110" t="s">
        <v>122</v>
      </c>
      <c r="BX68" s="110" t="s">
        <v>5</v>
      </c>
      <c r="CL68" s="110" t="s">
        <v>110</v>
      </c>
      <c r="CM68" s="110" t="s">
        <v>22</v>
      </c>
    </row>
    <row r="69" s="7" customFormat="1" ht="16.5" customHeight="1">
      <c r="A69" s="111" t="s">
        <v>84</v>
      </c>
      <c r="B69" s="99"/>
      <c r="C69" s="100"/>
      <c r="D69" s="101" t="s">
        <v>123</v>
      </c>
      <c r="E69" s="101"/>
      <c r="F69" s="101"/>
      <c r="G69" s="101"/>
      <c r="H69" s="101"/>
      <c r="I69" s="102"/>
      <c r="J69" s="101" t="s">
        <v>124</v>
      </c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  <c r="AA69" s="101"/>
      <c r="AB69" s="101"/>
      <c r="AC69" s="101"/>
      <c r="AD69" s="101"/>
      <c r="AE69" s="101"/>
      <c r="AF69" s="101"/>
      <c r="AG69" s="104">
        <f>'05 - VRN'!J30</f>
        <v>0</v>
      </c>
      <c r="AH69" s="102"/>
      <c r="AI69" s="102"/>
      <c r="AJ69" s="102"/>
      <c r="AK69" s="102"/>
      <c r="AL69" s="102"/>
      <c r="AM69" s="102"/>
      <c r="AN69" s="104">
        <f>SUM(AG69,AT69)</f>
        <v>0</v>
      </c>
      <c r="AO69" s="102"/>
      <c r="AP69" s="102"/>
      <c r="AQ69" s="105" t="s">
        <v>125</v>
      </c>
      <c r="AR69" s="99"/>
      <c r="AS69" s="119">
        <v>0</v>
      </c>
      <c r="AT69" s="120">
        <f>ROUND(SUM(AV69:AW69),2)</f>
        <v>0</v>
      </c>
      <c r="AU69" s="121">
        <f>'05 - VRN'!P80</f>
        <v>0</v>
      </c>
      <c r="AV69" s="120">
        <f>'05 - VRN'!J33</f>
        <v>0</v>
      </c>
      <c r="AW69" s="120">
        <f>'05 - VRN'!J34</f>
        <v>0</v>
      </c>
      <c r="AX69" s="120">
        <f>'05 - VRN'!J35</f>
        <v>0</v>
      </c>
      <c r="AY69" s="120">
        <f>'05 - VRN'!J36</f>
        <v>0</v>
      </c>
      <c r="AZ69" s="120">
        <f>'05 - VRN'!F33</f>
        <v>0</v>
      </c>
      <c r="BA69" s="120">
        <f>'05 - VRN'!F34</f>
        <v>0</v>
      </c>
      <c r="BB69" s="120">
        <f>'05 - VRN'!F35</f>
        <v>0</v>
      </c>
      <c r="BC69" s="120">
        <f>'05 - VRN'!F36</f>
        <v>0</v>
      </c>
      <c r="BD69" s="122">
        <f>'05 - VRN'!F37</f>
        <v>0</v>
      </c>
      <c r="BE69" s="7"/>
      <c r="BT69" s="110" t="s">
        <v>81</v>
      </c>
      <c r="BV69" s="110" t="s">
        <v>76</v>
      </c>
      <c r="BW69" s="110" t="s">
        <v>126</v>
      </c>
      <c r="BX69" s="110" t="s">
        <v>5</v>
      </c>
      <c r="CL69" s="110" t="s">
        <v>20</v>
      </c>
      <c r="CM69" s="110" t="s">
        <v>22</v>
      </c>
    </row>
    <row r="70" s="2" customFormat="1" ht="30" customHeight="1">
      <c r="A70" s="39"/>
      <c r="B70" s="40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40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</row>
    <row r="71" s="2" customFormat="1" ht="6.96" customHeight="1">
      <c r="A71" s="39"/>
      <c r="B71" s="56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40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</row>
  </sheetData>
  <mergeCells count="98">
    <mergeCell ref="C52:G52"/>
    <mergeCell ref="D63:H63"/>
    <mergeCell ref="D62:H62"/>
    <mergeCell ref="D55:H55"/>
    <mergeCell ref="E59:I59"/>
    <mergeCell ref="E64:I64"/>
    <mergeCell ref="E57:I57"/>
    <mergeCell ref="E58:I58"/>
    <mergeCell ref="E61:I61"/>
    <mergeCell ref="E56:I56"/>
    <mergeCell ref="E60:I60"/>
    <mergeCell ref="I52:AF52"/>
    <mergeCell ref="J63:AF63"/>
    <mergeCell ref="J62:AF62"/>
    <mergeCell ref="J55:AF55"/>
    <mergeCell ref="K56:AF56"/>
    <mergeCell ref="K61:AF61"/>
    <mergeCell ref="K59:AF59"/>
    <mergeCell ref="K58:AF58"/>
    <mergeCell ref="K64:AF64"/>
    <mergeCell ref="K60:AF60"/>
    <mergeCell ref="K57:AF57"/>
    <mergeCell ref="L45:AO45"/>
    <mergeCell ref="E65:I65"/>
    <mergeCell ref="K65:AF65"/>
    <mergeCell ref="E66:I66"/>
    <mergeCell ref="K66:AF66"/>
    <mergeCell ref="E67:I67"/>
    <mergeCell ref="K67:AF67"/>
    <mergeCell ref="D68:H68"/>
    <mergeCell ref="J68:AF68"/>
    <mergeCell ref="D69:H69"/>
    <mergeCell ref="J69:AF69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60:AM60"/>
    <mergeCell ref="AG62:AM62"/>
    <mergeCell ref="AG63:AM63"/>
    <mergeCell ref="AG59:AM59"/>
    <mergeCell ref="AG61:AM61"/>
    <mergeCell ref="AG64:AM64"/>
    <mergeCell ref="AG57:AM57"/>
    <mergeCell ref="AG56:AM56"/>
    <mergeCell ref="AG55:AM55"/>
    <mergeCell ref="AG58:AM58"/>
    <mergeCell ref="AG52:AM52"/>
    <mergeCell ref="AM47:AN47"/>
    <mergeCell ref="AM49:AP49"/>
    <mergeCell ref="AM50:AP50"/>
    <mergeCell ref="AN64:AP64"/>
    <mergeCell ref="AN63:AP63"/>
    <mergeCell ref="AN52:AP52"/>
    <mergeCell ref="AN59:AP59"/>
    <mergeCell ref="AN61:AP61"/>
    <mergeCell ref="AN55:AP55"/>
    <mergeCell ref="AN56:AP56"/>
    <mergeCell ref="AN57:AP57"/>
    <mergeCell ref="AN60:AP60"/>
    <mergeCell ref="AN62:AP62"/>
    <mergeCell ref="AN58:AP58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54:AP54"/>
  </mergeCells>
  <hyperlinks>
    <hyperlink ref="A56" location="'IO 01.1 - Řad A'!C2" display="/"/>
    <hyperlink ref="A57" location="'IO 01.2 - Řad B'!C2" display="/"/>
    <hyperlink ref="A58" location="'IO 01.3 - Řad C'!C2" display="/"/>
    <hyperlink ref="A59" location="'IO 01.4 - Řad D'!C2" display="/"/>
    <hyperlink ref="A60" location="'IO 01.5 - Řad E'!C2" display="/"/>
    <hyperlink ref="A61" location="'IO 01.6 - AŠ1+AŠ2+propoj ...'!C2" display="/"/>
    <hyperlink ref="A62" location="'IO 02 - VODOVODNÍ PŘÍPOJKY'!C2" display="/"/>
    <hyperlink ref="A64" location="'IO 03.1 - Řad A'!C2" display="/"/>
    <hyperlink ref="A65" location="'IO 03.2 - Řad B'!C2" display="/"/>
    <hyperlink ref="A66" location="'IO 03.3 - Řad C'!C2" display="/"/>
    <hyperlink ref="A67" location="'IO 03.4 - Výtlak + Čerpac...'!C2" display="/"/>
    <hyperlink ref="A68" location="'IO 04 - PŘÍPOJKY TLAKOVÉ ...'!C2" display="/"/>
    <hyperlink ref="A69" location="'05 - VRN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114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1805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2078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110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ROUND(J90,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ROUND((SUM(BE90:BE277)),  2)</f>
        <v>0</v>
      </c>
      <c r="G35" s="39"/>
      <c r="H35" s="39"/>
      <c r="I35" s="132">
        <v>0.20999999999999999</v>
      </c>
      <c r="J35" s="131">
        <f>ROUND(((SUM(BE90:BE277))*I35),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ROUND((SUM(BF90:BF277)),  2)</f>
        <v>0</v>
      </c>
      <c r="G36" s="39"/>
      <c r="H36" s="39"/>
      <c r="I36" s="132">
        <v>0.14999999999999999</v>
      </c>
      <c r="J36" s="131">
        <f>ROUND(((SUM(BF90:BF277))*I36),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ROUND((SUM(BG90:BG277)),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ROUND((SUM(BH90:BH277)),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ROUND((SUM(BI90:BI277)),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1805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03.2 - Řad B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J90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J91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J92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J198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139</v>
      </c>
      <c r="E67" s="148"/>
      <c r="F67" s="148"/>
      <c r="G67" s="148"/>
      <c r="H67" s="148"/>
      <c r="I67" s="148"/>
      <c r="J67" s="149">
        <f>J211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140</v>
      </c>
      <c r="E68" s="148"/>
      <c r="F68" s="148"/>
      <c r="G68" s="148"/>
      <c r="H68" s="148"/>
      <c r="I68" s="148"/>
      <c r="J68" s="149">
        <f>J275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9"/>
      <c r="B69" s="40"/>
      <c r="C69" s="39"/>
      <c r="D69" s="39"/>
      <c r="E69" s="39"/>
      <c r="F69" s="39"/>
      <c r="G69" s="39"/>
      <c r="H69" s="39"/>
      <c r="I69" s="39"/>
      <c r="J69" s="39"/>
      <c r="K69" s="39"/>
      <c r="L69" s="125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</row>
    <row r="70" s="2" customFormat="1" ht="6.96" customHeight="1">
      <c r="A70" s="39"/>
      <c r="B70" s="56"/>
      <c r="C70" s="57"/>
      <c r="D70" s="57"/>
      <c r="E70" s="57"/>
      <c r="F70" s="57"/>
      <c r="G70" s="57"/>
      <c r="H70" s="57"/>
      <c r="I70" s="57"/>
      <c r="J70" s="57"/>
      <c r="K70" s="57"/>
      <c r="L70" s="125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4" s="2" customFormat="1" ht="6.96" customHeight="1">
      <c r="A74" s="39"/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125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</row>
    <row r="75" s="2" customFormat="1" ht="24.96" customHeight="1">
      <c r="A75" s="39"/>
      <c r="B75" s="40"/>
      <c r="C75" s="24" t="s">
        <v>141</v>
      </c>
      <c r="D75" s="39"/>
      <c r="E75" s="39"/>
      <c r="F75" s="39"/>
      <c r="G75" s="39"/>
      <c r="H75" s="39"/>
      <c r="I75" s="39"/>
      <c r="J75" s="39"/>
      <c r="K75" s="39"/>
      <c r="L75" s="125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6.96" customHeight="1">
      <c r="A76" s="39"/>
      <c r="B76" s="40"/>
      <c r="C76" s="39"/>
      <c r="D76" s="39"/>
      <c r="E76" s="39"/>
      <c r="F76" s="39"/>
      <c r="G76" s="39"/>
      <c r="H76" s="39"/>
      <c r="I76" s="39"/>
      <c r="J76" s="39"/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2" customHeight="1">
      <c r="A77" s="39"/>
      <c r="B77" s="40"/>
      <c r="C77" s="33" t="s">
        <v>17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6.5" customHeight="1">
      <c r="A78" s="39"/>
      <c r="B78" s="40"/>
      <c r="C78" s="39"/>
      <c r="D78" s="39"/>
      <c r="E78" s="124" t="str">
        <f>E7</f>
        <v>Kanalizace a vodovod Dolní Beřkovice a Podvlčí</v>
      </c>
      <c r="F78" s="33"/>
      <c r="G78" s="33"/>
      <c r="H78" s="33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1" customFormat="1" ht="12" customHeight="1">
      <c r="B79" s="23"/>
      <c r="C79" s="33" t="s">
        <v>128</v>
      </c>
      <c r="L79" s="23"/>
    </row>
    <row r="80" s="2" customFormat="1" ht="16.5" customHeight="1">
      <c r="A80" s="39"/>
      <c r="B80" s="40"/>
      <c r="C80" s="39"/>
      <c r="D80" s="39"/>
      <c r="E80" s="124" t="s">
        <v>1805</v>
      </c>
      <c r="F80" s="39"/>
      <c r="G80" s="39"/>
      <c r="H80" s="39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12" customHeight="1">
      <c r="A81" s="39"/>
      <c r="B81" s="40"/>
      <c r="C81" s="33" t="s">
        <v>130</v>
      </c>
      <c r="D81" s="39"/>
      <c r="E81" s="39"/>
      <c r="F81" s="39"/>
      <c r="G81" s="39"/>
      <c r="H81" s="39"/>
      <c r="I81" s="39"/>
      <c r="J81" s="39"/>
      <c r="K81" s="3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16.5" customHeight="1">
      <c r="A82" s="39"/>
      <c r="B82" s="40"/>
      <c r="C82" s="39"/>
      <c r="D82" s="39"/>
      <c r="E82" s="63" t="str">
        <f>E11</f>
        <v>IO 03.2 - Řad B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39"/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23</v>
      </c>
      <c r="D84" s="39"/>
      <c r="E84" s="39"/>
      <c r="F84" s="28" t="str">
        <f>F14</f>
        <v xml:space="preserve"> </v>
      </c>
      <c r="G84" s="39"/>
      <c r="H84" s="39"/>
      <c r="I84" s="33" t="s">
        <v>25</v>
      </c>
      <c r="J84" s="65" t="str">
        <f>IF(J14="","",J14)</f>
        <v>18. 4. 2023</v>
      </c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40.05" customHeight="1">
      <c r="A86" s="39"/>
      <c r="B86" s="40"/>
      <c r="C86" s="33" t="s">
        <v>27</v>
      </c>
      <c r="D86" s="39"/>
      <c r="E86" s="39"/>
      <c r="F86" s="28" t="str">
        <f>E17</f>
        <v>Obec Dolní Beřkovice, Kláštěrní 110, 27701</v>
      </c>
      <c r="G86" s="39"/>
      <c r="H86" s="39"/>
      <c r="I86" s="33" t="s">
        <v>33</v>
      </c>
      <c r="J86" s="37" t="str">
        <f>E23</f>
        <v>VHS PROJEKT s.r.o., Přemyslova 153, Kralupy n.Vlt.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15" customHeight="1">
      <c r="A87" s="39"/>
      <c r="B87" s="40"/>
      <c r="C87" s="33" t="s">
        <v>31</v>
      </c>
      <c r="D87" s="39"/>
      <c r="E87" s="39"/>
      <c r="F87" s="28" t="str">
        <f>IF(E20="","",E20)</f>
        <v>Vyplň údaj</v>
      </c>
      <c r="G87" s="39"/>
      <c r="H87" s="39"/>
      <c r="I87" s="33" t="s">
        <v>37</v>
      </c>
      <c r="J87" s="37" t="str">
        <f>E26</f>
        <v xml:space="preserve"> </v>
      </c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0.32" customHeight="1">
      <c r="A88" s="39"/>
      <c r="B88" s="40"/>
      <c r="C88" s="39"/>
      <c r="D88" s="39"/>
      <c r="E88" s="39"/>
      <c r="F88" s="39"/>
      <c r="G88" s="39"/>
      <c r="H88" s="39"/>
      <c r="I88" s="39"/>
      <c r="J88" s="39"/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11" customFormat="1" ht="29.28" customHeight="1">
      <c r="A89" s="150"/>
      <c r="B89" s="151"/>
      <c r="C89" s="152" t="s">
        <v>142</v>
      </c>
      <c r="D89" s="153" t="s">
        <v>59</v>
      </c>
      <c r="E89" s="153" t="s">
        <v>55</v>
      </c>
      <c r="F89" s="153" t="s">
        <v>56</v>
      </c>
      <c r="G89" s="153" t="s">
        <v>143</v>
      </c>
      <c r="H89" s="153" t="s">
        <v>144</v>
      </c>
      <c r="I89" s="153" t="s">
        <v>145</v>
      </c>
      <c r="J89" s="153" t="s">
        <v>134</v>
      </c>
      <c r="K89" s="154" t="s">
        <v>146</v>
      </c>
      <c r="L89" s="155"/>
      <c r="M89" s="81" t="s">
        <v>3</v>
      </c>
      <c r="N89" s="82" t="s">
        <v>44</v>
      </c>
      <c r="O89" s="82" t="s">
        <v>147</v>
      </c>
      <c r="P89" s="82" t="s">
        <v>148</v>
      </c>
      <c r="Q89" s="82" t="s">
        <v>149</v>
      </c>
      <c r="R89" s="82" t="s">
        <v>150</v>
      </c>
      <c r="S89" s="82" t="s">
        <v>151</v>
      </c>
      <c r="T89" s="83" t="s">
        <v>152</v>
      </c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</row>
    <row r="90" s="2" customFormat="1" ht="22.8" customHeight="1">
      <c r="A90" s="39"/>
      <c r="B90" s="40"/>
      <c r="C90" s="88" t="s">
        <v>153</v>
      </c>
      <c r="D90" s="39"/>
      <c r="E90" s="39"/>
      <c r="F90" s="39"/>
      <c r="G90" s="39"/>
      <c r="H90" s="39"/>
      <c r="I90" s="39"/>
      <c r="J90" s="156">
        <f>BK90</f>
        <v>0</v>
      </c>
      <c r="K90" s="39"/>
      <c r="L90" s="40"/>
      <c r="M90" s="84"/>
      <c r="N90" s="69"/>
      <c r="O90" s="85"/>
      <c r="P90" s="157">
        <f>P91</f>
        <v>0</v>
      </c>
      <c r="Q90" s="85"/>
      <c r="R90" s="157">
        <f>R91</f>
        <v>2.5802885799999995</v>
      </c>
      <c r="S90" s="85"/>
      <c r="T90" s="158">
        <f>T91</f>
        <v>0</v>
      </c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T90" s="20" t="s">
        <v>73</v>
      </c>
      <c r="AU90" s="20" t="s">
        <v>135</v>
      </c>
      <c r="BK90" s="159">
        <f>BK91</f>
        <v>0</v>
      </c>
    </row>
    <row r="91" s="12" customFormat="1" ht="25.92" customHeight="1">
      <c r="A91" s="12"/>
      <c r="B91" s="160"/>
      <c r="C91" s="12"/>
      <c r="D91" s="161" t="s">
        <v>73</v>
      </c>
      <c r="E91" s="162" t="s">
        <v>154</v>
      </c>
      <c r="F91" s="162" t="s">
        <v>155</v>
      </c>
      <c r="G91" s="12"/>
      <c r="H91" s="12"/>
      <c r="I91" s="163"/>
      <c r="J91" s="164">
        <f>BK91</f>
        <v>0</v>
      </c>
      <c r="K91" s="12"/>
      <c r="L91" s="160"/>
      <c r="M91" s="165"/>
      <c r="N91" s="166"/>
      <c r="O91" s="166"/>
      <c r="P91" s="167">
        <f>P92+P198+P211+P275</f>
        <v>0</v>
      </c>
      <c r="Q91" s="166"/>
      <c r="R91" s="167">
        <f>R92+R198+R211+R275</f>
        <v>2.5802885799999995</v>
      </c>
      <c r="S91" s="166"/>
      <c r="T91" s="168">
        <f>T92+T198+T211+T275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1" t="s">
        <v>81</v>
      </c>
      <c r="AT91" s="169" t="s">
        <v>73</v>
      </c>
      <c r="AU91" s="169" t="s">
        <v>74</v>
      </c>
      <c r="AY91" s="161" t="s">
        <v>156</v>
      </c>
      <c r="BK91" s="170">
        <f>BK92+BK198+BK211+BK275</f>
        <v>0</v>
      </c>
    </row>
    <row r="92" s="12" customFormat="1" ht="22.8" customHeight="1">
      <c r="A92" s="12"/>
      <c r="B92" s="160"/>
      <c r="C92" s="12"/>
      <c r="D92" s="161" t="s">
        <v>73</v>
      </c>
      <c r="E92" s="171" t="s">
        <v>81</v>
      </c>
      <c r="F92" s="171" t="s">
        <v>157</v>
      </c>
      <c r="G92" s="12"/>
      <c r="H92" s="12"/>
      <c r="I92" s="163"/>
      <c r="J92" s="172">
        <f>BK92</f>
        <v>0</v>
      </c>
      <c r="K92" s="12"/>
      <c r="L92" s="160"/>
      <c r="M92" s="165"/>
      <c r="N92" s="166"/>
      <c r="O92" s="166"/>
      <c r="P92" s="167">
        <f>SUM(P93:P197)</f>
        <v>0</v>
      </c>
      <c r="Q92" s="166"/>
      <c r="R92" s="167">
        <f>SUM(R93:R197)</f>
        <v>0.30407388000000002</v>
      </c>
      <c r="S92" s="166"/>
      <c r="T92" s="168">
        <f>SUM(T93:T197)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1" t="s">
        <v>81</v>
      </c>
      <c r="AT92" s="169" t="s">
        <v>73</v>
      </c>
      <c r="AU92" s="169" t="s">
        <v>81</v>
      </c>
      <c r="AY92" s="161" t="s">
        <v>156</v>
      </c>
      <c r="BK92" s="170">
        <f>SUM(BK93:BK197)</f>
        <v>0</v>
      </c>
    </row>
    <row r="93" s="2" customFormat="1" ht="49.05" customHeight="1">
      <c r="A93" s="39"/>
      <c r="B93" s="173"/>
      <c r="C93" s="174" t="s">
        <v>81</v>
      </c>
      <c r="D93" s="174" t="s">
        <v>158</v>
      </c>
      <c r="E93" s="175" t="s">
        <v>159</v>
      </c>
      <c r="F93" s="176" t="s">
        <v>160</v>
      </c>
      <c r="G93" s="177" t="s">
        <v>161</v>
      </c>
      <c r="H93" s="178">
        <v>1.5</v>
      </c>
      <c r="I93" s="179"/>
      <c r="J93" s="180">
        <f>ROUND(I93*H93,2)</f>
        <v>0</v>
      </c>
      <c r="K93" s="176" t="s">
        <v>162</v>
      </c>
      <c r="L93" s="40"/>
      <c r="M93" s="181" t="s">
        <v>3</v>
      </c>
      <c r="N93" s="182" t="s">
        <v>45</v>
      </c>
      <c r="O93" s="73"/>
      <c r="P93" s="183">
        <f>O93*H93</f>
        <v>0</v>
      </c>
      <c r="Q93" s="183">
        <v>0.036900000000000002</v>
      </c>
      <c r="R93" s="183">
        <f>Q93*H93</f>
        <v>0.055350000000000003</v>
      </c>
      <c r="S93" s="183">
        <v>0</v>
      </c>
      <c r="T93" s="184">
        <f>S93*H93</f>
        <v>0</v>
      </c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R93" s="185" t="s">
        <v>163</v>
      </c>
      <c r="AT93" s="185" t="s">
        <v>158</v>
      </c>
      <c r="AU93" s="185" t="s">
        <v>22</v>
      </c>
      <c r="AY93" s="20" t="s">
        <v>156</v>
      </c>
      <c r="BE93" s="186">
        <f>IF(N93="základní",J93,0)</f>
        <v>0</v>
      </c>
      <c r="BF93" s="186">
        <f>IF(N93="snížená",J93,0)</f>
        <v>0</v>
      </c>
      <c r="BG93" s="186">
        <f>IF(N93="zákl. přenesená",J93,0)</f>
        <v>0</v>
      </c>
      <c r="BH93" s="186">
        <f>IF(N93="sníž. přenesená",J93,0)</f>
        <v>0</v>
      </c>
      <c r="BI93" s="186">
        <f>IF(N93="nulová",J93,0)</f>
        <v>0</v>
      </c>
      <c r="BJ93" s="20" t="s">
        <v>81</v>
      </c>
      <c r="BK93" s="186">
        <f>ROUND(I93*H93,2)</f>
        <v>0</v>
      </c>
      <c r="BL93" s="20" t="s">
        <v>163</v>
      </c>
      <c r="BM93" s="185" t="s">
        <v>2079</v>
      </c>
    </row>
    <row r="94" s="2" customFormat="1">
      <c r="A94" s="39"/>
      <c r="B94" s="40"/>
      <c r="C94" s="39"/>
      <c r="D94" s="187" t="s">
        <v>165</v>
      </c>
      <c r="E94" s="39"/>
      <c r="F94" s="188" t="s">
        <v>166</v>
      </c>
      <c r="G94" s="39"/>
      <c r="H94" s="39"/>
      <c r="I94" s="189"/>
      <c r="J94" s="39"/>
      <c r="K94" s="39"/>
      <c r="L94" s="40"/>
      <c r="M94" s="190"/>
      <c r="N94" s="191"/>
      <c r="O94" s="73"/>
      <c r="P94" s="73"/>
      <c r="Q94" s="73"/>
      <c r="R94" s="73"/>
      <c r="S94" s="73"/>
      <c r="T94" s="74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T94" s="20" t="s">
        <v>165</v>
      </c>
      <c r="AU94" s="20" t="s">
        <v>22</v>
      </c>
    </row>
    <row r="95" s="13" customFormat="1">
      <c r="A95" s="13"/>
      <c r="B95" s="192"/>
      <c r="C95" s="13"/>
      <c r="D95" s="193" t="s">
        <v>167</v>
      </c>
      <c r="E95" s="194" t="s">
        <v>3</v>
      </c>
      <c r="F95" s="195" t="s">
        <v>168</v>
      </c>
      <c r="G95" s="13"/>
      <c r="H95" s="196">
        <v>1.5</v>
      </c>
      <c r="I95" s="197"/>
      <c r="J95" s="13"/>
      <c r="K95" s="13"/>
      <c r="L95" s="192"/>
      <c r="M95" s="198"/>
      <c r="N95" s="199"/>
      <c r="O95" s="199"/>
      <c r="P95" s="199"/>
      <c r="Q95" s="199"/>
      <c r="R95" s="199"/>
      <c r="S95" s="199"/>
      <c r="T95" s="200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194" t="s">
        <v>167</v>
      </c>
      <c r="AU95" s="194" t="s">
        <v>22</v>
      </c>
      <c r="AV95" s="13" t="s">
        <v>22</v>
      </c>
      <c r="AW95" s="13" t="s">
        <v>36</v>
      </c>
      <c r="AX95" s="13" t="s">
        <v>74</v>
      </c>
      <c r="AY95" s="194" t="s">
        <v>156</v>
      </c>
    </row>
    <row r="96" s="14" customFormat="1">
      <c r="A96" s="14"/>
      <c r="B96" s="201"/>
      <c r="C96" s="14"/>
      <c r="D96" s="193" t="s">
        <v>167</v>
      </c>
      <c r="E96" s="202" t="s">
        <v>3</v>
      </c>
      <c r="F96" s="203" t="s">
        <v>174</v>
      </c>
      <c r="G96" s="14"/>
      <c r="H96" s="204">
        <v>1.5</v>
      </c>
      <c r="I96" s="205"/>
      <c r="J96" s="14"/>
      <c r="K96" s="14"/>
      <c r="L96" s="201"/>
      <c r="M96" s="206"/>
      <c r="N96" s="207"/>
      <c r="O96" s="207"/>
      <c r="P96" s="207"/>
      <c r="Q96" s="207"/>
      <c r="R96" s="207"/>
      <c r="S96" s="207"/>
      <c r="T96" s="208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02" t="s">
        <v>167</v>
      </c>
      <c r="AU96" s="202" t="s">
        <v>22</v>
      </c>
      <c r="AV96" s="14" t="s">
        <v>163</v>
      </c>
      <c r="AW96" s="14" t="s">
        <v>36</v>
      </c>
      <c r="AX96" s="14" t="s">
        <v>81</v>
      </c>
      <c r="AY96" s="202" t="s">
        <v>156</v>
      </c>
    </row>
    <row r="97" s="2" customFormat="1" ht="16.5" customHeight="1">
      <c r="A97" s="39"/>
      <c r="B97" s="173"/>
      <c r="C97" s="174" t="s">
        <v>22</v>
      </c>
      <c r="D97" s="174" t="s">
        <v>158</v>
      </c>
      <c r="E97" s="175" t="s">
        <v>181</v>
      </c>
      <c r="F97" s="176" t="s">
        <v>182</v>
      </c>
      <c r="G97" s="177" t="s">
        <v>161</v>
      </c>
      <c r="H97" s="178">
        <v>14</v>
      </c>
      <c r="I97" s="179"/>
      <c r="J97" s="180">
        <f>ROUND(I97*H97,2)</f>
        <v>0</v>
      </c>
      <c r="K97" s="176" t="s">
        <v>162</v>
      </c>
      <c r="L97" s="40"/>
      <c r="M97" s="181" t="s">
        <v>3</v>
      </c>
      <c r="N97" s="182" t="s">
        <v>45</v>
      </c>
      <c r="O97" s="73"/>
      <c r="P97" s="183">
        <f>O97*H97</f>
        <v>0</v>
      </c>
      <c r="Q97" s="183">
        <v>0.00055999999999999995</v>
      </c>
      <c r="R97" s="183">
        <f>Q97*H97</f>
        <v>0.0078399999999999997</v>
      </c>
      <c r="S97" s="183">
        <v>0</v>
      </c>
      <c r="T97" s="184">
        <f>S97*H97</f>
        <v>0</v>
      </c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R97" s="185" t="s">
        <v>163</v>
      </c>
      <c r="AT97" s="185" t="s">
        <v>158</v>
      </c>
      <c r="AU97" s="185" t="s">
        <v>22</v>
      </c>
      <c r="AY97" s="20" t="s">
        <v>156</v>
      </c>
      <c r="BE97" s="186">
        <f>IF(N97="základní",J97,0)</f>
        <v>0</v>
      </c>
      <c r="BF97" s="186">
        <f>IF(N97="snížená",J97,0)</f>
        <v>0</v>
      </c>
      <c r="BG97" s="186">
        <f>IF(N97="zákl. přenesená",J97,0)</f>
        <v>0</v>
      </c>
      <c r="BH97" s="186">
        <f>IF(N97="sníž. přenesená",J97,0)</f>
        <v>0</v>
      </c>
      <c r="BI97" s="186">
        <f>IF(N97="nulová",J97,0)</f>
        <v>0</v>
      </c>
      <c r="BJ97" s="20" t="s">
        <v>81</v>
      </c>
      <c r="BK97" s="186">
        <f>ROUND(I97*H97,2)</f>
        <v>0</v>
      </c>
      <c r="BL97" s="20" t="s">
        <v>163</v>
      </c>
      <c r="BM97" s="185" t="s">
        <v>2080</v>
      </c>
    </row>
    <row r="98" s="2" customFormat="1">
      <c r="A98" s="39"/>
      <c r="B98" s="40"/>
      <c r="C98" s="39"/>
      <c r="D98" s="187" t="s">
        <v>165</v>
      </c>
      <c r="E98" s="39"/>
      <c r="F98" s="188" t="s">
        <v>184</v>
      </c>
      <c r="G98" s="39"/>
      <c r="H98" s="39"/>
      <c r="I98" s="189"/>
      <c r="J98" s="39"/>
      <c r="K98" s="39"/>
      <c r="L98" s="40"/>
      <c r="M98" s="190"/>
      <c r="N98" s="191"/>
      <c r="O98" s="73"/>
      <c r="P98" s="73"/>
      <c r="Q98" s="73"/>
      <c r="R98" s="73"/>
      <c r="S98" s="73"/>
      <c r="T98" s="74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T98" s="20" t="s">
        <v>165</v>
      </c>
      <c r="AU98" s="20" t="s">
        <v>22</v>
      </c>
    </row>
    <row r="99" s="13" customFormat="1">
      <c r="A99" s="13"/>
      <c r="B99" s="192"/>
      <c r="C99" s="13"/>
      <c r="D99" s="193" t="s">
        <v>167</v>
      </c>
      <c r="E99" s="194" t="s">
        <v>3</v>
      </c>
      <c r="F99" s="195" t="s">
        <v>2081</v>
      </c>
      <c r="G99" s="13"/>
      <c r="H99" s="196">
        <v>14</v>
      </c>
      <c r="I99" s="197"/>
      <c r="J99" s="13"/>
      <c r="K99" s="13"/>
      <c r="L99" s="192"/>
      <c r="M99" s="198"/>
      <c r="N99" s="199"/>
      <c r="O99" s="199"/>
      <c r="P99" s="199"/>
      <c r="Q99" s="199"/>
      <c r="R99" s="199"/>
      <c r="S99" s="199"/>
      <c r="T99" s="200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194" t="s">
        <v>167</v>
      </c>
      <c r="AU99" s="194" t="s">
        <v>22</v>
      </c>
      <c r="AV99" s="13" t="s">
        <v>22</v>
      </c>
      <c r="AW99" s="13" t="s">
        <v>36</v>
      </c>
      <c r="AX99" s="13" t="s">
        <v>74</v>
      </c>
      <c r="AY99" s="194" t="s">
        <v>156</v>
      </c>
    </row>
    <row r="100" s="14" customFormat="1">
      <c r="A100" s="14"/>
      <c r="B100" s="201"/>
      <c r="C100" s="14"/>
      <c r="D100" s="193" t="s">
        <v>167</v>
      </c>
      <c r="E100" s="202" t="s">
        <v>3</v>
      </c>
      <c r="F100" s="203" t="s">
        <v>174</v>
      </c>
      <c r="G100" s="14"/>
      <c r="H100" s="204">
        <v>14</v>
      </c>
      <c r="I100" s="205"/>
      <c r="J100" s="14"/>
      <c r="K100" s="14"/>
      <c r="L100" s="201"/>
      <c r="M100" s="206"/>
      <c r="N100" s="207"/>
      <c r="O100" s="207"/>
      <c r="P100" s="207"/>
      <c r="Q100" s="207"/>
      <c r="R100" s="207"/>
      <c r="S100" s="207"/>
      <c r="T100" s="208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02" t="s">
        <v>167</v>
      </c>
      <c r="AU100" s="202" t="s">
        <v>22</v>
      </c>
      <c r="AV100" s="14" t="s">
        <v>163</v>
      </c>
      <c r="AW100" s="14" t="s">
        <v>36</v>
      </c>
      <c r="AX100" s="14" t="s">
        <v>81</v>
      </c>
      <c r="AY100" s="202" t="s">
        <v>156</v>
      </c>
    </row>
    <row r="101" s="2" customFormat="1" ht="16.5" customHeight="1">
      <c r="A101" s="39"/>
      <c r="B101" s="173"/>
      <c r="C101" s="174" t="s">
        <v>175</v>
      </c>
      <c r="D101" s="174" t="s">
        <v>158</v>
      </c>
      <c r="E101" s="175" t="s">
        <v>187</v>
      </c>
      <c r="F101" s="176" t="s">
        <v>188</v>
      </c>
      <c r="G101" s="177" t="s">
        <v>161</v>
      </c>
      <c r="H101" s="178">
        <v>14</v>
      </c>
      <c r="I101" s="179"/>
      <c r="J101" s="180">
        <f>ROUND(I101*H101,2)</f>
        <v>0</v>
      </c>
      <c r="K101" s="176" t="s">
        <v>162</v>
      </c>
      <c r="L101" s="40"/>
      <c r="M101" s="181" t="s">
        <v>3</v>
      </c>
      <c r="N101" s="182" t="s">
        <v>45</v>
      </c>
      <c r="O101" s="73"/>
      <c r="P101" s="183">
        <f>O101*H101</f>
        <v>0</v>
      </c>
      <c r="Q101" s="183">
        <v>0</v>
      </c>
      <c r="R101" s="183">
        <f>Q101*H101</f>
        <v>0</v>
      </c>
      <c r="S101" s="183">
        <v>0</v>
      </c>
      <c r="T101" s="184">
        <f>S101*H101</f>
        <v>0</v>
      </c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R101" s="185" t="s">
        <v>163</v>
      </c>
      <c r="AT101" s="185" t="s">
        <v>158</v>
      </c>
      <c r="AU101" s="185" t="s">
        <v>22</v>
      </c>
      <c r="AY101" s="20" t="s">
        <v>156</v>
      </c>
      <c r="BE101" s="186">
        <f>IF(N101="základní",J101,0)</f>
        <v>0</v>
      </c>
      <c r="BF101" s="186">
        <f>IF(N101="snížená",J101,0)</f>
        <v>0</v>
      </c>
      <c r="BG101" s="186">
        <f>IF(N101="zákl. přenesená",J101,0)</f>
        <v>0</v>
      </c>
      <c r="BH101" s="186">
        <f>IF(N101="sníž. přenesená",J101,0)</f>
        <v>0</v>
      </c>
      <c r="BI101" s="186">
        <f>IF(N101="nulová",J101,0)</f>
        <v>0</v>
      </c>
      <c r="BJ101" s="20" t="s">
        <v>81</v>
      </c>
      <c r="BK101" s="186">
        <f>ROUND(I101*H101,2)</f>
        <v>0</v>
      </c>
      <c r="BL101" s="20" t="s">
        <v>163</v>
      </c>
      <c r="BM101" s="185" t="s">
        <v>2082</v>
      </c>
    </row>
    <row r="102" s="2" customFormat="1">
      <c r="A102" s="39"/>
      <c r="B102" s="40"/>
      <c r="C102" s="39"/>
      <c r="D102" s="187" t="s">
        <v>165</v>
      </c>
      <c r="E102" s="39"/>
      <c r="F102" s="188" t="s">
        <v>190</v>
      </c>
      <c r="G102" s="39"/>
      <c r="H102" s="39"/>
      <c r="I102" s="189"/>
      <c r="J102" s="39"/>
      <c r="K102" s="39"/>
      <c r="L102" s="40"/>
      <c r="M102" s="190"/>
      <c r="N102" s="191"/>
      <c r="O102" s="73"/>
      <c r="P102" s="73"/>
      <c r="Q102" s="73"/>
      <c r="R102" s="73"/>
      <c r="S102" s="73"/>
      <c r="T102" s="74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T102" s="20" t="s">
        <v>165</v>
      </c>
      <c r="AU102" s="20" t="s">
        <v>22</v>
      </c>
    </row>
    <row r="103" s="2" customFormat="1" ht="16.5" customHeight="1">
      <c r="A103" s="39"/>
      <c r="B103" s="173"/>
      <c r="C103" s="174" t="s">
        <v>163</v>
      </c>
      <c r="D103" s="174" t="s">
        <v>158</v>
      </c>
      <c r="E103" s="175" t="s">
        <v>192</v>
      </c>
      <c r="F103" s="176" t="s">
        <v>193</v>
      </c>
      <c r="G103" s="177" t="s">
        <v>161</v>
      </c>
      <c r="H103" s="178">
        <v>3.1000000000000001</v>
      </c>
      <c r="I103" s="179"/>
      <c r="J103" s="180">
        <f>ROUND(I103*H103,2)</f>
        <v>0</v>
      </c>
      <c r="K103" s="176" t="s">
        <v>162</v>
      </c>
      <c r="L103" s="40"/>
      <c r="M103" s="181" t="s">
        <v>3</v>
      </c>
      <c r="N103" s="182" t="s">
        <v>45</v>
      </c>
      <c r="O103" s="73"/>
      <c r="P103" s="183">
        <f>O103*H103</f>
        <v>0</v>
      </c>
      <c r="Q103" s="183">
        <v>0.00046999999999999999</v>
      </c>
      <c r="R103" s="183">
        <f>Q103*H103</f>
        <v>0.001457</v>
      </c>
      <c r="S103" s="183">
        <v>0</v>
      </c>
      <c r="T103" s="184">
        <f>S103*H103</f>
        <v>0</v>
      </c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R103" s="185" t="s">
        <v>163</v>
      </c>
      <c r="AT103" s="185" t="s">
        <v>158</v>
      </c>
      <c r="AU103" s="185" t="s">
        <v>22</v>
      </c>
      <c r="AY103" s="20" t="s">
        <v>156</v>
      </c>
      <c r="BE103" s="186">
        <f>IF(N103="základní",J103,0)</f>
        <v>0</v>
      </c>
      <c r="BF103" s="186">
        <f>IF(N103="snížená",J103,0)</f>
        <v>0</v>
      </c>
      <c r="BG103" s="186">
        <f>IF(N103="zákl. přenesená",J103,0)</f>
        <v>0</v>
      </c>
      <c r="BH103" s="186">
        <f>IF(N103="sníž. přenesená",J103,0)</f>
        <v>0</v>
      </c>
      <c r="BI103" s="186">
        <f>IF(N103="nulová",J103,0)</f>
        <v>0</v>
      </c>
      <c r="BJ103" s="20" t="s">
        <v>81</v>
      </c>
      <c r="BK103" s="186">
        <f>ROUND(I103*H103,2)</f>
        <v>0</v>
      </c>
      <c r="BL103" s="20" t="s">
        <v>163</v>
      </c>
      <c r="BM103" s="185" t="s">
        <v>2083</v>
      </c>
    </row>
    <row r="104" s="2" customFormat="1">
      <c r="A104" s="39"/>
      <c r="B104" s="40"/>
      <c r="C104" s="39"/>
      <c r="D104" s="187" t="s">
        <v>165</v>
      </c>
      <c r="E104" s="39"/>
      <c r="F104" s="188" t="s">
        <v>195</v>
      </c>
      <c r="G104" s="39"/>
      <c r="H104" s="39"/>
      <c r="I104" s="189"/>
      <c r="J104" s="39"/>
      <c r="K104" s="39"/>
      <c r="L104" s="40"/>
      <c r="M104" s="190"/>
      <c r="N104" s="191"/>
      <c r="O104" s="73"/>
      <c r="P104" s="73"/>
      <c r="Q104" s="73"/>
      <c r="R104" s="73"/>
      <c r="S104" s="73"/>
      <c r="T104" s="74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T104" s="20" t="s">
        <v>165</v>
      </c>
      <c r="AU104" s="20" t="s">
        <v>22</v>
      </c>
    </row>
    <row r="105" s="13" customFormat="1">
      <c r="A105" s="13"/>
      <c r="B105" s="192"/>
      <c r="C105" s="13"/>
      <c r="D105" s="193" t="s">
        <v>167</v>
      </c>
      <c r="E105" s="194" t="s">
        <v>3</v>
      </c>
      <c r="F105" s="195" t="s">
        <v>196</v>
      </c>
      <c r="G105" s="13"/>
      <c r="H105" s="196">
        <v>3.1000000000000001</v>
      </c>
      <c r="I105" s="197"/>
      <c r="J105" s="13"/>
      <c r="K105" s="13"/>
      <c r="L105" s="192"/>
      <c r="M105" s="198"/>
      <c r="N105" s="199"/>
      <c r="O105" s="199"/>
      <c r="P105" s="199"/>
      <c r="Q105" s="199"/>
      <c r="R105" s="199"/>
      <c r="S105" s="199"/>
      <c r="T105" s="200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194" t="s">
        <v>167</v>
      </c>
      <c r="AU105" s="194" t="s">
        <v>22</v>
      </c>
      <c r="AV105" s="13" t="s">
        <v>22</v>
      </c>
      <c r="AW105" s="13" t="s">
        <v>36</v>
      </c>
      <c r="AX105" s="13" t="s">
        <v>74</v>
      </c>
      <c r="AY105" s="194" t="s">
        <v>156</v>
      </c>
    </row>
    <row r="106" s="14" customFormat="1">
      <c r="A106" s="14"/>
      <c r="B106" s="201"/>
      <c r="C106" s="14"/>
      <c r="D106" s="193" t="s">
        <v>167</v>
      </c>
      <c r="E106" s="202" t="s">
        <v>3</v>
      </c>
      <c r="F106" s="203" t="s">
        <v>174</v>
      </c>
      <c r="G106" s="14"/>
      <c r="H106" s="204">
        <v>3.1000000000000001</v>
      </c>
      <c r="I106" s="205"/>
      <c r="J106" s="14"/>
      <c r="K106" s="14"/>
      <c r="L106" s="201"/>
      <c r="M106" s="206"/>
      <c r="N106" s="207"/>
      <c r="O106" s="207"/>
      <c r="P106" s="207"/>
      <c r="Q106" s="207"/>
      <c r="R106" s="207"/>
      <c r="S106" s="207"/>
      <c r="T106" s="208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02" t="s">
        <v>167</v>
      </c>
      <c r="AU106" s="202" t="s">
        <v>22</v>
      </c>
      <c r="AV106" s="14" t="s">
        <v>163</v>
      </c>
      <c r="AW106" s="14" t="s">
        <v>36</v>
      </c>
      <c r="AX106" s="14" t="s">
        <v>81</v>
      </c>
      <c r="AY106" s="202" t="s">
        <v>156</v>
      </c>
    </row>
    <row r="107" s="2" customFormat="1" ht="16.5" customHeight="1">
      <c r="A107" s="39"/>
      <c r="B107" s="173"/>
      <c r="C107" s="174" t="s">
        <v>186</v>
      </c>
      <c r="D107" s="174" t="s">
        <v>158</v>
      </c>
      <c r="E107" s="175" t="s">
        <v>198</v>
      </c>
      <c r="F107" s="176" t="s">
        <v>199</v>
      </c>
      <c r="G107" s="177" t="s">
        <v>161</v>
      </c>
      <c r="H107" s="178">
        <v>3.1000000000000001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</v>
      </c>
      <c r="R107" s="183">
        <f>Q107*H107</f>
        <v>0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2084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201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2" customFormat="1" ht="16.5" customHeight="1">
      <c r="A109" s="39"/>
      <c r="B109" s="173"/>
      <c r="C109" s="174" t="s">
        <v>191</v>
      </c>
      <c r="D109" s="174" t="s">
        <v>158</v>
      </c>
      <c r="E109" s="175" t="s">
        <v>203</v>
      </c>
      <c r="F109" s="176" t="s">
        <v>204</v>
      </c>
      <c r="G109" s="177" t="s">
        <v>205</v>
      </c>
      <c r="H109" s="178">
        <v>10.5</v>
      </c>
      <c r="I109" s="179"/>
      <c r="J109" s="180">
        <f>ROUND(I109*H109,2)</f>
        <v>0</v>
      </c>
      <c r="K109" s="176" t="s">
        <v>162</v>
      </c>
      <c r="L109" s="40"/>
      <c r="M109" s="181" t="s">
        <v>3</v>
      </c>
      <c r="N109" s="182" t="s">
        <v>45</v>
      </c>
      <c r="O109" s="73"/>
      <c r="P109" s="183">
        <f>O109*H109</f>
        <v>0</v>
      </c>
      <c r="Q109" s="183">
        <v>0</v>
      </c>
      <c r="R109" s="183">
        <f>Q109*H109</f>
        <v>0</v>
      </c>
      <c r="S109" s="183">
        <v>0</v>
      </c>
      <c r="T109" s="184">
        <f>S109*H109</f>
        <v>0</v>
      </c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R109" s="185" t="s">
        <v>163</v>
      </c>
      <c r="AT109" s="185" t="s">
        <v>158</v>
      </c>
      <c r="AU109" s="185" t="s">
        <v>22</v>
      </c>
      <c r="AY109" s="20" t="s">
        <v>156</v>
      </c>
      <c r="BE109" s="186">
        <f>IF(N109="základní",J109,0)</f>
        <v>0</v>
      </c>
      <c r="BF109" s="186">
        <f>IF(N109="snížená",J109,0)</f>
        <v>0</v>
      </c>
      <c r="BG109" s="186">
        <f>IF(N109="zákl. přenesená",J109,0)</f>
        <v>0</v>
      </c>
      <c r="BH109" s="186">
        <f>IF(N109="sníž. přenesená",J109,0)</f>
        <v>0</v>
      </c>
      <c r="BI109" s="186">
        <f>IF(N109="nulová",J109,0)</f>
        <v>0</v>
      </c>
      <c r="BJ109" s="20" t="s">
        <v>81</v>
      </c>
      <c r="BK109" s="186">
        <f>ROUND(I109*H109,2)</f>
        <v>0</v>
      </c>
      <c r="BL109" s="20" t="s">
        <v>163</v>
      </c>
      <c r="BM109" s="185" t="s">
        <v>2085</v>
      </c>
    </row>
    <row r="110" s="2" customFormat="1">
      <c r="A110" s="39"/>
      <c r="B110" s="40"/>
      <c r="C110" s="39"/>
      <c r="D110" s="187" t="s">
        <v>165</v>
      </c>
      <c r="E110" s="39"/>
      <c r="F110" s="188" t="s">
        <v>207</v>
      </c>
      <c r="G110" s="39"/>
      <c r="H110" s="39"/>
      <c r="I110" s="189"/>
      <c r="J110" s="39"/>
      <c r="K110" s="39"/>
      <c r="L110" s="40"/>
      <c r="M110" s="190"/>
      <c r="N110" s="191"/>
      <c r="O110" s="73"/>
      <c r="P110" s="73"/>
      <c r="Q110" s="73"/>
      <c r="R110" s="73"/>
      <c r="S110" s="73"/>
      <c r="T110" s="74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T110" s="20" t="s">
        <v>165</v>
      </c>
      <c r="AU110" s="20" t="s">
        <v>22</v>
      </c>
    </row>
    <row r="111" s="13" customFormat="1">
      <c r="A111" s="13"/>
      <c r="B111" s="192"/>
      <c r="C111" s="13"/>
      <c r="D111" s="193" t="s">
        <v>167</v>
      </c>
      <c r="E111" s="194" t="s">
        <v>3</v>
      </c>
      <c r="F111" s="195" t="s">
        <v>2086</v>
      </c>
      <c r="G111" s="13"/>
      <c r="H111" s="196">
        <v>10.5</v>
      </c>
      <c r="I111" s="197"/>
      <c r="J111" s="13"/>
      <c r="K111" s="13"/>
      <c r="L111" s="192"/>
      <c r="M111" s="198"/>
      <c r="N111" s="199"/>
      <c r="O111" s="199"/>
      <c r="P111" s="199"/>
      <c r="Q111" s="199"/>
      <c r="R111" s="199"/>
      <c r="S111" s="199"/>
      <c r="T111" s="200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194" t="s">
        <v>167</v>
      </c>
      <c r="AU111" s="194" t="s">
        <v>22</v>
      </c>
      <c r="AV111" s="13" t="s">
        <v>22</v>
      </c>
      <c r="AW111" s="13" t="s">
        <v>36</v>
      </c>
      <c r="AX111" s="13" t="s">
        <v>74</v>
      </c>
      <c r="AY111" s="194" t="s">
        <v>156</v>
      </c>
    </row>
    <row r="112" s="14" customFormat="1">
      <c r="A112" s="14"/>
      <c r="B112" s="201"/>
      <c r="C112" s="14"/>
      <c r="D112" s="193" t="s">
        <v>167</v>
      </c>
      <c r="E112" s="202" t="s">
        <v>3</v>
      </c>
      <c r="F112" s="203" t="s">
        <v>174</v>
      </c>
      <c r="G112" s="14"/>
      <c r="H112" s="204">
        <v>10.5</v>
      </c>
      <c r="I112" s="205"/>
      <c r="J112" s="14"/>
      <c r="K112" s="14"/>
      <c r="L112" s="201"/>
      <c r="M112" s="206"/>
      <c r="N112" s="207"/>
      <c r="O112" s="207"/>
      <c r="P112" s="207"/>
      <c r="Q112" s="207"/>
      <c r="R112" s="207"/>
      <c r="S112" s="207"/>
      <c r="T112" s="208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02" t="s">
        <v>167</v>
      </c>
      <c r="AU112" s="202" t="s">
        <v>22</v>
      </c>
      <c r="AV112" s="14" t="s">
        <v>163</v>
      </c>
      <c r="AW112" s="14" t="s">
        <v>36</v>
      </c>
      <c r="AX112" s="14" t="s">
        <v>81</v>
      </c>
      <c r="AY112" s="202" t="s">
        <v>156</v>
      </c>
    </row>
    <row r="113" s="2" customFormat="1" ht="24.15" customHeight="1">
      <c r="A113" s="39"/>
      <c r="B113" s="173"/>
      <c r="C113" s="174" t="s">
        <v>197</v>
      </c>
      <c r="D113" s="174" t="s">
        <v>158</v>
      </c>
      <c r="E113" s="175" t="s">
        <v>210</v>
      </c>
      <c r="F113" s="176" t="s">
        <v>211</v>
      </c>
      <c r="G113" s="177" t="s">
        <v>212</v>
      </c>
      <c r="H113" s="178">
        <v>7.5599999999999996</v>
      </c>
      <c r="I113" s="179"/>
      <c r="J113" s="180">
        <f>ROUND(I113*H113,2)</f>
        <v>0</v>
      </c>
      <c r="K113" s="176" t="s">
        <v>162</v>
      </c>
      <c r="L113" s="40"/>
      <c r="M113" s="181" t="s">
        <v>3</v>
      </c>
      <c r="N113" s="182" t="s">
        <v>45</v>
      </c>
      <c r="O113" s="73"/>
      <c r="P113" s="183">
        <f>O113*H113</f>
        <v>0</v>
      </c>
      <c r="Q113" s="183">
        <v>0</v>
      </c>
      <c r="R113" s="183">
        <f>Q113*H113</f>
        <v>0</v>
      </c>
      <c r="S113" s="183">
        <v>0</v>
      </c>
      <c r="T113" s="184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185" t="s">
        <v>163</v>
      </c>
      <c r="AT113" s="185" t="s">
        <v>158</v>
      </c>
      <c r="AU113" s="185" t="s">
        <v>22</v>
      </c>
      <c r="AY113" s="20" t="s">
        <v>156</v>
      </c>
      <c r="BE113" s="186">
        <f>IF(N113="základní",J113,0)</f>
        <v>0</v>
      </c>
      <c r="BF113" s="186">
        <f>IF(N113="snížená",J113,0)</f>
        <v>0</v>
      </c>
      <c r="BG113" s="186">
        <f>IF(N113="zákl. přenesená",J113,0)</f>
        <v>0</v>
      </c>
      <c r="BH113" s="186">
        <f>IF(N113="sníž. přenesená",J113,0)</f>
        <v>0</v>
      </c>
      <c r="BI113" s="186">
        <f>IF(N113="nulová",J113,0)</f>
        <v>0</v>
      </c>
      <c r="BJ113" s="20" t="s">
        <v>81</v>
      </c>
      <c r="BK113" s="186">
        <f>ROUND(I113*H113,2)</f>
        <v>0</v>
      </c>
      <c r="BL113" s="20" t="s">
        <v>163</v>
      </c>
      <c r="BM113" s="185" t="s">
        <v>2087</v>
      </c>
    </row>
    <row r="114" s="2" customFormat="1">
      <c r="A114" s="39"/>
      <c r="B114" s="40"/>
      <c r="C114" s="39"/>
      <c r="D114" s="187" t="s">
        <v>165</v>
      </c>
      <c r="E114" s="39"/>
      <c r="F114" s="188" t="s">
        <v>214</v>
      </c>
      <c r="G114" s="39"/>
      <c r="H114" s="39"/>
      <c r="I114" s="189"/>
      <c r="J114" s="39"/>
      <c r="K114" s="39"/>
      <c r="L114" s="40"/>
      <c r="M114" s="190"/>
      <c r="N114" s="191"/>
      <c r="O114" s="73"/>
      <c r="P114" s="73"/>
      <c r="Q114" s="73"/>
      <c r="R114" s="73"/>
      <c r="S114" s="73"/>
      <c r="T114" s="74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20" t="s">
        <v>165</v>
      </c>
      <c r="AU114" s="20" t="s">
        <v>22</v>
      </c>
    </row>
    <row r="115" s="13" customFormat="1">
      <c r="A115" s="13"/>
      <c r="B115" s="192"/>
      <c r="C115" s="13"/>
      <c r="D115" s="193" t="s">
        <v>167</v>
      </c>
      <c r="E115" s="194" t="s">
        <v>3</v>
      </c>
      <c r="F115" s="195" t="s">
        <v>2088</v>
      </c>
      <c r="G115" s="13"/>
      <c r="H115" s="196">
        <v>6</v>
      </c>
      <c r="I115" s="197"/>
      <c r="J115" s="13"/>
      <c r="K115" s="13"/>
      <c r="L115" s="192"/>
      <c r="M115" s="198"/>
      <c r="N115" s="199"/>
      <c r="O115" s="199"/>
      <c r="P115" s="199"/>
      <c r="Q115" s="199"/>
      <c r="R115" s="199"/>
      <c r="S115" s="199"/>
      <c r="T115" s="200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194" t="s">
        <v>167</v>
      </c>
      <c r="AU115" s="194" t="s">
        <v>22</v>
      </c>
      <c r="AV115" s="13" t="s">
        <v>22</v>
      </c>
      <c r="AW115" s="13" t="s">
        <v>36</v>
      </c>
      <c r="AX115" s="13" t="s">
        <v>74</v>
      </c>
      <c r="AY115" s="194" t="s">
        <v>156</v>
      </c>
    </row>
    <row r="116" s="13" customFormat="1">
      <c r="A116" s="13"/>
      <c r="B116" s="192"/>
      <c r="C116" s="13"/>
      <c r="D116" s="193" t="s">
        <v>167</v>
      </c>
      <c r="E116" s="194" t="s">
        <v>3</v>
      </c>
      <c r="F116" s="195" t="s">
        <v>2089</v>
      </c>
      <c r="G116" s="13"/>
      <c r="H116" s="196">
        <v>6</v>
      </c>
      <c r="I116" s="197"/>
      <c r="J116" s="13"/>
      <c r="K116" s="13"/>
      <c r="L116" s="192"/>
      <c r="M116" s="198"/>
      <c r="N116" s="199"/>
      <c r="O116" s="199"/>
      <c r="P116" s="199"/>
      <c r="Q116" s="199"/>
      <c r="R116" s="199"/>
      <c r="S116" s="199"/>
      <c r="T116" s="200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194" t="s">
        <v>167</v>
      </c>
      <c r="AU116" s="194" t="s">
        <v>22</v>
      </c>
      <c r="AV116" s="13" t="s">
        <v>22</v>
      </c>
      <c r="AW116" s="13" t="s">
        <v>36</v>
      </c>
      <c r="AX116" s="13" t="s">
        <v>74</v>
      </c>
      <c r="AY116" s="194" t="s">
        <v>156</v>
      </c>
    </row>
    <row r="117" s="13" customFormat="1">
      <c r="A117" s="13"/>
      <c r="B117" s="192"/>
      <c r="C117" s="13"/>
      <c r="D117" s="193" t="s">
        <v>167</v>
      </c>
      <c r="E117" s="194" t="s">
        <v>3</v>
      </c>
      <c r="F117" s="195" t="s">
        <v>2090</v>
      </c>
      <c r="G117" s="13"/>
      <c r="H117" s="196">
        <v>9</v>
      </c>
      <c r="I117" s="197"/>
      <c r="J117" s="13"/>
      <c r="K117" s="13"/>
      <c r="L117" s="192"/>
      <c r="M117" s="198"/>
      <c r="N117" s="199"/>
      <c r="O117" s="199"/>
      <c r="P117" s="199"/>
      <c r="Q117" s="199"/>
      <c r="R117" s="199"/>
      <c r="S117" s="199"/>
      <c r="T117" s="200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194" t="s">
        <v>167</v>
      </c>
      <c r="AU117" s="194" t="s">
        <v>22</v>
      </c>
      <c r="AV117" s="13" t="s">
        <v>22</v>
      </c>
      <c r="AW117" s="13" t="s">
        <v>36</v>
      </c>
      <c r="AX117" s="13" t="s">
        <v>74</v>
      </c>
      <c r="AY117" s="194" t="s">
        <v>156</v>
      </c>
    </row>
    <row r="118" s="13" customFormat="1">
      <c r="A118" s="13"/>
      <c r="B118" s="192"/>
      <c r="C118" s="13"/>
      <c r="D118" s="193" t="s">
        <v>167</v>
      </c>
      <c r="E118" s="194" t="s">
        <v>3</v>
      </c>
      <c r="F118" s="195" t="s">
        <v>2091</v>
      </c>
      <c r="G118" s="13"/>
      <c r="H118" s="196">
        <v>-1.2</v>
      </c>
      <c r="I118" s="197"/>
      <c r="J118" s="13"/>
      <c r="K118" s="13"/>
      <c r="L118" s="192"/>
      <c r="M118" s="198"/>
      <c r="N118" s="199"/>
      <c r="O118" s="199"/>
      <c r="P118" s="199"/>
      <c r="Q118" s="199"/>
      <c r="R118" s="199"/>
      <c r="S118" s="199"/>
      <c r="T118" s="200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194" t="s">
        <v>167</v>
      </c>
      <c r="AU118" s="194" t="s">
        <v>22</v>
      </c>
      <c r="AV118" s="13" t="s">
        <v>22</v>
      </c>
      <c r="AW118" s="13" t="s">
        <v>36</v>
      </c>
      <c r="AX118" s="13" t="s">
        <v>74</v>
      </c>
      <c r="AY118" s="194" t="s">
        <v>156</v>
      </c>
    </row>
    <row r="119" s="13" customFormat="1">
      <c r="A119" s="13"/>
      <c r="B119" s="192"/>
      <c r="C119" s="13"/>
      <c r="D119" s="193" t="s">
        <v>167</v>
      </c>
      <c r="E119" s="194" t="s">
        <v>3</v>
      </c>
      <c r="F119" s="195" t="s">
        <v>2092</v>
      </c>
      <c r="G119" s="13"/>
      <c r="H119" s="196">
        <v>-0.90000000000000002</v>
      </c>
      <c r="I119" s="197"/>
      <c r="J119" s="13"/>
      <c r="K119" s="13"/>
      <c r="L119" s="192"/>
      <c r="M119" s="198"/>
      <c r="N119" s="199"/>
      <c r="O119" s="199"/>
      <c r="P119" s="199"/>
      <c r="Q119" s="199"/>
      <c r="R119" s="199"/>
      <c r="S119" s="199"/>
      <c r="T119" s="200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94" t="s">
        <v>167</v>
      </c>
      <c r="AU119" s="194" t="s">
        <v>22</v>
      </c>
      <c r="AV119" s="13" t="s">
        <v>22</v>
      </c>
      <c r="AW119" s="13" t="s">
        <v>36</v>
      </c>
      <c r="AX119" s="13" t="s">
        <v>74</v>
      </c>
      <c r="AY119" s="194" t="s">
        <v>156</v>
      </c>
    </row>
    <row r="120" s="15" customFormat="1">
      <c r="A120" s="15"/>
      <c r="B120" s="209"/>
      <c r="C120" s="15"/>
      <c r="D120" s="193" t="s">
        <v>167</v>
      </c>
      <c r="E120" s="210" t="s">
        <v>3</v>
      </c>
      <c r="F120" s="211" t="s">
        <v>219</v>
      </c>
      <c r="G120" s="15"/>
      <c r="H120" s="212">
        <v>18.900000000000002</v>
      </c>
      <c r="I120" s="213"/>
      <c r="J120" s="15"/>
      <c r="K120" s="15"/>
      <c r="L120" s="209"/>
      <c r="M120" s="214"/>
      <c r="N120" s="215"/>
      <c r="O120" s="215"/>
      <c r="P120" s="215"/>
      <c r="Q120" s="215"/>
      <c r="R120" s="215"/>
      <c r="S120" s="215"/>
      <c r="T120" s="216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0" t="s">
        <v>167</v>
      </c>
      <c r="AU120" s="210" t="s">
        <v>22</v>
      </c>
      <c r="AV120" s="15" t="s">
        <v>175</v>
      </c>
      <c r="AW120" s="15" t="s">
        <v>36</v>
      </c>
      <c r="AX120" s="15" t="s">
        <v>74</v>
      </c>
      <c r="AY120" s="210" t="s">
        <v>156</v>
      </c>
    </row>
    <row r="121" s="13" customFormat="1">
      <c r="A121" s="13"/>
      <c r="B121" s="192"/>
      <c r="C121" s="13"/>
      <c r="D121" s="193" t="s">
        <v>167</v>
      </c>
      <c r="E121" s="194" t="s">
        <v>3</v>
      </c>
      <c r="F121" s="195" t="s">
        <v>2093</v>
      </c>
      <c r="G121" s="13"/>
      <c r="H121" s="196">
        <v>7.5599999999999996</v>
      </c>
      <c r="I121" s="197"/>
      <c r="J121" s="13"/>
      <c r="K121" s="13"/>
      <c r="L121" s="192"/>
      <c r="M121" s="198"/>
      <c r="N121" s="199"/>
      <c r="O121" s="199"/>
      <c r="P121" s="199"/>
      <c r="Q121" s="199"/>
      <c r="R121" s="199"/>
      <c r="S121" s="199"/>
      <c r="T121" s="200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194" t="s">
        <v>167</v>
      </c>
      <c r="AU121" s="194" t="s">
        <v>22</v>
      </c>
      <c r="AV121" s="13" t="s">
        <v>22</v>
      </c>
      <c r="AW121" s="13" t="s">
        <v>36</v>
      </c>
      <c r="AX121" s="13" t="s">
        <v>74</v>
      </c>
      <c r="AY121" s="194" t="s">
        <v>156</v>
      </c>
    </row>
    <row r="122" s="15" customFormat="1">
      <c r="A122" s="15"/>
      <c r="B122" s="209"/>
      <c r="C122" s="15"/>
      <c r="D122" s="193" t="s">
        <v>167</v>
      </c>
      <c r="E122" s="210" t="s">
        <v>3</v>
      </c>
      <c r="F122" s="211" t="s">
        <v>219</v>
      </c>
      <c r="G122" s="15"/>
      <c r="H122" s="212">
        <v>7.5599999999999996</v>
      </c>
      <c r="I122" s="213"/>
      <c r="J122" s="15"/>
      <c r="K122" s="15"/>
      <c r="L122" s="209"/>
      <c r="M122" s="214"/>
      <c r="N122" s="215"/>
      <c r="O122" s="215"/>
      <c r="P122" s="215"/>
      <c r="Q122" s="215"/>
      <c r="R122" s="215"/>
      <c r="S122" s="215"/>
      <c r="T122" s="216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10" t="s">
        <v>167</v>
      </c>
      <c r="AU122" s="210" t="s">
        <v>22</v>
      </c>
      <c r="AV122" s="15" t="s">
        <v>175</v>
      </c>
      <c r="AW122" s="15" t="s">
        <v>36</v>
      </c>
      <c r="AX122" s="15" t="s">
        <v>81</v>
      </c>
      <c r="AY122" s="210" t="s">
        <v>156</v>
      </c>
    </row>
    <row r="123" s="2" customFormat="1" ht="24.15" customHeight="1">
      <c r="A123" s="39"/>
      <c r="B123" s="173"/>
      <c r="C123" s="174" t="s">
        <v>202</v>
      </c>
      <c r="D123" s="174" t="s">
        <v>158</v>
      </c>
      <c r="E123" s="175" t="s">
        <v>222</v>
      </c>
      <c r="F123" s="176" t="s">
        <v>223</v>
      </c>
      <c r="G123" s="177" t="s">
        <v>212</v>
      </c>
      <c r="H123" s="178">
        <v>7.5599999999999996</v>
      </c>
      <c r="I123" s="179"/>
      <c r="J123" s="180">
        <f>ROUND(I123*H123,2)</f>
        <v>0</v>
      </c>
      <c r="K123" s="176" t="s">
        <v>162</v>
      </c>
      <c r="L123" s="40"/>
      <c r="M123" s="181" t="s">
        <v>3</v>
      </c>
      <c r="N123" s="182" t="s">
        <v>45</v>
      </c>
      <c r="O123" s="73"/>
      <c r="P123" s="183">
        <f>O123*H123</f>
        <v>0</v>
      </c>
      <c r="Q123" s="183">
        <v>0</v>
      </c>
      <c r="R123" s="183">
        <f>Q123*H123</f>
        <v>0</v>
      </c>
      <c r="S123" s="183">
        <v>0</v>
      </c>
      <c r="T123" s="184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185" t="s">
        <v>163</v>
      </c>
      <c r="AT123" s="185" t="s">
        <v>158</v>
      </c>
      <c r="AU123" s="185" t="s">
        <v>22</v>
      </c>
      <c r="AY123" s="20" t="s">
        <v>156</v>
      </c>
      <c r="BE123" s="186">
        <f>IF(N123="základní",J123,0)</f>
        <v>0</v>
      </c>
      <c r="BF123" s="186">
        <f>IF(N123="snížená",J123,0)</f>
        <v>0</v>
      </c>
      <c r="BG123" s="186">
        <f>IF(N123="zákl. přenesená",J123,0)</f>
        <v>0</v>
      </c>
      <c r="BH123" s="186">
        <f>IF(N123="sníž. přenesená",J123,0)</f>
        <v>0</v>
      </c>
      <c r="BI123" s="186">
        <f>IF(N123="nulová",J123,0)</f>
        <v>0</v>
      </c>
      <c r="BJ123" s="20" t="s">
        <v>81</v>
      </c>
      <c r="BK123" s="186">
        <f>ROUND(I123*H123,2)</f>
        <v>0</v>
      </c>
      <c r="BL123" s="20" t="s">
        <v>163</v>
      </c>
      <c r="BM123" s="185" t="s">
        <v>2094</v>
      </c>
    </row>
    <row r="124" s="2" customFormat="1">
      <c r="A124" s="39"/>
      <c r="B124" s="40"/>
      <c r="C124" s="39"/>
      <c r="D124" s="187" t="s">
        <v>165</v>
      </c>
      <c r="E124" s="39"/>
      <c r="F124" s="188" t="s">
        <v>225</v>
      </c>
      <c r="G124" s="39"/>
      <c r="H124" s="39"/>
      <c r="I124" s="189"/>
      <c r="J124" s="39"/>
      <c r="K124" s="39"/>
      <c r="L124" s="40"/>
      <c r="M124" s="190"/>
      <c r="N124" s="191"/>
      <c r="O124" s="73"/>
      <c r="P124" s="73"/>
      <c r="Q124" s="73"/>
      <c r="R124" s="73"/>
      <c r="S124" s="73"/>
      <c r="T124" s="74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20" t="s">
        <v>165</v>
      </c>
      <c r="AU124" s="20" t="s">
        <v>22</v>
      </c>
    </row>
    <row r="125" s="13" customFormat="1">
      <c r="A125" s="13"/>
      <c r="B125" s="192"/>
      <c r="C125" s="13"/>
      <c r="D125" s="193" t="s">
        <v>167</v>
      </c>
      <c r="E125" s="194" t="s">
        <v>3</v>
      </c>
      <c r="F125" s="195" t="s">
        <v>2095</v>
      </c>
      <c r="G125" s="13"/>
      <c r="H125" s="196">
        <v>7.5599999999999996</v>
      </c>
      <c r="I125" s="197"/>
      <c r="J125" s="13"/>
      <c r="K125" s="13"/>
      <c r="L125" s="192"/>
      <c r="M125" s="198"/>
      <c r="N125" s="199"/>
      <c r="O125" s="199"/>
      <c r="P125" s="199"/>
      <c r="Q125" s="199"/>
      <c r="R125" s="199"/>
      <c r="S125" s="199"/>
      <c r="T125" s="200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194" t="s">
        <v>167</v>
      </c>
      <c r="AU125" s="194" t="s">
        <v>22</v>
      </c>
      <c r="AV125" s="13" t="s">
        <v>22</v>
      </c>
      <c r="AW125" s="13" t="s">
        <v>36</v>
      </c>
      <c r="AX125" s="13" t="s">
        <v>74</v>
      </c>
      <c r="AY125" s="194" t="s">
        <v>156</v>
      </c>
    </row>
    <row r="126" s="14" customFormat="1">
      <c r="A126" s="14"/>
      <c r="B126" s="201"/>
      <c r="C126" s="14"/>
      <c r="D126" s="193" t="s">
        <v>167</v>
      </c>
      <c r="E126" s="202" t="s">
        <v>3</v>
      </c>
      <c r="F126" s="203" t="s">
        <v>174</v>
      </c>
      <c r="G126" s="14"/>
      <c r="H126" s="204">
        <v>7.5599999999999996</v>
      </c>
      <c r="I126" s="205"/>
      <c r="J126" s="14"/>
      <c r="K126" s="14"/>
      <c r="L126" s="201"/>
      <c r="M126" s="206"/>
      <c r="N126" s="207"/>
      <c r="O126" s="207"/>
      <c r="P126" s="207"/>
      <c r="Q126" s="207"/>
      <c r="R126" s="207"/>
      <c r="S126" s="207"/>
      <c r="T126" s="208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02" t="s">
        <v>167</v>
      </c>
      <c r="AU126" s="202" t="s">
        <v>22</v>
      </c>
      <c r="AV126" s="14" t="s">
        <v>163</v>
      </c>
      <c r="AW126" s="14" t="s">
        <v>36</v>
      </c>
      <c r="AX126" s="14" t="s">
        <v>81</v>
      </c>
      <c r="AY126" s="202" t="s">
        <v>156</v>
      </c>
    </row>
    <row r="127" s="2" customFormat="1" ht="24.15" customHeight="1">
      <c r="A127" s="39"/>
      <c r="B127" s="173"/>
      <c r="C127" s="174" t="s">
        <v>209</v>
      </c>
      <c r="D127" s="174" t="s">
        <v>158</v>
      </c>
      <c r="E127" s="175" t="s">
        <v>228</v>
      </c>
      <c r="F127" s="176" t="s">
        <v>229</v>
      </c>
      <c r="G127" s="177" t="s">
        <v>212</v>
      </c>
      <c r="H127" s="178">
        <v>3.7799999999999998</v>
      </c>
      <c r="I127" s="179"/>
      <c r="J127" s="180">
        <f>ROUND(I127*H127,2)</f>
        <v>0</v>
      </c>
      <c r="K127" s="176" t="s">
        <v>162</v>
      </c>
      <c r="L127" s="40"/>
      <c r="M127" s="181" t="s">
        <v>3</v>
      </c>
      <c r="N127" s="182" t="s">
        <v>45</v>
      </c>
      <c r="O127" s="73"/>
      <c r="P127" s="183">
        <f>O127*H127</f>
        <v>0</v>
      </c>
      <c r="Q127" s="183">
        <v>0</v>
      </c>
      <c r="R127" s="183">
        <f>Q127*H127</f>
        <v>0</v>
      </c>
      <c r="S127" s="183">
        <v>0</v>
      </c>
      <c r="T127" s="184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185" t="s">
        <v>163</v>
      </c>
      <c r="AT127" s="185" t="s">
        <v>158</v>
      </c>
      <c r="AU127" s="185" t="s">
        <v>22</v>
      </c>
      <c r="AY127" s="20" t="s">
        <v>156</v>
      </c>
      <c r="BE127" s="186">
        <f>IF(N127="základní",J127,0)</f>
        <v>0</v>
      </c>
      <c r="BF127" s="186">
        <f>IF(N127="snížená",J127,0)</f>
        <v>0</v>
      </c>
      <c r="BG127" s="186">
        <f>IF(N127="zákl. přenesená",J127,0)</f>
        <v>0</v>
      </c>
      <c r="BH127" s="186">
        <f>IF(N127="sníž. přenesená",J127,0)</f>
        <v>0</v>
      </c>
      <c r="BI127" s="186">
        <f>IF(N127="nulová",J127,0)</f>
        <v>0</v>
      </c>
      <c r="BJ127" s="20" t="s">
        <v>81</v>
      </c>
      <c r="BK127" s="186">
        <f>ROUND(I127*H127,2)</f>
        <v>0</v>
      </c>
      <c r="BL127" s="20" t="s">
        <v>163</v>
      </c>
      <c r="BM127" s="185" t="s">
        <v>2096</v>
      </c>
    </row>
    <row r="128" s="2" customFormat="1">
      <c r="A128" s="39"/>
      <c r="B128" s="40"/>
      <c r="C128" s="39"/>
      <c r="D128" s="187" t="s">
        <v>165</v>
      </c>
      <c r="E128" s="39"/>
      <c r="F128" s="188" t="s">
        <v>231</v>
      </c>
      <c r="G128" s="39"/>
      <c r="H128" s="39"/>
      <c r="I128" s="189"/>
      <c r="J128" s="39"/>
      <c r="K128" s="39"/>
      <c r="L128" s="40"/>
      <c r="M128" s="190"/>
      <c r="N128" s="191"/>
      <c r="O128" s="73"/>
      <c r="P128" s="73"/>
      <c r="Q128" s="73"/>
      <c r="R128" s="73"/>
      <c r="S128" s="73"/>
      <c r="T128" s="7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20" t="s">
        <v>165</v>
      </c>
      <c r="AU128" s="20" t="s">
        <v>22</v>
      </c>
    </row>
    <row r="129" s="13" customFormat="1">
      <c r="A129" s="13"/>
      <c r="B129" s="192"/>
      <c r="C129" s="13"/>
      <c r="D129" s="193" t="s">
        <v>167</v>
      </c>
      <c r="E129" s="194" t="s">
        <v>3</v>
      </c>
      <c r="F129" s="195" t="s">
        <v>2097</v>
      </c>
      <c r="G129" s="13"/>
      <c r="H129" s="196">
        <v>3.7799999999999998</v>
      </c>
      <c r="I129" s="197"/>
      <c r="J129" s="13"/>
      <c r="K129" s="13"/>
      <c r="L129" s="192"/>
      <c r="M129" s="198"/>
      <c r="N129" s="199"/>
      <c r="O129" s="199"/>
      <c r="P129" s="199"/>
      <c r="Q129" s="199"/>
      <c r="R129" s="199"/>
      <c r="S129" s="199"/>
      <c r="T129" s="200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94" t="s">
        <v>167</v>
      </c>
      <c r="AU129" s="194" t="s">
        <v>22</v>
      </c>
      <c r="AV129" s="13" t="s">
        <v>22</v>
      </c>
      <c r="AW129" s="13" t="s">
        <v>36</v>
      </c>
      <c r="AX129" s="13" t="s">
        <v>74</v>
      </c>
      <c r="AY129" s="194" t="s">
        <v>156</v>
      </c>
    </row>
    <row r="130" s="14" customFormat="1">
      <c r="A130" s="14"/>
      <c r="B130" s="201"/>
      <c r="C130" s="14"/>
      <c r="D130" s="193" t="s">
        <v>167</v>
      </c>
      <c r="E130" s="202" t="s">
        <v>3</v>
      </c>
      <c r="F130" s="203" t="s">
        <v>174</v>
      </c>
      <c r="G130" s="14"/>
      <c r="H130" s="204">
        <v>3.7799999999999998</v>
      </c>
      <c r="I130" s="205"/>
      <c r="J130" s="14"/>
      <c r="K130" s="14"/>
      <c r="L130" s="201"/>
      <c r="M130" s="206"/>
      <c r="N130" s="207"/>
      <c r="O130" s="207"/>
      <c r="P130" s="207"/>
      <c r="Q130" s="207"/>
      <c r="R130" s="207"/>
      <c r="S130" s="207"/>
      <c r="T130" s="208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02" t="s">
        <v>167</v>
      </c>
      <c r="AU130" s="202" t="s">
        <v>22</v>
      </c>
      <c r="AV130" s="14" t="s">
        <v>163</v>
      </c>
      <c r="AW130" s="14" t="s">
        <v>36</v>
      </c>
      <c r="AX130" s="14" t="s">
        <v>81</v>
      </c>
      <c r="AY130" s="202" t="s">
        <v>156</v>
      </c>
    </row>
    <row r="131" s="2" customFormat="1" ht="24.15" customHeight="1">
      <c r="A131" s="39"/>
      <c r="B131" s="173"/>
      <c r="C131" s="174" t="s">
        <v>221</v>
      </c>
      <c r="D131" s="174" t="s">
        <v>158</v>
      </c>
      <c r="E131" s="175" t="s">
        <v>234</v>
      </c>
      <c r="F131" s="176" t="s">
        <v>235</v>
      </c>
      <c r="G131" s="177" t="s">
        <v>212</v>
      </c>
      <c r="H131" s="178">
        <v>0.94499999999999995</v>
      </c>
      <c r="I131" s="179"/>
      <c r="J131" s="180">
        <f>ROUND(I131*H131,2)</f>
        <v>0</v>
      </c>
      <c r="K131" s="176" t="s">
        <v>162</v>
      </c>
      <c r="L131" s="40"/>
      <c r="M131" s="181" t="s">
        <v>3</v>
      </c>
      <c r="N131" s="182" t="s">
        <v>45</v>
      </c>
      <c r="O131" s="73"/>
      <c r="P131" s="183">
        <f>O131*H131</f>
        <v>0</v>
      </c>
      <c r="Q131" s="183">
        <v>0</v>
      </c>
      <c r="R131" s="183">
        <f>Q131*H131</f>
        <v>0</v>
      </c>
      <c r="S131" s="183">
        <v>0</v>
      </c>
      <c r="T131" s="184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185" t="s">
        <v>163</v>
      </c>
      <c r="AT131" s="185" t="s">
        <v>158</v>
      </c>
      <c r="AU131" s="185" t="s">
        <v>22</v>
      </c>
      <c r="AY131" s="20" t="s">
        <v>156</v>
      </c>
      <c r="BE131" s="186">
        <f>IF(N131="základní",J131,0)</f>
        <v>0</v>
      </c>
      <c r="BF131" s="186">
        <f>IF(N131="snížená",J131,0)</f>
        <v>0</v>
      </c>
      <c r="BG131" s="186">
        <f>IF(N131="zákl. přenesená",J131,0)</f>
        <v>0</v>
      </c>
      <c r="BH131" s="186">
        <f>IF(N131="sníž. přenesená",J131,0)</f>
        <v>0</v>
      </c>
      <c r="BI131" s="186">
        <f>IF(N131="nulová",J131,0)</f>
        <v>0</v>
      </c>
      <c r="BJ131" s="20" t="s">
        <v>81</v>
      </c>
      <c r="BK131" s="186">
        <f>ROUND(I131*H131,2)</f>
        <v>0</v>
      </c>
      <c r="BL131" s="20" t="s">
        <v>163</v>
      </c>
      <c r="BM131" s="185" t="s">
        <v>2098</v>
      </c>
    </row>
    <row r="132" s="2" customFormat="1">
      <c r="A132" s="39"/>
      <c r="B132" s="40"/>
      <c r="C132" s="39"/>
      <c r="D132" s="187" t="s">
        <v>165</v>
      </c>
      <c r="E132" s="39"/>
      <c r="F132" s="188" t="s">
        <v>237</v>
      </c>
      <c r="G132" s="39"/>
      <c r="H132" s="39"/>
      <c r="I132" s="189"/>
      <c r="J132" s="39"/>
      <c r="K132" s="39"/>
      <c r="L132" s="40"/>
      <c r="M132" s="190"/>
      <c r="N132" s="191"/>
      <c r="O132" s="73"/>
      <c r="P132" s="73"/>
      <c r="Q132" s="73"/>
      <c r="R132" s="73"/>
      <c r="S132" s="73"/>
      <c r="T132" s="74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20" t="s">
        <v>165</v>
      </c>
      <c r="AU132" s="20" t="s">
        <v>22</v>
      </c>
    </row>
    <row r="133" s="13" customFormat="1">
      <c r="A133" s="13"/>
      <c r="B133" s="192"/>
      <c r="C133" s="13"/>
      <c r="D133" s="193" t="s">
        <v>167</v>
      </c>
      <c r="E133" s="194" t="s">
        <v>3</v>
      </c>
      <c r="F133" s="195" t="s">
        <v>2099</v>
      </c>
      <c r="G133" s="13"/>
      <c r="H133" s="196">
        <v>0.94499999999999995</v>
      </c>
      <c r="I133" s="197"/>
      <c r="J133" s="13"/>
      <c r="K133" s="13"/>
      <c r="L133" s="192"/>
      <c r="M133" s="198"/>
      <c r="N133" s="199"/>
      <c r="O133" s="199"/>
      <c r="P133" s="199"/>
      <c r="Q133" s="199"/>
      <c r="R133" s="199"/>
      <c r="S133" s="199"/>
      <c r="T133" s="200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94" t="s">
        <v>167</v>
      </c>
      <c r="AU133" s="194" t="s">
        <v>22</v>
      </c>
      <c r="AV133" s="13" t="s">
        <v>22</v>
      </c>
      <c r="AW133" s="13" t="s">
        <v>36</v>
      </c>
      <c r="AX133" s="13" t="s">
        <v>74</v>
      </c>
      <c r="AY133" s="194" t="s">
        <v>156</v>
      </c>
    </row>
    <row r="134" s="14" customFormat="1">
      <c r="A134" s="14"/>
      <c r="B134" s="201"/>
      <c r="C134" s="14"/>
      <c r="D134" s="193" t="s">
        <v>167</v>
      </c>
      <c r="E134" s="202" t="s">
        <v>3</v>
      </c>
      <c r="F134" s="203" t="s">
        <v>174</v>
      </c>
      <c r="G134" s="14"/>
      <c r="H134" s="204">
        <v>0.94499999999999995</v>
      </c>
      <c r="I134" s="205"/>
      <c r="J134" s="14"/>
      <c r="K134" s="14"/>
      <c r="L134" s="201"/>
      <c r="M134" s="206"/>
      <c r="N134" s="207"/>
      <c r="O134" s="207"/>
      <c r="P134" s="207"/>
      <c r="Q134" s="207"/>
      <c r="R134" s="207"/>
      <c r="S134" s="207"/>
      <c r="T134" s="208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02" t="s">
        <v>167</v>
      </c>
      <c r="AU134" s="202" t="s">
        <v>22</v>
      </c>
      <c r="AV134" s="14" t="s">
        <v>163</v>
      </c>
      <c r="AW134" s="14" t="s">
        <v>36</v>
      </c>
      <c r="AX134" s="14" t="s">
        <v>81</v>
      </c>
      <c r="AY134" s="202" t="s">
        <v>156</v>
      </c>
    </row>
    <row r="135" s="2" customFormat="1" ht="16.5" customHeight="1">
      <c r="A135" s="39"/>
      <c r="B135" s="173"/>
      <c r="C135" s="174" t="s">
        <v>227</v>
      </c>
      <c r="D135" s="174" t="s">
        <v>158</v>
      </c>
      <c r="E135" s="175" t="s">
        <v>240</v>
      </c>
      <c r="F135" s="176" t="s">
        <v>241</v>
      </c>
      <c r="G135" s="177" t="s">
        <v>242</v>
      </c>
      <c r="H135" s="178">
        <v>1</v>
      </c>
      <c r="I135" s="179"/>
      <c r="J135" s="180">
        <f>ROUND(I135*H135,2)</f>
        <v>0</v>
      </c>
      <c r="K135" s="176" t="s">
        <v>3</v>
      </c>
      <c r="L135" s="40"/>
      <c r="M135" s="181" t="s">
        <v>3</v>
      </c>
      <c r="N135" s="182" t="s">
        <v>45</v>
      </c>
      <c r="O135" s="73"/>
      <c r="P135" s="183">
        <f>O135*H135</f>
        <v>0</v>
      </c>
      <c r="Q135" s="183">
        <v>0</v>
      </c>
      <c r="R135" s="183">
        <f>Q135*H135</f>
        <v>0</v>
      </c>
      <c r="S135" s="183">
        <v>0</v>
      </c>
      <c r="T135" s="184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185" t="s">
        <v>163</v>
      </c>
      <c r="AT135" s="185" t="s">
        <v>158</v>
      </c>
      <c r="AU135" s="185" t="s">
        <v>22</v>
      </c>
      <c r="AY135" s="20" t="s">
        <v>156</v>
      </c>
      <c r="BE135" s="186">
        <f>IF(N135="základní",J135,0)</f>
        <v>0</v>
      </c>
      <c r="BF135" s="186">
        <f>IF(N135="snížená",J135,0)</f>
        <v>0</v>
      </c>
      <c r="BG135" s="186">
        <f>IF(N135="zákl. přenesená",J135,0)</f>
        <v>0</v>
      </c>
      <c r="BH135" s="186">
        <f>IF(N135="sníž. přenesená",J135,0)</f>
        <v>0</v>
      </c>
      <c r="BI135" s="186">
        <f>IF(N135="nulová",J135,0)</f>
        <v>0</v>
      </c>
      <c r="BJ135" s="20" t="s">
        <v>81</v>
      </c>
      <c r="BK135" s="186">
        <f>ROUND(I135*H135,2)</f>
        <v>0</v>
      </c>
      <c r="BL135" s="20" t="s">
        <v>163</v>
      </c>
      <c r="BM135" s="185" t="s">
        <v>2100</v>
      </c>
    </row>
    <row r="136" s="2" customFormat="1" ht="24.15" customHeight="1">
      <c r="A136" s="39"/>
      <c r="B136" s="173"/>
      <c r="C136" s="174" t="s">
        <v>233</v>
      </c>
      <c r="D136" s="174" t="s">
        <v>158</v>
      </c>
      <c r="E136" s="175" t="s">
        <v>1181</v>
      </c>
      <c r="F136" s="176" t="s">
        <v>1182</v>
      </c>
      <c r="G136" s="177" t="s">
        <v>161</v>
      </c>
      <c r="H136" s="178">
        <v>63.43</v>
      </c>
      <c r="I136" s="179"/>
      <c r="J136" s="180">
        <f>ROUND(I136*H136,2)</f>
        <v>0</v>
      </c>
      <c r="K136" s="176" t="s">
        <v>162</v>
      </c>
      <c r="L136" s="40"/>
      <c r="M136" s="181" t="s">
        <v>3</v>
      </c>
      <c r="N136" s="182" t="s">
        <v>45</v>
      </c>
      <c r="O136" s="73"/>
      <c r="P136" s="183">
        <f>O136*H136</f>
        <v>0</v>
      </c>
      <c r="Q136" s="183">
        <v>0.0018</v>
      </c>
      <c r="R136" s="183">
        <f>Q136*H136</f>
        <v>0.114174</v>
      </c>
      <c r="S136" s="183">
        <v>0</v>
      </c>
      <c r="T136" s="184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185" t="s">
        <v>163</v>
      </c>
      <c r="AT136" s="185" t="s">
        <v>158</v>
      </c>
      <c r="AU136" s="185" t="s">
        <v>22</v>
      </c>
      <c r="AY136" s="20" t="s">
        <v>156</v>
      </c>
      <c r="BE136" s="186">
        <f>IF(N136="základní",J136,0)</f>
        <v>0</v>
      </c>
      <c r="BF136" s="186">
        <f>IF(N136="snížená",J136,0)</f>
        <v>0</v>
      </c>
      <c r="BG136" s="186">
        <f>IF(N136="zákl. přenesená",J136,0)</f>
        <v>0</v>
      </c>
      <c r="BH136" s="186">
        <f>IF(N136="sníž. přenesená",J136,0)</f>
        <v>0</v>
      </c>
      <c r="BI136" s="186">
        <f>IF(N136="nulová",J136,0)</f>
        <v>0</v>
      </c>
      <c r="BJ136" s="20" t="s">
        <v>81</v>
      </c>
      <c r="BK136" s="186">
        <f>ROUND(I136*H136,2)</f>
        <v>0</v>
      </c>
      <c r="BL136" s="20" t="s">
        <v>163</v>
      </c>
      <c r="BM136" s="185" t="s">
        <v>2101</v>
      </c>
    </row>
    <row r="137" s="2" customFormat="1">
      <c r="A137" s="39"/>
      <c r="B137" s="40"/>
      <c r="C137" s="39"/>
      <c r="D137" s="187" t="s">
        <v>165</v>
      </c>
      <c r="E137" s="39"/>
      <c r="F137" s="188" t="s">
        <v>1184</v>
      </c>
      <c r="G137" s="39"/>
      <c r="H137" s="39"/>
      <c r="I137" s="189"/>
      <c r="J137" s="39"/>
      <c r="K137" s="39"/>
      <c r="L137" s="40"/>
      <c r="M137" s="190"/>
      <c r="N137" s="191"/>
      <c r="O137" s="73"/>
      <c r="P137" s="73"/>
      <c r="Q137" s="73"/>
      <c r="R137" s="73"/>
      <c r="S137" s="73"/>
      <c r="T137" s="74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20" t="s">
        <v>165</v>
      </c>
      <c r="AU137" s="20" t="s">
        <v>22</v>
      </c>
    </row>
    <row r="138" s="13" customFormat="1">
      <c r="A138" s="13"/>
      <c r="B138" s="192"/>
      <c r="C138" s="13"/>
      <c r="D138" s="193" t="s">
        <v>167</v>
      </c>
      <c r="E138" s="194" t="s">
        <v>3</v>
      </c>
      <c r="F138" s="195" t="s">
        <v>2102</v>
      </c>
      <c r="G138" s="13"/>
      <c r="H138" s="196">
        <v>63.43</v>
      </c>
      <c r="I138" s="197"/>
      <c r="J138" s="13"/>
      <c r="K138" s="13"/>
      <c r="L138" s="192"/>
      <c r="M138" s="198"/>
      <c r="N138" s="199"/>
      <c r="O138" s="199"/>
      <c r="P138" s="199"/>
      <c r="Q138" s="199"/>
      <c r="R138" s="199"/>
      <c r="S138" s="199"/>
      <c r="T138" s="200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94" t="s">
        <v>167</v>
      </c>
      <c r="AU138" s="194" t="s">
        <v>22</v>
      </c>
      <c r="AV138" s="13" t="s">
        <v>22</v>
      </c>
      <c r="AW138" s="13" t="s">
        <v>36</v>
      </c>
      <c r="AX138" s="13" t="s">
        <v>74</v>
      </c>
      <c r="AY138" s="194" t="s">
        <v>156</v>
      </c>
    </row>
    <row r="139" s="14" customFormat="1">
      <c r="A139" s="14"/>
      <c r="B139" s="201"/>
      <c r="C139" s="14"/>
      <c r="D139" s="193" t="s">
        <v>167</v>
      </c>
      <c r="E139" s="202" t="s">
        <v>3</v>
      </c>
      <c r="F139" s="203" t="s">
        <v>174</v>
      </c>
      <c r="G139" s="14"/>
      <c r="H139" s="204">
        <v>63.43</v>
      </c>
      <c r="I139" s="205"/>
      <c r="J139" s="14"/>
      <c r="K139" s="14"/>
      <c r="L139" s="201"/>
      <c r="M139" s="206"/>
      <c r="N139" s="207"/>
      <c r="O139" s="207"/>
      <c r="P139" s="207"/>
      <c r="Q139" s="207"/>
      <c r="R139" s="207"/>
      <c r="S139" s="207"/>
      <c r="T139" s="208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02" t="s">
        <v>167</v>
      </c>
      <c r="AU139" s="202" t="s">
        <v>22</v>
      </c>
      <c r="AV139" s="14" t="s">
        <v>163</v>
      </c>
      <c r="AW139" s="14" t="s">
        <v>36</v>
      </c>
      <c r="AX139" s="14" t="s">
        <v>81</v>
      </c>
      <c r="AY139" s="202" t="s">
        <v>156</v>
      </c>
    </row>
    <row r="140" s="2" customFormat="1" ht="16.5" customHeight="1">
      <c r="A140" s="39"/>
      <c r="B140" s="173"/>
      <c r="C140" s="217" t="s">
        <v>239</v>
      </c>
      <c r="D140" s="217" t="s">
        <v>249</v>
      </c>
      <c r="E140" s="218" t="s">
        <v>1853</v>
      </c>
      <c r="F140" s="219" t="s">
        <v>1854</v>
      </c>
      <c r="G140" s="220" t="s">
        <v>161</v>
      </c>
      <c r="H140" s="221">
        <v>65.332999999999998</v>
      </c>
      <c r="I140" s="222"/>
      <c r="J140" s="223">
        <f>ROUND(I140*H140,2)</f>
        <v>0</v>
      </c>
      <c r="K140" s="219" t="s">
        <v>3</v>
      </c>
      <c r="L140" s="224"/>
      <c r="M140" s="225" t="s">
        <v>3</v>
      </c>
      <c r="N140" s="226" t="s">
        <v>45</v>
      </c>
      <c r="O140" s="73"/>
      <c r="P140" s="183">
        <f>O140*H140</f>
        <v>0</v>
      </c>
      <c r="Q140" s="183">
        <v>0.0013600000000000001</v>
      </c>
      <c r="R140" s="183">
        <f>Q140*H140</f>
        <v>0.088852880000000009</v>
      </c>
      <c r="S140" s="183">
        <v>0</v>
      </c>
      <c r="T140" s="184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185" t="s">
        <v>202</v>
      </c>
      <c r="AT140" s="185" t="s">
        <v>249</v>
      </c>
      <c r="AU140" s="185" t="s">
        <v>22</v>
      </c>
      <c r="AY140" s="20" t="s">
        <v>156</v>
      </c>
      <c r="BE140" s="186">
        <f>IF(N140="základní",J140,0)</f>
        <v>0</v>
      </c>
      <c r="BF140" s="186">
        <f>IF(N140="snížená",J140,0)</f>
        <v>0</v>
      </c>
      <c r="BG140" s="186">
        <f>IF(N140="zákl. přenesená",J140,0)</f>
        <v>0</v>
      </c>
      <c r="BH140" s="186">
        <f>IF(N140="sníž. přenesená",J140,0)</f>
        <v>0</v>
      </c>
      <c r="BI140" s="186">
        <f>IF(N140="nulová",J140,0)</f>
        <v>0</v>
      </c>
      <c r="BJ140" s="20" t="s">
        <v>81</v>
      </c>
      <c r="BK140" s="186">
        <f>ROUND(I140*H140,2)</f>
        <v>0</v>
      </c>
      <c r="BL140" s="20" t="s">
        <v>163</v>
      </c>
      <c r="BM140" s="185" t="s">
        <v>2103</v>
      </c>
    </row>
    <row r="141" s="13" customFormat="1">
      <c r="A141" s="13"/>
      <c r="B141" s="192"/>
      <c r="C141" s="13"/>
      <c r="D141" s="193" t="s">
        <v>167</v>
      </c>
      <c r="E141" s="194" t="s">
        <v>3</v>
      </c>
      <c r="F141" s="195" t="s">
        <v>2104</v>
      </c>
      <c r="G141" s="13"/>
      <c r="H141" s="196">
        <v>65.332999999999998</v>
      </c>
      <c r="I141" s="197"/>
      <c r="J141" s="13"/>
      <c r="K141" s="13"/>
      <c r="L141" s="192"/>
      <c r="M141" s="198"/>
      <c r="N141" s="199"/>
      <c r="O141" s="199"/>
      <c r="P141" s="199"/>
      <c r="Q141" s="199"/>
      <c r="R141" s="199"/>
      <c r="S141" s="199"/>
      <c r="T141" s="200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194" t="s">
        <v>167</v>
      </c>
      <c r="AU141" s="194" t="s">
        <v>22</v>
      </c>
      <c r="AV141" s="13" t="s">
        <v>22</v>
      </c>
      <c r="AW141" s="13" t="s">
        <v>36</v>
      </c>
      <c r="AX141" s="13" t="s">
        <v>74</v>
      </c>
      <c r="AY141" s="194" t="s">
        <v>156</v>
      </c>
    </row>
    <row r="142" s="14" customFormat="1">
      <c r="A142" s="14"/>
      <c r="B142" s="201"/>
      <c r="C142" s="14"/>
      <c r="D142" s="193" t="s">
        <v>167</v>
      </c>
      <c r="E142" s="202" t="s">
        <v>3</v>
      </c>
      <c r="F142" s="203" t="s">
        <v>174</v>
      </c>
      <c r="G142" s="14"/>
      <c r="H142" s="204">
        <v>65.332999999999998</v>
      </c>
      <c r="I142" s="205"/>
      <c r="J142" s="14"/>
      <c r="K142" s="14"/>
      <c r="L142" s="201"/>
      <c r="M142" s="206"/>
      <c r="N142" s="207"/>
      <c r="O142" s="207"/>
      <c r="P142" s="207"/>
      <c r="Q142" s="207"/>
      <c r="R142" s="207"/>
      <c r="S142" s="207"/>
      <c r="T142" s="208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02" t="s">
        <v>167</v>
      </c>
      <c r="AU142" s="202" t="s">
        <v>22</v>
      </c>
      <c r="AV142" s="14" t="s">
        <v>163</v>
      </c>
      <c r="AW142" s="14" t="s">
        <v>36</v>
      </c>
      <c r="AX142" s="14" t="s">
        <v>81</v>
      </c>
      <c r="AY142" s="202" t="s">
        <v>156</v>
      </c>
    </row>
    <row r="143" s="2" customFormat="1" ht="16.5" customHeight="1">
      <c r="A143" s="39"/>
      <c r="B143" s="173"/>
      <c r="C143" s="174" t="s">
        <v>244</v>
      </c>
      <c r="D143" s="174" t="s">
        <v>158</v>
      </c>
      <c r="E143" s="175" t="s">
        <v>255</v>
      </c>
      <c r="F143" s="176" t="s">
        <v>256</v>
      </c>
      <c r="G143" s="177" t="s">
        <v>205</v>
      </c>
      <c r="H143" s="178">
        <v>52</v>
      </c>
      <c r="I143" s="179"/>
      <c r="J143" s="180">
        <f>ROUND(I143*H143,2)</f>
        <v>0</v>
      </c>
      <c r="K143" s="176" t="s">
        <v>162</v>
      </c>
      <c r="L143" s="40"/>
      <c r="M143" s="181" t="s">
        <v>3</v>
      </c>
      <c r="N143" s="182" t="s">
        <v>45</v>
      </c>
      <c r="O143" s="73"/>
      <c r="P143" s="183">
        <f>O143*H143</f>
        <v>0</v>
      </c>
      <c r="Q143" s="183">
        <v>0.00069999999999999999</v>
      </c>
      <c r="R143" s="183">
        <f>Q143*H143</f>
        <v>0.036400000000000002</v>
      </c>
      <c r="S143" s="183">
        <v>0</v>
      </c>
      <c r="T143" s="184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185" t="s">
        <v>163</v>
      </c>
      <c r="AT143" s="185" t="s">
        <v>158</v>
      </c>
      <c r="AU143" s="185" t="s">
        <v>22</v>
      </c>
      <c r="AY143" s="20" t="s">
        <v>156</v>
      </c>
      <c r="BE143" s="186">
        <f>IF(N143="základní",J143,0)</f>
        <v>0</v>
      </c>
      <c r="BF143" s="186">
        <f>IF(N143="snížená",J143,0)</f>
        <v>0</v>
      </c>
      <c r="BG143" s="186">
        <f>IF(N143="zákl. přenesená",J143,0)</f>
        <v>0</v>
      </c>
      <c r="BH143" s="186">
        <f>IF(N143="sníž. přenesená",J143,0)</f>
        <v>0</v>
      </c>
      <c r="BI143" s="186">
        <f>IF(N143="nulová",J143,0)</f>
        <v>0</v>
      </c>
      <c r="BJ143" s="20" t="s">
        <v>81</v>
      </c>
      <c r="BK143" s="186">
        <f>ROUND(I143*H143,2)</f>
        <v>0</v>
      </c>
      <c r="BL143" s="20" t="s">
        <v>163</v>
      </c>
      <c r="BM143" s="185" t="s">
        <v>2105</v>
      </c>
    </row>
    <row r="144" s="2" customFormat="1">
      <c r="A144" s="39"/>
      <c r="B144" s="40"/>
      <c r="C144" s="39"/>
      <c r="D144" s="187" t="s">
        <v>165</v>
      </c>
      <c r="E144" s="39"/>
      <c r="F144" s="188" t="s">
        <v>258</v>
      </c>
      <c r="G144" s="39"/>
      <c r="H144" s="39"/>
      <c r="I144" s="189"/>
      <c r="J144" s="39"/>
      <c r="K144" s="39"/>
      <c r="L144" s="40"/>
      <c r="M144" s="190"/>
      <c r="N144" s="191"/>
      <c r="O144" s="73"/>
      <c r="P144" s="73"/>
      <c r="Q144" s="73"/>
      <c r="R144" s="73"/>
      <c r="S144" s="73"/>
      <c r="T144" s="74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20" t="s">
        <v>165</v>
      </c>
      <c r="AU144" s="20" t="s">
        <v>22</v>
      </c>
    </row>
    <row r="145" s="13" customFormat="1">
      <c r="A145" s="13"/>
      <c r="B145" s="192"/>
      <c r="C145" s="13"/>
      <c r="D145" s="193" t="s">
        <v>167</v>
      </c>
      <c r="E145" s="194" t="s">
        <v>3</v>
      </c>
      <c r="F145" s="195" t="s">
        <v>2106</v>
      </c>
      <c r="G145" s="13"/>
      <c r="H145" s="196">
        <v>28</v>
      </c>
      <c r="I145" s="197"/>
      <c r="J145" s="13"/>
      <c r="K145" s="13"/>
      <c r="L145" s="192"/>
      <c r="M145" s="198"/>
      <c r="N145" s="199"/>
      <c r="O145" s="199"/>
      <c r="P145" s="199"/>
      <c r="Q145" s="199"/>
      <c r="R145" s="199"/>
      <c r="S145" s="199"/>
      <c r="T145" s="200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94" t="s">
        <v>167</v>
      </c>
      <c r="AU145" s="194" t="s">
        <v>22</v>
      </c>
      <c r="AV145" s="13" t="s">
        <v>22</v>
      </c>
      <c r="AW145" s="13" t="s">
        <v>36</v>
      </c>
      <c r="AX145" s="13" t="s">
        <v>74</v>
      </c>
      <c r="AY145" s="194" t="s">
        <v>156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2107</v>
      </c>
      <c r="G146" s="13"/>
      <c r="H146" s="196">
        <v>24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4" customFormat="1">
      <c r="A147" s="14"/>
      <c r="B147" s="201"/>
      <c r="C147" s="14"/>
      <c r="D147" s="193" t="s">
        <v>167</v>
      </c>
      <c r="E147" s="202" t="s">
        <v>3</v>
      </c>
      <c r="F147" s="203" t="s">
        <v>174</v>
      </c>
      <c r="G147" s="14"/>
      <c r="H147" s="204">
        <v>52</v>
      </c>
      <c r="I147" s="205"/>
      <c r="J147" s="14"/>
      <c r="K147" s="14"/>
      <c r="L147" s="201"/>
      <c r="M147" s="206"/>
      <c r="N147" s="207"/>
      <c r="O147" s="207"/>
      <c r="P147" s="207"/>
      <c r="Q147" s="207"/>
      <c r="R147" s="207"/>
      <c r="S147" s="207"/>
      <c r="T147" s="208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02" t="s">
        <v>167</v>
      </c>
      <c r="AU147" s="202" t="s">
        <v>22</v>
      </c>
      <c r="AV147" s="14" t="s">
        <v>163</v>
      </c>
      <c r="AW147" s="14" t="s">
        <v>36</v>
      </c>
      <c r="AX147" s="14" t="s">
        <v>81</v>
      </c>
      <c r="AY147" s="202" t="s">
        <v>156</v>
      </c>
    </row>
    <row r="148" s="2" customFormat="1" ht="24.15" customHeight="1">
      <c r="A148" s="39"/>
      <c r="B148" s="173"/>
      <c r="C148" s="174" t="s">
        <v>9</v>
      </c>
      <c r="D148" s="174" t="s">
        <v>158</v>
      </c>
      <c r="E148" s="175" t="s">
        <v>263</v>
      </c>
      <c r="F148" s="176" t="s">
        <v>264</v>
      </c>
      <c r="G148" s="177" t="s">
        <v>205</v>
      </c>
      <c r="H148" s="178">
        <v>52</v>
      </c>
      <c r="I148" s="179"/>
      <c r="J148" s="180">
        <f>ROUND(I148*H148,2)</f>
        <v>0</v>
      </c>
      <c r="K148" s="176" t="s">
        <v>162</v>
      </c>
      <c r="L148" s="40"/>
      <c r="M148" s="181" t="s">
        <v>3</v>
      </c>
      <c r="N148" s="182" t="s">
        <v>45</v>
      </c>
      <c r="O148" s="73"/>
      <c r="P148" s="183">
        <f>O148*H148</f>
        <v>0</v>
      </c>
      <c r="Q148" s="183">
        <v>0</v>
      </c>
      <c r="R148" s="183">
        <f>Q148*H148</f>
        <v>0</v>
      </c>
      <c r="S148" s="183">
        <v>0</v>
      </c>
      <c r="T148" s="184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185" t="s">
        <v>163</v>
      </c>
      <c r="AT148" s="185" t="s">
        <v>158</v>
      </c>
      <c r="AU148" s="185" t="s">
        <v>22</v>
      </c>
      <c r="AY148" s="20" t="s">
        <v>156</v>
      </c>
      <c r="BE148" s="186">
        <f>IF(N148="základní",J148,0)</f>
        <v>0</v>
      </c>
      <c r="BF148" s="186">
        <f>IF(N148="snížená",J148,0)</f>
        <v>0</v>
      </c>
      <c r="BG148" s="186">
        <f>IF(N148="zákl. přenesená",J148,0)</f>
        <v>0</v>
      </c>
      <c r="BH148" s="186">
        <f>IF(N148="sníž. přenesená",J148,0)</f>
        <v>0</v>
      </c>
      <c r="BI148" s="186">
        <f>IF(N148="nulová",J148,0)</f>
        <v>0</v>
      </c>
      <c r="BJ148" s="20" t="s">
        <v>81</v>
      </c>
      <c r="BK148" s="186">
        <f>ROUND(I148*H148,2)</f>
        <v>0</v>
      </c>
      <c r="BL148" s="20" t="s">
        <v>163</v>
      </c>
      <c r="BM148" s="185" t="s">
        <v>2108</v>
      </c>
    </row>
    <row r="149" s="2" customFormat="1">
      <c r="A149" s="39"/>
      <c r="B149" s="40"/>
      <c r="C149" s="39"/>
      <c r="D149" s="187" t="s">
        <v>165</v>
      </c>
      <c r="E149" s="39"/>
      <c r="F149" s="188" t="s">
        <v>266</v>
      </c>
      <c r="G149" s="39"/>
      <c r="H149" s="39"/>
      <c r="I149" s="189"/>
      <c r="J149" s="39"/>
      <c r="K149" s="39"/>
      <c r="L149" s="40"/>
      <c r="M149" s="190"/>
      <c r="N149" s="191"/>
      <c r="O149" s="73"/>
      <c r="P149" s="73"/>
      <c r="Q149" s="73"/>
      <c r="R149" s="73"/>
      <c r="S149" s="73"/>
      <c r="T149" s="74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20" t="s">
        <v>165</v>
      </c>
      <c r="AU149" s="20" t="s">
        <v>22</v>
      </c>
    </row>
    <row r="150" s="2" customFormat="1" ht="37.8" customHeight="1">
      <c r="A150" s="39"/>
      <c r="B150" s="173"/>
      <c r="C150" s="174" t="s">
        <v>254</v>
      </c>
      <c r="D150" s="174" t="s">
        <v>158</v>
      </c>
      <c r="E150" s="175" t="s">
        <v>268</v>
      </c>
      <c r="F150" s="176" t="s">
        <v>269</v>
      </c>
      <c r="G150" s="177" t="s">
        <v>212</v>
      </c>
      <c r="H150" s="178">
        <v>14.038</v>
      </c>
      <c r="I150" s="179"/>
      <c r="J150" s="180">
        <f>ROUND(I150*H150,2)</f>
        <v>0</v>
      </c>
      <c r="K150" s="176" t="s">
        <v>162</v>
      </c>
      <c r="L150" s="40"/>
      <c r="M150" s="181" t="s">
        <v>3</v>
      </c>
      <c r="N150" s="182" t="s">
        <v>45</v>
      </c>
      <c r="O150" s="73"/>
      <c r="P150" s="183">
        <f>O150*H150</f>
        <v>0</v>
      </c>
      <c r="Q150" s="183">
        <v>0</v>
      </c>
      <c r="R150" s="183">
        <f>Q150*H150</f>
        <v>0</v>
      </c>
      <c r="S150" s="183">
        <v>0</v>
      </c>
      <c r="T150" s="184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185" t="s">
        <v>163</v>
      </c>
      <c r="AT150" s="185" t="s">
        <v>158</v>
      </c>
      <c r="AU150" s="185" t="s">
        <v>22</v>
      </c>
      <c r="AY150" s="20" t="s">
        <v>156</v>
      </c>
      <c r="BE150" s="186">
        <f>IF(N150="základní",J150,0)</f>
        <v>0</v>
      </c>
      <c r="BF150" s="186">
        <f>IF(N150="snížená",J150,0)</f>
        <v>0</v>
      </c>
      <c r="BG150" s="186">
        <f>IF(N150="zákl. přenesená",J150,0)</f>
        <v>0</v>
      </c>
      <c r="BH150" s="186">
        <f>IF(N150="sníž. přenesená",J150,0)</f>
        <v>0</v>
      </c>
      <c r="BI150" s="186">
        <f>IF(N150="nulová",J150,0)</f>
        <v>0</v>
      </c>
      <c r="BJ150" s="20" t="s">
        <v>81</v>
      </c>
      <c r="BK150" s="186">
        <f>ROUND(I150*H150,2)</f>
        <v>0</v>
      </c>
      <c r="BL150" s="20" t="s">
        <v>163</v>
      </c>
      <c r="BM150" s="185" t="s">
        <v>2109</v>
      </c>
    </row>
    <row r="151" s="2" customFormat="1">
      <c r="A151" s="39"/>
      <c r="B151" s="40"/>
      <c r="C151" s="39"/>
      <c r="D151" s="187" t="s">
        <v>165</v>
      </c>
      <c r="E151" s="39"/>
      <c r="F151" s="188" t="s">
        <v>271</v>
      </c>
      <c r="G151" s="39"/>
      <c r="H151" s="39"/>
      <c r="I151" s="189"/>
      <c r="J151" s="39"/>
      <c r="K151" s="39"/>
      <c r="L151" s="40"/>
      <c r="M151" s="190"/>
      <c r="N151" s="191"/>
      <c r="O151" s="73"/>
      <c r="P151" s="73"/>
      <c r="Q151" s="73"/>
      <c r="R151" s="73"/>
      <c r="S151" s="73"/>
      <c r="T151" s="74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20" t="s">
        <v>165</v>
      </c>
      <c r="AU151" s="20" t="s">
        <v>22</v>
      </c>
    </row>
    <row r="152" s="13" customFormat="1">
      <c r="A152" s="13"/>
      <c r="B152" s="192"/>
      <c r="C152" s="13"/>
      <c r="D152" s="193" t="s">
        <v>167</v>
      </c>
      <c r="E152" s="194" t="s">
        <v>3</v>
      </c>
      <c r="F152" s="195" t="s">
        <v>2110</v>
      </c>
      <c r="G152" s="13"/>
      <c r="H152" s="196">
        <v>14.038</v>
      </c>
      <c r="I152" s="197"/>
      <c r="J152" s="13"/>
      <c r="K152" s="13"/>
      <c r="L152" s="192"/>
      <c r="M152" s="198"/>
      <c r="N152" s="199"/>
      <c r="O152" s="199"/>
      <c r="P152" s="199"/>
      <c r="Q152" s="199"/>
      <c r="R152" s="199"/>
      <c r="S152" s="199"/>
      <c r="T152" s="200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194" t="s">
        <v>167</v>
      </c>
      <c r="AU152" s="194" t="s">
        <v>22</v>
      </c>
      <c r="AV152" s="13" t="s">
        <v>22</v>
      </c>
      <c r="AW152" s="13" t="s">
        <v>36</v>
      </c>
      <c r="AX152" s="13" t="s">
        <v>74</v>
      </c>
      <c r="AY152" s="194" t="s">
        <v>156</v>
      </c>
    </row>
    <row r="153" s="14" customFormat="1">
      <c r="A153" s="14"/>
      <c r="B153" s="201"/>
      <c r="C153" s="14"/>
      <c r="D153" s="193" t="s">
        <v>167</v>
      </c>
      <c r="E153" s="202" t="s">
        <v>3</v>
      </c>
      <c r="F153" s="203" t="s">
        <v>174</v>
      </c>
      <c r="G153" s="14"/>
      <c r="H153" s="204">
        <v>14.038</v>
      </c>
      <c r="I153" s="205"/>
      <c r="J153" s="14"/>
      <c r="K153" s="14"/>
      <c r="L153" s="201"/>
      <c r="M153" s="206"/>
      <c r="N153" s="207"/>
      <c r="O153" s="207"/>
      <c r="P153" s="207"/>
      <c r="Q153" s="207"/>
      <c r="R153" s="207"/>
      <c r="S153" s="207"/>
      <c r="T153" s="208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02" t="s">
        <v>167</v>
      </c>
      <c r="AU153" s="202" t="s">
        <v>22</v>
      </c>
      <c r="AV153" s="14" t="s">
        <v>163</v>
      </c>
      <c r="AW153" s="14" t="s">
        <v>36</v>
      </c>
      <c r="AX153" s="14" t="s">
        <v>81</v>
      </c>
      <c r="AY153" s="202" t="s">
        <v>156</v>
      </c>
    </row>
    <row r="154" s="2" customFormat="1" ht="37.8" customHeight="1">
      <c r="A154" s="39"/>
      <c r="B154" s="173"/>
      <c r="C154" s="174" t="s">
        <v>262</v>
      </c>
      <c r="D154" s="174" t="s">
        <v>158</v>
      </c>
      <c r="E154" s="175" t="s">
        <v>274</v>
      </c>
      <c r="F154" s="176" t="s">
        <v>275</v>
      </c>
      <c r="G154" s="177" t="s">
        <v>212</v>
      </c>
      <c r="H154" s="178">
        <v>14.038</v>
      </c>
      <c r="I154" s="179"/>
      <c r="J154" s="180">
        <f>ROUND(I154*H154,2)</f>
        <v>0</v>
      </c>
      <c r="K154" s="176" t="s">
        <v>162</v>
      </c>
      <c r="L154" s="40"/>
      <c r="M154" s="181" t="s">
        <v>3</v>
      </c>
      <c r="N154" s="182" t="s">
        <v>45</v>
      </c>
      <c r="O154" s="73"/>
      <c r="P154" s="183">
        <f>O154*H154</f>
        <v>0</v>
      </c>
      <c r="Q154" s="183">
        <v>0</v>
      </c>
      <c r="R154" s="183">
        <f>Q154*H154</f>
        <v>0</v>
      </c>
      <c r="S154" s="183">
        <v>0</v>
      </c>
      <c r="T154" s="184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185" t="s">
        <v>163</v>
      </c>
      <c r="AT154" s="185" t="s">
        <v>158</v>
      </c>
      <c r="AU154" s="185" t="s">
        <v>22</v>
      </c>
      <c r="AY154" s="20" t="s">
        <v>156</v>
      </c>
      <c r="BE154" s="186">
        <f>IF(N154="základní",J154,0)</f>
        <v>0</v>
      </c>
      <c r="BF154" s="186">
        <f>IF(N154="snížená",J154,0)</f>
        <v>0</v>
      </c>
      <c r="BG154" s="186">
        <f>IF(N154="zákl. přenesená",J154,0)</f>
        <v>0</v>
      </c>
      <c r="BH154" s="186">
        <f>IF(N154="sníž. přenesená",J154,0)</f>
        <v>0</v>
      </c>
      <c r="BI154" s="186">
        <f>IF(N154="nulová",J154,0)</f>
        <v>0</v>
      </c>
      <c r="BJ154" s="20" t="s">
        <v>81</v>
      </c>
      <c r="BK154" s="186">
        <f>ROUND(I154*H154,2)</f>
        <v>0</v>
      </c>
      <c r="BL154" s="20" t="s">
        <v>163</v>
      </c>
      <c r="BM154" s="185" t="s">
        <v>2111</v>
      </c>
    </row>
    <row r="155" s="2" customFormat="1">
      <c r="A155" s="39"/>
      <c r="B155" s="40"/>
      <c r="C155" s="39"/>
      <c r="D155" s="187" t="s">
        <v>165</v>
      </c>
      <c r="E155" s="39"/>
      <c r="F155" s="188" t="s">
        <v>277</v>
      </c>
      <c r="G155" s="39"/>
      <c r="H155" s="39"/>
      <c r="I155" s="189"/>
      <c r="J155" s="39"/>
      <c r="K155" s="39"/>
      <c r="L155" s="40"/>
      <c r="M155" s="190"/>
      <c r="N155" s="191"/>
      <c r="O155" s="73"/>
      <c r="P155" s="73"/>
      <c r="Q155" s="73"/>
      <c r="R155" s="73"/>
      <c r="S155" s="73"/>
      <c r="T155" s="74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20" t="s">
        <v>165</v>
      </c>
      <c r="AU155" s="20" t="s">
        <v>22</v>
      </c>
    </row>
    <row r="156" s="2" customFormat="1" ht="37.8" customHeight="1">
      <c r="A156" s="39"/>
      <c r="B156" s="173"/>
      <c r="C156" s="174" t="s">
        <v>267</v>
      </c>
      <c r="D156" s="174" t="s">
        <v>158</v>
      </c>
      <c r="E156" s="175" t="s">
        <v>280</v>
      </c>
      <c r="F156" s="176" t="s">
        <v>281</v>
      </c>
      <c r="G156" s="177" t="s">
        <v>212</v>
      </c>
      <c r="H156" s="178">
        <v>3.8900000000000001</v>
      </c>
      <c r="I156" s="179"/>
      <c r="J156" s="180">
        <f>ROUND(I156*H156,2)</f>
        <v>0</v>
      </c>
      <c r="K156" s="176" t="s">
        <v>162</v>
      </c>
      <c r="L156" s="40"/>
      <c r="M156" s="181" t="s">
        <v>3</v>
      </c>
      <c r="N156" s="182" t="s">
        <v>45</v>
      </c>
      <c r="O156" s="73"/>
      <c r="P156" s="183">
        <f>O156*H156</f>
        <v>0</v>
      </c>
      <c r="Q156" s="183">
        <v>0</v>
      </c>
      <c r="R156" s="183">
        <f>Q156*H156</f>
        <v>0</v>
      </c>
      <c r="S156" s="183">
        <v>0</v>
      </c>
      <c r="T156" s="184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185" t="s">
        <v>163</v>
      </c>
      <c r="AT156" s="185" t="s">
        <v>158</v>
      </c>
      <c r="AU156" s="185" t="s">
        <v>22</v>
      </c>
      <c r="AY156" s="20" t="s">
        <v>156</v>
      </c>
      <c r="BE156" s="186">
        <f>IF(N156="základní",J156,0)</f>
        <v>0</v>
      </c>
      <c r="BF156" s="186">
        <f>IF(N156="snížená",J156,0)</f>
        <v>0</v>
      </c>
      <c r="BG156" s="186">
        <f>IF(N156="zákl. přenesená",J156,0)</f>
        <v>0</v>
      </c>
      <c r="BH156" s="186">
        <f>IF(N156="sníž. přenesená",J156,0)</f>
        <v>0</v>
      </c>
      <c r="BI156" s="186">
        <f>IF(N156="nulová",J156,0)</f>
        <v>0</v>
      </c>
      <c r="BJ156" s="20" t="s">
        <v>81</v>
      </c>
      <c r="BK156" s="186">
        <f>ROUND(I156*H156,2)</f>
        <v>0</v>
      </c>
      <c r="BL156" s="20" t="s">
        <v>163</v>
      </c>
      <c r="BM156" s="185" t="s">
        <v>2112</v>
      </c>
    </row>
    <row r="157" s="2" customFormat="1">
      <c r="A157" s="39"/>
      <c r="B157" s="40"/>
      <c r="C157" s="39"/>
      <c r="D157" s="187" t="s">
        <v>165</v>
      </c>
      <c r="E157" s="39"/>
      <c r="F157" s="188" t="s">
        <v>283</v>
      </c>
      <c r="G157" s="39"/>
      <c r="H157" s="39"/>
      <c r="I157" s="189"/>
      <c r="J157" s="39"/>
      <c r="K157" s="39"/>
      <c r="L157" s="40"/>
      <c r="M157" s="190"/>
      <c r="N157" s="191"/>
      <c r="O157" s="73"/>
      <c r="P157" s="73"/>
      <c r="Q157" s="73"/>
      <c r="R157" s="73"/>
      <c r="S157" s="73"/>
      <c r="T157" s="74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20" t="s">
        <v>165</v>
      </c>
      <c r="AU157" s="20" t="s">
        <v>22</v>
      </c>
    </row>
    <row r="158" s="13" customFormat="1">
      <c r="A158" s="13"/>
      <c r="B158" s="192"/>
      <c r="C158" s="13"/>
      <c r="D158" s="193" t="s">
        <v>167</v>
      </c>
      <c r="E158" s="194" t="s">
        <v>3</v>
      </c>
      <c r="F158" s="195" t="s">
        <v>2113</v>
      </c>
      <c r="G158" s="13"/>
      <c r="H158" s="196">
        <v>4.8620000000000001</v>
      </c>
      <c r="I158" s="197"/>
      <c r="J158" s="13"/>
      <c r="K158" s="13"/>
      <c r="L158" s="192"/>
      <c r="M158" s="198"/>
      <c r="N158" s="199"/>
      <c r="O158" s="199"/>
      <c r="P158" s="199"/>
      <c r="Q158" s="199"/>
      <c r="R158" s="199"/>
      <c r="S158" s="199"/>
      <c r="T158" s="200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194" t="s">
        <v>167</v>
      </c>
      <c r="AU158" s="194" t="s">
        <v>22</v>
      </c>
      <c r="AV158" s="13" t="s">
        <v>22</v>
      </c>
      <c r="AW158" s="13" t="s">
        <v>36</v>
      </c>
      <c r="AX158" s="13" t="s">
        <v>74</v>
      </c>
      <c r="AY158" s="194" t="s">
        <v>156</v>
      </c>
    </row>
    <row r="159" s="15" customFormat="1">
      <c r="A159" s="15"/>
      <c r="B159" s="209"/>
      <c r="C159" s="15"/>
      <c r="D159" s="193" t="s">
        <v>167</v>
      </c>
      <c r="E159" s="210" t="s">
        <v>3</v>
      </c>
      <c r="F159" s="211" t="s">
        <v>219</v>
      </c>
      <c r="G159" s="15"/>
      <c r="H159" s="212">
        <v>4.8620000000000001</v>
      </c>
      <c r="I159" s="213"/>
      <c r="J159" s="15"/>
      <c r="K159" s="15"/>
      <c r="L159" s="209"/>
      <c r="M159" s="214"/>
      <c r="N159" s="215"/>
      <c r="O159" s="215"/>
      <c r="P159" s="215"/>
      <c r="Q159" s="215"/>
      <c r="R159" s="215"/>
      <c r="S159" s="215"/>
      <c r="T159" s="216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10" t="s">
        <v>167</v>
      </c>
      <c r="AU159" s="210" t="s">
        <v>22</v>
      </c>
      <c r="AV159" s="15" t="s">
        <v>175</v>
      </c>
      <c r="AW159" s="15" t="s">
        <v>36</v>
      </c>
      <c r="AX159" s="15" t="s">
        <v>74</v>
      </c>
      <c r="AY159" s="210" t="s">
        <v>156</v>
      </c>
    </row>
    <row r="160" s="13" customFormat="1">
      <c r="A160" s="13"/>
      <c r="B160" s="192"/>
      <c r="C160" s="13"/>
      <c r="D160" s="193" t="s">
        <v>167</v>
      </c>
      <c r="E160" s="194" t="s">
        <v>3</v>
      </c>
      <c r="F160" s="195" t="s">
        <v>2114</v>
      </c>
      <c r="G160" s="13"/>
      <c r="H160" s="196">
        <v>3.8900000000000001</v>
      </c>
      <c r="I160" s="197"/>
      <c r="J160" s="13"/>
      <c r="K160" s="13"/>
      <c r="L160" s="192"/>
      <c r="M160" s="198"/>
      <c r="N160" s="199"/>
      <c r="O160" s="199"/>
      <c r="P160" s="199"/>
      <c r="Q160" s="199"/>
      <c r="R160" s="199"/>
      <c r="S160" s="199"/>
      <c r="T160" s="200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94" t="s">
        <v>167</v>
      </c>
      <c r="AU160" s="194" t="s">
        <v>22</v>
      </c>
      <c r="AV160" s="13" t="s">
        <v>22</v>
      </c>
      <c r="AW160" s="13" t="s">
        <v>36</v>
      </c>
      <c r="AX160" s="13" t="s">
        <v>74</v>
      </c>
      <c r="AY160" s="194" t="s">
        <v>156</v>
      </c>
    </row>
    <row r="161" s="15" customFormat="1">
      <c r="A161" s="15"/>
      <c r="B161" s="209"/>
      <c r="C161" s="15"/>
      <c r="D161" s="193" t="s">
        <v>167</v>
      </c>
      <c r="E161" s="210" t="s">
        <v>3</v>
      </c>
      <c r="F161" s="211" t="s">
        <v>219</v>
      </c>
      <c r="G161" s="15"/>
      <c r="H161" s="212">
        <v>3.8900000000000001</v>
      </c>
      <c r="I161" s="213"/>
      <c r="J161" s="15"/>
      <c r="K161" s="15"/>
      <c r="L161" s="209"/>
      <c r="M161" s="214"/>
      <c r="N161" s="215"/>
      <c r="O161" s="215"/>
      <c r="P161" s="215"/>
      <c r="Q161" s="215"/>
      <c r="R161" s="215"/>
      <c r="S161" s="215"/>
      <c r="T161" s="216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10" t="s">
        <v>167</v>
      </c>
      <c r="AU161" s="210" t="s">
        <v>22</v>
      </c>
      <c r="AV161" s="15" t="s">
        <v>175</v>
      </c>
      <c r="AW161" s="15" t="s">
        <v>36</v>
      </c>
      <c r="AX161" s="15" t="s">
        <v>81</v>
      </c>
      <c r="AY161" s="210" t="s">
        <v>156</v>
      </c>
    </row>
    <row r="162" s="2" customFormat="1" ht="37.8" customHeight="1">
      <c r="A162" s="39"/>
      <c r="B162" s="173"/>
      <c r="C162" s="174" t="s">
        <v>273</v>
      </c>
      <c r="D162" s="174" t="s">
        <v>158</v>
      </c>
      <c r="E162" s="175" t="s">
        <v>287</v>
      </c>
      <c r="F162" s="176" t="s">
        <v>288</v>
      </c>
      <c r="G162" s="177" t="s">
        <v>212</v>
      </c>
      <c r="H162" s="178">
        <v>0.97199999999999998</v>
      </c>
      <c r="I162" s="179"/>
      <c r="J162" s="180">
        <f>ROUND(I162*H162,2)</f>
        <v>0</v>
      </c>
      <c r="K162" s="176" t="s">
        <v>162</v>
      </c>
      <c r="L162" s="40"/>
      <c r="M162" s="181" t="s">
        <v>3</v>
      </c>
      <c r="N162" s="182" t="s">
        <v>45</v>
      </c>
      <c r="O162" s="73"/>
      <c r="P162" s="183">
        <f>O162*H162</f>
        <v>0</v>
      </c>
      <c r="Q162" s="183">
        <v>0</v>
      </c>
      <c r="R162" s="183">
        <f>Q162*H162</f>
        <v>0</v>
      </c>
      <c r="S162" s="183">
        <v>0</v>
      </c>
      <c r="T162" s="184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185" t="s">
        <v>163</v>
      </c>
      <c r="AT162" s="185" t="s">
        <v>158</v>
      </c>
      <c r="AU162" s="185" t="s">
        <v>22</v>
      </c>
      <c r="AY162" s="20" t="s">
        <v>156</v>
      </c>
      <c r="BE162" s="186">
        <f>IF(N162="základní",J162,0)</f>
        <v>0</v>
      </c>
      <c r="BF162" s="186">
        <f>IF(N162="snížená",J162,0)</f>
        <v>0</v>
      </c>
      <c r="BG162" s="186">
        <f>IF(N162="zákl. přenesená",J162,0)</f>
        <v>0</v>
      </c>
      <c r="BH162" s="186">
        <f>IF(N162="sníž. přenesená",J162,0)</f>
        <v>0</v>
      </c>
      <c r="BI162" s="186">
        <f>IF(N162="nulová",J162,0)</f>
        <v>0</v>
      </c>
      <c r="BJ162" s="20" t="s">
        <v>81</v>
      </c>
      <c r="BK162" s="186">
        <f>ROUND(I162*H162,2)</f>
        <v>0</v>
      </c>
      <c r="BL162" s="20" t="s">
        <v>163</v>
      </c>
      <c r="BM162" s="185" t="s">
        <v>2115</v>
      </c>
    </row>
    <row r="163" s="2" customFormat="1">
      <c r="A163" s="39"/>
      <c r="B163" s="40"/>
      <c r="C163" s="39"/>
      <c r="D163" s="187" t="s">
        <v>165</v>
      </c>
      <c r="E163" s="39"/>
      <c r="F163" s="188" t="s">
        <v>290</v>
      </c>
      <c r="G163" s="39"/>
      <c r="H163" s="39"/>
      <c r="I163" s="189"/>
      <c r="J163" s="39"/>
      <c r="K163" s="39"/>
      <c r="L163" s="40"/>
      <c r="M163" s="190"/>
      <c r="N163" s="191"/>
      <c r="O163" s="73"/>
      <c r="P163" s="73"/>
      <c r="Q163" s="73"/>
      <c r="R163" s="73"/>
      <c r="S163" s="73"/>
      <c r="T163" s="74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20" t="s">
        <v>165</v>
      </c>
      <c r="AU163" s="20" t="s">
        <v>22</v>
      </c>
    </row>
    <row r="164" s="13" customFormat="1">
      <c r="A164" s="13"/>
      <c r="B164" s="192"/>
      <c r="C164" s="13"/>
      <c r="D164" s="193" t="s">
        <v>167</v>
      </c>
      <c r="E164" s="194" t="s">
        <v>3</v>
      </c>
      <c r="F164" s="195" t="s">
        <v>2116</v>
      </c>
      <c r="G164" s="13"/>
      <c r="H164" s="196">
        <v>0.97199999999999998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167</v>
      </c>
      <c r="AU164" s="194" t="s">
        <v>22</v>
      </c>
      <c r="AV164" s="13" t="s">
        <v>22</v>
      </c>
      <c r="AW164" s="13" t="s">
        <v>36</v>
      </c>
      <c r="AX164" s="13" t="s">
        <v>74</v>
      </c>
      <c r="AY164" s="194" t="s">
        <v>156</v>
      </c>
    </row>
    <row r="165" s="14" customFormat="1">
      <c r="A165" s="14"/>
      <c r="B165" s="201"/>
      <c r="C165" s="14"/>
      <c r="D165" s="193" t="s">
        <v>167</v>
      </c>
      <c r="E165" s="202" t="s">
        <v>3</v>
      </c>
      <c r="F165" s="203" t="s">
        <v>174</v>
      </c>
      <c r="G165" s="14"/>
      <c r="H165" s="204">
        <v>0.97199999999999998</v>
      </c>
      <c r="I165" s="205"/>
      <c r="J165" s="14"/>
      <c r="K165" s="14"/>
      <c r="L165" s="201"/>
      <c r="M165" s="206"/>
      <c r="N165" s="207"/>
      <c r="O165" s="207"/>
      <c r="P165" s="207"/>
      <c r="Q165" s="207"/>
      <c r="R165" s="207"/>
      <c r="S165" s="207"/>
      <c r="T165" s="208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02" t="s">
        <v>167</v>
      </c>
      <c r="AU165" s="202" t="s">
        <v>22</v>
      </c>
      <c r="AV165" s="14" t="s">
        <v>163</v>
      </c>
      <c r="AW165" s="14" t="s">
        <v>36</v>
      </c>
      <c r="AX165" s="14" t="s">
        <v>81</v>
      </c>
      <c r="AY165" s="202" t="s">
        <v>156</v>
      </c>
    </row>
    <row r="166" s="2" customFormat="1" ht="24.15" customHeight="1">
      <c r="A166" s="39"/>
      <c r="B166" s="173"/>
      <c r="C166" s="174" t="s">
        <v>279</v>
      </c>
      <c r="D166" s="174" t="s">
        <v>158</v>
      </c>
      <c r="E166" s="175" t="s">
        <v>293</v>
      </c>
      <c r="F166" s="176" t="s">
        <v>294</v>
      </c>
      <c r="G166" s="177" t="s">
        <v>212</v>
      </c>
      <c r="H166" s="178">
        <v>3.8900000000000001</v>
      </c>
      <c r="I166" s="179"/>
      <c r="J166" s="180">
        <f>ROUND(I166*H166,2)</f>
        <v>0</v>
      </c>
      <c r="K166" s="176" t="s">
        <v>162</v>
      </c>
      <c r="L166" s="40"/>
      <c r="M166" s="181" t="s">
        <v>3</v>
      </c>
      <c r="N166" s="182" t="s">
        <v>45</v>
      </c>
      <c r="O166" s="73"/>
      <c r="P166" s="183">
        <f>O166*H166</f>
        <v>0</v>
      </c>
      <c r="Q166" s="183">
        <v>0</v>
      </c>
      <c r="R166" s="183">
        <f>Q166*H166</f>
        <v>0</v>
      </c>
      <c r="S166" s="183">
        <v>0</v>
      </c>
      <c r="T166" s="184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185" t="s">
        <v>163</v>
      </c>
      <c r="AT166" s="185" t="s">
        <v>158</v>
      </c>
      <c r="AU166" s="185" t="s">
        <v>22</v>
      </c>
      <c r="AY166" s="20" t="s">
        <v>156</v>
      </c>
      <c r="BE166" s="186">
        <f>IF(N166="základní",J166,0)</f>
        <v>0</v>
      </c>
      <c r="BF166" s="186">
        <f>IF(N166="snížená",J166,0)</f>
        <v>0</v>
      </c>
      <c r="BG166" s="186">
        <f>IF(N166="zákl. přenesená",J166,0)</f>
        <v>0</v>
      </c>
      <c r="BH166" s="186">
        <f>IF(N166="sníž. přenesená",J166,0)</f>
        <v>0</v>
      </c>
      <c r="BI166" s="186">
        <f>IF(N166="nulová",J166,0)</f>
        <v>0</v>
      </c>
      <c r="BJ166" s="20" t="s">
        <v>81</v>
      </c>
      <c r="BK166" s="186">
        <f>ROUND(I166*H166,2)</f>
        <v>0</v>
      </c>
      <c r="BL166" s="20" t="s">
        <v>163</v>
      </c>
      <c r="BM166" s="185" t="s">
        <v>2117</v>
      </c>
    </row>
    <row r="167" s="2" customFormat="1">
      <c r="A167" s="39"/>
      <c r="B167" s="40"/>
      <c r="C167" s="39"/>
      <c r="D167" s="187" t="s">
        <v>165</v>
      </c>
      <c r="E167" s="39"/>
      <c r="F167" s="188" t="s">
        <v>296</v>
      </c>
      <c r="G167" s="39"/>
      <c r="H167" s="39"/>
      <c r="I167" s="189"/>
      <c r="J167" s="39"/>
      <c r="K167" s="39"/>
      <c r="L167" s="40"/>
      <c r="M167" s="190"/>
      <c r="N167" s="191"/>
      <c r="O167" s="73"/>
      <c r="P167" s="73"/>
      <c r="Q167" s="73"/>
      <c r="R167" s="73"/>
      <c r="S167" s="73"/>
      <c r="T167" s="74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20" t="s">
        <v>165</v>
      </c>
      <c r="AU167" s="20" t="s">
        <v>22</v>
      </c>
    </row>
    <row r="168" s="2" customFormat="1" ht="24.15" customHeight="1">
      <c r="A168" s="39"/>
      <c r="B168" s="173"/>
      <c r="C168" s="174" t="s">
        <v>8</v>
      </c>
      <c r="D168" s="174" t="s">
        <v>158</v>
      </c>
      <c r="E168" s="175" t="s">
        <v>300</v>
      </c>
      <c r="F168" s="176" t="s">
        <v>301</v>
      </c>
      <c r="G168" s="177" t="s">
        <v>212</v>
      </c>
      <c r="H168" s="178">
        <v>0.97199999999999998</v>
      </c>
      <c r="I168" s="179"/>
      <c r="J168" s="180">
        <f>ROUND(I168*H168,2)</f>
        <v>0</v>
      </c>
      <c r="K168" s="176" t="s">
        <v>162</v>
      </c>
      <c r="L168" s="40"/>
      <c r="M168" s="181" t="s">
        <v>3</v>
      </c>
      <c r="N168" s="182" t="s">
        <v>45</v>
      </c>
      <c r="O168" s="73"/>
      <c r="P168" s="183">
        <f>O168*H168</f>
        <v>0</v>
      </c>
      <c r="Q168" s="183">
        <v>0</v>
      </c>
      <c r="R168" s="183">
        <f>Q168*H168</f>
        <v>0</v>
      </c>
      <c r="S168" s="183">
        <v>0</v>
      </c>
      <c r="T168" s="184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185" t="s">
        <v>163</v>
      </c>
      <c r="AT168" s="185" t="s">
        <v>158</v>
      </c>
      <c r="AU168" s="185" t="s">
        <v>22</v>
      </c>
      <c r="AY168" s="20" t="s">
        <v>156</v>
      </c>
      <c r="BE168" s="186">
        <f>IF(N168="základní",J168,0)</f>
        <v>0</v>
      </c>
      <c r="BF168" s="186">
        <f>IF(N168="snížená",J168,0)</f>
        <v>0</v>
      </c>
      <c r="BG168" s="186">
        <f>IF(N168="zákl. přenesená",J168,0)</f>
        <v>0</v>
      </c>
      <c r="BH168" s="186">
        <f>IF(N168="sníž. přenesená",J168,0)</f>
        <v>0</v>
      </c>
      <c r="BI168" s="186">
        <f>IF(N168="nulová",J168,0)</f>
        <v>0</v>
      </c>
      <c r="BJ168" s="20" t="s">
        <v>81</v>
      </c>
      <c r="BK168" s="186">
        <f>ROUND(I168*H168,2)</f>
        <v>0</v>
      </c>
      <c r="BL168" s="20" t="s">
        <v>163</v>
      </c>
      <c r="BM168" s="185" t="s">
        <v>2118</v>
      </c>
    </row>
    <row r="169" s="2" customFormat="1">
      <c r="A169" s="39"/>
      <c r="B169" s="40"/>
      <c r="C169" s="39"/>
      <c r="D169" s="187" t="s">
        <v>165</v>
      </c>
      <c r="E169" s="39"/>
      <c r="F169" s="188" t="s">
        <v>303</v>
      </c>
      <c r="G169" s="39"/>
      <c r="H169" s="39"/>
      <c r="I169" s="189"/>
      <c r="J169" s="39"/>
      <c r="K169" s="39"/>
      <c r="L169" s="40"/>
      <c r="M169" s="190"/>
      <c r="N169" s="191"/>
      <c r="O169" s="73"/>
      <c r="P169" s="73"/>
      <c r="Q169" s="73"/>
      <c r="R169" s="73"/>
      <c r="S169" s="73"/>
      <c r="T169" s="74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20" t="s">
        <v>165</v>
      </c>
      <c r="AU169" s="20" t="s">
        <v>22</v>
      </c>
    </row>
    <row r="170" s="2" customFormat="1" ht="24.15" customHeight="1">
      <c r="A170" s="39"/>
      <c r="B170" s="173"/>
      <c r="C170" s="174" t="s">
        <v>292</v>
      </c>
      <c r="D170" s="174" t="s">
        <v>158</v>
      </c>
      <c r="E170" s="175" t="s">
        <v>305</v>
      </c>
      <c r="F170" s="176" t="s">
        <v>306</v>
      </c>
      <c r="G170" s="177" t="s">
        <v>205</v>
      </c>
      <c r="H170" s="178">
        <v>10.5</v>
      </c>
      <c r="I170" s="179"/>
      <c r="J170" s="180">
        <f>ROUND(I170*H170,2)</f>
        <v>0</v>
      </c>
      <c r="K170" s="176" t="s">
        <v>162</v>
      </c>
      <c r="L170" s="40"/>
      <c r="M170" s="181" t="s">
        <v>3</v>
      </c>
      <c r="N170" s="182" t="s">
        <v>45</v>
      </c>
      <c r="O170" s="73"/>
      <c r="P170" s="183">
        <f>O170*H170</f>
        <v>0</v>
      </c>
      <c r="Q170" s="183">
        <v>0</v>
      </c>
      <c r="R170" s="183">
        <f>Q170*H170</f>
        <v>0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163</v>
      </c>
      <c r="AT170" s="185" t="s">
        <v>158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2119</v>
      </c>
    </row>
    <row r="171" s="2" customFormat="1">
      <c r="A171" s="39"/>
      <c r="B171" s="40"/>
      <c r="C171" s="39"/>
      <c r="D171" s="187" t="s">
        <v>165</v>
      </c>
      <c r="E171" s="39"/>
      <c r="F171" s="188" t="s">
        <v>308</v>
      </c>
      <c r="G171" s="39"/>
      <c r="H171" s="39"/>
      <c r="I171" s="189"/>
      <c r="J171" s="39"/>
      <c r="K171" s="39"/>
      <c r="L171" s="40"/>
      <c r="M171" s="190"/>
      <c r="N171" s="191"/>
      <c r="O171" s="73"/>
      <c r="P171" s="73"/>
      <c r="Q171" s="73"/>
      <c r="R171" s="73"/>
      <c r="S171" s="73"/>
      <c r="T171" s="74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20" t="s">
        <v>165</v>
      </c>
      <c r="AU171" s="20" t="s">
        <v>22</v>
      </c>
    </row>
    <row r="172" s="13" customFormat="1">
      <c r="A172" s="13"/>
      <c r="B172" s="192"/>
      <c r="C172" s="13"/>
      <c r="D172" s="193" t="s">
        <v>167</v>
      </c>
      <c r="E172" s="194" t="s">
        <v>3</v>
      </c>
      <c r="F172" s="195" t="s">
        <v>2086</v>
      </c>
      <c r="G172" s="13"/>
      <c r="H172" s="196">
        <v>10.5</v>
      </c>
      <c r="I172" s="197"/>
      <c r="J172" s="13"/>
      <c r="K172" s="13"/>
      <c r="L172" s="192"/>
      <c r="M172" s="198"/>
      <c r="N172" s="199"/>
      <c r="O172" s="199"/>
      <c r="P172" s="199"/>
      <c r="Q172" s="199"/>
      <c r="R172" s="199"/>
      <c r="S172" s="199"/>
      <c r="T172" s="200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94" t="s">
        <v>167</v>
      </c>
      <c r="AU172" s="194" t="s">
        <v>22</v>
      </c>
      <c r="AV172" s="13" t="s">
        <v>22</v>
      </c>
      <c r="AW172" s="13" t="s">
        <v>36</v>
      </c>
      <c r="AX172" s="13" t="s">
        <v>74</v>
      </c>
      <c r="AY172" s="194" t="s">
        <v>156</v>
      </c>
    </row>
    <row r="173" s="14" customFormat="1">
      <c r="A173" s="14"/>
      <c r="B173" s="201"/>
      <c r="C173" s="14"/>
      <c r="D173" s="193" t="s">
        <v>167</v>
      </c>
      <c r="E173" s="202" t="s">
        <v>3</v>
      </c>
      <c r="F173" s="203" t="s">
        <v>174</v>
      </c>
      <c r="G173" s="14"/>
      <c r="H173" s="204">
        <v>10.5</v>
      </c>
      <c r="I173" s="205"/>
      <c r="J173" s="14"/>
      <c r="K173" s="14"/>
      <c r="L173" s="201"/>
      <c r="M173" s="206"/>
      <c r="N173" s="207"/>
      <c r="O173" s="207"/>
      <c r="P173" s="207"/>
      <c r="Q173" s="207"/>
      <c r="R173" s="207"/>
      <c r="S173" s="207"/>
      <c r="T173" s="208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02" t="s">
        <v>167</v>
      </c>
      <c r="AU173" s="202" t="s">
        <v>22</v>
      </c>
      <c r="AV173" s="14" t="s">
        <v>163</v>
      </c>
      <c r="AW173" s="14" t="s">
        <v>36</v>
      </c>
      <c r="AX173" s="14" t="s">
        <v>81</v>
      </c>
      <c r="AY173" s="202" t="s">
        <v>156</v>
      </c>
    </row>
    <row r="174" s="2" customFormat="1" ht="24.15" customHeight="1">
      <c r="A174" s="39"/>
      <c r="B174" s="173"/>
      <c r="C174" s="174" t="s">
        <v>299</v>
      </c>
      <c r="D174" s="174" t="s">
        <v>158</v>
      </c>
      <c r="E174" s="175" t="s">
        <v>311</v>
      </c>
      <c r="F174" s="176" t="s">
        <v>312</v>
      </c>
      <c r="G174" s="177" t="s">
        <v>313</v>
      </c>
      <c r="H174" s="178">
        <v>9.7240000000000002</v>
      </c>
      <c r="I174" s="179"/>
      <c r="J174" s="180">
        <f>ROUND(I174*H174,2)</f>
        <v>0</v>
      </c>
      <c r="K174" s="176" t="s">
        <v>162</v>
      </c>
      <c r="L174" s="40"/>
      <c r="M174" s="181" t="s">
        <v>3</v>
      </c>
      <c r="N174" s="182" t="s">
        <v>45</v>
      </c>
      <c r="O174" s="73"/>
      <c r="P174" s="183">
        <f>O174*H174</f>
        <v>0</v>
      </c>
      <c r="Q174" s="183">
        <v>0</v>
      </c>
      <c r="R174" s="183">
        <f>Q174*H174</f>
        <v>0</v>
      </c>
      <c r="S174" s="183">
        <v>0</v>
      </c>
      <c r="T174" s="184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185" t="s">
        <v>163</v>
      </c>
      <c r="AT174" s="185" t="s">
        <v>158</v>
      </c>
      <c r="AU174" s="185" t="s">
        <v>22</v>
      </c>
      <c r="AY174" s="20" t="s">
        <v>156</v>
      </c>
      <c r="BE174" s="186">
        <f>IF(N174="základní",J174,0)</f>
        <v>0</v>
      </c>
      <c r="BF174" s="186">
        <f>IF(N174="snížená",J174,0)</f>
        <v>0</v>
      </c>
      <c r="BG174" s="186">
        <f>IF(N174="zákl. přenesená",J174,0)</f>
        <v>0</v>
      </c>
      <c r="BH174" s="186">
        <f>IF(N174="sníž. přenesená",J174,0)</f>
        <v>0</v>
      </c>
      <c r="BI174" s="186">
        <f>IF(N174="nulová",J174,0)</f>
        <v>0</v>
      </c>
      <c r="BJ174" s="20" t="s">
        <v>81</v>
      </c>
      <c r="BK174" s="186">
        <f>ROUND(I174*H174,2)</f>
        <v>0</v>
      </c>
      <c r="BL174" s="20" t="s">
        <v>163</v>
      </c>
      <c r="BM174" s="185" t="s">
        <v>2120</v>
      </c>
    </row>
    <row r="175" s="2" customFormat="1">
      <c r="A175" s="39"/>
      <c r="B175" s="40"/>
      <c r="C175" s="39"/>
      <c r="D175" s="187" t="s">
        <v>165</v>
      </c>
      <c r="E175" s="39"/>
      <c r="F175" s="188" t="s">
        <v>315</v>
      </c>
      <c r="G175" s="39"/>
      <c r="H175" s="39"/>
      <c r="I175" s="189"/>
      <c r="J175" s="39"/>
      <c r="K175" s="39"/>
      <c r="L175" s="40"/>
      <c r="M175" s="190"/>
      <c r="N175" s="191"/>
      <c r="O175" s="73"/>
      <c r="P175" s="73"/>
      <c r="Q175" s="73"/>
      <c r="R175" s="73"/>
      <c r="S175" s="73"/>
      <c r="T175" s="74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20" t="s">
        <v>165</v>
      </c>
      <c r="AU175" s="20" t="s">
        <v>22</v>
      </c>
    </row>
    <row r="176" s="13" customFormat="1">
      <c r="A176" s="13"/>
      <c r="B176" s="192"/>
      <c r="C176" s="13"/>
      <c r="D176" s="193" t="s">
        <v>167</v>
      </c>
      <c r="E176" s="194" t="s">
        <v>3</v>
      </c>
      <c r="F176" s="195" t="s">
        <v>2121</v>
      </c>
      <c r="G176" s="13"/>
      <c r="H176" s="196">
        <v>9.7240000000000002</v>
      </c>
      <c r="I176" s="197"/>
      <c r="J176" s="13"/>
      <c r="K176" s="13"/>
      <c r="L176" s="192"/>
      <c r="M176" s="198"/>
      <c r="N176" s="199"/>
      <c r="O176" s="199"/>
      <c r="P176" s="199"/>
      <c r="Q176" s="199"/>
      <c r="R176" s="199"/>
      <c r="S176" s="199"/>
      <c r="T176" s="20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94" t="s">
        <v>167</v>
      </c>
      <c r="AU176" s="194" t="s">
        <v>22</v>
      </c>
      <c r="AV176" s="13" t="s">
        <v>22</v>
      </c>
      <c r="AW176" s="13" t="s">
        <v>36</v>
      </c>
      <c r="AX176" s="13" t="s">
        <v>74</v>
      </c>
      <c r="AY176" s="194" t="s">
        <v>156</v>
      </c>
    </row>
    <row r="177" s="14" customFormat="1">
      <c r="A177" s="14"/>
      <c r="B177" s="201"/>
      <c r="C177" s="14"/>
      <c r="D177" s="193" t="s">
        <v>167</v>
      </c>
      <c r="E177" s="202" t="s">
        <v>3</v>
      </c>
      <c r="F177" s="203" t="s">
        <v>174</v>
      </c>
      <c r="G177" s="14"/>
      <c r="H177" s="204">
        <v>9.7240000000000002</v>
      </c>
      <c r="I177" s="205"/>
      <c r="J177" s="14"/>
      <c r="K177" s="14"/>
      <c r="L177" s="201"/>
      <c r="M177" s="206"/>
      <c r="N177" s="207"/>
      <c r="O177" s="207"/>
      <c r="P177" s="207"/>
      <c r="Q177" s="207"/>
      <c r="R177" s="207"/>
      <c r="S177" s="207"/>
      <c r="T177" s="208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02" t="s">
        <v>167</v>
      </c>
      <c r="AU177" s="202" t="s">
        <v>22</v>
      </c>
      <c r="AV177" s="14" t="s">
        <v>163</v>
      </c>
      <c r="AW177" s="14" t="s">
        <v>36</v>
      </c>
      <c r="AX177" s="14" t="s">
        <v>81</v>
      </c>
      <c r="AY177" s="202" t="s">
        <v>156</v>
      </c>
    </row>
    <row r="178" s="2" customFormat="1" ht="24.15" customHeight="1">
      <c r="A178" s="39"/>
      <c r="B178" s="173"/>
      <c r="C178" s="174" t="s">
        <v>304</v>
      </c>
      <c r="D178" s="174" t="s">
        <v>158</v>
      </c>
      <c r="E178" s="175" t="s">
        <v>318</v>
      </c>
      <c r="F178" s="176" t="s">
        <v>319</v>
      </c>
      <c r="G178" s="177" t="s">
        <v>212</v>
      </c>
      <c r="H178" s="178">
        <v>4.8620000000000001</v>
      </c>
      <c r="I178" s="179"/>
      <c r="J178" s="180">
        <f>ROUND(I178*H178,2)</f>
        <v>0</v>
      </c>
      <c r="K178" s="176" t="s">
        <v>162</v>
      </c>
      <c r="L178" s="40"/>
      <c r="M178" s="181" t="s">
        <v>3</v>
      </c>
      <c r="N178" s="182" t="s">
        <v>45</v>
      </c>
      <c r="O178" s="73"/>
      <c r="P178" s="183">
        <f>O178*H178</f>
        <v>0</v>
      </c>
      <c r="Q178" s="183">
        <v>0</v>
      </c>
      <c r="R178" s="183">
        <f>Q178*H178</f>
        <v>0</v>
      </c>
      <c r="S178" s="183">
        <v>0</v>
      </c>
      <c r="T178" s="184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185" t="s">
        <v>163</v>
      </c>
      <c r="AT178" s="185" t="s">
        <v>158</v>
      </c>
      <c r="AU178" s="185" t="s">
        <v>22</v>
      </c>
      <c r="AY178" s="20" t="s">
        <v>156</v>
      </c>
      <c r="BE178" s="186">
        <f>IF(N178="základní",J178,0)</f>
        <v>0</v>
      </c>
      <c r="BF178" s="186">
        <f>IF(N178="snížená",J178,0)</f>
        <v>0</v>
      </c>
      <c r="BG178" s="186">
        <f>IF(N178="zákl. přenesená",J178,0)</f>
        <v>0</v>
      </c>
      <c r="BH178" s="186">
        <f>IF(N178="sníž. přenesená",J178,0)</f>
        <v>0</v>
      </c>
      <c r="BI178" s="186">
        <f>IF(N178="nulová",J178,0)</f>
        <v>0</v>
      </c>
      <c r="BJ178" s="20" t="s">
        <v>81</v>
      </c>
      <c r="BK178" s="186">
        <f>ROUND(I178*H178,2)</f>
        <v>0</v>
      </c>
      <c r="BL178" s="20" t="s">
        <v>163</v>
      </c>
      <c r="BM178" s="185" t="s">
        <v>2122</v>
      </c>
    </row>
    <row r="179" s="2" customFormat="1">
      <c r="A179" s="39"/>
      <c r="B179" s="40"/>
      <c r="C179" s="39"/>
      <c r="D179" s="187" t="s">
        <v>165</v>
      </c>
      <c r="E179" s="39"/>
      <c r="F179" s="188" t="s">
        <v>321</v>
      </c>
      <c r="G179" s="39"/>
      <c r="H179" s="39"/>
      <c r="I179" s="189"/>
      <c r="J179" s="39"/>
      <c r="K179" s="39"/>
      <c r="L179" s="40"/>
      <c r="M179" s="190"/>
      <c r="N179" s="191"/>
      <c r="O179" s="73"/>
      <c r="P179" s="73"/>
      <c r="Q179" s="73"/>
      <c r="R179" s="73"/>
      <c r="S179" s="73"/>
      <c r="T179" s="74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20" t="s">
        <v>165</v>
      </c>
      <c r="AU179" s="20" t="s">
        <v>22</v>
      </c>
    </row>
    <row r="180" s="13" customFormat="1">
      <c r="A180" s="13"/>
      <c r="B180" s="192"/>
      <c r="C180" s="13"/>
      <c r="D180" s="193" t="s">
        <v>167</v>
      </c>
      <c r="E180" s="194" t="s">
        <v>3</v>
      </c>
      <c r="F180" s="195" t="s">
        <v>2123</v>
      </c>
      <c r="G180" s="13"/>
      <c r="H180" s="196">
        <v>4.8620000000000001</v>
      </c>
      <c r="I180" s="197"/>
      <c r="J180" s="13"/>
      <c r="K180" s="13"/>
      <c r="L180" s="192"/>
      <c r="M180" s="198"/>
      <c r="N180" s="199"/>
      <c r="O180" s="199"/>
      <c r="P180" s="199"/>
      <c r="Q180" s="199"/>
      <c r="R180" s="199"/>
      <c r="S180" s="199"/>
      <c r="T180" s="200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94" t="s">
        <v>167</v>
      </c>
      <c r="AU180" s="194" t="s">
        <v>22</v>
      </c>
      <c r="AV180" s="13" t="s">
        <v>22</v>
      </c>
      <c r="AW180" s="13" t="s">
        <v>36</v>
      </c>
      <c r="AX180" s="13" t="s">
        <v>74</v>
      </c>
      <c r="AY180" s="194" t="s">
        <v>156</v>
      </c>
    </row>
    <row r="181" s="14" customFormat="1">
      <c r="A181" s="14"/>
      <c r="B181" s="201"/>
      <c r="C181" s="14"/>
      <c r="D181" s="193" t="s">
        <v>167</v>
      </c>
      <c r="E181" s="202" t="s">
        <v>3</v>
      </c>
      <c r="F181" s="203" t="s">
        <v>174</v>
      </c>
      <c r="G181" s="14"/>
      <c r="H181" s="204">
        <v>4.8620000000000001</v>
      </c>
      <c r="I181" s="205"/>
      <c r="J181" s="14"/>
      <c r="K181" s="14"/>
      <c r="L181" s="201"/>
      <c r="M181" s="206"/>
      <c r="N181" s="207"/>
      <c r="O181" s="207"/>
      <c r="P181" s="207"/>
      <c r="Q181" s="207"/>
      <c r="R181" s="207"/>
      <c r="S181" s="207"/>
      <c r="T181" s="208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02" t="s">
        <v>167</v>
      </c>
      <c r="AU181" s="202" t="s">
        <v>22</v>
      </c>
      <c r="AV181" s="14" t="s">
        <v>163</v>
      </c>
      <c r="AW181" s="14" t="s">
        <v>36</v>
      </c>
      <c r="AX181" s="14" t="s">
        <v>81</v>
      </c>
      <c r="AY181" s="202" t="s">
        <v>156</v>
      </c>
    </row>
    <row r="182" s="2" customFormat="1" ht="24.15" customHeight="1">
      <c r="A182" s="39"/>
      <c r="B182" s="173"/>
      <c r="C182" s="174" t="s">
        <v>310</v>
      </c>
      <c r="D182" s="174" t="s">
        <v>158</v>
      </c>
      <c r="E182" s="175" t="s">
        <v>324</v>
      </c>
      <c r="F182" s="176" t="s">
        <v>325</v>
      </c>
      <c r="G182" s="177" t="s">
        <v>212</v>
      </c>
      <c r="H182" s="178">
        <v>14.038</v>
      </c>
      <c r="I182" s="179"/>
      <c r="J182" s="180">
        <f>ROUND(I182*H182,2)</f>
        <v>0</v>
      </c>
      <c r="K182" s="176" t="s">
        <v>162</v>
      </c>
      <c r="L182" s="40"/>
      <c r="M182" s="181" t="s">
        <v>3</v>
      </c>
      <c r="N182" s="182" t="s">
        <v>45</v>
      </c>
      <c r="O182" s="73"/>
      <c r="P182" s="183">
        <f>O182*H182</f>
        <v>0</v>
      </c>
      <c r="Q182" s="183">
        <v>0</v>
      </c>
      <c r="R182" s="183">
        <f>Q182*H182</f>
        <v>0</v>
      </c>
      <c r="S182" s="183">
        <v>0</v>
      </c>
      <c r="T182" s="184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185" t="s">
        <v>163</v>
      </c>
      <c r="AT182" s="185" t="s">
        <v>158</v>
      </c>
      <c r="AU182" s="185" t="s">
        <v>22</v>
      </c>
      <c r="AY182" s="20" t="s">
        <v>156</v>
      </c>
      <c r="BE182" s="186">
        <f>IF(N182="základní",J182,0)</f>
        <v>0</v>
      </c>
      <c r="BF182" s="186">
        <f>IF(N182="snížená",J182,0)</f>
        <v>0</v>
      </c>
      <c r="BG182" s="186">
        <f>IF(N182="zákl. přenesená",J182,0)</f>
        <v>0</v>
      </c>
      <c r="BH182" s="186">
        <f>IF(N182="sníž. přenesená",J182,0)</f>
        <v>0</v>
      </c>
      <c r="BI182" s="186">
        <f>IF(N182="nulová",J182,0)</f>
        <v>0</v>
      </c>
      <c r="BJ182" s="20" t="s">
        <v>81</v>
      </c>
      <c r="BK182" s="186">
        <f>ROUND(I182*H182,2)</f>
        <v>0</v>
      </c>
      <c r="BL182" s="20" t="s">
        <v>163</v>
      </c>
      <c r="BM182" s="185" t="s">
        <v>2124</v>
      </c>
    </row>
    <row r="183" s="2" customFormat="1">
      <c r="A183" s="39"/>
      <c r="B183" s="40"/>
      <c r="C183" s="39"/>
      <c r="D183" s="187" t="s">
        <v>165</v>
      </c>
      <c r="E183" s="39"/>
      <c r="F183" s="188" t="s">
        <v>327</v>
      </c>
      <c r="G183" s="39"/>
      <c r="H183" s="39"/>
      <c r="I183" s="189"/>
      <c r="J183" s="39"/>
      <c r="K183" s="39"/>
      <c r="L183" s="40"/>
      <c r="M183" s="190"/>
      <c r="N183" s="191"/>
      <c r="O183" s="73"/>
      <c r="P183" s="73"/>
      <c r="Q183" s="73"/>
      <c r="R183" s="73"/>
      <c r="S183" s="73"/>
      <c r="T183" s="74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20" t="s">
        <v>165</v>
      </c>
      <c r="AU183" s="20" t="s">
        <v>22</v>
      </c>
    </row>
    <row r="184" s="13" customFormat="1">
      <c r="A184" s="13"/>
      <c r="B184" s="192"/>
      <c r="C184" s="13"/>
      <c r="D184" s="193" t="s">
        <v>167</v>
      </c>
      <c r="E184" s="194" t="s">
        <v>3</v>
      </c>
      <c r="F184" s="195" t="s">
        <v>2125</v>
      </c>
      <c r="G184" s="13"/>
      <c r="H184" s="196">
        <v>18.899999999999999</v>
      </c>
      <c r="I184" s="197"/>
      <c r="J184" s="13"/>
      <c r="K184" s="13"/>
      <c r="L184" s="192"/>
      <c r="M184" s="198"/>
      <c r="N184" s="199"/>
      <c r="O184" s="199"/>
      <c r="P184" s="199"/>
      <c r="Q184" s="199"/>
      <c r="R184" s="199"/>
      <c r="S184" s="199"/>
      <c r="T184" s="20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94" t="s">
        <v>167</v>
      </c>
      <c r="AU184" s="194" t="s">
        <v>22</v>
      </c>
      <c r="AV184" s="13" t="s">
        <v>22</v>
      </c>
      <c r="AW184" s="13" t="s">
        <v>36</v>
      </c>
      <c r="AX184" s="13" t="s">
        <v>74</v>
      </c>
      <c r="AY184" s="194" t="s">
        <v>156</v>
      </c>
    </row>
    <row r="185" s="13" customFormat="1">
      <c r="A185" s="13"/>
      <c r="B185" s="192"/>
      <c r="C185" s="13"/>
      <c r="D185" s="193" t="s">
        <v>167</v>
      </c>
      <c r="E185" s="194" t="s">
        <v>3</v>
      </c>
      <c r="F185" s="195" t="s">
        <v>2126</v>
      </c>
      <c r="G185" s="13"/>
      <c r="H185" s="196">
        <v>-4.8620000000000001</v>
      </c>
      <c r="I185" s="197"/>
      <c r="J185" s="13"/>
      <c r="K185" s="13"/>
      <c r="L185" s="192"/>
      <c r="M185" s="198"/>
      <c r="N185" s="199"/>
      <c r="O185" s="199"/>
      <c r="P185" s="199"/>
      <c r="Q185" s="199"/>
      <c r="R185" s="199"/>
      <c r="S185" s="199"/>
      <c r="T185" s="200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194" t="s">
        <v>167</v>
      </c>
      <c r="AU185" s="194" t="s">
        <v>22</v>
      </c>
      <c r="AV185" s="13" t="s">
        <v>22</v>
      </c>
      <c r="AW185" s="13" t="s">
        <v>36</v>
      </c>
      <c r="AX185" s="13" t="s">
        <v>74</v>
      </c>
      <c r="AY185" s="194" t="s">
        <v>156</v>
      </c>
    </row>
    <row r="186" s="14" customFormat="1">
      <c r="A186" s="14"/>
      <c r="B186" s="201"/>
      <c r="C186" s="14"/>
      <c r="D186" s="193" t="s">
        <v>167</v>
      </c>
      <c r="E186" s="202" t="s">
        <v>3</v>
      </c>
      <c r="F186" s="203" t="s">
        <v>174</v>
      </c>
      <c r="G186" s="14"/>
      <c r="H186" s="204">
        <v>14.037999999999999</v>
      </c>
      <c r="I186" s="205"/>
      <c r="J186" s="14"/>
      <c r="K186" s="14"/>
      <c r="L186" s="201"/>
      <c r="M186" s="206"/>
      <c r="N186" s="207"/>
      <c r="O186" s="207"/>
      <c r="P186" s="207"/>
      <c r="Q186" s="207"/>
      <c r="R186" s="207"/>
      <c r="S186" s="207"/>
      <c r="T186" s="208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02" t="s">
        <v>167</v>
      </c>
      <c r="AU186" s="202" t="s">
        <v>22</v>
      </c>
      <c r="AV186" s="14" t="s">
        <v>163</v>
      </c>
      <c r="AW186" s="14" t="s">
        <v>36</v>
      </c>
      <c r="AX186" s="14" t="s">
        <v>81</v>
      </c>
      <c r="AY186" s="202" t="s">
        <v>156</v>
      </c>
    </row>
    <row r="187" s="2" customFormat="1" ht="37.8" customHeight="1">
      <c r="A187" s="39"/>
      <c r="B187" s="173"/>
      <c r="C187" s="174" t="s">
        <v>317</v>
      </c>
      <c r="D187" s="174" t="s">
        <v>158</v>
      </c>
      <c r="E187" s="175" t="s">
        <v>332</v>
      </c>
      <c r="F187" s="176" t="s">
        <v>333</v>
      </c>
      <c r="G187" s="177" t="s">
        <v>212</v>
      </c>
      <c r="H187" s="178">
        <v>3.8119999999999998</v>
      </c>
      <c r="I187" s="179"/>
      <c r="J187" s="180">
        <f>ROUND(I187*H187,2)</f>
        <v>0</v>
      </c>
      <c r="K187" s="176" t="s">
        <v>162</v>
      </c>
      <c r="L187" s="40"/>
      <c r="M187" s="181" t="s">
        <v>3</v>
      </c>
      <c r="N187" s="182" t="s">
        <v>45</v>
      </c>
      <c r="O187" s="73"/>
      <c r="P187" s="183">
        <f>O187*H187</f>
        <v>0</v>
      </c>
      <c r="Q187" s="183">
        <v>0</v>
      </c>
      <c r="R187" s="183">
        <f>Q187*H187</f>
        <v>0</v>
      </c>
      <c r="S187" s="183">
        <v>0</v>
      </c>
      <c r="T187" s="184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185" t="s">
        <v>163</v>
      </c>
      <c r="AT187" s="185" t="s">
        <v>158</v>
      </c>
      <c r="AU187" s="185" t="s">
        <v>22</v>
      </c>
      <c r="AY187" s="20" t="s">
        <v>156</v>
      </c>
      <c r="BE187" s="186">
        <f>IF(N187="základní",J187,0)</f>
        <v>0</v>
      </c>
      <c r="BF187" s="186">
        <f>IF(N187="snížená",J187,0)</f>
        <v>0</v>
      </c>
      <c r="BG187" s="186">
        <f>IF(N187="zákl. přenesená",J187,0)</f>
        <v>0</v>
      </c>
      <c r="BH187" s="186">
        <f>IF(N187="sníž. přenesená",J187,0)</f>
        <v>0</v>
      </c>
      <c r="BI187" s="186">
        <f>IF(N187="nulová",J187,0)</f>
        <v>0</v>
      </c>
      <c r="BJ187" s="20" t="s">
        <v>81</v>
      </c>
      <c r="BK187" s="186">
        <f>ROUND(I187*H187,2)</f>
        <v>0</v>
      </c>
      <c r="BL187" s="20" t="s">
        <v>163</v>
      </c>
      <c r="BM187" s="185" t="s">
        <v>2127</v>
      </c>
    </row>
    <row r="188" s="2" customFormat="1">
      <c r="A188" s="39"/>
      <c r="B188" s="40"/>
      <c r="C188" s="39"/>
      <c r="D188" s="187" t="s">
        <v>165</v>
      </c>
      <c r="E188" s="39"/>
      <c r="F188" s="188" t="s">
        <v>335</v>
      </c>
      <c r="G188" s="39"/>
      <c r="H188" s="39"/>
      <c r="I188" s="189"/>
      <c r="J188" s="39"/>
      <c r="K188" s="39"/>
      <c r="L188" s="40"/>
      <c r="M188" s="190"/>
      <c r="N188" s="191"/>
      <c r="O188" s="73"/>
      <c r="P188" s="73"/>
      <c r="Q188" s="73"/>
      <c r="R188" s="73"/>
      <c r="S188" s="73"/>
      <c r="T188" s="74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20" t="s">
        <v>165</v>
      </c>
      <c r="AU188" s="20" t="s">
        <v>22</v>
      </c>
    </row>
    <row r="189" s="13" customFormat="1">
      <c r="A189" s="13"/>
      <c r="B189" s="192"/>
      <c r="C189" s="13"/>
      <c r="D189" s="193" t="s">
        <v>167</v>
      </c>
      <c r="E189" s="194" t="s">
        <v>3</v>
      </c>
      <c r="F189" s="195" t="s">
        <v>2128</v>
      </c>
      <c r="G189" s="13"/>
      <c r="H189" s="196">
        <v>3.8119999999999998</v>
      </c>
      <c r="I189" s="197"/>
      <c r="J189" s="13"/>
      <c r="K189" s="13"/>
      <c r="L189" s="192"/>
      <c r="M189" s="198"/>
      <c r="N189" s="199"/>
      <c r="O189" s="199"/>
      <c r="P189" s="199"/>
      <c r="Q189" s="199"/>
      <c r="R189" s="199"/>
      <c r="S189" s="199"/>
      <c r="T189" s="200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94" t="s">
        <v>167</v>
      </c>
      <c r="AU189" s="194" t="s">
        <v>22</v>
      </c>
      <c r="AV189" s="13" t="s">
        <v>22</v>
      </c>
      <c r="AW189" s="13" t="s">
        <v>36</v>
      </c>
      <c r="AX189" s="13" t="s">
        <v>74</v>
      </c>
      <c r="AY189" s="194" t="s">
        <v>156</v>
      </c>
    </row>
    <row r="190" s="14" customFormat="1">
      <c r="A190" s="14"/>
      <c r="B190" s="201"/>
      <c r="C190" s="14"/>
      <c r="D190" s="193" t="s">
        <v>167</v>
      </c>
      <c r="E190" s="202" t="s">
        <v>3</v>
      </c>
      <c r="F190" s="203" t="s">
        <v>174</v>
      </c>
      <c r="G190" s="14"/>
      <c r="H190" s="204">
        <v>3.8119999999999998</v>
      </c>
      <c r="I190" s="205"/>
      <c r="J190" s="14"/>
      <c r="K190" s="14"/>
      <c r="L190" s="201"/>
      <c r="M190" s="206"/>
      <c r="N190" s="207"/>
      <c r="O190" s="207"/>
      <c r="P190" s="207"/>
      <c r="Q190" s="207"/>
      <c r="R190" s="207"/>
      <c r="S190" s="207"/>
      <c r="T190" s="208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02" t="s">
        <v>167</v>
      </c>
      <c r="AU190" s="202" t="s">
        <v>22</v>
      </c>
      <c r="AV190" s="14" t="s">
        <v>163</v>
      </c>
      <c r="AW190" s="14" t="s">
        <v>36</v>
      </c>
      <c r="AX190" s="14" t="s">
        <v>81</v>
      </c>
      <c r="AY190" s="202" t="s">
        <v>156</v>
      </c>
    </row>
    <row r="191" s="2" customFormat="1" ht="16.5" customHeight="1">
      <c r="A191" s="39"/>
      <c r="B191" s="173"/>
      <c r="C191" s="217" t="s">
        <v>323</v>
      </c>
      <c r="D191" s="217" t="s">
        <v>249</v>
      </c>
      <c r="E191" s="218" t="s">
        <v>338</v>
      </c>
      <c r="F191" s="219" t="s">
        <v>339</v>
      </c>
      <c r="G191" s="220" t="s">
        <v>313</v>
      </c>
      <c r="H191" s="221">
        <v>6.8620000000000001</v>
      </c>
      <c r="I191" s="222"/>
      <c r="J191" s="223">
        <f>ROUND(I191*H191,2)</f>
        <v>0</v>
      </c>
      <c r="K191" s="219" t="s">
        <v>162</v>
      </c>
      <c r="L191" s="224"/>
      <c r="M191" s="225" t="s">
        <v>3</v>
      </c>
      <c r="N191" s="226" t="s">
        <v>45</v>
      </c>
      <c r="O191" s="73"/>
      <c r="P191" s="183">
        <f>O191*H191</f>
        <v>0</v>
      </c>
      <c r="Q191" s="183">
        <v>0</v>
      </c>
      <c r="R191" s="183">
        <f>Q191*H191</f>
        <v>0</v>
      </c>
      <c r="S191" s="183">
        <v>0</v>
      </c>
      <c r="T191" s="184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185" t="s">
        <v>202</v>
      </c>
      <c r="AT191" s="185" t="s">
        <v>249</v>
      </c>
      <c r="AU191" s="185" t="s">
        <v>22</v>
      </c>
      <c r="AY191" s="20" t="s">
        <v>156</v>
      </c>
      <c r="BE191" s="186">
        <f>IF(N191="základní",J191,0)</f>
        <v>0</v>
      </c>
      <c r="BF191" s="186">
        <f>IF(N191="snížená",J191,0)</f>
        <v>0</v>
      </c>
      <c r="BG191" s="186">
        <f>IF(N191="zákl. přenesená",J191,0)</f>
        <v>0</v>
      </c>
      <c r="BH191" s="186">
        <f>IF(N191="sníž. přenesená",J191,0)</f>
        <v>0</v>
      </c>
      <c r="BI191" s="186">
        <f>IF(N191="nulová",J191,0)</f>
        <v>0</v>
      </c>
      <c r="BJ191" s="20" t="s">
        <v>81</v>
      </c>
      <c r="BK191" s="186">
        <f>ROUND(I191*H191,2)</f>
        <v>0</v>
      </c>
      <c r="BL191" s="20" t="s">
        <v>163</v>
      </c>
      <c r="BM191" s="185" t="s">
        <v>2129</v>
      </c>
    </row>
    <row r="192" s="13" customFormat="1">
      <c r="A192" s="13"/>
      <c r="B192" s="192"/>
      <c r="C192" s="13"/>
      <c r="D192" s="193" t="s">
        <v>167</v>
      </c>
      <c r="E192" s="194" t="s">
        <v>3</v>
      </c>
      <c r="F192" s="195" t="s">
        <v>2130</v>
      </c>
      <c r="G192" s="13"/>
      <c r="H192" s="196">
        <v>6.8620000000000001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167</v>
      </c>
      <c r="AU192" s="194" t="s">
        <v>22</v>
      </c>
      <c r="AV192" s="13" t="s">
        <v>22</v>
      </c>
      <c r="AW192" s="13" t="s">
        <v>36</v>
      </c>
      <c r="AX192" s="13" t="s">
        <v>74</v>
      </c>
      <c r="AY192" s="194" t="s">
        <v>156</v>
      </c>
    </row>
    <row r="193" s="14" customFormat="1">
      <c r="A193" s="14"/>
      <c r="B193" s="201"/>
      <c r="C193" s="14"/>
      <c r="D193" s="193" t="s">
        <v>167</v>
      </c>
      <c r="E193" s="202" t="s">
        <v>3</v>
      </c>
      <c r="F193" s="203" t="s">
        <v>174</v>
      </c>
      <c r="G193" s="14"/>
      <c r="H193" s="204">
        <v>6.8620000000000001</v>
      </c>
      <c r="I193" s="205"/>
      <c r="J193" s="14"/>
      <c r="K193" s="14"/>
      <c r="L193" s="201"/>
      <c r="M193" s="206"/>
      <c r="N193" s="207"/>
      <c r="O193" s="207"/>
      <c r="P193" s="207"/>
      <c r="Q193" s="207"/>
      <c r="R193" s="207"/>
      <c r="S193" s="207"/>
      <c r="T193" s="208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02" t="s">
        <v>167</v>
      </c>
      <c r="AU193" s="202" t="s">
        <v>22</v>
      </c>
      <c r="AV193" s="14" t="s">
        <v>163</v>
      </c>
      <c r="AW193" s="14" t="s">
        <v>36</v>
      </c>
      <c r="AX193" s="14" t="s">
        <v>81</v>
      </c>
      <c r="AY193" s="202" t="s">
        <v>156</v>
      </c>
    </row>
    <row r="194" s="2" customFormat="1" ht="24.15" customHeight="1">
      <c r="A194" s="39"/>
      <c r="B194" s="173"/>
      <c r="C194" s="174" t="s">
        <v>331</v>
      </c>
      <c r="D194" s="174" t="s">
        <v>158</v>
      </c>
      <c r="E194" s="175" t="s">
        <v>343</v>
      </c>
      <c r="F194" s="176" t="s">
        <v>344</v>
      </c>
      <c r="G194" s="177" t="s">
        <v>205</v>
      </c>
      <c r="H194" s="178">
        <v>10.5</v>
      </c>
      <c r="I194" s="179"/>
      <c r="J194" s="180">
        <f>ROUND(I194*H194,2)</f>
        <v>0</v>
      </c>
      <c r="K194" s="176" t="s">
        <v>162</v>
      </c>
      <c r="L194" s="40"/>
      <c r="M194" s="181" t="s">
        <v>3</v>
      </c>
      <c r="N194" s="182" t="s">
        <v>45</v>
      </c>
      <c r="O194" s="73"/>
      <c r="P194" s="183">
        <f>O194*H194</f>
        <v>0</v>
      </c>
      <c r="Q194" s="183">
        <v>0</v>
      </c>
      <c r="R194" s="183">
        <f>Q194*H194</f>
        <v>0</v>
      </c>
      <c r="S194" s="183">
        <v>0</v>
      </c>
      <c r="T194" s="184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185" t="s">
        <v>163</v>
      </c>
      <c r="AT194" s="185" t="s">
        <v>158</v>
      </c>
      <c r="AU194" s="185" t="s">
        <v>22</v>
      </c>
      <c r="AY194" s="20" t="s">
        <v>156</v>
      </c>
      <c r="BE194" s="186">
        <f>IF(N194="základní",J194,0)</f>
        <v>0</v>
      </c>
      <c r="BF194" s="186">
        <f>IF(N194="snížená",J194,0)</f>
        <v>0</v>
      </c>
      <c r="BG194" s="186">
        <f>IF(N194="zákl. přenesená",J194,0)</f>
        <v>0</v>
      </c>
      <c r="BH194" s="186">
        <f>IF(N194="sníž. přenesená",J194,0)</f>
        <v>0</v>
      </c>
      <c r="BI194" s="186">
        <f>IF(N194="nulová",J194,0)</f>
        <v>0</v>
      </c>
      <c r="BJ194" s="20" t="s">
        <v>81</v>
      </c>
      <c r="BK194" s="186">
        <f>ROUND(I194*H194,2)</f>
        <v>0</v>
      </c>
      <c r="BL194" s="20" t="s">
        <v>163</v>
      </c>
      <c r="BM194" s="185" t="s">
        <v>2131</v>
      </c>
    </row>
    <row r="195" s="2" customFormat="1">
      <c r="A195" s="39"/>
      <c r="B195" s="40"/>
      <c r="C195" s="39"/>
      <c r="D195" s="187" t="s">
        <v>165</v>
      </c>
      <c r="E195" s="39"/>
      <c r="F195" s="188" t="s">
        <v>346</v>
      </c>
      <c r="G195" s="39"/>
      <c r="H195" s="39"/>
      <c r="I195" s="189"/>
      <c r="J195" s="39"/>
      <c r="K195" s="39"/>
      <c r="L195" s="40"/>
      <c r="M195" s="190"/>
      <c r="N195" s="191"/>
      <c r="O195" s="73"/>
      <c r="P195" s="73"/>
      <c r="Q195" s="73"/>
      <c r="R195" s="73"/>
      <c r="S195" s="73"/>
      <c r="T195" s="74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20" t="s">
        <v>165</v>
      </c>
      <c r="AU195" s="20" t="s">
        <v>22</v>
      </c>
    </row>
    <row r="196" s="13" customFormat="1">
      <c r="A196" s="13"/>
      <c r="B196" s="192"/>
      <c r="C196" s="13"/>
      <c r="D196" s="193" t="s">
        <v>167</v>
      </c>
      <c r="E196" s="194" t="s">
        <v>3</v>
      </c>
      <c r="F196" s="195" t="s">
        <v>2132</v>
      </c>
      <c r="G196" s="13"/>
      <c r="H196" s="196">
        <v>10.5</v>
      </c>
      <c r="I196" s="197"/>
      <c r="J196" s="13"/>
      <c r="K196" s="13"/>
      <c r="L196" s="192"/>
      <c r="M196" s="198"/>
      <c r="N196" s="199"/>
      <c r="O196" s="199"/>
      <c r="P196" s="199"/>
      <c r="Q196" s="199"/>
      <c r="R196" s="199"/>
      <c r="S196" s="199"/>
      <c r="T196" s="200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94" t="s">
        <v>167</v>
      </c>
      <c r="AU196" s="194" t="s">
        <v>22</v>
      </c>
      <c r="AV196" s="13" t="s">
        <v>22</v>
      </c>
      <c r="AW196" s="13" t="s">
        <v>36</v>
      </c>
      <c r="AX196" s="13" t="s">
        <v>74</v>
      </c>
      <c r="AY196" s="194" t="s">
        <v>156</v>
      </c>
    </row>
    <row r="197" s="14" customFormat="1">
      <c r="A197" s="14"/>
      <c r="B197" s="201"/>
      <c r="C197" s="14"/>
      <c r="D197" s="193" t="s">
        <v>167</v>
      </c>
      <c r="E197" s="202" t="s">
        <v>3</v>
      </c>
      <c r="F197" s="203" t="s">
        <v>174</v>
      </c>
      <c r="G197" s="14"/>
      <c r="H197" s="204">
        <v>10.5</v>
      </c>
      <c r="I197" s="205"/>
      <c r="J197" s="14"/>
      <c r="K197" s="14"/>
      <c r="L197" s="201"/>
      <c r="M197" s="206"/>
      <c r="N197" s="207"/>
      <c r="O197" s="207"/>
      <c r="P197" s="207"/>
      <c r="Q197" s="207"/>
      <c r="R197" s="207"/>
      <c r="S197" s="207"/>
      <c r="T197" s="208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2" t="s">
        <v>167</v>
      </c>
      <c r="AU197" s="202" t="s">
        <v>22</v>
      </c>
      <c r="AV197" s="14" t="s">
        <v>163</v>
      </c>
      <c r="AW197" s="14" t="s">
        <v>36</v>
      </c>
      <c r="AX197" s="14" t="s">
        <v>81</v>
      </c>
      <c r="AY197" s="202" t="s">
        <v>156</v>
      </c>
    </row>
    <row r="198" s="12" customFormat="1" ht="22.8" customHeight="1">
      <c r="A198" s="12"/>
      <c r="B198" s="160"/>
      <c r="C198" s="12"/>
      <c r="D198" s="161" t="s">
        <v>73</v>
      </c>
      <c r="E198" s="171" t="s">
        <v>163</v>
      </c>
      <c r="F198" s="171" t="s">
        <v>348</v>
      </c>
      <c r="G198" s="12"/>
      <c r="H198" s="12"/>
      <c r="I198" s="163"/>
      <c r="J198" s="172">
        <f>BK198</f>
        <v>0</v>
      </c>
      <c r="K198" s="12"/>
      <c r="L198" s="160"/>
      <c r="M198" s="165"/>
      <c r="N198" s="166"/>
      <c r="O198" s="166"/>
      <c r="P198" s="167">
        <f>SUM(P199:P210)</f>
        <v>0</v>
      </c>
      <c r="Q198" s="166"/>
      <c r="R198" s="167">
        <f>SUM(R199:R210)</f>
        <v>0.0076679999999999995</v>
      </c>
      <c r="S198" s="166"/>
      <c r="T198" s="168">
        <f>SUM(T199:T210)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161" t="s">
        <v>81</v>
      </c>
      <c r="AT198" s="169" t="s">
        <v>73</v>
      </c>
      <c r="AU198" s="169" t="s">
        <v>81</v>
      </c>
      <c r="AY198" s="161" t="s">
        <v>156</v>
      </c>
      <c r="BK198" s="170">
        <f>SUM(BK199:BK210)</f>
        <v>0</v>
      </c>
    </row>
    <row r="199" s="2" customFormat="1" ht="21.75" customHeight="1">
      <c r="A199" s="39"/>
      <c r="B199" s="173"/>
      <c r="C199" s="174" t="s">
        <v>337</v>
      </c>
      <c r="D199" s="174" t="s">
        <v>158</v>
      </c>
      <c r="E199" s="175" t="s">
        <v>350</v>
      </c>
      <c r="F199" s="176" t="s">
        <v>351</v>
      </c>
      <c r="G199" s="177" t="s">
        <v>212</v>
      </c>
      <c r="H199" s="178">
        <v>1.05</v>
      </c>
      <c r="I199" s="179"/>
      <c r="J199" s="180">
        <f>ROUND(I199*H199,2)</f>
        <v>0</v>
      </c>
      <c r="K199" s="176" t="s">
        <v>162</v>
      </c>
      <c r="L199" s="40"/>
      <c r="M199" s="181" t="s">
        <v>3</v>
      </c>
      <c r="N199" s="182" t="s">
        <v>45</v>
      </c>
      <c r="O199" s="73"/>
      <c r="P199" s="183">
        <f>O199*H199</f>
        <v>0</v>
      </c>
      <c r="Q199" s="183">
        <v>0</v>
      </c>
      <c r="R199" s="183">
        <f>Q199*H199</f>
        <v>0</v>
      </c>
      <c r="S199" s="183">
        <v>0</v>
      </c>
      <c r="T199" s="184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185" t="s">
        <v>163</v>
      </c>
      <c r="AT199" s="185" t="s">
        <v>158</v>
      </c>
      <c r="AU199" s="185" t="s">
        <v>22</v>
      </c>
      <c r="AY199" s="20" t="s">
        <v>156</v>
      </c>
      <c r="BE199" s="186">
        <f>IF(N199="základní",J199,0)</f>
        <v>0</v>
      </c>
      <c r="BF199" s="186">
        <f>IF(N199="snížená",J199,0)</f>
        <v>0</v>
      </c>
      <c r="BG199" s="186">
        <f>IF(N199="zákl. přenesená",J199,0)</f>
        <v>0</v>
      </c>
      <c r="BH199" s="186">
        <f>IF(N199="sníž. přenesená",J199,0)</f>
        <v>0</v>
      </c>
      <c r="BI199" s="186">
        <f>IF(N199="nulová",J199,0)</f>
        <v>0</v>
      </c>
      <c r="BJ199" s="20" t="s">
        <v>81</v>
      </c>
      <c r="BK199" s="186">
        <f>ROUND(I199*H199,2)</f>
        <v>0</v>
      </c>
      <c r="BL199" s="20" t="s">
        <v>163</v>
      </c>
      <c r="BM199" s="185" t="s">
        <v>2133</v>
      </c>
    </row>
    <row r="200" s="2" customFormat="1">
      <c r="A200" s="39"/>
      <c r="B200" s="40"/>
      <c r="C200" s="39"/>
      <c r="D200" s="187" t="s">
        <v>165</v>
      </c>
      <c r="E200" s="39"/>
      <c r="F200" s="188" t="s">
        <v>353</v>
      </c>
      <c r="G200" s="39"/>
      <c r="H200" s="39"/>
      <c r="I200" s="189"/>
      <c r="J200" s="39"/>
      <c r="K200" s="39"/>
      <c r="L200" s="40"/>
      <c r="M200" s="190"/>
      <c r="N200" s="191"/>
      <c r="O200" s="73"/>
      <c r="P200" s="73"/>
      <c r="Q200" s="73"/>
      <c r="R200" s="73"/>
      <c r="S200" s="73"/>
      <c r="T200" s="74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20" t="s">
        <v>165</v>
      </c>
      <c r="AU200" s="20" t="s">
        <v>22</v>
      </c>
    </row>
    <row r="201" s="13" customFormat="1">
      <c r="A201" s="13"/>
      <c r="B201" s="192"/>
      <c r="C201" s="13"/>
      <c r="D201" s="193" t="s">
        <v>167</v>
      </c>
      <c r="E201" s="194" t="s">
        <v>3</v>
      </c>
      <c r="F201" s="195" t="s">
        <v>2134</v>
      </c>
      <c r="G201" s="13"/>
      <c r="H201" s="196">
        <v>1.05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167</v>
      </c>
      <c r="AU201" s="194" t="s">
        <v>22</v>
      </c>
      <c r="AV201" s="13" t="s">
        <v>22</v>
      </c>
      <c r="AW201" s="13" t="s">
        <v>36</v>
      </c>
      <c r="AX201" s="13" t="s">
        <v>74</v>
      </c>
      <c r="AY201" s="194" t="s">
        <v>156</v>
      </c>
    </row>
    <row r="202" s="14" customFormat="1">
      <c r="A202" s="14"/>
      <c r="B202" s="201"/>
      <c r="C202" s="14"/>
      <c r="D202" s="193" t="s">
        <v>167</v>
      </c>
      <c r="E202" s="202" t="s">
        <v>3</v>
      </c>
      <c r="F202" s="203" t="s">
        <v>174</v>
      </c>
      <c r="G202" s="14"/>
      <c r="H202" s="204">
        <v>1.05</v>
      </c>
      <c r="I202" s="205"/>
      <c r="J202" s="14"/>
      <c r="K202" s="14"/>
      <c r="L202" s="201"/>
      <c r="M202" s="206"/>
      <c r="N202" s="207"/>
      <c r="O202" s="207"/>
      <c r="P202" s="207"/>
      <c r="Q202" s="207"/>
      <c r="R202" s="207"/>
      <c r="S202" s="207"/>
      <c r="T202" s="208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02" t="s">
        <v>167</v>
      </c>
      <c r="AU202" s="202" t="s">
        <v>22</v>
      </c>
      <c r="AV202" s="14" t="s">
        <v>163</v>
      </c>
      <c r="AW202" s="14" t="s">
        <v>36</v>
      </c>
      <c r="AX202" s="14" t="s">
        <v>81</v>
      </c>
      <c r="AY202" s="202" t="s">
        <v>156</v>
      </c>
    </row>
    <row r="203" s="2" customFormat="1" ht="24.15" customHeight="1">
      <c r="A203" s="39"/>
      <c r="B203" s="173"/>
      <c r="C203" s="174" t="s">
        <v>342</v>
      </c>
      <c r="D203" s="174" t="s">
        <v>158</v>
      </c>
      <c r="E203" s="175" t="s">
        <v>362</v>
      </c>
      <c r="F203" s="176" t="s">
        <v>363</v>
      </c>
      <c r="G203" s="177" t="s">
        <v>212</v>
      </c>
      <c r="H203" s="178">
        <v>0.14999999999999999</v>
      </c>
      <c r="I203" s="179"/>
      <c r="J203" s="180">
        <f>ROUND(I203*H203,2)</f>
        <v>0</v>
      </c>
      <c r="K203" s="176" t="s">
        <v>162</v>
      </c>
      <c r="L203" s="40"/>
      <c r="M203" s="181" t="s">
        <v>3</v>
      </c>
      <c r="N203" s="182" t="s">
        <v>45</v>
      </c>
      <c r="O203" s="73"/>
      <c r="P203" s="183">
        <f>O203*H203</f>
        <v>0</v>
      </c>
      <c r="Q203" s="183">
        <v>0</v>
      </c>
      <c r="R203" s="183">
        <f>Q203*H203</f>
        <v>0</v>
      </c>
      <c r="S203" s="183">
        <v>0</v>
      </c>
      <c r="T203" s="184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185" t="s">
        <v>163</v>
      </c>
      <c r="AT203" s="185" t="s">
        <v>158</v>
      </c>
      <c r="AU203" s="185" t="s">
        <v>22</v>
      </c>
      <c r="AY203" s="20" t="s">
        <v>156</v>
      </c>
      <c r="BE203" s="186">
        <f>IF(N203="základní",J203,0)</f>
        <v>0</v>
      </c>
      <c r="BF203" s="186">
        <f>IF(N203="snížená",J203,0)</f>
        <v>0</v>
      </c>
      <c r="BG203" s="186">
        <f>IF(N203="zákl. přenesená",J203,0)</f>
        <v>0</v>
      </c>
      <c r="BH203" s="186">
        <f>IF(N203="sníž. přenesená",J203,0)</f>
        <v>0</v>
      </c>
      <c r="BI203" s="186">
        <f>IF(N203="nulová",J203,0)</f>
        <v>0</v>
      </c>
      <c r="BJ203" s="20" t="s">
        <v>81</v>
      </c>
      <c r="BK203" s="186">
        <f>ROUND(I203*H203,2)</f>
        <v>0</v>
      </c>
      <c r="BL203" s="20" t="s">
        <v>163</v>
      </c>
      <c r="BM203" s="185" t="s">
        <v>2135</v>
      </c>
    </row>
    <row r="204" s="2" customFormat="1">
      <c r="A204" s="39"/>
      <c r="B204" s="40"/>
      <c r="C204" s="39"/>
      <c r="D204" s="187" t="s">
        <v>165</v>
      </c>
      <c r="E204" s="39"/>
      <c r="F204" s="188" t="s">
        <v>365</v>
      </c>
      <c r="G204" s="39"/>
      <c r="H204" s="39"/>
      <c r="I204" s="189"/>
      <c r="J204" s="39"/>
      <c r="K204" s="39"/>
      <c r="L204" s="40"/>
      <c r="M204" s="190"/>
      <c r="N204" s="191"/>
      <c r="O204" s="73"/>
      <c r="P204" s="73"/>
      <c r="Q204" s="73"/>
      <c r="R204" s="73"/>
      <c r="S204" s="73"/>
      <c r="T204" s="74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20" t="s">
        <v>165</v>
      </c>
      <c r="AU204" s="20" t="s">
        <v>22</v>
      </c>
    </row>
    <row r="205" s="13" customFormat="1">
      <c r="A205" s="13"/>
      <c r="B205" s="192"/>
      <c r="C205" s="13"/>
      <c r="D205" s="193" t="s">
        <v>167</v>
      </c>
      <c r="E205" s="194" t="s">
        <v>3</v>
      </c>
      <c r="F205" s="195" t="s">
        <v>989</v>
      </c>
      <c r="G205" s="13"/>
      <c r="H205" s="196">
        <v>0.14999999999999999</v>
      </c>
      <c r="I205" s="197"/>
      <c r="J205" s="13"/>
      <c r="K205" s="13"/>
      <c r="L205" s="192"/>
      <c r="M205" s="198"/>
      <c r="N205" s="199"/>
      <c r="O205" s="199"/>
      <c r="P205" s="199"/>
      <c r="Q205" s="199"/>
      <c r="R205" s="199"/>
      <c r="S205" s="199"/>
      <c r="T205" s="20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94" t="s">
        <v>167</v>
      </c>
      <c r="AU205" s="194" t="s">
        <v>22</v>
      </c>
      <c r="AV205" s="13" t="s">
        <v>22</v>
      </c>
      <c r="AW205" s="13" t="s">
        <v>36</v>
      </c>
      <c r="AX205" s="13" t="s">
        <v>74</v>
      </c>
      <c r="AY205" s="194" t="s">
        <v>156</v>
      </c>
    </row>
    <row r="206" s="14" customFormat="1">
      <c r="A206" s="14"/>
      <c r="B206" s="201"/>
      <c r="C206" s="14"/>
      <c r="D206" s="193" t="s">
        <v>167</v>
      </c>
      <c r="E206" s="202" t="s">
        <v>3</v>
      </c>
      <c r="F206" s="203" t="s">
        <v>174</v>
      </c>
      <c r="G206" s="14"/>
      <c r="H206" s="204">
        <v>0.14999999999999999</v>
      </c>
      <c r="I206" s="205"/>
      <c r="J206" s="14"/>
      <c r="K206" s="14"/>
      <c r="L206" s="201"/>
      <c r="M206" s="206"/>
      <c r="N206" s="207"/>
      <c r="O206" s="207"/>
      <c r="P206" s="207"/>
      <c r="Q206" s="207"/>
      <c r="R206" s="207"/>
      <c r="S206" s="207"/>
      <c r="T206" s="208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02" t="s">
        <v>167</v>
      </c>
      <c r="AU206" s="202" t="s">
        <v>22</v>
      </c>
      <c r="AV206" s="14" t="s">
        <v>163</v>
      </c>
      <c r="AW206" s="14" t="s">
        <v>36</v>
      </c>
      <c r="AX206" s="14" t="s">
        <v>81</v>
      </c>
      <c r="AY206" s="202" t="s">
        <v>156</v>
      </c>
    </row>
    <row r="207" s="2" customFormat="1" ht="16.5" customHeight="1">
      <c r="A207" s="39"/>
      <c r="B207" s="173"/>
      <c r="C207" s="174" t="s">
        <v>349</v>
      </c>
      <c r="D207" s="174" t="s">
        <v>158</v>
      </c>
      <c r="E207" s="175" t="s">
        <v>375</v>
      </c>
      <c r="F207" s="176" t="s">
        <v>376</v>
      </c>
      <c r="G207" s="177" t="s">
        <v>205</v>
      </c>
      <c r="H207" s="178">
        <v>1.2</v>
      </c>
      <c r="I207" s="179"/>
      <c r="J207" s="180">
        <f>ROUND(I207*H207,2)</f>
        <v>0</v>
      </c>
      <c r="K207" s="176" t="s">
        <v>162</v>
      </c>
      <c r="L207" s="40"/>
      <c r="M207" s="181" t="s">
        <v>3</v>
      </c>
      <c r="N207" s="182" t="s">
        <v>45</v>
      </c>
      <c r="O207" s="73"/>
      <c r="P207" s="183">
        <f>O207*H207</f>
        <v>0</v>
      </c>
      <c r="Q207" s="183">
        <v>0.0063899999999999998</v>
      </c>
      <c r="R207" s="183">
        <f>Q207*H207</f>
        <v>0.0076679999999999995</v>
      </c>
      <c r="S207" s="183">
        <v>0</v>
      </c>
      <c r="T207" s="184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185" t="s">
        <v>163</v>
      </c>
      <c r="AT207" s="185" t="s">
        <v>158</v>
      </c>
      <c r="AU207" s="185" t="s">
        <v>22</v>
      </c>
      <c r="AY207" s="20" t="s">
        <v>156</v>
      </c>
      <c r="BE207" s="186">
        <f>IF(N207="základní",J207,0)</f>
        <v>0</v>
      </c>
      <c r="BF207" s="186">
        <f>IF(N207="snížená",J207,0)</f>
        <v>0</v>
      </c>
      <c r="BG207" s="186">
        <f>IF(N207="zákl. přenesená",J207,0)</f>
        <v>0</v>
      </c>
      <c r="BH207" s="186">
        <f>IF(N207="sníž. přenesená",J207,0)</f>
        <v>0</v>
      </c>
      <c r="BI207" s="186">
        <f>IF(N207="nulová",J207,0)</f>
        <v>0</v>
      </c>
      <c r="BJ207" s="20" t="s">
        <v>81</v>
      </c>
      <c r="BK207" s="186">
        <f>ROUND(I207*H207,2)</f>
        <v>0</v>
      </c>
      <c r="BL207" s="20" t="s">
        <v>163</v>
      </c>
      <c r="BM207" s="185" t="s">
        <v>2136</v>
      </c>
    </row>
    <row r="208" s="2" customFormat="1">
      <c r="A208" s="39"/>
      <c r="B208" s="40"/>
      <c r="C208" s="39"/>
      <c r="D208" s="187" t="s">
        <v>165</v>
      </c>
      <c r="E208" s="39"/>
      <c r="F208" s="188" t="s">
        <v>378</v>
      </c>
      <c r="G208" s="39"/>
      <c r="H208" s="39"/>
      <c r="I208" s="189"/>
      <c r="J208" s="39"/>
      <c r="K208" s="39"/>
      <c r="L208" s="40"/>
      <c r="M208" s="190"/>
      <c r="N208" s="191"/>
      <c r="O208" s="73"/>
      <c r="P208" s="73"/>
      <c r="Q208" s="73"/>
      <c r="R208" s="73"/>
      <c r="S208" s="73"/>
      <c r="T208" s="74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20" t="s">
        <v>165</v>
      </c>
      <c r="AU208" s="20" t="s">
        <v>22</v>
      </c>
    </row>
    <row r="209" s="13" customFormat="1">
      <c r="A209" s="13"/>
      <c r="B209" s="192"/>
      <c r="C209" s="13"/>
      <c r="D209" s="193" t="s">
        <v>167</v>
      </c>
      <c r="E209" s="194" t="s">
        <v>3</v>
      </c>
      <c r="F209" s="195" t="s">
        <v>758</v>
      </c>
      <c r="G209" s="13"/>
      <c r="H209" s="196">
        <v>1.2</v>
      </c>
      <c r="I209" s="197"/>
      <c r="J209" s="13"/>
      <c r="K209" s="13"/>
      <c r="L209" s="192"/>
      <c r="M209" s="198"/>
      <c r="N209" s="199"/>
      <c r="O209" s="199"/>
      <c r="P209" s="199"/>
      <c r="Q209" s="199"/>
      <c r="R209" s="199"/>
      <c r="S209" s="199"/>
      <c r="T209" s="200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194" t="s">
        <v>167</v>
      </c>
      <c r="AU209" s="194" t="s">
        <v>22</v>
      </c>
      <c r="AV209" s="13" t="s">
        <v>22</v>
      </c>
      <c r="AW209" s="13" t="s">
        <v>36</v>
      </c>
      <c r="AX209" s="13" t="s">
        <v>74</v>
      </c>
      <c r="AY209" s="194" t="s">
        <v>156</v>
      </c>
    </row>
    <row r="210" s="14" customFormat="1">
      <c r="A210" s="14"/>
      <c r="B210" s="201"/>
      <c r="C210" s="14"/>
      <c r="D210" s="193" t="s">
        <v>167</v>
      </c>
      <c r="E210" s="202" t="s">
        <v>3</v>
      </c>
      <c r="F210" s="203" t="s">
        <v>174</v>
      </c>
      <c r="G210" s="14"/>
      <c r="H210" s="204">
        <v>1.2</v>
      </c>
      <c r="I210" s="205"/>
      <c r="J210" s="14"/>
      <c r="K210" s="14"/>
      <c r="L210" s="201"/>
      <c r="M210" s="206"/>
      <c r="N210" s="207"/>
      <c r="O210" s="207"/>
      <c r="P210" s="207"/>
      <c r="Q210" s="207"/>
      <c r="R210" s="207"/>
      <c r="S210" s="207"/>
      <c r="T210" s="208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02" t="s">
        <v>167</v>
      </c>
      <c r="AU210" s="202" t="s">
        <v>22</v>
      </c>
      <c r="AV210" s="14" t="s">
        <v>163</v>
      </c>
      <c r="AW210" s="14" t="s">
        <v>36</v>
      </c>
      <c r="AX210" s="14" t="s">
        <v>81</v>
      </c>
      <c r="AY210" s="202" t="s">
        <v>156</v>
      </c>
    </row>
    <row r="211" s="12" customFormat="1" ht="22.8" customHeight="1">
      <c r="A211" s="12"/>
      <c r="B211" s="160"/>
      <c r="C211" s="12"/>
      <c r="D211" s="161" t="s">
        <v>73</v>
      </c>
      <c r="E211" s="171" t="s">
        <v>202</v>
      </c>
      <c r="F211" s="171" t="s">
        <v>395</v>
      </c>
      <c r="G211" s="12"/>
      <c r="H211" s="12"/>
      <c r="I211" s="163"/>
      <c r="J211" s="172">
        <f>BK211</f>
        <v>0</v>
      </c>
      <c r="K211" s="12"/>
      <c r="L211" s="160"/>
      <c r="M211" s="165"/>
      <c r="N211" s="166"/>
      <c r="O211" s="166"/>
      <c r="P211" s="167">
        <f>SUM(P212:P274)</f>
        <v>0</v>
      </c>
      <c r="Q211" s="166"/>
      <c r="R211" s="167">
        <f>SUM(R212:R274)</f>
        <v>2.2685466999999995</v>
      </c>
      <c r="S211" s="166"/>
      <c r="T211" s="168">
        <f>SUM(T212:T274)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161" t="s">
        <v>81</v>
      </c>
      <c r="AT211" s="169" t="s">
        <v>73</v>
      </c>
      <c r="AU211" s="169" t="s">
        <v>81</v>
      </c>
      <c r="AY211" s="161" t="s">
        <v>156</v>
      </c>
      <c r="BK211" s="170">
        <f>SUM(BK212:BK274)</f>
        <v>0</v>
      </c>
    </row>
    <row r="212" s="2" customFormat="1" ht="24.15" customHeight="1">
      <c r="A212" s="39"/>
      <c r="B212" s="173"/>
      <c r="C212" s="174" t="s">
        <v>355</v>
      </c>
      <c r="D212" s="174" t="s">
        <v>158</v>
      </c>
      <c r="E212" s="175" t="s">
        <v>397</v>
      </c>
      <c r="F212" s="176" t="s">
        <v>398</v>
      </c>
      <c r="G212" s="177" t="s">
        <v>384</v>
      </c>
      <c r="H212" s="178">
        <v>4</v>
      </c>
      <c r="I212" s="179"/>
      <c r="J212" s="180">
        <f>ROUND(I212*H212,2)</f>
        <v>0</v>
      </c>
      <c r="K212" s="176" t="s">
        <v>162</v>
      </c>
      <c r="L212" s="40"/>
      <c r="M212" s="181" t="s">
        <v>3</v>
      </c>
      <c r="N212" s="182" t="s">
        <v>45</v>
      </c>
      <c r="O212" s="73"/>
      <c r="P212" s="183">
        <f>O212*H212</f>
        <v>0</v>
      </c>
      <c r="Q212" s="183">
        <v>0.00167</v>
      </c>
      <c r="R212" s="183">
        <f>Q212*H212</f>
        <v>0.0066800000000000002</v>
      </c>
      <c r="S212" s="183">
        <v>0</v>
      </c>
      <c r="T212" s="184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185" t="s">
        <v>163</v>
      </c>
      <c r="AT212" s="185" t="s">
        <v>158</v>
      </c>
      <c r="AU212" s="185" t="s">
        <v>22</v>
      </c>
      <c r="AY212" s="20" t="s">
        <v>156</v>
      </c>
      <c r="BE212" s="186">
        <f>IF(N212="základní",J212,0)</f>
        <v>0</v>
      </c>
      <c r="BF212" s="186">
        <f>IF(N212="snížená",J212,0)</f>
        <v>0</v>
      </c>
      <c r="BG212" s="186">
        <f>IF(N212="zákl. přenesená",J212,0)</f>
        <v>0</v>
      </c>
      <c r="BH212" s="186">
        <f>IF(N212="sníž. přenesená",J212,0)</f>
        <v>0</v>
      </c>
      <c r="BI212" s="186">
        <f>IF(N212="nulová",J212,0)</f>
        <v>0</v>
      </c>
      <c r="BJ212" s="20" t="s">
        <v>81</v>
      </c>
      <c r="BK212" s="186">
        <f>ROUND(I212*H212,2)</f>
        <v>0</v>
      </c>
      <c r="BL212" s="20" t="s">
        <v>163</v>
      </c>
      <c r="BM212" s="185" t="s">
        <v>2137</v>
      </c>
    </row>
    <row r="213" s="2" customFormat="1">
      <c r="A213" s="39"/>
      <c r="B213" s="40"/>
      <c r="C213" s="39"/>
      <c r="D213" s="187" t="s">
        <v>165</v>
      </c>
      <c r="E213" s="39"/>
      <c r="F213" s="188" t="s">
        <v>400</v>
      </c>
      <c r="G213" s="39"/>
      <c r="H213" s="39"/>
      <c r="I213" s="189"/>
      <c r="J213" s="39"/>
      <c r="K213" s="39"/>
      <c r="L213" s="40"/>
      <c r="M213" s="190"/>
      <c r="N213" s="191"/>
      <c r="O213" s="73"/>
      <c r="P213" s="73"/>
      <c r="Q213" s="73"/>
      <c r="R213" s="73"/>
      <c r="S213" s="73"/>
      <c r="T213" s="74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20" t="s">
        <v>165</v>
      </c>
      <c r="AU213" s="20" t="s">
        <v>22</v>
      </c>
    </row>
    <row r="214" s="13" customFormat="1">
      <c r="A214" s="13"/>
      <c r="B214" s="192"/>
      <c r="C214" s="13"/>
      <c r="D214" s="193" t="s">
        <v>167</v>
      </c>
      <c r="E214" s="194" t="s">
        <v>3</v>
      </c>
      <c r="F214" s="195" t="s">
        <v>1556</v>
      </c>
      <c r="G214" s="13"/>
      <c r="H214" s="196">
        <v>4</v>
      </c>
      <c r="I214" s="197"/>
      <c r="J214" s="13"/>
      <c r="K214" s="13"/>
      <c r="L214" s="192"/>
      <c r="M214" s="198"/>
      <c r="N214" s="199"/>
      <c r="O214" s="199"/>
      <c r="P214" s="199"/>
      <c r="Q214" s="199"/>
      <c r="R214" s="199"/>
      <c r="S214" s="199"/>
      <c r="T214" s="200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194" t="s">
        <v>167</v>
      </c>
      <c r="AU214" s="194" t="s">
        <v>22</v>
      </c>
      <c r="AV214" s="13" t="s">
        <v>22</v>
      </c>
      <c r="AW214" s="13" t="s">
        <v>36</v>
      </c>
      <c r="AX214" s="13" t="s">
        <v>74</v>
      </c>
      <c r="AY214" s="194" t="s">
        <v>156</v>
      </c>
    </row>
    <row r="215" s="14" customFormat="1">
      <c r="A215" s="14"/>
      <c r="B215" s="201"/>
      <c r="C215" s="14"/>
      <c r="D215" s="193" t="s">
        <v>167</v>
      </c>
      <c r="E215" s="202" t="s">
        <v>3</v>
      </c>
      <c r="F215" s="203" t="s">
        <v>174</v>
      </c>
      <c r="G215" s="14"/>
      <c r="H215" s="204">
        <v>4</v>
      </c>
      <c r="I215" s="205"/>
      <c r="J215" s="14"/>
      <c r="K215" s="14"/>
      <c r="L215" s="201"/>
      <c r="M215" s="206"/>
      <c r="N215" s="207"/>
      <c r="O215" s="207"/>
      <c r="P215" s="207"/>
      <c r="Q215" s="207"/>
      <c r="R215" s="207"/>
      <c r="S215" s="207"/>
      <c r="T215" s="208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02" t="s">
        <v>167</v>
      </c>
      <c r="AU215" s="202" t="s">
        <v>22</v>
      </c>
      <c r="AV215" s="14" t="s">
        <v>163</v>
      </c>
      <c r="AW215" s="14" t="s">
        <v>36</v>
      </c>
      <c r="AX215" s="14" t="s">
        <v>81</v>
      </c>
      <c r="AY215" s="202" t="s">
        <v>156</v>
      </c>
    </row>
    <row r="216" s="2" customFormat="1" ht="24.15" customHeight="1">
      <c r="A216" s="39"/>
      <c r="B216" s="173"/>
      <c r="C216" s="217" t="s">
        <v>361</v>
      </c>
      <c r="D216" s="217" t="s">
        <v>249</v>
      </c>
      <c r="E216" s="218" t="s">
        <v>1937</v>
      </c>
      <c r="F216" s="219" t="s">
        <v>1938</v>
      </c>
      <c r="G216" s="220" t="s">
        <v>384</v>
      </c>
      <c r="H216" s="221">
        <v>2</v>
      </c>
      <c r="I216" s="222"/>
      <c r="J216" s="223">
        <f>ROUND(I216*H216,2)</f>
        <v>0</v>
      </c>
      <c r="K216" s="219" t="s">
        <v>3</v>
      </c>
      <c r="L216" s="224"/>
      <c r="M216" s="225" t="s">
        <v>3</v>
      </c>
      <c r="N216" s="226" t="s">
        <v>45</v>
      </c>
      <c r="O216" s="73"/>
      <c r="P216" s="183">
        <f>O216*H216</f>
        <v>0</v>
      </c>
      <c r="Q216" s="183">
        <v>0.010999999999999999</v>
      </c>
      <c r="R216" s="183">
        <f>Q216*H216</f>
        <v>0.021999999999999999</v>
      </c>
      <c r="S216" s="183">
        <v>0</v>
      </c>
      <c r="T216" s="184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185" t="s">
        <v>202</v>
      </c>
      <c r="AT216" s="185" t="s">
        <v>249</v>
      </c>
      <c r="AU216" s="185" t="s">
        <v>22</v>
      </c>
      <c r="AY216" s="20" t="s">
        <v>156</v>
      </c>
      <c r="BE216" s="186">
        <f>IF(N216="základní",J216,0)</f>
        <v>0</v>
      </c>
      <c r="BF216" s="186">
        <f>IF(N216="snížená",J216,0)</f>
        <v>0</v>
      </c>
      <c r="BG216" s="186">
        <f>IF(N216="zákl. přenesená",J216,0)</f>
        <v>0</v>
      </c>
      <c r="BH216" s="186">
        <f>IF(N216="sníž. přenesená",J216,0)</f>
        <v>0</v>
      </c>
      <c r="BI216" s="186">
        <f>IF(N216="nulová",J216,0)</f>
        <v>0</v>
      </c>
      <c r="BJ216" s="20" t="s">
        <v>81</v>
      </c>
      <c r="BK216" s="186">
        <f>ROUND(I216*H216,2)</f>
        <v>0</v>
      </c>
      <c r="BL216" s="20" t="s">
        <v>163</v>
      </c>
      <c r="BM216" s="185" t="s">
        <v>2138</v>
      </c>
    </row>
    <row r="217" s="13" customFormat="1">
      <c r="A217" s="13"/>
      <c r="B217" s="192"/>
      <c r="C217" s="13"/>
      <c r="D217" s="193" t="s">
        <v>167</v>
      </c>
      <c r="E217" s="194" t="s">
        <v>3</v>
      </c>
      <c r="F217" s="195" t="s">
        <v>1940</v>
      </c>
      <c r="G217" s="13"/>
      <c r="H217" s="196">
        <v>2</v>
      </c>
      <c r="I217" s="197"/>
      <c r="J217" s="13"/>
      <c r="K217" s="13"/>
      <c r="L217" s="192"/>
      <c r="M217" s="198"/>
      <c r="N217" s="199"/>
      <c r="O217" s="199"/>
      <c r="P217" s="199"/>
      <c r="Q217" s="199"/>
      <c r="R217" s="199"/>
      <c r="S217" s="199"/>
      <c r="T217" s="200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94" t="s">
        <v>167</v>
      </c>
      <c r="AU217" s="194" t="s">
        <v>22</v>
      </c>
      <c r="AV217" s="13" t="s">
        <v>22</v>
      </c>
      <c r="AW217" s="13" t="s">
        <v>36</v>
      </c>
      <c r="AX217" s="13" t="s">
        <v>74</v>
      </c>
      <c r="AY217" s="194" t="s">
        <v>156</v>
      </c>
    </row>
    <row r="218" s="14" customFormat="1">
      <c r="A218" s="14"/>
      <c r="B218" s="201"/>
      <c r="C218" s="14"/>
      <c r="D218" s="193" t="s">
        <v>167</v>
      </c>
      <c r="E218" s="202" t="s">
        <v>3</v>
      </c>
      <c r="F218" s="203" t="s">
        <v>174</v>
      </c>
      <c r="G218" s="14"/>
      <c r="H218" s="204">
        <v>2</v>
      </c>
      <c r="I218" s="205"/>
      <c r="J218" s="14"/>
      <c r="K218" s="14"/>
      <c r="L218" s="201"/>
      <c r="M218" s="206"/>
      <c r="N218" s="207"/>
      <c r="O218" s="207"/>
      <c r="P218" s="207"/>
      <c r="Q218" s="207"/>
      <c r="R218" s="207"/>
      <c r="S218" s="207"/>
      <c r="T218" s="208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02" t="s">
        <v>167</v>
      </c>
      <c r="AU218" s="202" t="s">
        <v>22</v>
      </c>
      <c r="AV218" s="14" t="s">
        <v>163</v>
      </c>
      <c r="AW218" s="14" t="s">
        <v>36</v>
      </c>
      <c r="AX218" s="14" t="s">
        <v>81</v>
      </c>
      <c r="AY218" s="202" t="s">
        <v>156</v>
      </c>
    </row>
    <row r="219" s="2" customFormat="1" ht="21.75" customHeight="1">
      <c r="A219" s="39"/>
      <c r="B219" s="173"/>
      <c r="C219" s="217" t="s">
        <v>368</v>
      </c>
      <c r="D219" s="217" t="s">
        <v>249</v>
      </c>
      <c r="E219" s="218" t="s">
        <v>2139</v>
      </c>
      <c r="F219" s="219" t="s">
        <v>2140</v>
      </c>
      <c r="G219" s="220" t="s">
        <v>384</v>
      </c>
      <c r="H219" s="221">
        <v>2</v>
      </c>
      <c r="I219" s="222"/>
      <c r="J219" s="223">
        <f>ROUND(I219*H219,2)</f>
        <v>0</v>
      </c>
      <c r="K219" s="219" t="s">
        <v>3</v>
      </c>
      <c r="L219" s="224"/>
      <c r="M219" s="225" t="s">
        <v>3</v>
      </c>
      <c r="N219" s="226" t="s">
        <v>45</v>
      </c>
      <c r="O219" s="73"/>
      <c r="P219" s="183">
        <f>O219*H219</f>
        <v>0</v>
      </c>
      <c r="Q219" s="183">
        <v>0.00093000000000000005</v>
      </c>
      <c r="R219" s="183">
        <f>Q219*H219</f>
        <v>0.0018600000000000001</v>
      </c>
      <c r="S219" s="183">
        <v>0</v>
      </c>
      <c r="T219" s="184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185" t="s">
        <v>202</v>
      </c>
      <c r="AT219" s="185" t="s">
        <v>249</v>
      </c>
      <c r="AU219" s="185" t="s">
        <v>22</v>
      </c>
      <c r="AY219" s="20" t="s">
        <v>156</v>
      </c>
      <c r="BE219" s="186">
        <f>IF(N219="základní",J219,0)</f>
        <v>0</v>
      </c>
      <c r="BF219" s="186">
        <f>IF(N219="snížená",J219,0)</f>
        <v>0</v>
      </c>
      <c r="BG219" s="186">
        <f>IF(N219="zákl. přenesená",J219,0)</f>
        <v>0</v>
      </c>
      <c r="BH219" s="186">
        <f>IF(N219="sníž. přenesená",J219,0)</f>
        <v>0</v>
      </c>
      <c r="BI219" s="186">
        <f>IF(N219="nulová",J219,0)</f>
        <v>0</v>
      </c>
      <c r="BJ219" s="20" t="s">
        <v>81</v>
      </c>
      <c r="BK219" s="186">
        <f>ROUND(I219*H219,2)</f>
        <v>0</v>
      </c>
      <c r="BL219" s="20" t="s">
        <v>163</v>
      </c>
      <c r="BM219" s="185" t="s">
        <v>2141</v>
      </c>
    </row>
    <row r="220" s="13" customFormat="1">
      <c r="A220" s="13"/>
      <c r="B220" s="192"/>
      <c r="C220" s="13"/>
      <c r="D220" s="193" t="s">
        <v>167</v>
      </c>
      <c r="E220" s="194" t="s">
        <v>3</v>
      </c>
      <c r="F220" s="195" t="s">
        <v>2142</v>
      </c>
      <c r="G220" s="13"/>
      <c r="H220" s="196">
        <v>2</v>
      </c>
      <c r="I220" s="197"/>
      <c r="J220" s="13"/>
      <c r="K220" s="13"/>
      <c r="L220" s="192"/>
      <c r="M220" s="198"/>
      <c r="N220" s="199"/>
      <c r="O220" s="199"/>
      <c r="P220" s="199"/>
      <c r="Q220" s="199"/>
      <c r="R220" s="199"/>
      <c r="S220" s="199"/>
      <c r="T220" s="200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94" t="s">
        <v>167</v>
      </c>
      <c r="AU220" s="194" t="s">
        <v>22</v>
      </c>
      <c r="AV220" s="13" t="s">
        <v>22</v>
      </c>
      <c r="AW220" s="13" t="s">
        <v>36</v>
      </c>
      <c r="AX220" s="13" t="s">
        <v>74</v>
      </c>
      <c r="AY220" s="194" t="s">
        <v>156</v>
      </c>
    </row>
    <row r="221" s="14" customFormat="1">
      <c r="A221" s="14"/>
      <c r="B221" s="201"/>
      <c r="C221" s="14"/>
      <c r="D221" s="193" t="s">
        <v>167</v>
      </c>
      <c r="E221" s="202" t="s">
        <v>3</v>
      </c>
      <c r="F221" s="203" t="s">
        <v>174</v>
      </c>
      <c r="G221" s="14"/>
      <c r="H221" s="204">
        <v>2</v>
      </c>
      <c r="I221" s="205"/>
      <c r="J221" s="14"/>
      <c r="K221" s="14"/>
      <c r="L221" s="201"/>
      <c r="M221" s="206"/>
      <c r="N221" s="207"/>
      <c r="O221" s="207"/>
      <c r="P221" s="207"/>
      <c r="Q221" s="207"/>
      <c r="R221" s="207"/>
      <c r="S221" s="207"/>
      <c r="T221" s="208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02" t="s">
        <v>167</v>
      </c>
      <c r="AU221" s="202" t="s">
        <v>22</v>
      </c>
      <c r="AV221" s="14" t="s">
        <v>163</v>
      </c>
      <c r="AW221" s="14" t="s">
        <v>36</v>
      </c>
      <c r="AX221" s="14" t="s">
        <v>81</v>
      </c>
      <c r="AY221" s="202" t="s">
        <v>156</v>
      </c>
    </row>
    <row r="222" s="2" customFormat="1" ht="24.15" customHeight="1">
      <c r="A222" s="39"/>
      <c r="B222" s="173"/>
      <c r="C222" s="174" t="s">
        <v>374</v>
      </c>
      <c r="D222" s="174" t="s">
        <v>158</v>
      </c>
      <c r="E222" s="175" t="s">
        <v>1953</v>
      </c>
      <c r="F222" s="176" t="s">
        <v>1954</v>
      </c>
      <c r="G222" s="177" t="s">
        <v>384</v>
      </c>
      <c r="H222" s="178">
        <v>4</v>
      </c>
      <c r="I222" s="179"/>
      <c r="J222" s="180">
        <f>ROUND(I222*H222,2)</f>
        <v>0</v>
      </c>
      <c r="K222" s="176" t="s">
        <v>162</v>
      </c>
      <c r="L222" s="40"/>
      <c r="M222" s="181" t="s">
        <v>3</v>
      </c>
      <c r="N222" s="182" t="s">
        <v>45</v>
      </c>
      <c r="O222" s="73"/>
      <c r="P222" s="183">
        <f>O222*H222</f>
        <v>0</v>
      </c>
      <c r="Q222" s="183">
        <v>0</v>
      </c>
      <c r="R222" s="183">
        <f>Q222*H222</f>
        <v>0</v>
      </c>
      <c r="S222" s="183">
        <v>0</v>
      </c>
      <c r="T222" s="184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185" t="s">
        <v>163</v>
      </c>
      <c r="AT222" s="185" t="s">
        <v>158</v>
      </c>
      <c r="AU222" s="185" t="s">
        <v>22</v>
      </c>
      <c r="AY222" s="20" t="s">
        <v>156</v>
      </c>
      <c r="BE222" s="186">
        <f>IF(N222="základní",J222,0)</f>
        <v>0</v>
      </c>
      <c r="BF222" s="186">
        <f>IF(N222="snížená",J222,0)</f>
        <v>0</v>
      </c>
      <c r="BG222" s="186">
        <f>IF(N222="zákl. přenesená",J222,0)</f>
        <v>0</v>
      </c>
      <c r="BH222" s="186">
        <f>IF(N222="sníž. přenesená",J222,0)</f>
        <v>0</v>
      </c>
      <c r="BI222" s="186">
        <f>IF(N222="nulová",J222,0)</f>
        <v>0</v>
      </c>
      <c r="BJ222" s="20" t="s">
        <v>81</v>
      </c>
      <c r="BK222" s="186">
        <f>ROUND(I222*H222,2)</f>
        <v>0</v>
      </c>
      <c r="BL222" s="20" t="s">
        <v>163</v>
      </c>
      <c r="BM222" s="185" t="s">
        <v>2143</v>
      </c>
    </row>
    <row r="223" s="2" customFormat="1">
      <c r="A223" s="39"/>
      <c r="B223" s="40"/>
      <c r="C223" s="39"/>
      <c r="D223" s="187" t="s">
        <v>165</v>
      </c>
      <c r="E223" s="39"/>
      <c r="F223" s="188" t="s">
        <v>1956</v>
      </c>
      <c r="G223" s="39"/>
      <c r="H223" s="39"/>
      <c r="I223" s="189"/>
      <c r="J223" s="39"/>
      <c r="K223" s="39"/>
      <c r="L223" s="40"/>
      <c r="M223" s="190"/>
      <c r="N223" s="191"/>
      <c r="O223" s="73"/>
      <c r="P223" s="73"/>
      <c r="Q223" s="73"/>
      <c r="R223" s="73"/>
      <c r="S223" s="73"/>
      <c r="T223" s="74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20" t="s">
        <v>165</v>
      </c>
      <c r="AU223" s="20" t="s">
        <v>22</v>
      </c>
    </row>
    <row r="224" s="2" customFormat="1" ht="16.5" customHeight="1">
      <c r="A224" s="39"/>
      <c r="B224" s="173"/>
      <c r="C224" s="217" t="s">
        <v>381</v>
      </c>
      <c r="D224" s="217" t="s">
        <v>249</v>
      </c>
      <c r="E224" s="218" t="s">
        <v>1957</v>
      </c>
      <c r="F224" s="219" t="s">
        <v>1958</v>
      </c>
      <c r="G224" s="220" t="s">
        <v>384</v>
      </c>
      <c r="H224" s="221">
        <v>4</v>
      </c>
      <c r="I224" s="222"/>
      <c r="J224" s="223">
        <f>ROUND(I224*H224,2)</f>
        <v>0</v>
      </c>
      <c r="K224" s="219" t="s">
        <v>3</v>
      </c>
      <c r="L224" s="224"/>
      <c r="M224" s="225" t="s">
        <v>3</v>
      </c>
      <c r="N224" s="226" t="s">
        <v>45</v>
      </c>
      <c r="O224" s="73"/>
      <c r="P224" s="183">
        <f>O224*H224</f>
        <v>0</v>
      </c>
      <c r="Q224" s="183">
        <v>0.00010000000000000001</v>
      </c>
      <c r="R224" s="183">
        <f>Q224*H224</f>
        <v>0.00040000000000000002</v>
      </c>
      <c r="S224" s="183">
        <v>0</v>
      </c>
      <c r="T224" s="184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185" t="s">
        <v>202</v>
      </c>
      <c r="AT224" s="185" t="s">
        <v>249</v>
      </c>
      <c r="AU224" s="185" t="s">
        <v>22</v>
      </c>
      <c r="AY224" s="20" t="s">
        <v>156</v>
      </c>
      <c r="BE224" s="186">
        <f>IF(N224="základní",J224,0)</f>
        <v>0</v>
      </c>
      <c r="BF224" s="186">
        <f>IF(N224="snížená",J224,0)</f>
        <v>0</v>
      </c>
      <c r="BG224" s="186">
        <f>IF(N224="zákl. přenesená",J224,0)</f>
        <v>0</v>
      </c>
      <c r="BH224" s="186">
        <f>IF(N224="sníž. přenesená",J224,0)</f>
        <v>0</v>
      </c>
      <c r="BI224" s="186">
        <f>IF(N224="nulová",J224,0)</f>
        <v>0</v>
      </c>
      <c r="BJ224" s="20" t="s">
        <v>81</v>
      </c>
      <c r="BK224" s="186">
        <f>ROUND(I224*H224,2)</f>
        <v>0</v>
      </c>
      <c r="BL224" s="20" t="s">
        <v>163</v>
      </c>
      <c r="BM224" s="185" t="s">
        <v>2144</v>
      </c>
    </row>
    <row r="225" s="13" customFormat="1">
      <c r="A225" s="13"/>
      <c r="B225" s="192"/>
      <c r="C225" s="13"/>
      <c r="D225" s="193" t="s">
        <v>167</v>
      </c>
      <c r="E225" s="194" t="s">
        <v>3</v>
      </c>
      <c r="F225" s="195" t="s">
        <v>2145</v>
      </c>
      <c r="G225" s="13"/>
      <c r="H225" s="196">
        <v>4</v>
      </c>
      <c r="I225" s="197"/>
      <c r="J225" s="13"/>
      <c r="K225" s="13"/>
      <c r="L225" s="192"/>
      <c r="M225" s="198"/>
      <c r="N225" s="199"/>
      <c r="O225" s="199"/>
      <c r="P225" s="199"/>
      <c r="Q225" s="199"/>
      <c r="R225" s="199"/>
      <c r="S225" s="199"/>
      <c r="T225" s="200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94" t="s">
        <v>167</v>
      </c>
      <c r="AU225" s="194" t="s">
        <v>22</v>
      </c>
      <c r="AV225" s="13" t="s">
        <v>22</v>
      </c>
      <c r="AW225" s="13" t="s">
        <v>36</v>
      </c>
      <c r="AX225" s="13" t="s">
        <v>74</v>
      </c>
      <c r="AY225" s="194" t="s">
        <v>156</v>
      </c>
    </row>
    <row r="226" s="14" customFormat="1">
      <c r="A226" s="14"/>
      <c r="B226" s="201"/>
      <c r="C226" s="14"/>
      <c r="D226" s="193" t="s">
        <v>167</v>
      </c>
      <c r="E226" s="202" t="s">
        <v>3</v>
      </c>
      <c r="F226" s="203" t="s">
        <v>174</v>
      </c>
      <c r="G226" s="14"/>
      <c r="H226" s="204">
        <v>4</v>
      </c>
      <c r="I226" s="205"/>
      <c r="J226" s="14"/>
      <c r="K226" s="14"/>
      <c r="L226" s="201"/>
      <c r="M226" s="206"/>
      <c r="N226" s="207"/>
      <c r="O226" s="207"/>
      <c r="P226" s="207"/>
      <c r="Q226" s="207"/>
      <c r="R226" s="207"/>
      <c r="S226" s="207"/>
      <c r="T226" s="208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02" t="s">
        <v>167</v>
      </c>
      <c r="AU226" s="202" t="s">
        <v>22</v>
      </c>
      <c r="AV226" s="14" t="s">
        <v>163</v>
      </c>
      <c r="AW226" s="14" t="s">
        <v>36</v>
      </c>
      <c r="AX226" s="14" t="s">
        <v>81</v>
      </c>
      <c r="AY226" s="202" t="s">
        <v>156</v>
      </c>
    </row>
    <row r="227" s="2" customFormat="1" ht="24.15" customHeight="1">
      <c r="A227" s="39"/>
      <c r="B227" s="173"/>
      <c r="C227" s="174" t="s">
        <v>387</v>
      </c>
      <c r="D227" s="174" t="s">
        <v>158</v>
      </c>
      <c r="E227" s="175" t="s">
        <v>2146</v>
      </c>
      <c r="F227" s="176" t="s">
        <v>2147</v>
      </c>
      <c r="G227" s="177" t="s">
        <v>384</v>
      </c>
      <c r="H227" s="178">
        <v>2</v>
      </c>
      <c r="I227" s="179"/>
      <c r="J227" s="180">
        <f>ROUND(I227*H227,2)</f>
        <v>0</v>
      </c>
      <c r="K227" s="176" t="s">
        <v>162</v>
      </c>
      <c r="L227" s="40"/>
      <c r="M227" s="181" t="s">
        <v>3</v>
      </c>
      <c r="N227" s="182" t="s">
        <v>45</v>
      </c>
      <c r="O227" s="73"/>
      <c r="P227" s="183">
        <f>O227*H227</f>
        <v>0</v>
      </c>
      <c r="Q227" s="183">
        <v>0</v>
      </c>
      <c r="R227" s="183">
        <f>Q227*H227</f>
        <v>0</v>
      </c>
      <c r="S227" s="183">
        <v>0</v>
      </c>
      <c r="T227" s="184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185" t="s">
        <v>163</v>
      </c>
      <c r="AT227" s="185" t="s">
        <v>158</v>
      </c>
      <c r="AU227" s="185" t="s">
        <v>22</v>
      </c>
      <c r="AY227" s="20" t="s">
        <v>156</v>
      </c>
      <c r="BE227" s="186">
        <f>IF(N227="základní",J227,0)</f>
        <v>0</v>
      </c>
      <c r="BF227" s="186">
        <f>IF(N227="snížená",J227,0)</f>
        <v>0</v>
      </c>
      <c r="BG227" s="186">
        <f>IF(N227="zákl. přenesená",J227,0)</f>
        <v>0</v>
      </c>
      <c r="BH227" s="186">
        <f>IF(N227="sníž. přenesená",J227,0)</f>
        <v>0</v>
      </c>
      <c r="BI227" s="186">
        <f>IF(N227="nulová",J227,0)</f>
        <v>0</v>
      </c>
      <c r="BJ227" s="20" t="s">
        <v>81</v>
      </c>
      <c r="BK227" s="186">
        <f>ROUND(I227*H227,2)</f>
        <v>0</v>
      </c>
      <c r="BL227" s="20" t="s">
        <v>163</v>
      </c>
      <c r="BM227" s="185" t="s">
        <v>2148</v>
      </c>
    </row>
    <row r="228" s="2" customFormat="1">
      <c r="A228" s="39"/>
      <c r="B228" s="40"/>
      <c r="C228" s="39"/>
      <c r="D228" s="187" t="s">
        <v>165</v>
      </c>
      <c r="E228" s="39"/>
      <c r="F228" s="188" t="s">
        <v>2149</v>
      </c>
      <c r="G228" s="39"/>
      <c r="H228" s="39"/>
      <c r="I228" s="189"/>
      <c r="J228" s="39"/>
      <c r="K228" s="39"/>
      <c r="L228" s="40"/>
      <c r="M228" s="190"/>
      <c r="N228" s="191"/>
      <c r="O228" s="73"/>
      <c r="P228" s="73"/>
      <c r="Q228" s="73"/>
      <c r="R228" s="73"/>
      <c r="S228" s="73"/>
      <c r="T228" s="74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20" t="s">
        <v>165</v>
      </c>
      <c r="AU228" s="20" t="s">
        <v>22</v>
      </c>
    </row>
    <row r="229" s="2" customFormat="1" ht="16.5" customHeight="1">
      <c r="A229" s="39"/>
      <c r="B229" s="173"/>
      <c r="C229" s="217" t="s">
        <v>391</v>
      </c>
      <c r="D229" s="217" t="s">
        <v>249</v>
      </c>
      <c r="E229" s="218" t="s">
        <v>2150</v>
      </c>
      <c r="F229" s="219" t="s">
        <v>2151</v>
      </c>
      <c r="G229" s="220" t="s">
        <v>384</v>
      </c>
      <c r="H229" s="221">
        <v>2</v>
      </c>
      <c r="I229" s="222"/>
      <c r="J229" s="223">
        <f>ROUND(I229*H229,2)</f>
        <v>0</v>
      </c>
      <c r="K229" s="219" t="s">
        <v>3</v>
      </c>
      <c r="L229" s="224"/>
      <c r="M229" s="225" t="s">
        <v>3</v>
      </c>
      <c r="N229" s="226" t="s">
        <v>45</v>
      </c>
      <c r="O229" s="73"/>
      <c r="P229" s="183">
        <f>O229*H229</f>
        <v>0</v>
      </c>
      <c r="Q229" s="183">
        <v>0.00021000000000000001</v>
      </c>
      <c r="R229" s="183">
        <f>Q229*H229</f>
        <v>0.00042000000000000002</v>
      </c>
      <c r="S229" s="183">
        <v>0</v>
      </c>
      <c r="T229" s="184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185" t="s">
        <v>202</v>
      </c>
      <c r="AT229" s="185" t="s">
        <v>249</v>
      </c>
      <c r="AU229" s="185" t="s">
        <v>22</v>
      </c>
      <c r="AY229" s="20" t="s">
        <v>156</v>
      </c>
      <c r="BE229" s="186">
        <f>IF(N229="základní",J229,0)</f>
        <v>0</v>
      </c>
      <c r="BF229" s="186">
        <f>IF(N229="snížená",J229,0)</f>
        <v>0</v>
      </c>
      <c r="BG229" s="186">
        <f>IF(N229="zákl. přenesená",J229,0)</f>
        <v>0</v>
      </c>
      <c r="BH229" s="186">
        <f>IF(N229="sníž. přenesená",J229,0)</f>
        <v>0</v>
      </c>
      <c r="BI229" s="186">
        <f>IF(N229="nulová",J229,0)</f>
        <v>0</v>
      </c>
      <c r="BJ229" s="20" t="s">
        <v>81</v>
      </c>
      <c r="BK229" s="186">
        <f>ROUND(I229*H229,2)</f>
        <v>0</v>
      </c>
      <c r="BL229" s="20" t="s">
        <v>163</v>
      </c>
      <c r="BM229" s="185" t="s">
        <v>2152</v>
      </c>
    </row>
    <row r="230" s="2" customFormat="1" ht="16.5" customHeight="1">
      <c r="A230" s="39"/>
      <c r="B230" s="173"/>
      <c r="C230" s="217" t="s">
        <v>396</v>
      </c>
      <c r="D230" s="217" t="s">
        <v>249</v>
      </c>
      <c r="E230" s="218" t="s">
        <v>2153</v>
      </c>
      <c r="F230" s="219" t="s">
        <v>2154</v>
      </c>
      <c r="G230" s="220" t="s">
        <v>384</v>
      </c>
      <c r="H230" s="221">
        <v>2</v>
      </c>
      <c r="I230" s="222"/>
      <c r="J230" s="223">
        <f>ROUND(I230*H230,2)</f>
        <v>0</v>
      </c>
      <c r="K230" s="219" t="s">
        <v>3</v>
      </c>
      <c r="L230" s="224"/>
      <c r="M230" s="225" t="s">
        <v>3</v>
      </c>
      <c r="N230" s="226" t="s">
        <v>45</v>
      </c>
      <c r="O230" s="73"/>
      <c r="P230" s="183">
        <f>O230*H230</f>
        <v>0</v>
      </c>
      <c r="Q230" s="183">
        <v>3.0000000000000001E-05</v>
      </c>
      <c r="R230" s="183">
        <f>Q230*H230</f>
        <v>6.0000000000000002E-05</v>
      </c>
      <c r="S230" s="183">
        <v>0</v>
      </c>
      <c r="T230" s="184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185" t="s">
        <v>202</v>
      </c>
      <c r="AT230" s="185" t="s">
        <v>249</v>
      </c>
      <c r="AU230" s="185" t="s">
        <v>22</v>
      </c>
      <c r="AY230" s="20" t="s">
        <v>156</v>
      </c>
      <c r="BE230" s="186">
        <f>IF(N230="základní",J230,0)</f>
        <v>0</v>
      </c>
      <c r="BF230" s="186">
        <f>IF(N230="snížená",J230,0)</f>
        <v>0</v>
      </c>
      <c r="BG230" s="186">
        <f>IF(N230="zákl. přenesená",J230,0)</f>
        <v>0</v>
      </c>
      <c r="BH230" s="186">
        <f>IF(N230="sníž. přenesená",J230,0)</f>
        <v>0</v>
      </c>
      <c r="BI230" s="186">
        <f>IF(N230="nulová",J230,0)</f>
        <v>0</v>
      </c>
      <c r="BJ230" s="20" t="s">
        <v>81</v>
      </c>
      <c r="BK230" s="186">
        <f>ROUND(I230*H230,2)</f>
        <v>0</v>
      </c>
      <c r="BL230" s="20" t="s">
        <v>163</v>
      </c>
      <c r="BM230" s="185" t="s">
        <v>2155</v>
      </c>
    </row>
    <row r="231" s="2" customFormat="1" ht="24.15" customHeight="1">
      <c r="A231" s="39"/>
      <c r="B231" s="173"/>
      <c r="C231" s="174" t="s">
        <v>401</v>
      </c>
      <c r="D231" s="174" t="s">
        <v>158</v>
      </c>
      <c r="E231" s="175" t="s">
        <v>1961</v>
      </c>
      <c r="F231" s="176" t="s">
        <v>1962</v>
      </c>
      <c r="G231" s="177" t="s">
        <v>384</v>
      </c>
      <c r="H231" s="178">
        <v>2</v>
      </c>
      <c r="I231" s="179"/>
      <c r="J231" s="180">
        <f>ROUND(I231*H231,2)</f>
        <v>0</v>
      </c>
      <c r="K231" s="176" t="s">
        <v>162</v>
      </c>
      <c r="L231" s="40"/>
      <c r="M231" s="181" t="s">
        <v>3</v>
      </c>
      <c r="N231" s="182" t="s">
        <v>45</v>
      </c>
      <c r="O231" s="73"/>
      <c r="P231" s="183">
        <f>O231*H231</f>
        <v>0</v>
      </c>
      <c r="Q231" s="183">
        <v>0</v>
      </c>
      <c r="R231" s="183">
        <f>Q231*H231</f>
        <v>0</v>
      </c>
      <c r="S231" s="183">
        <v>0</v>
      </c>
      <c r="T231" s="184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185" t="s">
        <v>163</v>
      </c>
      <c r="AT231" s="185" t="s">
        <v>158</v>
      </c>
      <c r="AU231" s="185" t="s">
        <v>22</v>
      </c>
      <c r="AY231" s="20" t="s">
        <v>156</v>
      </c>
      <c r="BE231" s="186">
        <f>IF(N231="základní",J231,0)</f>
        <v>0</v>
      </c>
      <c r="BF231" s="186">
        <f>IF(N231="snížená",J231,0)</f>
        <v>0</v>
      </c>
      <c r="BG231" s="186">
        <f>IF(N231="zákl. přenesená",J231,0)</f>
        <v>0</v>
      </c>
      <c r="BH231" s="186">
        <f>IF(N231="sníž. přenesená",J231,0)</f>
        <v>0</v>
      </c>
      <c r="BI231" s="186">
        <f>IF(N231="nulová",J231,0)</f>
        <v>0</v>
      </c>
      <c r="BJ231" s="20" t="s">
        <v>81</v>
      </c>
      <c r="BK231" s="186">
        <f>ROUND(I231*H231,2)</f>
        <v>0</v>
      </c>
      <c r="BL231" s="20" t="s">
        <v>163</v>
      </c>
      <c r="BM231" s="185" t="s">
        <v>2156</v>
      </c>
    </row>
    <row r="232" s="2" customFormat="1">
      <c r="A232" s="39"/>
      <c r="B232" s="40"/>
      <c r="C232" s="39"/>
      <c r="D232" s="187" t="s">
        <v>165</v>
      </c>
      <c r="E232" s="39"/>
      <c r="F232" s="188" t="s">
        <v>1964</v>
      </c>
      <c r="G232" s="39"/>
      <c r="H232" s="39"/>
      <c r="I232" s="189"/>
      <c r="J232" s="39"/>
      <c r="K232" s="39"/>
      <c r="L232" s="40"/>
      <c r="M232" s="190"/>
      <c r="N232" s="191"/>
      <c r="O232" s="73"/>
      <c r="P232" s="73"/>
      <c r="Q232" s="73"/>
      <c r="R232" s="73"/>
      <c r="S232" s="73"/>
      <c r="T232" s="74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20" t="s">
        <v>165</v>
      </c>
      <c r="AU232" s="20" t="s">
        <v>22</v>
      </c>
    </row>
    <row r="233" s="13" customFormat="1">
      <c r="A233" s="13"/>
      <c r="B233" s="192"/>
      <c r="C233" s="13"/>
      <c r="D233" s="193" t="s">
        <v>167</v>
      </c>
      <c r="E233" s="194" t="s">
        <v>3</v>
      </c>
      <c r="F233" s="195" t="s">
        <v>2157</v>
      </c>
      <c r="G233" s="13"/>
      <c r="H233" s="196">
        <v>2</v>
      </c>
      <c r="I233" s="197"/>
      <c r="J233" s="13"/>
      <c r="K233" s="13"/>
      <c r="L233" s="192"/>
      <c r="M233" s="198"/>
      <c r="N233" s="199"/>
      <c r="O233" s="199"/>
      <c r="P233" s="199"/>
      <c r="Q233" s="199"/>
      <c r="R233" s="199"/>
      <c r="S233" s="199"/>
      <c r="T233" s="200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194" t="s">
        <v>167</v>
      </c>
      <c r="AU233" s="194" t="s">
        <v>22</v>
      </c>
      <c r="AV233" s="13" t="s">
        <v>22</v>
      </c>
      <c r="AW233" s="13" t="s">
        <v>36</v>
      </c>
      <c r="AX233" s="13" t="s">
        <v>74</v>
      </c>
      <c r="AY233" s="194" t="s">
        <v>156</v>
      </c>
    </row>
    <row r="234" s="14" customFormat="1">
      <c r="A234" s="14"/>
      <c r="B234" s="201"/>
      <c r="C234" s="14"/>
      <c r="D234" s="193" t="s">
        <v>167</v>
      </c>
      <c r="E234" s="202" t="s">
        <v>3</v>
      </c>
      <c r="F234" s="203" t="s">
        <v>174</v>
      </c>
      <c r="G234" s="14"/>
      <c r="H234" s="204">
        <v>2</v>
      </c>
      <c r="I234" s="205"/>
      <c r="J234" s="14"/>
      <c r="K234" s="14"/>
      <c r="L234" s="201"/>
      <c r="M234" s="206"/>
      <c r="N234" s="207"/>
      <c r="O234" s="207"/>
      <c r="P234" s="207"/>
      <c r="Q234" s="207"/>
      <c r="R234" s="207"/>
      <c r="S234" s="207"/>
      <c r="T234" s="208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02" t="s">
        <v>167</v>
      </c>
      <c r="AU234" s="202" t="s">
        <v>22</v>
      </c>
      <c r="AV234" s="14" t="s">
        <v>163</v>
      </c>
      <c r="AW234" s="14" t="s">
        <v>36</v>
      </c>
      <c r="AX234" s="14" t="s">
        <v>81</v>
      </c>
      <c r="AY234" s="202" t="s">
        <v>156</v>
      </c>
    </row>
    <row r="235" s="2" customFormat="1" ht="16.5" customHeight="1">
      <c r="A235" s="39"/>
      <c r="B235" s="173"/>
      <c r="C235" s="217" t="s">
        <v>405</v>
      </c>
      <c r="D235" s="217" t="s">
        <v>249</v>
      </c>
      <c r="E235" s="218" t="s">
        <v>1966</v>
      </c>
      <c r="F235" s="219" t="s">
        <v>2158</v>
      </c>
      <c r="G235" s="220" t="s">
        <v>384</v>
      </c>
      <c r="H235" s="221">
        <v>2</v>
      </c>
      <c r="I235" s="222"/>
      <c r="J235" s="223">
        <f>ROUND(I235*H235,2)</f>
        <v>0</v>
      </c>
      <c r="K235" s="219" t="s">
        <v>3</v>
      </c>
      <c r="L235" s="224"/>
      <c r="M235" s="225" t="s">
        <v>3</v>
      </c>
      <c r="N235" s="226" t="s">
        <v>45</v>
      </c>
      <c r="O235" s="73"/>
      <c r="P235" s="183">
        <f>O235*H235</f>
        <v>0</v>
      </c>
      <c r="Q235" s="183">
        <v>0.00052999999999999998</v>
      </c>
      <c r="R235" s="183">
        <f>Q235*H235</f>
        <v>0.00106</v>
      </c>
      <c r="S235" s="183">
        <v>0</v>
      </c>
      <c r="T235" s="184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185" t="s">
        <v>202</v>
      </c>
      <c r="AT235" s="185" t="s">
        <v>249</v>
      </c>
      <c r="AU235" s="185" t="s">
        <v>22</v>
      </c>
      <c r="AY235" s="20" t="s">
        <v>156</v>
      </c>
      <c r="BE235" s="186">
        <f>IF(N235="základní",J235,0)</f>
        <v>0</v>
      </c>
      <c r="BF235" s="186">
        <f>IF(N235="snížená",J235,0)</f>
        <v>0</v>
      </c>
      <c r="BG235" s="186">
        <f>IF(N235="zákl. přenesená",J235,0)</f>
        <v>0</v>
      </c>
      <c r="BH235" s="186">
        <f>IF(N235="sníž. přenesená",J235,0)</f>
        <v>0</v>
      </c>
      <c r="BI235" s="186">
        <f>IF(N235="nulová",J235,0)</f>
        <v>0</v>
      </c>
      <c r="BJ235" s="20" t="s">
        <v>81</v>
      </c>
      <c r="BK235" s="186">
        <f>ROUND(I235*H235,2)</f>
        <v>0</v>
      </c>
      <c r="BL235" s="20" t="s">
        <v>163</v>
      </c>
      <c r="BM235" s="185" t="s">
        <v>2159</v>
      </c>
    </row>
    <row r="236" s="2" customFormat="1" ht="24.15" customHeight="1">
      <c r="A236" s="39"/>
      <c r="B236" s="173"/>
      <c r="C236" s="174" t="s">
        <v>410</v>
      </c>
      <c r="D236" s="174" t="s">
        <v>158</v>
      </c>
      <c r="E236" s="175" t="s">
        <v>1999</v>
      </c>
      <c r="F236" s="176" t="s">
        <v>2000</v>
      </c>
      <c r="G236" s="177" t="s">
        <v>384</v>
      </c>
      <c r="H236" s="178">
        <v>4</v>
      </c>
      <c r="I236" s="179"/>
      <c r="J236" s="180">
        <f>ROUND(I236*H236,2)</f>
        <v>0</v>
      </c>
      <c r="K236" s="176" t="s">
        <v>3</v>
      </c>
      <c r="L236" s="40"/>
      <c r="M236" s="181" t="s">
        <v>3</v>
      </c>
      <c r="N236" s="182" t="s">
        <v>45</v>
      </c>
      <c r="O236" s="73"/>
      <c r="P236" s="183">
        <f>O236*H236</f>
        <v>0</v>
      </c>
      <c r="Q236" s="183">
        <v>0</v>
      </c>
      <c r="R236" s="183">
        <f>Q236*H236</f>
        <v>0</v>
      </c>
      <c r="S236" s="183">
        <v>0</v>
      </c>
      <c r="T236" s="184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185" t="s">
        <v>163</v>
      </c>
      <c r="AT236" s="185" t="s">
        <v>158</v>
      </c>
      <c r="AU236" s="185" t="s">
        <v>22</v>
      </c>
      <c r="AY236" s="20" t="s">
        <v>156</v>
      </c>
      <c r="BE236" s="186">
        <f>IF(N236="základní",J236,0)</f>
        <v>0</v>
      </c>
      <c r="BF236" s="186">
        <f>IF(N236="snížená",J236,0)</f>
        <v>0</v>
      </c>
      <c r="BG236" s="186">
        <f>IF(N236="zákl. přenesená",J236,0)</f>
        <v>0</v>
      </c>
      <c r="BH236" s="186">
        <f>IF(N236="sníž. přenesená",J236,0)</f>
        <v>0</v>
      </c>
      <c r="BI236" s="186">
        <f>IF(N236="nulová",J236,0)</f>
        <v>0</v>
      </c>
      <c r="BJ236" s="20" t="s">
        <v>81</v>
      </c>
      <c r="BK236" s="186">
        <f>ROUND(I236*H236,2)</f>
        <v>0</v>
      </c>
      <c r="BL236" s="20" t="s">
        <v>163</v>
      </c>
      <c r="BM236" s="185" t="s">
        <v>2160</v>
      </c>
    </row>
    <row r="237" s="2" customFormat="1" ht="24.15" customHeight="1">
      <c r="A237" s="39"/>
      <c r="B237" s="173"/>
      <c r="C237" s="217" t="s">
        <v>414</v>
      </c>
      <c r="D237" s="217" t="s">
        <v>249</v>
      </c>
      <c r="E237" s="218" t="s">
        <v>2002</v>
      </c>
      <c r="F237" s="219" t="s">
        <v>2003</v>
      </c>
      <c r="G237" s="220" t="s">
        <v>384</v>
      </c>
      <c r="H237" s="221">
        <v>4</v>
      </c>
      <c r="I237" s="222"/>
      <c r="J237" s="223">
        <f>ROUND(I237*H237,2)</f>
        <v>0</v>
      </c>
      <c r="K237" s="219" t="s">
        <v>3</v>
      </c>
      <c r="L237" s="224"/>
      <c r="M237" s="225" t="s">
        <v>3</v>
      </c>
      <c r="N237" s="226" t="s">
        <v>45</v>
      </c>
      <c r="O237" s="73"/>
      <c r="P237" s="183">
        <f>O237*H237</f>
        <v>0</v>
      </c>
      <c r="Q237" s="183">
        <v>0.0014300000000000001</v>
      </c>
      <c r="R237" s="183">
        <f>Q237*H237</f>
        <v>0.0057200000000000003</v>
      </c>
      <c r="S237" s="183">
        <v>0</v>
      </c>
      <c r="T237" s="184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185" t="s">
        <v>202</v>
      </c>
      <c r="AT237" s="185" t="s">
        <v>249</v>
      </c>
      <c r="AU237" s="185" t="s">
        <v>22</v>
      </c>
      <c r="AY237" s="20" t="s">
        <v>156</v>
      </c>
      <c r="BE237" s="186">
        <f>IF(N237="základní",J237,0)</f>
        <v>0</v>
      </c>
      <c r="BF237" s="186">
        <f>IF(N237="snížená",J237,0)</f>
        <v>0</v>
      </c>
      <c r="BG237" s="186">
        <f>IF(N237="zákl. přenesená",J237,0)</f>
        <v>0</v>
      </c>
      <c r="BH237" s="186">
        <f>IF(N237="sníž. přenesená",J237,0)</f>
        <v>0</v>
      </c>
      <c r="BI237" s="186">
        <f>IF(N237="nulová",J237,0)</f>
        <v>0</v>
      </c>
      <c r="BJ237" s="20" t="s">
        <v>81</v>
      </c>
      <c r="BK237" s="186">
        <f>ROUND(I237*H237,2)</f>
        <v>0</v>
      </c>
      <c r="BL237" s="20" t="s">
        <v>163</v>
      </c>
      <c r="BM237" s="185" t="s">
        <v>2161</v>
      </c>
    </row>
    <row r="238" s="2" customFormat="1" ht="16.5" customHeight="1">
      <c r="A238" s="39"/>
      <c r="B238" s="173"/>
      <c r="C238" s="217" t="s">
        <v>418</v>
      </c>
      <c r="D238" s="217" t="s">
        <v>249</v>
      </c>
      <c r="E238" s="218" t="s">
        <v>833</v>
      </c>
      <c r="F238" s="219" t="s">
        <v>834</v>
      </c>
      <c r="G238" s="220" t="s">
        <v>384</v>
      </c>
      <c r="H238" s="221">
        <v>4</v>
      </c>
      <c r="I238" s="222"/>
      <c r="J238" s="223">
        <f>ROUND(I238*H238,2)</f>
        <v>0</v>
      </c>
      <c r="K238" s="219" t="s">
        <v>3</v>
      </c>
      <c r="L238" s="224"/>
      <c r="M238" s="225" t="s">
        <v>3</v>
      </c>
      <c r="N238" s="226" t="s">
        <v>45</v>
      </c>
      <c r="O238" s="73"/>
      <c r="P238" s="183">
        <f>O238*H238</f>
        <v>0</v>
      </c>
      <c r="Q238" s="183">
        <v>0.0033999999999999998</v>
      </c>
      <c r="R238" s="183">
        <f>Q238*H238</f>
        <v>0.013599999999999999</v>
      </c>
      <c r="S238" s="183">
        <v>0</v>
      </c>
      <c r="T238" s="184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185" t="s">
        <v>202</v>
      </c>
      <c r="AT238" s="185" t="s">
        <v>249</v>
      </c>
      <c r="AU238" s="185" t="s">
        <v>22</v>
      </c>
      <c r="AY238" s="20" t="s">
        <v>156</v>
      </c>
      <c r="BE238" s="186">
        <f>IF(N238="základní",J238,0)</f>
        <v>0</v>
      </c>
      <c r="BF238" s="186">
        <f>IF(N238="snížená",J238,0)</f>
        <v>0</v>
      </c>
      <c r="BG238" s="186">
        <f>IF(N238="zákl. přenesená",J238,0)</f>
        <v>0</v>
      </c>
      <c r="BH238" s="186">
        <f>IF(N238="sníž. přenesená",J238,0)</f>
        <v>0</v>
      </c>
      <c r="BI238" s="186">
        <f>IF(N238="nulová",J238,0)</f>
        <v>0</v>
      </c>
      <c r="BJ238" s="20" t="s">
        <v>81</v>
      </c>
      <c r="BK238" s="186">
        <f>ROUND(I238*H238,2)</f>
        <v>0</v>
      </c>
      <c r="BL238" s="20" t="s">
        <v>163</v>
      </c>
      <c r="BM238" s="185" t="s">
        <v>2162</v>
      </c>
    </row>
    <row r="239" s="2" customFormat="1" ht="24.15" customHeight="1">
      <c r="A239" s="39"/>
      <c r="B239" s="173"/>
      <c r="C239" s="174" t="s">
        <v>422</v>
      </c>
      <c r="D239" s="174" t="s">
        <v>158</v>
      </c>
      <c r="E239" s="175" t="s">
        <v>2006</v>
      </c>
      <c r="F239" s="176" t="s">
        <v>2007</v>
      </c>
      <c r="G239" s="177" t="s">
        <v>384</v>
      </c>
      <c r="H239" s="178">
        <v>3</v>
      </c>
      <c r="I239" s="179"/>
      <c r="J239" s="180">
        <f>ROUND(I239*H239,2)</f>
        <v>0</v>
      </c>
      <c r="K239" s="176" t="s">
        <v>162</v>
      </c>
      <c r="L239" s="40"/>
      <c r="M239" s="181" t="s">
        <v>3</v>
      </c>
      <c r="N239" s="182" t="s">
        <v>45</v>
      </c>
      <c r="O239" s="73"/>
      <c r="P239" s="183">
        <f>O239*H239</f>
        <v>0</v>
      </c>
      <c r="Q239" s="183">
        <v>0.00072000000000000005</v>
      </c>
      <c r="R239" s="183">
        <f>Q239*H239</f>
        <v>0.00216</v>
      </c>
      <c r="S239" s="183">
        <v>0</v>
      </c>
      <c r="T239" s="184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185" t="s">
        <v>163</v>
      </c>
      <c r="AT239" s="185" t="s">
        <v>158</v>
      </c>
      <c r="AU239" s="185" t="s">
        <v>22</v>
      </c>
      <c r="AY239" s="20" t="s">
        <v>156</v>
      </c>
      <c r="BE239" s="186">
        <f>IF(N239="základní",J239,0)</f>
        <v>0</v>
      </c>
      <c r="BF239" s="186">
        <f>IF(N239="snížená",J239,0)</f>
        <v>0</v>
      </c>
      <c r="BG239" s="186">
        <f>IF(N239="zákl. přenesená",J239,0)</f>
        <v>0</v>
      </c>
      <c r="BH239" s="186">
        <f>IF(N239="sníž. přenesená",J239,0)</f>
        <v>0</v>
      </c>
      <c r="BI239" s="186">
        <f>IF(N239="nulová",J239,0)</f>
        <v>0</v>
      </c>
      <c r="BJ239" s="20" t="s">
        <v>81</v>
      </c>
      <c r="BK239" s="186">
        <f>ROUND(I239*H239,2)</f>
        <v>0</v>
      </c>
      <c r="BL239" s="20" t="s">
        <v>163</v>
      </c>
      <c r="BM239" s="185" t="s">
        <v>2163</v>
      </c>
    </row>
    <row r="240" s="2" customFormat="1">
      <c r="A240" s="39"/>
      <c r="B240" s="40"/>
      <c r="C240" s="39"/>
      <c r="D240" s="187" t="s">
        <v>165</v>
      </c>
      <c r="E240" s="39"/>
      <c r="F240" s="188" t="s">
        <v>2009</v>
      </c>
      <c r="G240" s="39"/>
      <c r="H240" s="39"/>
      <c r="I240" s="189"/>
      <c r="J240" s="39"/>
      <c r="K240" s="39"/>
      <c r="L240" s="40"/>
      <c r="M240" s="190"/>
      <c r="N240" s="191"/>
      <c r="O240" s="73"/>
      <c r="P240" s="73"/>
      <c r="Q240" s="73"/>
      <c r="R240" s="73"/>
      <c r="S240" s="73"/>
      <c r="T240" s="74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20" t="s">
        <v>165</v>
      </c>
      <c r="AU240" s="20" t="s">
        <v>22</v>
      </c>
    </row>
    <row r="241" s="13" customFormat="1">
      <c r="A241" s="13"/>
      <c r="B241" s="192"/>
      <c r="C241" s="13"/>
      <c r="D241" s="193" t="s">
        <v>167</v>
      </c>
      <c r="E241" s="194" t="s">
        <v>3</v>
      </c>
      <c r="F241" s="195" t="s">
        <v>2164</v>
      </c>
      <c r="G241" s="13"/>
      <c r="H241" s="196">
        <v>3</v>
      </c>
      <c r="I241" s="197"/>
      <c r="J241" s="13"/>
      <c r="K241" s="13"/>
      <c r="L241" s="192"/>
      <c r="M241" s="198"/>
      <c r="N241" s="199"/>
      <c r="O241" s="199"/>
      <c r="P241" s="199"/>
      <c r="Q241" s="199"/>
      <c r="R241" s="199"/>
      <c r="S241" s="199"/>
      <c r="T241" s="200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194" t="s">
        <v>167</v>
      </c>
      <c r="AU241" s="194" t="s">
        <v>22</v>
      </c>
      <c r="AV241" s="13" t="s">
        <v>22</v>
      </c>
      <c r="AW241" s="13" t="s">
        <v>36</v>
      </c>
      <c r="AX241" s="13" t="s">
        <v>74</v>
      </c>
      <c r="AY241" s="194" t="s">
        <v>156</v>
      </c>
    </row>
    <row r="242" s="14" customFormat="1">
      <c r="A242" s="14"/>
      <c r="B242" s="201"/>
      <c r="C242" s="14"/>
      <c r="D242" s="193" t="s">
        <v>167</v>
      </c>
      <c r="E242" s="202" t="s">
        <v>3</v>
      </c>
      <c r="F242" s="203" t="s">
        <v>174</v>
      </c>
      <c r="G242" s="14"/>
      <c r="H242" s="204">
        <v>3</v>
      </c>
      <c r="I242" s="205"/>
      <c r="J242" s="14"/>
      <c r="K242" s="14"/>
      <c r="L242" s="201"/>
      <c r="M242" s="206"/>
      <c r="N242" s="207"/>
      <c r="O242" s="207"/>
      <c r="P242" s="207"/>
      <c r="Q242" s="207"/>
      <c r="R242" s="207"/>
      <c r="S242" s="207"/>
      <c r="T242" s="208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02" t="s">
        <v>167</v>
      </c>
      <c r="AU242" s="202" t="s">
        <v>22</v>
      </c>
      <c r="AV242" s="14" t="s">
        <v>163</v>
      </c>
      <c r="AW242" s="14" t="s">
        <v>36</v>
      </c>
      <c r="AX242" s="14" t="s">
        <v>81</v>
      </c>
      <c r="AY242" s="202" t="s">
        <v>156</v>
      </c>
    </row>
    <row r="243" s="2" customFormat="1" ht="24.15" customHeight="1">
      <c r="A243" s="39"/>
      <c r="B243" s="173"/>
      <c r="C243" s="217" t="s">
        <v>427</v>
      </c>
      <c r="D243" s="217" t="s">
        <v>249</v>
      </c>
      <c r="E243" s="218" t="s">
        <v>2010</v>
      </c>
      <c r="F243" s="219" t="s">
        <v>2011</v>
      </c>
      <c r="G243" s="220" t="s">
        <v>384</v>
      </c>
      <c r="H243" s="221">
        <v>3</v>
      </c>
      <c r="I243" s="222"/>
      <c r="J243" s="223">
        <f>ROUND(I243*H243,2)</f>
        <v>0</v>
      </c>
      <c r="K243" s="219" t="s">
        <v>3</v>
      </c>
      <c r="L243" s="224"/>
      <c r="M243" s="225" t="s">
        <v>3</v>
      </c>
      <c r="N243" s="226" t="s">
        <v>45</v>
      </c>
      <c r="O243" s="73"/>
      <c r="P243" s="183">
        <f>O243*H243</f>
        <v>0</v>
      </c>
      <c r="Q243" s="183">
        <v>0.0051000000000000004</v>
      </c>
      <c r="R243" s="183">
        <f>Q243*H243</f>
        <v>0.015300000000000001</v>
      </c>
      <c r="S243" s="183">
        <v>0</v>
      </c>
      <c r="T243" s="184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185" t="s">
        <v>202</v>
      </c>
      <c r="AT243" s="185" t="s">
        <v>249</v>
      </c>
      <c r="AU243" s="185" t="s">
        <v>22</v>
      </c>
      <c r="AY243" s="20" t="s">
        <v>156</v>
      </c>
      <c r="BE243" s="186">
        <f>IF(N243="základní",J243,0)</f>
        <v>0</v>
      </c>
      <c r="BF243" s="186">
        <f>IF(N243="snížená",J243,0)</f>
        <v>0</v>
      </c>
      <c r="BG243" s="186">
        <f>IF(N243="zákl. přenesená",J243,0)</f>
        <v>0</v>
      </c>
      <c r="BH243" s="186">
        <f>IF(N243="sníž. přenesená",J243,0)</f>
        <v>0</v>
      </c>
      <c r="BI243" s="186">
        <f>IF(N243="nulová",J243,0)</f>
        <v>0</v>
      </c>
      <c r="BJ243" s="20" t="s">
        <v>81</v>
      </c>
      <c r="BK243" s="186">
        <f>ROUND(I243*H243,2)</f>
        <v>0</v>
      </c>
      <c r="BL243" s="20" t="s">
        <v>163</v>
      </c>
      <c r="BM243" s="185" t="s">
        <v>2165</v>
      </c>
    </row>
    <row r="244" s="13" customFormat="1">
      <c r="A244" s="13"/>
      <c r="B244" s="192"/>
      <c r="C244" s="13"/>
      <c r="D244" s="193" t="s">
        <v>167</v>
      </c>
      <c r="E244" s="194" t="s">
        <v>3</v>
      </c>
      <c r="F244" s="195" t="s">
        <v>1940</v>
      </c>
      <c r="G244" s="13"/>
      <c r="H244" s="196">
        <v>2</v>
      </c>
      <c r="I244" s="197"/>
      <c r="J244" s="13"/>
      <c r="K244" s="13"/>
      <c r="L244" s="192"/>
      <c r="M244" s="198"/>
      <c r="N244" s="199"/>
      <c r="O244" s="199"/>
      <c r="P244" s="199"/>
      <c r="Q244" s="199"/>
      <c r="R244" s="199"/>
      <c r="S244" s="199"/>
      <c r="T244" s="200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94" t="s">
        <v>167</v>
      </c>
      <c r="AU244" s="194" t="s">
        <v>22</v>
      </c>
      <c r="AV244" s="13" t="s">
        <v>22</v>
      </c>
      <c r="AW244" s="13" t="s">
        <v>36</v>
      </c>
      <c r="AX244" s="13" t="s">
        <v>74</v>
      </c>
      <c r="AY244" s="194" t="s">
        <v>156</v>
      </c>
    </row>
    <row r="245" s="13" customFormat="1">
      <c r="A245" s="13"/>
      <c r="B245" s="192"/>
      <c r="C245" s="13"/>
      <c r="D245" s="193" t="s">
        <v>167</v>
      </c>
      <c r="E245" s="194" t="s">
        <v>3</v>
      </c>
      <c r="F245" s="195" t="s">
        <v>2166</v>
      </c>
      <c r="G245" s="13"/>
      <c r="H245" s="196">
        <v>1</v>
      </c>
      <c r="I245" s="197"/>
      <c r="J245" s="13"/>
      <c r="K245" s="13"/>
      <c r="L245" s="192"/>
      <c r="M245" s="198"/>
      <c r="N245" s="199"/>
      <c r="O245" s="199"/>
      <c r="P245" s="199"/>
      <c r="Q245" s="199"/>
      <c r="R245" s="199"/>
      <c r="S245" s="199"/>
      <c r="T245" s="20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94" t="s">
        <v>167</v>
      </c>
      <c r="AU245" s="194" t="s">
        <v>22</v>
      </c>
      <c r="AV245" s="13" t="s">
        <v>22</v>
      </c>
      <c r="AW245" s="13" t="s">
        <v>36</v>
      </c>
      <c r="AX245" s="13" t="s">
        <v>74</v>
      </c>
      <c r="AY245" s="194" t="s">
        <v>156</v>
      </c>
    </row>
    <row r="246" s="14" customFormat="1">
      <c r="A246" s="14"/>
      <c r="B246" s="201"/>
      <c r="C246" s="14"/>
      <c r="D246" s="193" t="s">
        <v>167</v>
      </c>
      <c r="E246" s="202" t="s">
        <v>3</v>
      </c>
      <c r="F246" s="203" t="s">
        <v>174</v>
      </c>
      <c r="G246" s="14"/>
      <c r="H246" s="204">
        <v>3</v>
      </c>
      <c r="I246" s="205"/>
      <c r="J246" s="14"/>
      <c r="K246" s="14"/>
      <c r="L246" s="201"/>
      <c r="M246" s="206"/>
      <c r="N246" s="207"/>
      <c r="O246" s="207"/>
      <c r="P246" s="207"/>
      <c r="Q246" s="207"/>
      <c r="R246" s="207"/>
      <c r="S246" s="207"/>
      <c r="T246" s="208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02" t="s">
        <v>167</v>
      </c>
      <c r="AU246" s="202" t="s">
        <v>22</v>
      </c>
      <c r="AV246" s="14" t="s">
        <v>163</v>
      </c>
      <c r="AW246" s="14" t="s">
        <v>36</v>
      </c>
      <c r="AX246" s="14" t="s">
        <v>81</v>
      </c>
      <c r="AY246" s="202" t="s">
        <v>156</v>
      </c>
    </row>
    <row r="247" s="2" customFormat="1" ht="24.15" customHeight="1">
      <c r="A247" s="39"/>
      <c r="B247" s="173"/>
      <c r="C247" s="217" t="s">
        <v>432</v>
      </c>
      <c r="D247" s="217" t="s">
        <v>249</v>
      </c>
      <c r="E247" s="218" t="s">
        <v>513</v>
      </c>
      <c r="F247" s="219" t="s">
        <v>514</v>
      </c>
      <c r="G247" s="220" t="s">
        <v>384</v>
      </c>
      <c r="H247" s="221">
        <v>3</v>
      </c>
      <c r="I247" s="222"/>
      <c r="J247" s="223">
        <f>ROUND(I247*H247,2)</f>
        <v>0</v>
      </c>
      <c r="K247" s="219" t="s">
        <v>3</v>
      </c>
      <c r="L247" s="224"/>
      <c r="M247" s="225" t="s">
        <v>3</v>
      </c>
      <c r="N247" s="226" t="s">
        <v>45</v>
      </c>
      <c r="O247" s="73"/>
      <c r="P247" s="183">
        <f>O247*H247</f>
        <v>0</v>
      </c>
      <c r="Q247" s="183">
        <v>0.0063099999999999996</v>
      </c>
      <c r="R247" s="183">
        <f>Q247*H247</f>
        <v>0.018929999999999999</v>
      </c>
      <c r="S247" s="183">
        <v>0</v>
      </c>
      <c r="T247" s="184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185" t="s">
        <v>202</v>
      </c>
      <c r="AT247" s="185" t="s">
        <v>249</v>
      </c>
      <c r="AU247" s="185" t="s">
        <v>22</v>
      </c>
      <c r="AY247" s="20" t="s">
        <v>156</v>
      </c>
      <c r="BE247" s="186">
        <f>IF(N247="základní",J247,0)</f>
        <v>0</v>
      </c>
      <c r="BF247" s="186">
        <f>IF(N247="snížená",J247,0)</f>
        <v>0</v>
      </c>
      <c r="BG247" s="186">
        <f>IF(N247="zákl. přenesená",J247,0)</f>
        <v>0</v>
      </c>
      <c r="BH247" s="186">
        <f>IF(N247="sníž. přenesená",J247,0)</f>
        <v>0</v>
      </c>
      <c r="BI247" s="186">
        <f>IF(N247="nulová",J247,0)</f>
        <v>0</v>
      </c>
      <c r="BJ247" s="20" t="s">
        <v>81</v>
      </c>
      <c r="BK247" s="186">
        <f>ROUND(I247*H247,2)</f>
        <v>0</v>
      </c>
      <c r="BL247" s="20" t="s">
        <v>163</v>
      </c>
      <c r="BM247" s="185" t="s">
        <v>2167</v>
      </c>
    </row>
    <row r="248" s="2" customFormat="1" ht="16.5" customHeight="1">
      <c r="A248" s="39"/>
      <c r="B248" s="173"/>
      <c r="C248" s="174" t="s">
        <v>437</v>
      </c>
      <c r="D248" s="174" t="s">
        <v>158</v>
      </c>
      <c r="E248" s="175" t="s">
        <v>495</v>
      </c>
      <c r="F248" s="176" t="s">
        <v>496</v>
      </c>
      <c r="G248" s="177" t="s">
        <v>384</v>
      </c>
      <c r="H248" s="178">
        <v>2</v>
      </c>
      <c r="I248" s="179"/>
      <c r="J248" s="180">
        <f>ROUND(I248*H248,2)</f>
        <v>0</v>
      </c>
      <c r="K248" s="176" t="s">
        <v>162</v>
      </c>
      <c r="L248" s="40"/>
      <c r="M248" s="181" t="s">
        <v>3</v>
      </c>
      <c r="N248" s="182" t="s">
        <v>45</v>
      </c>
      <c r="O248" s="73"/>
      <c r="P248" s="183">
        <f>O248*H248</f>
        <v>0</v>
      </c>
      <c r="Q248" s="183">
        <v>0.0013600000000000001</v>
      </c>
      <c r="R248" s="183">
        <f>Q248*H248</f>
        <v>0.0027200000000000002</v>
      </c>
      <c r="S248" s="183">
        <v>0</v>
      </c>
      <c r="T248" s="184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185" t="s">
        <v>163</v>
      </c>
      <c r="AT248" s="185" t="s">
        <v>158</v>
      </c>
      <c r="AU248" s="185" t="s">
        <v>22</v>
      </c>
      <c r="AY248" s="20" t="s">
        <v>156</v>
      </c>
      <c r="BE248" s="186">
        <f>IF(N248="základní",J248,0)</f>
        <v>0</v>
      </c>
      <c r="BF248" s="186">
        <f>IF(N248="snížená",J248,0)</f>
        <v>0</v>
      </c>
      <c r="BG248" s="186">
        <f>IF(N248="zákl. přenesená",J248,0)</f>
        <v>0</v>
      </c>
      <c r="BH248" s="186">
        <f>IF(N248="sníž. přenesená",J248,0)</f>
        <v>0</v>
      </c>
      <c r="BI248" s="186">
        <f>IF(N248="nulová",J248,0)</f>
        <v>0</v>
      </c>
      <c r="BJ248" s="20" t="s">
        <v>81</v>
      </c>
      <c r="BK248" s="186">
        <f>ROUND(I248*H248,2)</f>
        <v>0</v>
      </c>
      <c r="BL248" s="20" t="s">
        <v>163</v>
      </c>
      <c r="BM248" s="185" t="s">
        <v>2168</v>
      </c>
    </row>
    <row r="249" s="2" customFormat="1">
      <c r="A249" s="39"/>
      <c r="B249" s="40"/>
      <c r="C249" s="39"/>
      <c r="D249" s="187" t="s">
        <v>165</v>
      </c>
      <c r="E249" s="39"/>
      <c r="F249" s="188" t="s">
        <v>498</v>
      </c>
      <c r="G249" s="39"/>
      <c r="H249" s="39"/>
      <c r="I249" s="189"/>
      <c r="J249" s="39"/>
      <c r="K249" s="39"/>
      <c r="L249" s="40"/>
      <c r="M249" s="190"/>
      <c r="N249" s="191"/>
      <c r="O249" s="73"/>
      <c r="P249" s="73"/>
      <c r="Q249" s="73"/>
      <c r="R249" s="73"/>
      <c r="S249" s="73"/>
      <c r="T249" s="74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20" t="s">
        <v>165</v>
      </c>
      <c r="AU249" s="20" t="s">
        <v>22</v>
      </c>
    </row>
    <row r="250" s="2" customFormat="1" ht="24.15" customHeight="1">
      <c r="A250" s="39"/>
      <c r="B250" s="173"/>
      <c r="C250" s="217" t="s">
        <v>441</v>
      </c>
      <c r="D250" s="217" t="s">
        <v>249</v>
      </c>
      <c r="E250" s="218" t="s">
        <v>2037</v>
      </c>
      <c r="F250" s="219" t="s">
        <v>2038</v>
      </c>
      <c r="G250" s="220" t="s">
        <v>384</v>
      </c>
      <c r="H250" s="221">
        <v>2</v>
      </c>
      <c r="I250" s="222"/>
      <c r="J250" s="223">
        <f>ROUND(I250*H250,2)</f>
        <v>0</v>
      </c>
      <c r="K250" s="219" t="s">
        <v>3</v>
      </c>
      <c r="L250" s="224"/>
      <c r="M250" s="225" t="s">
        <v>3</v>
      </c>
      <c r="N250" s="226" t="s">
        <v>45</v>
      </c>
      <c r="O250" s="73"/>
      <c r="P250" s="183">
        <f>O250*H250</f>
        <v>0</v>
      </c>
      <c r="Q250" s="183">
        <v>0.0161</v>
      </c>
      <c r="R250" s="183">
        <f>Q250*H250</f>
        <v>0.032199999999999999</v>
      </c>
      <c r="S250" s="183">
        <v>0</v>
      </c>
      <c r="T250" s="184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185" t="s">
        <v>202</v>
      </c>
      <c r="AT250" s="185" t="s">
        <v>249</v>
      </c>
      <c r="AU250" s="185" t="s">
        <v>22</v>
      </c>
      <c r="AY250" s="20" t="s">
        <v>156</v>
      </c>
      <c r="BE250" s="186">
        <f>IF(N250="základní",J250,0)</f>
        <v>0</v>
      </c>
      <c r="BF250" s="186">
        <f>IF(N250="snížená",J250,0)</f>
        <v>0</v>
      </c>
      <c r="BG250" s="186">
        <f>IF(N250="zákl. přenesená",J250,0)</f>
        <v>0</v>
      </c>
      <c r="BH250" s="186">
        <f>IF(N250="sníž. přenesená",J250,0)</f>
        <v>0</v>
      </c>
      <c r="BI250" s="186">
        <f>IF(N250="nulová",J250,0)</f>
        <v>0</v>
      </c>
      <c r="BJ250" s="20" t="s">
        <v>81</v>
      </c>
      <c r="BK250" s="186">
        <f>ROUND(I250*H250,2)</f>
        <v>0</v>
      </c>
      <c r="BL250" s="20" t="s">
        <v>163</v>
      </c>
      <c r="BM250" s="185" t="s">
        <v>2169</v>
      </c>
    </row>
    <row r="251" s="2" customFormat="1" ht="16.5" customHeight="1">
      <c r="A251" s="39"/>
      <c r="B251" s="173"/>
      <c r="C251" s="174" t="s">
        <v>446</v>
      </c>
      <c r="D251" s="174" t="s">
        <v>158</v>
      </c>
      <c r="E251" s="175" t="s">
        <v>851</v>
      </c>
      <c r="F251" s="176" t="s">
        <v>852</v>
      </c>
      <c r="G251" s="177" t="s">
        <v>161</v>
      </c>
      <c r="H251" s="178">
        <v>63.43</v>
      </c>
      <c r="I251" s="179"/>
      <c r="J251" s="180">
        <f>ROUND(I251*H251,2)</f>
        <v>0</v>
      </c>
      <c r="K251" s="176" t="s">
        <v>162</v>
      </c>
      <c r="L251" s="40"/>
      <c r="M251" s="181" t="s">
        <v>3</v>
      </c>
      <c r="N251" s="182" t="s">
        <v>45</v>
      </c>
      <c r="O251" s="73"/>
      <c r="P251" s="183">
        <f>O251*H251</f>
        <v>0</v>
      </c>
      <c r="Q251" s="183">
        <v>0</v>
      </c>
      <c r="R251" s="183">
        <f>Q251*H251</f>
        <v>0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163</v>
      </c>
      <c r="AT251" s="185" t="s">
        <v>158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2170</v>
      </c>
    </row>
    <row r="252" s="2" customFormat="1">
      <c r="A252" s="39"/>
      <c r="B252" s="40"/>
      <c r="C252" s="39"/>
      <c r="D252" s="187" t="s">
        <v>165</v>
      </c>
      <c r="E252" s="39"/>
      <c r="F252" s="188" t="s">
        <v>854</v>
      </c>
      <c r="G252" s="39"/>
      <c r="H252" s="39"/>
      <c r="I252" s="189"/>
      <c r="J252" s="39"/>
      <c r="K252" s="39"/>
      <c r="L252" s="40"/>
      <c r="M252" s="190"/>
      <c r="N252" s="191"/>
      <c r="O252" s="73"/>
      <c r="P252" s="73"/>
      <c r="Q252" s="73"/>
      <c r="R252" s="73"/>
      <c r="S252" s="73"/>
      <c r="T252" s="74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20" t="s">
        <v>165</v>
      </c>
      <c r="AU252" s="20" t="s">
        <v>22</v>
      </c>
    </row>
    <row r="253" s="13" customFormat="1">
      <c r="A253" s="13"/>
      <c r="B253" s="192"/>
      <c r="C253" s="13"/>
      <c r="D253" s="193" t="s">
        <v>167</v>
      </c>
      <c r="E253" s="194" t="s">
        <v>3</v>
      </c>
      <c r="F253" s="195" t="s">
        <v>2171</v>
      </c>
      <c r="G253" s="13"/>
      <c r="H253" s="196">
        <v>63.43</v>
      </c>
      <c r="I253" s="197"/>
      <c r="J253" s="13"/>
      <c r="K253" s="13"/>
      <c r="L253" s="192"/>
      <c r="M253" s="198"/>
      <c r="N253" s="199"/>
      <c r="O253" s="199"/>
      <c r="P253" s="199"/>
      <c r="Q253" s="199"/>
      <c r="R253" s="199"/>
      <c r="S253" s="199"/>
      <c r="T253" s="200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194" t="s">
        <v>167</v>
      </c>
      <c r="AU253" s="194" t="s">
        <v>22</v>
      </c>
      <c r="AV253" s="13" t="s">
        <v>22</v>
      </c>
      <c r="AW253" s="13" t="s">
        <v>36</v>
      </c>
      <c r="AX253" s="13" t="s">
        <v>74</v>
      </c>
      <c r="AY253" s="194" t="s">
        <v>156</v>
      </c>
    </row>
    <row r="254" s="14" customFormat="1">
      <c r="A254" s="14"/>
      <c r="B254" s="201"/>
      <c r="C254" s="14"/>
      <c r="D254" s="193" t="s">
        <v>167</v>
      </c>
      <c r="E254" s="202" t="s">
        <v>3</v>
      </c>
      <c r="F254" s="203" t="s">
        <v>174</v>
      </c>
      <c r="G254" s="14"/>
      <c r="H254" s="204">
        <v>63.43</v>
      </c>
      <c r="I254" s="205"/>
      <c r="J254" s="14"/>
      <c r="K254" s="14"/>
      <c r="L254" s="201"/>
      <c r="M254" s="206"/>
      <c r="N254" s="207"/>
      <c r="O254" s="207"/>
      <c r="P254" s="207"/>
      <c r="Q254" s="207"/>
      <c r="R254" s="207"/>
      <c r="S254" s="207"/>
      <c r="T254" s="208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02" t="s">
        <v>167</v>
      </c>
      <c r="AU254" s="202" t="s">
        <v>22</v>
      </c>
      <c r="AV254" s="14" t="s">
        <v>163</v>
      </c>
      <c r="AW254" s="14" t="s">
        <v>36</v>
      </c>
      <c r="AX254" s="14" t="s">
        <v>81</v>
      </c>
      <c r="AY254" s="202" t="s">
        <v>156</v>
      </c>
    </row>
    <row r="255" s="2" customFormat="1" ht="16.5" customHeight="1">
      <c r="A255" s="39"/>
      <c r="B255" s="173"/>
      <c r="C255" s="174" t="s">
        <v>450</v>
      </c>
      <c r="D255" s="174" t="s">
        <v>158</v>
      </c>
      <c r="E255" s="175" t="s">
        <v>550</v>
      </c>
      <c r="F255" s="176" t="s">
        <v>551</v>
      </c>
      <c r="G255" s="177" t="s">
        <v>384</v>
      </c>
      <c r="H255" s="178">
        <v>1</v>
      </c>
      <c r="I255" s="179"/>
      <c r="J255" s="180">
        <f>ROUND(I255*H255,2)</f>
        <v>0</v>
      </c>
      <c r="K255" s="176" t="s">
        <v>162</v>
      </c>
      <c r="L255" s="40"/>
      <c r="M255" s="181" t="s">
        <v>3</v>
      </c>
      <c r="N255" s="182" t="s">
        <v>45</v>
      </c>
      <c r="O255" s="73"/>
      <c r="P255" s="183">
        <f>O255*H255</f>
        <v>0</v>
      </c>
      <c r="Q255" s="183">
        <v>0.45937</v>
      </c>
      <c r="R255" s="183">
        <f>Q255*H255</f>
        <v>0.45937</v>
      </c>
      <c r="S255" s="183">
        <v>0</v>
      </c>
      <c r="T255" s="184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185" t="s">
        <v>163</v>
      </c>
      <c r="AT255" s="185" t="s">
        <v>158</v>
      </c>
      <c r="AU255" s="185" t="s">
        <v>22</v>
      </c>
      <c r="AY255" s="20" t="s">
        <v>156</v>
      </c>
      <c r="BE255" s="186">
        <f>IF(N255="základní",J255,0)</f>
        <v>0</v>
      </c>
      <c r="BF255" s="186">
        <f>IF(N255="snížená",J255,0)</f>
        <v>0</v>
      </c>
      <c r="BG255" s="186">
        <f>IF(N255="zákl. přenesená",J255,0)</f>
        <v>0</v>
      </c>
      <c r="BH255" s="186">
        <f>IF(N255="sníž. přenesená",J255,0)</f>
        <v>0</v>
      </c>
      <c r="BI255" s="186">
        <f>IF(N255="nulová",J255,0)</f>
        <v>0</v>
      </c>
      <c r="BJ255" s="20" t="s">
        <v>81</v>
      </c>
      <c r="BK255" s="186">
        <f>ROUND(I255*H255,2)</f>
        <v>0</v>
      </c>
      <c r="BL255" s="20" t="s">
        <v>163</v>
      </c>
      <c r="BM255" s="185" t="s">
        <v>2172</v>
      </c>
    </row>
    <row r="256" s="2" customFormat="1">
      <c r="A256" s="39"/>
      <c r="B256" s="40"/>
      <c r="C256" s="39"/>
      <c r="D256" s="187" t="s">
        <v>165</v>
      </c>
      <c r="E256" s="39"/>
      <c r="F256" s="188" t="s">
        <v>553</v>
      </c>
      <c r="G256" s="39"/>
      <c r="H256" s="39"/>
      <c r="I256" s="189"/>
      <c r="J256" s="39"/>
      <c r="K256" s="39"/>
      <c r="L256" s="40"/>
      <c r="M256" s="190"/>
      <c r="N256" s="191"/>
      <c r="O256" s="73"/>
      <c r="P256" s="73"/>
      <c r="Q256" s="73"/>
      <c r="R256" s="73"/>
      <c r="S256" s="73"/>
      <c r="T256" s="74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20" t="s">
        <v>165</v>
      </c>
      <c r="AU256" s="20" t="s">
        <v>22</v>
      </c>
    </row>
    <row r="257" s="2" customFormat="1" ht="16.5" customHeight="1">
      <c r="A257" s="39"/>
      <c r="B257" s="173"/>
      <c r="C257" s="174" t="s">
        <v>455</v>
      </c>
      <c r="D257" s="174" t="s">
        <v>158</v>
      </c>
      <c r="E257" s="175" t="s">
        <v>599</v>
      </c>
      <c r="F257" s="176" t="s">
        <v>600</v>
      </c>
      <c r="G257" s="177" t="s">
        <v>384</v>
      </c>
      <c r="H257" s="178">
        <v>7</v>
      </c>
      <c r="I257" s="179"/>
      <c r="J257" s="180">
        <f>ROUND(I257*H257,2)</f>
        <v>0</v>
      </c>
      <c r="K257" s="176" t="s">
        <v>162</v>
      </c>
      <c r="L257" s="40"/>
      <c r="M257" s="181" t="s">
        <v>3</v>
      </c>
      <c r="N257" s="182" t="s">
        <v>45</v>
      </c>
      <c r="O257" s="73"/>
      <c r="P257" s="183">
        <f>O257*H257</f>
        <v>0</v>
      </c>
      <c r="Q257" s="183">
        <v>0.12303</v>
      </c>
      <c r="R257" s="183">
        <f>Q257*H257</f>
        <v>0.86121000000000003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163</v>
      </c>
      <c r="AT257" s="185" t="s">
        <v>158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2173</v>
      </c>
    </row>
    <row r="258" s="2" customFormat="1">
      <c r="A258" s="39"/>
      <c r="B258" s="40"/>
      <c r="C258" s="39"/>
      <c r="D258" s="187" t="s">
        <v>165</v>
      </c>
      <c r="E258" s="39"/>
      <c r="F258" s="188" t="s">
        <v>602</v>
      </c>
      <c r="G258" s="39"/>
      <c r="H258" s="39"/>
      <c r="I258" s="189"/>
      <c r="J258" s="39"/>
      <c r="K258" s="39"/>
      <c r="L258" s="40"/>
      <c r="M258" s="190"/>
      <c r="N258" s="191"/>
      <c r="O258" s="73"/>
      <c r="P258" s="73"/>
      <c r="Q258" s="73"/>
      <c r="R258" s="73"/>
      <c r="S258" s="73"/>
      <c r="T258" s="7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20" t="s">
        <v>165</v>
      </c>
      <c r="AU258" s="20" t="s">
        <v>22</v>
      </c>
    </row>
    <row r="259" s="2" customFormat="1" ht="24.15" customHeight="1">
      <c r="A259" s="39"/>
      <c r="B259" s="173"/>
      <c r="C259" s="217" t="s">
        <v>459</v>
      </c>
      <c r="D259" s="217" t="s">
        <v>249</v>
      </c>
      <c r="E259" s="218" t="s">
        <v>604</v>
      </c>
      <c r="F259" s="219" t="s">
        <v>605</v>
      </c>
      <c r="G259" s="220" t="s">
        <v>384</v>
      </c>
      <c r="H259" s="221">
        <v>7</v>
      </c>
      <c r="I259" s="222"/>
      <c r="J259" s="223">
        <f>ROUND(I259*H259,2)</f>
        <v>0</v>
      </c>
      <c r="K259" s="219" t="s">
        <v>3</v>
      </c>
      <c r="L259" s="224"/>
      <c r="M259" s="225" t="s">
        <v>3</v>
      </c>
      <c r="N259" s="226" t="s">
        <v>45</v>
      </c>
      <c r="O259" s="73"/>
      <c r="P259" s="183">
        <f>O259*H259</f>
        <v>0</v>
      </c>
      <c r="Q259" s="183">
        <v>0.012999999999999999</v>
      </c>
      <c r="R259" s="183">
        <f>Q259*H259</f>
        <v>0.090999999999999998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202</v>
      </c>
      <c r="AT259" s="185" t="s">
        <v>249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2174</v>
      </c>
    </row>
    <row r="260" s="2" customFormat="1" ht="24.15" customHeight="1">
      <c r="A260" s="39"/>
      <c r="B260" s="173"/>
      <c r="C260" s="217" t="s">
        <v>463</v>
      </c>
      <c r="D260" s="217" t="s">
        <v>249</v>
      </c>
      <c r="E260" s="218" t="s">
        <v>608</v>
      </c>
      <c r="F260" s="219" t="s">
        <v>609</v>
      </c>
      <c r="G260" s="220" t="s">
        <v>384</v>
      </c>
      <c r="H260" s="221">
        <v>7</v>
      </c>
      <c r="I260" s="222"/>
      <c r="J260" s="223">
        <f>ROUND(I260*H260,2)</f>
        <v>0</v>
      </c>
      <c r="K260" s="219" t="s">
        <v>3</v>
      </c>
      <c r="L260" s="224"/>
      <c r="M260" s="225" t="s">
        <v>3</v>
      </c>
      <c r="N260" s="226" t="s">
        <v>45</v>
      </c>
      <c r="O260" s="73"/>
      <c r="P260" s="183">
        <f>O260*H260</f>
        <v>0</v>
      </c>
      <c r="Q260" s="183">
        <v>0.00058</v>
      </c>
      <c r="R260" s="183">
        <f>Q260*H260</f>
        <v>0.0040600000000000002</v>
      </c>
      <c r="S260" s="183">
        <v>0</v>
      </c>
      <c r="T260" s="184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185" t="s">
        <v>202</v>
      </c>
      <c r="AT260" s="185" t="s">
        <v>249</v>
      </c>
      <c r="AU260" s="185" t="s">
        <v>22</v>
      </c>
      <c r="AY260" s="20" t="s">
        <v>156</v>
      </c>
      <c r="BE260" s="186">
        <f>IF(N260="základní",J260,0)</f>
        <v>0</v>
      </c>
      <c r="BF260" s="186">
        <f>IF(N260="snížená",J260,0)</f>
        <v>0</v>
      </c>
      <c r="BG260" s="186">
        <f>IF(N260="zákl. přenesená",J260,0)</f>
        <v>0</v>
      </c>
      <c r="BH260" s="186">
        <f>IF(N260="sníž. přenesená",J260,0)</f>
        <v>0</v>
      </c>
      <c r="BI260" s="186">
        <f>IF(N260="nulová",J260,0)</f>
        <v>0</v>
      </c>
      <c r="BJ260" s="20" t="s">
        <v>81</v>
      </c>
      <c r="BK260" s="186">
        <f>ROUND(I260*H260,2)</f>
        <v>0</v>
      </c>
      <c r="BL260" s="20" t="s">
        <v>163</v>
      </c>
      <c r="BM260" s="185" t="s">
        <v>2175</v>
      </c>
    </row>
    <row r="261" s="2" customFormat="1" ht="16.5" customHeight="1">
      <c r="A261" s="39"/>
      <c r="B261" s="173"/>
      <c r="C261" s="174" t="s">
        <v>468</v>
      </c>
      <c r="D261" s="174" t="s">
        <v>158</v>
      </c>
      <c r="E261" s="175" t="s">
        <v>612</v>
      </c>
      <c r="F261" s="176" t="s">
        <v>613</v>
      </c>
      <c r="G261" s="177" t="s">
        <v>384</v>
      </c>
      <c r="H261" s="178">
        <v>2</v>
      </c>
      <c r="I261" s="179"/>
      <c r="J261" s="180">
        <f>ROUND(I261*H261,2)</f>
        <v>0</v>
      </c>
      <c r="K261" s="176" t="s">
        <v>162</v>
      </c>
      <c r="L261" s="40"/>
      <c r="M261" s="181" t="s">
        <v>3</v>
      </c>
      <c r="N261" s="182" t="s">
        <v>45</v>
      </c>
      <c r="O261" s="73"/>
      <c r="P261" s="183">
        <f>O261*H261</f>
        <v>0</v>
      </c>
      <c r="Q261" s="183">
        <v>0.32906000000000002</v>
      </c>
      <c r="R261" s="183">
        <f>Q261*H261</f>
        <v>0.65812000000000004</v>
      </c>
      <c r="S261" s="183">
        <v>0</v>
      </c>
      <c r="T261" s="184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185" t="s">
        <v>163</v>
      </c>
      <c r="AT261" s="185" t="s">
        <v>158</v>
      </c>
      <c r="AU261" s="185" t="s">
        <v>22</v>
      </c>
      <c r="AY261" s="20" t="s">
        <v>156</v>
      </c>
      <c r="BE261" s="186">
        <f>IF(N261="základní",J261,0)</f>
        <v>0</v>
      </c>
      <c r="BF261" s="186">
        <f>IF(N261="snížená",J261,0)</f>
        <v>0</v>
      </c>
      <c r="BG261" s="186">
        <f>IF(N261="zákl. přenesená",J261,0)</f>
        <v>0</v>
      </c>
      <c r="BH261" s="186">
        <f>IF(N261="sníž. přenesená",J261,0)</f>
        <v>0</v>
      </c>
      <c r="BI261" s="186">
        <f>IF(N261="nulová",J261,0)</f>
        <v>0</v>
      </c>
      <c r="BJ261" s="20" t="s">
        <v>81</v>
      </c>
      <c r="BK261" s="186">
        <f>ROUND(I261*H261,2)</f>
        <v>0</v>
      </c>
      <c r="BL261" s="20" t="s">
        <v>163</v>
      </c>
      <c r="BM261" s="185" t="s">
        <v>2176</v>
      </c>
    </row>
    <row r="262" s="2" customFormat="1">
      <c r="A262" s="39"/>
      <c r="B262" s="40"/>
      <c r="C262" s="39"/>
      <c r="D262" s="187" t="s">
        <v>165</v>
      </c>
      <c r="E262" s="39"/>
      <c r="F262" s="188" t="s">
        <v>615</v>
      </c>
      <c r="G262" s="39"/>
      <c r="H262" s="39"/>
      <c r="I262" s="189"/>
      <c r="J262" s="39"/>
      <c r="K262" s="39"/>
      <c r="L262" s="40"/>
      <c r="M262" s="190"/>
      <c r="N262" s="191"/>
      <c r="O262" s="73"/>
      <c r="P262" s="73"/>
      <c r="Q262" s="73"/>
      <c r="R262" s="73"/>
      <c r="S262" s="73"/>
      <c r="T262" s="74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20" t="s">
        <v>165</v>
      </c>
      <c r="AU262" s="20" t="s">
        <v>22</v>
      </c>
    </row>
    <row r="263" s="2" customFormat="1" ht="24.15" customHeight="1">
      <c r="A263" s="39"/>
      <c r="B263" s="173"/>
      <c r="C263" s="217" t="s">
        <v>472</v>
      </c>
      <c r="D263" s="217" t="s">
        <v>249</v>
      </c>
      <c r="E263" s="218" t="s">
        <v>617</v>
      </c>
      <c r="F263" s="219" t="s">
        <v>618</v>
      </c>
      <c r="G263" s="220" t="s">
        <v>384</v>
      </c>
      <c r="H263" s="221">
        <v>2</v>
      </c>
      <c r="I263" s="222"/>
      <c r="J263" s="223">
        <f>ROUND(I263*H263,2)</f>
        <v>0</v>
      </c>
      <c r="K263" s="219" t="s">
        <v>3</v>
      </c>
      <c r="L263" s="224"/>
      <c r="M263" s="225" t="s">
        <v>3</v>
      </c>
      <c r="N263" s="226" t="s">
        <v>45</v>
      </c>
      <c r="O263" s="73"/>
      <c r="P263" s="183">
        <f>O263*H263</f>
        <v>0</v>
      </c>
      <c r="Q263" s="183">
        <v>0.025649999999999999</v>
      </c>
      <c r="R263" s="183">
        <f>Q263*H263</f>
        <v>0.051299999999999998</v>
      </c>
      <c r="S263" s="183">
        <v>0</v>
      </c>
      <c r="T263" s="184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185" t="s">
        <v>202</v>
      </c>
      <c r="AT263" s="185" t="s">
        <v>249</v>
      </c>
      <c r="AU263" s="185" t="s">
        <v>22</v>
      </c>
      <c r="AY263" s="20" t="s">
        <v>156</v>
      </c>
      <c r="BE263" s="186">
        <f>IF(N263="základní",J263,0)</f>
        <v>0</v>
      </c>
      <c r="BF263" s="186">
        <f>IF(N263="snížená",J263,0)</f>
        <v>0</v>
      </c>
      <c r="BG263" s="186">
        <f>IF(N263="zákl. přenesená",J263,0)</f>
        <v>0</v>
      </c>
      <c r="BH263" s="186">
        <f>IF(N263="sníž. přenesená",J263,0)</f>
        <v>0</v>
      </c>
      <c r="BI263" s="186">
        <f>IF(N263="nulová",J263,0)</f>
        <v>0</v>
      </c>
      <c r="BJ263" s="20" t="s">
        <v>81</v>
      </c>
      <c r="BK263" s="186">
        <f>ROUND(I263*H263,2)</f>
        <v>0</v>
      </c>
      <c r="BL263" s="20" t="s">
        <v>163</v>
      </c>
      <c r="BM263" s="185" t="s">
        <v>2177</v>
      </c>
    </row>
    <row r="264" s="2" customFormat="1" ht="24.15" customHeight="1">
      <c r="A264" s="39"/>
      <c r="B264" s="173"/>
      <c r="C264" s="217" t="s">
        <v>477</v>
      </c>
      <c r="D264" s="217" t="s">
        <v>249</v>
      </c>
      <c r="E264" s="218" t="s">
        <v>621</v>
      </c>
      <c r="F264" s="219" t="s">
        <v>622</v>
      </c>
      <c r="G264" s="220" t="s">
        <v>384</v>
      </c>
      <c r="H264" s="221">
        <v>2</v>
      </c>
      <c r="I264" s="222"/>
      <c r="J264" s="223">
        <f>ROUND(I264*H264,2)</f>
        <v>0</v>
      </c>
      <c r="K264" s="219" t="s">
        <v>3</v>
      </c>
      <c r="L264" s="224"/>
      <c r="M264" s="225" t="s">
        <v>3</v>
      </c>
      <c r="N264" s="226" t="s">
        <v>45</v>
      </c>
      <c r="O264" s="73"/>
      <c r="P264" s="183">
        <f>O264*H264</f>
        <v>0</v>
      </c>
      <c r="Q264" s="183">
        <v>0.0027000000000000001</v>
      </c>
      <c r="R264" s="183">
        <f>Q264*H264</f>
        <v>0.0054000000000000003</v>
      </c>
      <c r="S264" s="183">
        <v>0</v>
      </c>
      <c r="T264" s="184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185" t="s">
        <v>202</v>
      </c>
      <c r="AT264" s="185" t="s">
        <v>249</v>
      </c>
      <c r="AU264" s="185" t="s">
        <v>22</v>
      </c>
      <c r="AY264" s="20" t="s">
        <v>156</v>
      </c>
      <c r="BE264" s="186">
        <f>IF(N264="základní",J264,0)</f>
        <v>0</v>
      </c>
      <c r="BF264" s="186">
        <f>IF(N264="snížená",J264,0)</f>
        <v>0</v>
      </c>
      <c r="BG264" s="186">
        <f>IF(N264="zákl. přenesená",J264,0)</f>
        <v>0</v>
      </c>
      <c r="BH264" s="186">
        <f>IF(N264="sníž. přenesená",J264,0)</f>
        <v>0</v>
      </c>
      <c r="BI264" s="186">
        <f>IF(N264="nulová",J264,0)</f>
        <v>0</v>
      </c>
      <c r="BJ264" s="20" t="s">
        <v>81</v>
      </c>
      <c r="BK264" s="186">
        <f>ROUND(I264*H264,2)</f>
        <v>0</v>
      </c>
      <c r="BL264" s="20" t="s">
        <v>163</v>
      </c>
      <c r="BM264" s="185" t="s">
        <v>2178</v>
      </c>
    </row>
    <row r="265" s="2" customFormat="1" ht="16.5" customHeight="1">
      <c r="A265" s="39"/>
      <c r="B265" s="173"/>
      <c r="C265" s="174" t="s">
        <v>481</v>
      </c>
      <c r="D265" s="174" t="s">
        <v>158</v>
      </c>
      <c r="E265" s="175" t="s">
        <v>625</v>
      </c>
      <c r="F265" s="176" t="s">
        <v>626</v>
      </c>
      <c r="G265" s="177" t="s">
        <v>384</v>
      </c>
      <c r="H265" s="178">
        <v>9</v>
      </c>
      <c r="I265" s="179"/>
      <c r="J265" s="180">
        <f>ROUND(I265*H265,2)</f>
        <v>0</v>
      </c>
      <c r="K265" s="176" t="s">
        <v>162</v>
      </c>
      <c r="L265" s="40"/>
      <c r="M265" s="181" t="s">
        <v>3</v>
      </c>
      <c r="N265" s="182" t="s">
        <v>45</v>
      </c>
      <c r="O265" s="73"/>
      <c r="P265" s="183">
        <f>O265*H265</f>
        <v>0</v>
      </c>
      <c r="Q265" s="183">
        <v>0.00016000000000000001</v>
      </c>
      <c r="R265" s="183">
        <f>Q265*H265</f>
        <v>0.0014400000000000001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163</v>
      </c>
      <c r="AT265" s="185" t="s">
        <v>158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2179</v>
      </c>
    </row>
    <row r="266" s="2" customFormat="1">
      <c r="A266" s="39"/>
      <c r="B266" s="40"/>
      <c r="C266" s="39"/>
      <c r="D266" s="187" t="s">
        <v>165</v>
      </c>
      <c r="E266" s="39"/>
      <c r="F266" s="188" t="s">
        <v>628</v>
      </c>
      <c r="G266" s="39"/>
      <c r="H266" s="39"/>
      <c r="I266" s="189"/>
      <c r="J266" s="39"/>
      <c r="K266" s="39"/>
      <c r="L266" s="40"/>
      <c r="M266" s="190"/>
      <c r="N266" s="191"/>
      <c r="O266" s="73"/>
      <c r="P266" s="73"/>
      <c r="Q266" s="73"/>
      <c r="R266" s="73"/>
      <c r="S266" s="73"/>
      <c r="T266" s="74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20" t="s">
        <v>165</v>
      </c>
      <c r="AU266" s="20" t="s">
        <v>22</v>
      </c>
    </row>
    <row r="267" s="2" customFormat="1" ht="16.5" customHeight="1">
      <c r="A267" s="39"/>
      <c r="B267" s="173"/>
      <c r="C267" s="174" t="s">
        <v>486</v>
      </c>
      <c r="D267" s="174" t="s">
        <v>158</v>
      </c>
      <c r="E267" s="175" t="s">
        <v>630</v>
      </c>
      <c r="F267" s="176" t="s">
        <v>631</v>
      </c>
      <c r="G267" s="177" t="s">
        <v>161</v>
      </c>
      <c r="H267" s="178">
        <v>67.930000000000007</v>
      </c>
      <c r="I267" s="179"/>
      <c r="J267" s="180">
        <f>ROUND(I267*H267,2)</f>
        <v>0</v>
      </c>
      <c r="K267" s="176" t="s">
        <v>162</v>
      </c>
      <c r="L267" s="40"/>
      <c r="M267" s="181" t="s">
        <v>3</v>
      </c>
      <c r="N267" s="182" t="s">
        <v>45</v>
      </c>
      <c r="O267" s="73"/>
      <c r="P267" s="183">
        <f>O267*H267</f>
        <v>0</v>
      </c>
      <c r="Q267" s="183">
        <v>0.00019000000000000001</v>
      </c>
      <c r="R267" s="183">
        <f>Q267*H267</f>
        <v>0.012906700000000002</v>
      </c>
      <c r="S267" s="183">
        <v>0</v>
      </c>
      <c r="T267" s="184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185" t="s">
        <v>163</v>
      </c>
      <c r="AT267" s="185" t="s">
        <v>158</v>
      </c>
      <c r="AU267" s="185" t="s">
        <v>22</v>
      </c>
      <c r="AY267" s="20" t="s">
        <v>156</v>
      </c>
      <c r="BE267" s="186">
        <f>IF(N267="základní",J267,0)</f>
        <v>0</v>
      </c>
      <c r="BF267" s="186">
        <f>IF(N267="snížená",J267,0)</f>
        <v>0</v>
      </c>
      <c r="BG267" s="186">
        <f>IF(N267="zákl. přenesená",J267,0)</f>
        <v>0</v>
      </c>
      <c r="BH267" s="186">
        <f>IF(N267="sníž. přenesená",J267,0)</f>
        <v>0</v>
      </c>
      <c r="BI267" s="186">
        <f>IF(N267="nulová",J267,0)</f>
        <v>0</v>
      </c>
      <c r="BJ267" s="20" t="s">
        <v>81</v>
      </c>
      <c r="BK267" s="186">
        <f>ROUND(I267*H267,2)</f>
        <v>0</v>
      </c>
      <c r="BL267" s="20" t="s">
        <v>163</v>
      </c>
      <c r="BM267" s="185" t="s">
        <v>2180</v>
      </c>
    </row>
    <row r="268" s="2" customFormat="1">
      <c r="A268" s="39"/>
      <c r="B268" s="40"/>
      <c r="C268" s="39"/>
      <c r="D268" s="187" t="s">
        <v>165</v>
      </c>
      <c r="E268" s="39"/>
      <c r="F268" s="188" t="s">
        <v>633</v>
      </c>
      <c r="G268" s="39"/>
      <c r="H268" s="39"/>
      <c r="I268" s="189"/>
      <c r="J268" s="39"/>
      <c r="K268" s="39"/>
      <c r="L268" s="40"/>
      <c r="M268" s="190"/>
      <c r="N268" s="191"/>
      <c r="O268" s="73"/>
      <c r="P268" s="73"/>
      <c r="Q268" s="73"/>
      <c r="R268" s="73"/>
      <c r="S268" s="73"/>
      <c r="T268" s="74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20" t="s">
        <v>165</v>
      </c>
      <c r="AU268" s="20" t="s">
        <v>22</v>
      </c>
    </row>
    <row r="269" s="13" customFormat="1">
      <c r="A269" s="13"/>
      <c r="B269" s="192"/>
      <c r="C269" s="13"/>
      <c r="D269" s="193" t="s">
        <v>167</v>
      </c>
      <c r="E269" s="194" t="s">
        <v>3</v>
      </c>
      <c r="F269" s="195" t="s">
        <v>2181</v>
      </c>
      <c r="G269" s="13"/>
      <c r="H269" s="196">
        <v>67.930000000000007</v>
      </c>
      <c r="I269" s="197"/>
      <c r="J269" s="13"/>
      <c r="K269" s="13"/>
      <c r="L269" s="192"/>
      <c r="M269" s="198"/>
      <c r="N269" s="199"/>
      <c r="O269" s="199"/>
      <c r="P269" s="199"/>
      <c r="Q269" s="199"/>
      <c r="R269" s="199"/>
      <c r="S269" s="199"/>
      <c r="T269" s="200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194" t="s">
        <v>167</v>
      </c>
      <c r="AU269" s="194" t="s">
        <v>22</v>
      </c>
      <c r="AV269" s="13" t="s">
        <v>22</v>
      </c>
      <c r="AW269" s="13" t="s">
        <v>36</v>
      </c>
      <c r="AX269" s="13" t="s">
        <v>74</v>
      </c>
      <c r="AY269" s="194" t="s">
        <v>156</v>
      </c>
    </row>
    <row r="270" s="14" customFormat="1">
      <c r="A270" s="14"/>
      <c r="B270" s="201"/>
      <c r="C270" s="14"/>
      <c r="D270" s="193" t="s">
        <v>167</v>
      </c>
      <c r="E270" s="202" t="s">
        <v>3</v>
      </c>
      <c r="F270" s="203" t="s">
        <v>174</v>
      </c>
      <c r="G270" s="14"/>
      <c r="H270" s="204">
        <v>67.930000000000007</v>
      </c>
      <c r="I270" s="205"/>
      <c r="J270" s="14"/>
      <c r="K270" s="14"/>
      <c r="L270" s="201"/>
      <c r="M270" s="206"/>
      <c r="N270" s="207"/>
      <c r="O270" s="207"/>
      <c r="P270" s="207"/>
      <c r="Q270" s="207"/>
      <c r="R270" s="207"/>
      <c r="S270" s="207"/>
      <c r="T270" s="208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02" t="s">
        <v>167</v>
      </c>
      <c r="AU270" s="202" t="s">
        <v>22</v>
      </c>
      <c r="AV270" s="14" t="s">
        <v>163</v>
      </c>
      <c r="AW270" s="14" t="s">
        <v>36</v>
      </c>
      <c r="AX270" s="14" t="s">
        <v>81</v>
      </c>
      <c r="AY270" s="202" t="s">
        <v>156</v>
      </c>
    </row>
    <row r="271" s="2" customFormat="1" ht="16.5" customHeight="1">
      <c r="A271" s="39"/>
      <c r="B271" s="173"/>
      <c r="C271" s="174" t="s">
        <v>490</v>
      </c>
      <c r="D271" s="174" t="s">
        <v>158</v>
      </c>
      <c r="E271" s="175" t="s">
        <v>636</v>
      </c>
      <c r="F271" s="176" t="s">
        <v>637</v>
      </c>
      <c r="G271" s="177" t="s">
        <v>161</v>
      </c>
      <c r="H271" s="178">
        <v>7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9.0000000000000006E-05</v>
      </c>
      <c r="R271" s="183">
        <f>Q271*H271</f>
        <v>0.00063000000000000003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2182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639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13" customFormat="1">
      <c r="A273" s="13"/>
      <c r="B273" s="192"/>
      <c r="C273" s="13"/>
      <c r="D273" s="193" t="s">
        <v>167</v>
      </c>
      <c r="E273" s="194" t="s">
        <v>3</v>
      </c>
      <c r="F273" s="195" t="s">
        <v>2183</v>
      </c>
      <c r="G273" s="13"/>
      <c r="H273" s="196">
        <v>7</v>
      </c>
      <c r="I273" s="197"/>
      <c r="J273" s="13"/>
      <c r="K273" s="13"/>
      <c r="L273" s="192"/>
      <c r="M273" s="198"/>
      <c r="N273" s="199"/>
      <c r="O273" s="199"/>
      <c r="P273" s="199"/>
      <c r="Q273" s="199"/>
      <c r="R273" s="199"/>
      <c r="S273" s="199"/>
      <c r="T273" s="200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194" t="s">
        <v>167</v>
      </c>
      <c r="AU273" s="194" t="s">
        <v>22</v>
      </c>
      <c r="AV273" s="13" t="s">
        <v>22</v>
      </c>
      <c r="AW273" s="13" t="s">
        <v>36</v>
      </c>
      <c r="AX273" s="13" t="s">
        <v>74</v>
      </c>
      <c r="AY273" s="194" t="s">
        <v>156</v>
      </c>
    </row>
    <row r="274" s="14" customFormat="1">
      <c r="A274" s="14"/>
      <c r="B274" s="201"/>
      <c r="C274" s="14"/>
      <c r="D274" s="193" t="s">
        <v>167</v>
      </c>
      <c r="E274" s="202" t="s">
        <v>3</v>
      </c>
      <c r="F274" s="203" t="s">
        <v>174</v>
      </c>
      <c r="G274" s="14"/>
      <c r="H274" s="204">
        <v>7</v>
      </c>
      <c r="I274" s="205"/>
      <c r="J274" s="14"/>
      <c r="K274" s="14"/>
      <c r="L274" s="201"/>
      <c r="M274" s="206"/>
      <c r="N274" s="207"/>
      <c r="O274" s="207"/>
      <c r="P274" s="207"/>
      <c r="Q274" s="207"/>
      <c r="R274" s="207"/>
      <c r="S274" s="207"/>
      <c r="T274" s="208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02" t="s">
        <v>167</v>
      </c>
      <c r="AU274" s="202" t="s">
        <v>22</v>
      </c>
      <c r="AV274" s="14" t="s">
        <v>163</v>
      </c>
      <c r="AW274" s="14" t="s">
        <v>36</v>
      </c>
      <c r="AX274" s="14" t="s">
        <v>81</v>
      </c>
      <c r="AY274" s="202" t="s">
        <v>156</v>
      </c>
    </row>
    <row r="275" s="12" customFormat="1" ht="22.8" customHeight="1">
      <c r="A275" s="12"/>
      <c r="B275" s="160"/>
      <c r="C275" s="12"/>
      <c r="D275" s="161" t="s">
        <v>73</v>
      </c>
      <c r="E275" s="171" t="s">
        <v>641</v>
      </c>
      <c r="F275" s="171" t="s">
        <v>642</v>
      </c>
      <c r="G275" s="12"/>
      <c r="H275" s="12"/>
      <c r="I275" s="163"/>
      <c r="J275" s="172">
        <f>BK275</f>
        <v>0</v>
      </c>
      <c r="K275" s="12"/>
      <c r="L275" s="160"/>
      <c r="M275" s="165"/>
      <c r="N275" s="166"/>
      <c r="O275" s="166"/>
      <c r="P275" s="167">
        <f>SUM(P276:P277)</f>
        <v>0</v>
      </c>
      <c r="Q275" s="166"/>
      <c r="R275" s="167">
        <f>SUM(R276:R277)</f>
        <v>0</v>
      </c>
      <c r="S275" s="166"/>
      <c r="T275" s="168">
        <f>SUM(T276:T277)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161" t="s">
        <v>81</v>
      </c>
      <c r="AT275" s="169" t="s">
        <v>73</v>
      </c>
      <c r="AU275" s="169" t="s">
        <v>81</v>
      </c>
      <c r="AY275" s="161" t="s">
        <v>156</v>
      </c>
      <c r="BK275" s="170">
        <f>SUM(BK276:BK277)</f>
        <v>0</v>
      </c>
    </row>
    <row r="276" s="2" customFormat="1" ht="24.15" customHeight="1">
      <c r="A276" s="39"/>
      <c r="B276" s="173"/>
      <c r="C276" s="174" t="s">
        <v>494</v>
      </c>
      <c r="D276" s="174" t="s">
        <v>158</v>
      </c>
      <c r="E276" s="175" t="s">
        <v>644</v>
      </c>
      <c r="F276" s="176" t="s">
        <v>645</v>
      </c>
      <c r="G276" s="177" t="s">
        <v>313</v>
      </c>
      <c r="H276" s="178">
        <v>2.5800000000000001</v>
      </c>
      <c r="I276" s="179"/>
      <c r="J276" s="180">
        <f>ROUND(I276*H276,2)</f>
        <v>0</v>
      </c>
      <c r="K276" s="176" t="s">
        <v>162</v>
      </c>
      <c r="L276" s="40"/>
      <c r="M276" s="181" t="s">
        <v>3</v>
      </c>
      <c r="N276" s="182" t="s">
        <v>45</v>
      </c>
      <c r="O276" s="73"/>
      <c r="P276" s="183">
        <f>O276*H276</f>
        <v>0</v>
      </c>
      <c r="Q276" s="183">
        <v>0</v>
      </c>
      <c r="R276" s="183">
        <f>Q276*H276</f>
        <v>0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163</v>
      </c>
      <c r="AT276" s="185" t="s">
        <v>158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2184</v>
      </c>
    </row>
    <row r="277" s="2" customFormat="1">
      <c r="A277" s="39"/>
      <c r="B277" s="40"/>
      <c r="C277" s="39"/>
      <c r="D277" s="187" t="s">
        <v>165</v>
      </c>
      <c r="E277" s="39"/>
      <c r="F277" s="188" t="s">
        <v>647</v>
      </c>
      <c r="G277" s="39"/>
      <c r="H277" s="39"/>
      <c r="I277" s="189"/>
      <c r="J277" s="39"/>
      <c r="K277" s="39"/>
      <c r="L277" s="40"/>
      <c r="M277" s="227"/>
      <c r="N277" s="228"/>
      <c r="O277" s="229"/>
      <c r="P277" s="229"/>
      <c r="Q277" s="229"/>
      <c r="R277" s="229"/>
      <c r="S277" s="229"/>
      <c r="T277" s="230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20" t="s">
        <v>165</v>
      </c>
      <c r="AU277" s="20" t="s">
        <v>22</v>
      </c>
    </row>
    <row r="278" s="2" customFormat="1" ht="6.96" customHeight="1">
      <c r="A278" s="39"/>
      <c r="B278" s="56"/>
      <c r="C278" s="57"/>
      <c r="D278" s="57"/>
      <c r="E278" s="57"/>
      <c r="F278" s="57"/>
      <c r="G278" s="57"/>
      <c r="H278" s="57"/>
      <c r="I278" s="57"/>
      <c r="J278" s="57"/>
      <c r="K278" s="57"/>
      <c r="L278" s="40"/>
      <c r="M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</row>
  </sheetData>
  <autoFilter ref="C89:K27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3_01/119001405"/>
    <hyperlink ref="F98" r:id="rId2" display="https://podminky.urs.cz/item/CS_URS_2023_01/119003131"/>
    <hyperlink ref="F102" r:id="rId3" display="https://podminky.urs.cz/item/CS_URS_2023_01/119003132"/>
    <hyperlink ref="F104" r:id="rId4" display="https://podminky.urs.cz/item/CS_URS_2023_01/119004111"/>
    <hyperlink ref="F108" r:id="rId5" display="https://podminky.urs.cz/item/CS_URS_2023_01/119004112"/>
    <hyperlink ref="F110" r:id="rId6" display="https://podminky.urs.cz/item/CS_URS_2023_01/121112003"/>
    <hyperlink ref="F114" r:id="rId7" display="https://podminky.urs.cz/item/CS_URS_2023_01/131151201"/>
    <hyperlink ref="F124" r:id="rId8" display="https://podminky.urs.cz/item/CS_URS_2023_01/131251201"/>
    <hyperlink ref="F128" r:id="rId9" display="https://podminky.urs.cz/item/CS_URS_2023_01/131351201"/>
    <hyperlink ref="F132" r:id="rId10" display="https://podminky.urs.cz/item/CS_URS_2023_01/139001101"/>
    <hyperlink ref="F137" r:id="rId11" display="https://podminky.urs.cz/item/CS_URS_2023_01/141721211"/>
    <hyperlink ref="F144" r:id="rId12" display="https://podminky.urs.cz/item/CS_URS_2023_01/151101201"/>
    <hyperlink ref="F149" r:id="rId13" display="https://podminky.urs.cz/item/CS_URS_2023_01/151101211"/>
    <hyperlink ref="F151" r:id="rId14" display="https://podminky.urs.cz/item/CS_URS_2023_01/162251102"/>
    <hyperlink ref="F155" r:id="rId15" display="https://podminky.urs.cz/item/CS_URS_2023_01/162251122"/>
    <hyperlink ref="F157" r:id="rId16" display="https://podminky.urs.cz/item/CS_URS_2023_01/162451106"/>
    <hyperlink ref="F163" r:id="rId17" display="https://podminky.urs.cz/item/CS_URS_2023_01/162451126"/>
    <hyperlink ref="F167" r:id="rId18" display="https://podminky.urs.cz/item/CS_URS_2023_01/167151101"/>
    <hyperlink ref="F169" r:id="rId19" display="https://podminky.urs.cz/item/CS_URS_2023_01/167151102"/>
    <hyperlink ref="F171" r:id="rId20" display="https://podminky.urs.cz/item/CS_URS_2023_01/171152501"/>
    <hyperlink ref="F175" r:id="rId21" display="https://podminky.urs.cz/item/CS_URS_2023_01/171201231"/>
    <hyperlink ref="F179" r:id="rId22" display="https://podminky.urs.cz/item/CS_URS_2023_01/171251201"/>
    <hyperlink ref="F183" r:id="rId23" display="https://podminky.urs.cz/item/CS_URS_2023_01/174151101"/>
    <hyperlink ref="F188" r:id="rId24" display="https://podminky.urs.cz/item/CS_URS_2023_01/175151101"/>
    <hyperlink ref="F195" r:id="rId25" display="https://podminky.urs.cz/item/CS_URS_2023_01/181311103"/>
    <hyperlink ref="F200" r:id="rId26" display="https://podminky.urs.cz/item/CS_URS_2023_01/451572111"/>
    <hyperlink ref="F204" r:id="rId27" display="https://podminky.urs.cz/item/CS_URS_2023_01/452313131"/>
    <hyperlink ref="F208" r:id="rId28" display="https://podminky.urs.cz/item/CS_URS_2023_01/452353101"/>
    <hyperlink ref="F213" r:id="rId29" display="https://podminky.urs.cz/item/CS_URS_2023_01/857242122"/>
    <hyperlink ref="F223" r:id="rId30" display="https://podminky.urs.cz/item/CS_URS_2023_01/877171101"/>
    <hyperlink ref="F228" r:id="rId31" display="https://podminky.urs.cz/item/CS_URS_2023_01/877211101"/>
    <hyperlink ref="F232" r:id="rId32" display="https://podminky.urs.cz/item/CS_URS_2023_01/877211113"/>
    <hyperlink ref="F240" r:id="rId33" display="https://podminky.urs.cz/item/CS_URS_2023_01/891211112"/>
    <hyperlink ref="F249" r:id="rId34" display="https://podminky.urs.cz/item/CS_URS_2023_01/891247112"/>
    <hyperlink ref="F252" r:id="rId35" display="https://podminky.urs.cz/item/CS_URS_2023_01/892241111"/>
    <hyperlink ref="F256" r:id="rId36" display="https://podminky.urs.cz/item/CS_URS_2023_01/892372111"/>
    <hyperlink ref="F258" r:id="rId37" display="https://podminky.urs.cz/item/CS_URS_2023_01/899401112"/>
    <hyperlink ref="F262" r:id="rId38" display="https://podminky.urs.cz/item/CS_URS_2023_01/899401113"/>
    <hyperlink ref="F266" r:id="rId39" display="https://podminky.urs.cz/item/CS_URS_2023_01/899713111"/>
    <hyperlink ref="F268" r:id="rId40" display="https://podminky.urs.cz/item/CS_URS_2023_01/899721111"/>
    <hyperlink ref="F272" r:id="rId41" display="https://podminky.urs.cz/item/CS_URS_2023_01/899722113"/>
    <hyperlink ref="F277" r:id="rId42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3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116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1805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2185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110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ROUND(J90,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ROUND((SUM(BE90:BE279)),  2)</f>
        <v>0</v>
      </c>
      <c r="G35" s="39"/>
      <c r="H35" s="39"/>
      <c r="I35" s="132">
        <v>0.20999999999999999</v>
      </c>
      <c r="J35" s="131">
        <f>ROUND(((SUM(BE90:BE279))*I35),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ROUND((SUM(BF90:BF279)),  2)</f>
        <v>0</v>
      </c>
      <c r="G36" s="39"/>
      <c r="H36" s="39"/>
      <c r="I36" s="132">
        <v>0.14999999999999999</v>
      </c>
      <c r="J36" s="131">
        <f>ROUND(((SUM(BF90:BF279))*I36),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ROUND((SUM(BG90:BG279)),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ROUND((SUM(BH90:BH279)),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ROUND((SUM(BI90:BI279)),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1805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03.3 - Řad C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J90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J91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J92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J202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139</v>
      </c>
      <c r="E67" s="148"/>
      <c r="F67" s="148"/>
      <c r="G67" s="148"/>
      <c r="H67" s="148"/>
      <c r="I67" s="148"/>
      <c r="J67" s="149">
        <f>J215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140</v>
      </c>
      <c r="E68" s="148"/>
      <c r="F68" s="148"/>
      <c r="G68" s="148"/>
      <c r="H68" s="148"/>
      <c r="I68" s="148"/>
      <c r="J68" s="149">
        <f>J277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9"/>
      <c r="B69" s="40"/>
      <c r="C69" s="39"/>
      <c r="D69" s="39"/>
      <c r="E69" s="39"/>
      <c r="F69" s="39"/>
      <c r="G69" s="39"/>
      <c r="H69" s="39"/>
      <c r="I69" s="39"/>
      <c r="J69" s="39"/>
      <c r="K69" s="39"/>
      <c r="L69" s="125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</row>
    <row r="70" s="2" customFormat="1" ht="6.96" customHeight="1">
      <c r="A70" s="39"/>
      <c r="B70" s="56"/>
      <c r="C70" s="57"/>
      <c r="D70" s="57"/>
      <c r="E70" s="57"/>
      <c r="F70" s="57"/>
      <c r="G70" s="57"/>
      <c r="H70" s="57"/>
      <c r="I70" s="57"/>
      <c r="J70" s="57"/>
      <c r="K70" s="57"/>
      <c r="L70" s="125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4" s="2" customFormat="1" ht="6.96" customHeight="1">
      <c r="A74" s="39"/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125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</row>
    <row r="75" s="2" customFormat="1" ht="24.96" customHeight="1">
      <c r="A75" s="39"/>
      <c r="B75" s="40"/>
      <c r="C75" s="24" t="s">
        <v>141</v>
      </c>
      <c r="D75" s="39"/>
      <c r="E75" s="39"/>
      <c r="F75" s="39"/>
      <c r="G75" s="39"/>
      <c r="H75" s="39"/>
      <c r="I75" s="39"/>
      <c r="J75" s="39"/>
      <c r="K75" s="39"/>
      <c r="L75" s="125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6.96" customHeight="1">
      <c r="A76" s="39"/>
      <c r="B76" s="40"/>
      <c r="C76" s="39"/>
      <c r="D76" s="39"/>
      <c r="E76" s="39"/>
      <c r="F76" s="39"/>
      <c r="G76" s="39"/>
      <c r="H76" s="39"/>
      <c r="I76" s="39"/>
      <c r="J76" s="39"/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2" customHeight="1">
      <c r="A77" s="39"/>
      <c r="B77" s="40"/>
      <c r="C77" s="33" t="s">
        <v>17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6.5" customHeight="1">
      <c r="A78" s="39"/>
      <c r="B78" s="40"/>
      <c r="C78" s="39"/>
      <c r="D78" s="39"/>
      <c r="E78" s="124" t="str">
        <f>E7</f>
        <v>Kanalizace a vodovod Dolní Beřkovice a Podvlčí</v>
      </c>
      <c r="F78" s="33"/>
      <c r="G78" s="33"/>
      <c r="H78" s="33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1" customFormat="1" ht="12" customHeight="1">
      <c r="B79" s="23"/>
      <c r="C79" s="33" t="s">
        <v>128</v>
      </c>
      <c r="L79" s="23"/>
    </row>
    <row r="80" s="2" customFormat="1" ht="16.5" customHeight="1">
      <c r="A80" s="39"/>
      <c r="B80" s="40"/>
      <c r="C80" s="39"/>
      <c r="D80" s="39"/>
      <c r="E80" s="124" t="s">
        <v>1805</v>
      </c>
      <c r="F80" s="39"/>
      <c r="G80" s="39"/>
      <c r="H80" s="39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12" customHeight="1">
      <c r="A81" s="39"/>
      <c r="B81" s="40"/>
      <c r="C81" s="33" t="s">
        <v>130</v>
      </c>
      <c r="D81" s="39"/>
      <c r="E81" s="39"/>
      <c r="F81" s="39"/>
      <c r="G81" s="39"/>
      <c r="H81" s="39"/>
      <c r="I81" s="39"/>
      <c r="J81" s="39"/>
      <c r="K81" s="3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16.5" customHeight="1">
      <c r="A82" s="39"/>
      <c r="B82" s="40"/>
      <c r="C82" s="39"/>
      <c r="D82" s="39"/>
      <c r="E82" s="63" t="str">
        <f>E11</f>
        <v>IO 03.3 - Řad C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39"/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23</v>
      </c>
      <c r="D84" s="39"/>
      <c r="E84" s="39"/>
      <c r="F84" s="28" t="str">
        <f>F14</f>
        <v xml:space="preserve"> </v>
      </c>
      <c r="G84" s="39"/>
      <c r="H84" s="39"/>
      <c r="I84" s="33" t="s">
        <v>25</v>
      </c>
      <c r="J84" s="65" t="str">
        <f>IF(J14="","",J14)</f>
        <v>18. 4. 2023</v>
      </c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40.05" customHeight="1">
      <c r="A86" s="39"/>
      <c r="B86" s="40"/>
      <c r="C86" s="33" t="s">
        <v>27</v>
      </c>
      <c r="D86" s="39"/>
      <c r="E86" s="39"/>
      <c r="F86" s="28" t="str">
        <f>E17</f>
        <v>Obec Dolní Beřkovice, Kláštěrní 110, 27701</v>
      </c>
      <c r="G86" s="39"/>
      <c r="H86" s="39"/>
      <c r="I86" s="33" t="s">
        <v>33</v>
      </c>
      <c r="J86" s="37" t="str">
        <f>E23</f>
        <v>VHS PROJEKT s.r.o., Přemyslova 153, Kralupy n.Vlt.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15" customHeight="1">
      <c r="A87" s="39"/>
      <c r="B87" s="40"/>
      <c r="C87" s="33" t="s">
        <v>31</v>
      </c>
      <c r="D87" s="39"/>
      <c r="E87" s="39"/>
      <c r="F87" s="28" t="str">
        <f>IF(E20="","",E20)</f>
        <v>Vyplň údaj</v>
      </c>
      <c r="G87" s="39"/>
      <c r="H87" s="39"/>
      <c r="I87" s="33" t="s">
        <v>37</v>
      </c>
      <c r="J87" s="37" t="str">
        <f>E26</f>
        <v xml:space="preserve"> </v>
      </c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0.32" customHeight="1">
      <c r="A88" s="39"/>
      <c r="B88" s="40"/>
      <c r="C88" s="39"/>
      <c r="D88" s="39"/>
      <c r="E88" s="39"/>
      <c r="F88" s="39"/>
      <c r="G88" s="39"/>
      <c r="H88" s="39"/>
      <c r="I88" s="39"/>
      <c r="J88" s="39"/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11" customFormat="1" ht="29.28" customHeight="1">
      <c r="A89" s="150"/>
      <c r="B89" s="151"/>
      <c r="C89" s="152" t="s">
        <v>142</v>
      </c>
      <c r="D89" s="153" t="s">
        <v>59</v>
      </c>
      <c r="E89" s="153" t="s">
        <v>55</v>
      </c>
      <c r="F89" s="153" t="s">
        <v>56</v>
      </c>
      <c r="G89" s="153" t="s">
        <v>143</v>
      </c>
      <c r="H89" s="153" t="s">
        <v>144</v>
      </c>
      <c r="I89" s="153" t="s">
        <v>145</v>
      </c>
      <c r="J89" s="153" t="s">
        <v>134</v>
      </c>
      <c r="K89" s="154" t="s">
        <v>146</v>
      </c>
      <c r="L89" s="155"/>
      <c r="M89" s="81" t="s">
        <v>3</v>
      </c>
      <c r="N89" s="82" t="s">
        <v>44</v>
      </c>
      <c r="O89" s="82" t="s">
        <v>147</v>
      </c>
      <c r="P89" s="82" t="s">
        <v>148</v>
      </c>
      <c r="Q89" s="82" t="s">
        <v>149</v>
      </c>
      <c r="R89" s="82" t="s">
        <v>150</v>
      </c>
      <c r="S89" s="82" t="s">
        <v>151</v>
      </c>
      <c r="T89" s="83" t="s">
        <v>152</v>
      </c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</row>
    <row r="90" s="2" customFormat="1" ht="22.8" customHeight="1">
      <c r="A90" s="39"/>
      <c r="B90" s="40"/>
      <c r="C90" s="88" t="s">
        <v>153</v>
      </c>
      <c r="D90" s="39"/>
      <c r="E90" s="39"/>
      <c r="F90" s="39"/>
      <c r="G90" s="39"/>
      <c r="H90" s="39"/>
      <c r="I90" s="39"/>
      <c r="J90" s="156">
        <f>BK90</f>
        <v>0</v>
      </c>
      <c r="K90" s="39"/>
      <c r="L90" s="40"/>
      <c r="M90" s="84"/>
      <c r="N90" s="69"/>
      <c r="O90" s="85"/>
      <c r="P90" s="157">
        <f>P91</f>
        <v>0</v>
      </c>
      <c r="Q90" s="85"/>
      <c r="R90" s="157">
        <f>R91</f>
        <v>1.5777514599999998</v>
      </c>
      <c r="S90" s="85"/>
      <c r="T90" s="158">
        <f>T91</f>
        <v>0</v>
      </c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T90" s="20" t="s">
        <v>73</v>
      </c>
      <c r="AU90" s="20" t="s">
        <v>135</v>
      </c>
      <c r="BK90" s="159">
        <f>BK91</f>
        <v>0</v>
      </c>
    </row>
    <row r="91" s="12" customFormat="1" ht="25.92" customHeight="1">
      <c r="A91" s="12"/>
      <c r="B91" s="160"/>
      <c r="C91" s="12"/>
      <c r="D91" s="161" t="s">
        <v>73</v>
      </c>
      <c r="E91" s="162" t="s">
        <v>154</v>
      </c>
      <c r="F91" s="162" t="s">
        <v>155</v>
      </c>
      <c r="G91" s="12"/>
      <c r="H91" s="12"/>
      <c r="I91" s="163"/>
      <c r="J91" s="164">
        <f>BK91</f>
        <v>0</v>
      </c>
      <c r="K91" s="12"/>
      <c r="L91" s="160"/>
      <c r="M91" s="165"/>
      <c r="N91" s="166"/>
      <c r="O91" s="166"/>
      <c r="P91" s="167">
        <f>P92+P202+P215+P277</f>
        <v>0</v>
      </c>
      <c r="Q91" s="166"/>
      <c r="R91" s="167">
        <f>R92+R202+R215+R277</f>
        <v>1.5777514599999998</v>
      </c>
      <c r="S91" s="166"/>
      <c r="T91" s="168">
        <f>T92+T202+T215+T277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1" t="s">
        <v>81</v>
      </c>
      <c r="AT91" s="169" t="s">
        <v>73</v>
      </c>
      <c r="AU91" s="169" t="s">
        <v>74</v>
      </c>
      <c r="AY91" s="161" t="s">
        <v>156</v>
      </c>
      <c r="BK91" s="170">
        <f>BK92+BK202+BK215+BK277</f>
        <v>0</v>
      </c>
    </row>
    <row r="92" s="12" customFormat="1" ht="22.8" customHeight="1">
      <c r="A92" s="12"/>
      <c r="B92" s="160"/>
      <c r="C92" s="12"/>
      <c r="D92" s="161" t="s">
        <v>73</v>
      </c>
      <c r="E92" s="171" t="s">
        <v>81</v>
      </c>
      <c r="F92" s="171" t="s">
        <v>157</v>
      </c>
      <c r="G92" s="12"/>
      <c r="H92" s="12"/>
      <c r="I92" s="163"/>
      <c r="J92" s="172">
        <f>BK92</f>
        <v>0</v>
      </c>
      <c r="K92" s="12"/>
      <c r="L92" s="160"/>
      <c r="M92" s="165"/>
      <c r="N92" s="166"/>
      <c r="O92" s="166"/>
      <c r="P92" s="167">
        <f>SUM(P93:P201)</f>
        <v>0</v>
      </c>
      <c r="Q92" s="166"/>
      <c r="R92" s="167">
        <f>SUM(R93:R201)</f>
        <v>0.26770356000000001</v>
      </c>
      <c r="S92" s="166"/>
      <c r="T92" s="168">
        <f>SUM(T93:T201)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1" t="s">
        <v>81</v>
      </c>
      <c r="AT92" s="169" t="s">
        <v>73</v>
      </c>
      <c r="AU92" s="169" t="s">
        <v>81</v>
      </c>
      <c r="AY92" s="161" t="s">
        <v>156</v>
      </c>
      <c r="BK92" s="170">
        <f>SUM(BK93:BK201)</f>
        <v>0</v>
      </c>
    </row>
    <row r="93" s="2" customFormat="1" ht="49.05" customHeight="1">
      <c r="A93" s="39"/>
      <c r="B93" s="173"/>
      <c r="C93" s="174" t="s">
        <v>81</v>
      </c>
      <c r="D93" s="174" t="s">
        <v>158</v>
      </c>
      <c r="E93" s="175" t="s">
        <v>159</v>
      </c>
      <c r="F93" s="176" t="s">
        <v>160</v>
      </c>
      <c r="G93" s="177" t="s">
        <v>161</v>
      </c>
      <c r="H93" s="178">
        <v>1.5</v>
      </c>
      <c r="I93" s="179"/>
      <c r="J93" s="180">
        <f>ROUND(I93*H93,2)</f>
        <v>0</v>
      </c>
      <c r="K93" s="176" t="s">
        <v>162</v>
      </c>
      <c r="L93" s="40"/>
      <c r="M93" s="181" t="s">
        <v>3</v>
      </c>
      <c r="N93" s="182" t="s">
        <v>45</v>
      </c>
      <c r="O93" s="73"/>
      <c r="P93" s="183">
        <f>O93*H93</f>
        <v>0</v>
      </c>
      <c r="Q93" s="183">
        <v>0.036900000000000002</v>
      </c>
      <c r="R93" s="183">
        <f>Q93*H93</f>
        <v>0.055350000000000003</v>
      </c>
      <c r="S93" s="183">
        <v>0</v>
      </c>
      <c r="T93" s="184">
        <f>S93*H93</f>
        <v>0</v>
      </c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R93" s="185" t="s">
        <v>163</v>
      </c>
      <c r="AT93" s="185" t="s">
        <v>158</v>
      </c>
      <c r="AU93" s="185" t="s">
        <v>22</v>
      </c>
      <c r="AY93" s="20" t="s">
        <v>156</v>
      </c>
      <c r="BE93" s="186">
        <f>IF(N93="základní",J93,0)</f>
        <v>0</v>
      </c>
      <c r="BF93" s="186">
        <f>IF(N93="snížená",J93,0)</f>
        <v>0</v>
      </c>
      <c r="BG93" s="186">
        <f>IF(N93="zákl. přenesená",J93,0)</f>
        <v>0</v>
      </c>
      <c r="BH93" s="186">
        <f>IF(N93="sníž. přenesená",J93,0)</f>
        <v>0</v>
      </c>
      <c r="BI93" s="186">
        <f>IF(N93="nulová",J93,0)</f>
        <v>0</v>
      </c>
      <c r="BJ93" s="20" t="s">
        <v>81</v>
      </c>
      <c r="BK93" s="186">
        <f>ROUND(I93*H93,2)</f>
        <v>0</v>
      </c>
      <c r="BL93" s="20" t="s">
        <v>163</v>
      </c>
      <c r="BM93" s="185" t="s">
        <v>2186</v>
      </c>
    </row>
    <row r="94" s="2" customFormat="1">
      <c r="A94" s="39"/>
      <c r="B94" s="40"/>
      <c r="C94" s="39"/>
      <c r="D94" s="187" t="s">
        <v>165</v>
      </c>
      <c r="E94" s="39"/>
      <c r="F94" s="188" t="s">
        <v>166</v>
      </c>
      <c r="G94" s="39"/>
      <c r="H94" s="39"/>
      <c r="I94" s="189"/>
      <c r="J94" s="39"/>
      <c r="K94" s="39"/>
      <c r="L94" s="40"/>
      <c r="M94" s="190"/>
      <c r="N94" s="191"/>
      <c r="O94" s="73"/>
      <c r="P94" s="73"/>
      <c r="Q94" s="73"/>
      <c r="R94" s="73"/>
      <c r="S94" s="73"/>
      <c r="T94" s="74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T94" s="20" t="s">
        <v>165</v>
      </c>
      <c r="AU94" s="20" t="s">
        <v>22</v>
      </c>
    </row>
    <row r="95" s="13" customFormat="1">
      <c r="A95" s="13"/>
      <c r="B95" s="192"/>
      <c r="C95" s="13"/>
      <c r="D95" s="193" t="s">
        <v>167</v>
      </c>
      <c r="E95" s="194" t="s">
        <v>3</v>
      </c>
      <c r="F95" s="195" t="s">
        <v>168</v>
      </c>
      <c r="G95" s="13"/>
      <c r="H95" s="196">
        <v>1.5</v>
      </c>
      <c r="I95" s="197"/>
      <c r="J95" s="13"/>
      <c r="K95" s="13"/>
      <c r="L95" s="192"/>
      <c r="M95" s="198"/>
      <c r="N95" s="199"/>
      <c r="O95" s="199"/>
      <c r="P95" s="199"/>
      <c r="Q95" s="199"/>
      <c r="R95" s="199"/>
      <c r="S95" s="199"/>
      <c r="T95" s="200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194" t="s">
        <v>167</v>
      </c>
      <c r="AU95" s="194" t="s">
        <v>22</v>
      </c>
      <c r="AV95" s="13" t="s">
        <v>22</v>
      </c>
      <c r="AW95" s="13" t="s">
        <v>36</v>
      </c>
      <c r="AX95" s="13" t="s">
        <v>74</v>
      </c>
      <c r="AY95" s="194" t="s">
        <v>156</v>
      </c>
    </row>
    <row r="96" s="14" customFormat="1">
      <c r="A96" s="14"/>
      <c r="B96" s="201"/>
      <c r="C96" s="14"/>
      <c r="D96" s="193" t="s">
        <v>167</v>
      </c>
      <c r="E96" s="202" t="s">
        <v>3</v>
      </c>
      <c r="F96" s="203" t="s">
        <v>174</v>
      </c>
      <c r="G96" s="14"/>
      <c r="H96" s="204">
        <v>1.5</v>
      </c>
      <c r="I96" s="205"/>
      <c r="J96" s="14"/>
      <c r="K96" s="14"/>
      <c r="L96" s="201"/>
      <c r="M96" s="206"/>
      <c r="N96" s="207"/>
      <c r="O96" s="207"/>
      <c r="P96" s="207"/>
      <c r="Q96" s="207"/>
      <c r="R96" s="207"/>
      <c r="S96" s="207"/>
      <c r="T96" s="208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02" t="s">
        <v>167</v>
      </c>
      <c r="AU96" s="202" t="s">
        <v>22</v>
      </c>
      <c r="AV96" s="14" t="s">
        <v>163</v>
      </c>
      <c r="AW96" s="14" t="s">
        <v>36</v>
      </c>
      <c r="AX96" s="14" t="s">
        <v>81</v>
      </c>
      <c r="AY96" s="202" t="s">
        <v>156</v>
      </c>
    </row>
    <row r="97" s="2" customFormat="1" ht="49.05" customHeight="1">
      <c r="A97" s="39"/>
      <c r="B97" s="173"/>
      <c r="C97" s="174" t="s">
        <v>22</v>
      </c>
      <c r="D97" s="174" t="s">
        <v>158</v>
      </c>
      <c r="E97" s="175" t="s">
        <v>176</v>
      </c>
      <c r="F97" s="176" t="s">
        <v>177</v>
      </c>
      <c r="G97" s="177" t="s">
        <v>161</v>
      </c>
      <c r="H97" s="178">
        <v>1.5</v>
      </c>
      <c r="I97" s="179"/>
      <c r="J97" s="180">
        <f>ROUND(I97*H97,2)</f>
        <v>0</v>
      </c>
      <c r="K97" s="176" t="s">
        <v>162</v>
      </c>
      <c r="L97" s="40"/>
      <c r="M97" s="181" t="s">
        <v>3</v>
      </c>
      <c r="N97" s="182" t="s">
        <v>45</v>
      </c>
      <c r="O97" s="73"/>
      <c r="P97" s="183">
        <f>O97*H97</f>
        <v>0</v>
      </c>
      <c r="Q97" s="183">
        <v>0.036900000000000002</v>
      </c>
      <c r="R97" s="183">
        <f>Q97*H97</f>
        <v>0.055350000000000003</v>
      </c>
      <c r="S97" s="183">
        <v>0</v>
      </c>
      <c r="T97" s="184">
        <f>S97*H97</f>
        <v>0</v>
      </c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R97" s="185" t="s">
        <v>163</v>
      </c>
      <c r="AT97" s="185" t="s">
        <v>158</v>
      </c>
      <c r="AU97" s="185" t="s">
        <v>22</v>
      </c>
      <c r="AY97" s="20" t="s">
        <v>156</v>
      </c>
      <c r="BE97" s="186">
        <f>IF(N97="základní",J97,0)</f>
        <v>0</v>
      </c>
      <c r="BF97" s="186">
        <f>IF(N97="snížená",J97,0)</f>
        <v>0</v>
      </c>
      <c r="BG97" s="186">
        <f>IF(N97="zákl. přenesená",J97,0)</f>
        <v>0</v>
      </c>
      <c r="BH97" s="186">
        <f>IF(N97="sníž. přenesená",J97,0)</f>
        <v>0</v>
      </c>
      <c r="BI97" s="186">
        <f>IF(N97="nulová",J97,0)</f>
        <v>0</v>
      </c>
      <c r="BJ97" s="20" t="s">
        <v>81</v>
      </c>
      <c r="BK97" s="186">
        <f>ROUND(I97*H97,2)</f>
        <v>0</v>
      </c>
      <c r="BL97" s="20" t="s">
        <v>163</v>
      </c>
      <c r="BM97" s="185" t="s">
        <v>2187</v>
      </c>
    </row>
    <row r="98" s="2" customFormat="1">
      <c r="A98" s="39"/>
      <c r="B98" s="40"/>
      <c r="C98" s="39"/>
      <c r="D98" s="187" t="s">
        <v>165</v>
      </c>
      <c r="E98" s="39"/>
      <c r="F98" s="188" t="s">
        <v>179</v>
      </c>
      <c r="G98" s="39"/>
      <c r="H98" s="39"/>
      <c r="I98" s="189"/>
      <c r="J98" s="39"/>
      <c r="K98" s="39"/>
      <c r="L98" s="40"/>
      <c r="M98" s="190"/>
      <c r="N98" s="191"/>
      <c r="O98" s="73"/>
      <c r="P98" s="73"/>
      <c r="Q98" s="73"/>
      <c r="R98" s="73"/>
      <c r="S98" s="73"/>
      <c r="T98" s="74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T98" s="20" t="s">
        <v>165</v>
      </c>
      <c r="AU98" s="20" t="s">
        <v>22</v>
      </c>
    </row>
    <row r="99" s="13" customFormat="1">
      <c r="A99" s="13"/>
      <c r="B99" s="192"/>
      <c r="C99" s="13"/>
      <c r="D99" s="193" t="s">
        <v>167</v>
      </c>
      <c r="E99" s="194" t="s">
        <v>3</v>
      </c>
      <c r="F99" s="195" t="s">
        <v>168</v>
      </c>
      <c r="G99" s="13"/>
      <c r="H99" s="196">
        <v>1.5</v>
      </c>
      <c r="I99" s="197"/>
      <c r="J99" s="13"/>
      <c r="K99" s="13"/>
      <c r="L99" s="192"/>
      <c r="M99" s="198"/>
      <c r="N99" s="199"/>
      <c r="O99" s="199"/>
      <c r="P99" s="199"/>
      <c r="Q99" s="199"/>
      <c r="R99" s="199"/>
      <c r="S99" s="199"/>
      <c r="T99" s="200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194" t="s">
        <v>167</v>
      </c>
      <c r="AU99" s="194" t="s">
        <v>22</v>
      </c>
      <c r="AV99" s="13" t="s">
        <v>22</v>
      </c>
      <c r="AW99" s="13" t="s">
        <v>36</v>
      </c>
      <c r="AX99" s="13" t="s">
        <v>74</v>
      </c>
      <c r="AY99" s="194" t="s">
        <v>156</v>
      </c>
    </row>
    <row r="100" s="14" customFormat="1">
      <c r="A100" s="14"/>
      <c r="B100" s="201"/>
      <c r="C100" s="14"/>
      <c r="D100" s="193" t="s">
        <v>167</v>
      </c>
      <c r="E100" s="202" t="s">
        <v>3</v>
      </c>
      <c r="F100" s="203" t="s">
        <v>174</v>
      </c>
      <c r="G100" s="14"/>
      <c r="H100" s="204">
        <v>1.5</v>
      </c>
      <c r="I100" s="205"/>
      <c r="J100" s="14"/>
      <c r="K100" s="14"/>
      <c r="L100" s="201"/>
      <c r="M100" s="206"/>
      <c r="N100" s="207"/>
      <c r="O100" s="207"/>
      <c r="P100" s="207"/>
      <c r="Q100" s="207"/>
      <c r="R100" s="207"/>
      <c r="S100" s="207"/>
      <c r="T100" s="208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02" t="s">
        <v>167</v>
      </c>
      <c r="AU100" s="202" t="s">
        <v>22</v>
      </c>
      <c r="AV100" s="14" t="s">
        <v>163</v>
      </c>
      <c r="AW100" s="14" t="s">
        <v>36</v>
      </c>
      <c r="AX100" s="14" t="s">
        <v>81</v>
      </c>
      <c r="AY100" s="202" t="s">
        <v>156</v>
      </c>
    </row>
    <row r="101" s="2" customFormat="1" ht="16.5" customHeight="1">
      <c r="A101" s="39"/>
      <c r="B101" s="173"/>
      <c r="C101" s="174" t="s">
        <v>175</v>
      </c>
      <c r="D101" s="174" t="s">
        <v>158</v>
      </c>
      <c r="E101" s="175" t="s">
        <v>181</v>
      </c>
      <c r="F101" s="176" t="s">
        <v>182</v>
      </c>
      <c r="G101" s="177" t="s">
        <v>161</v>
      </c>
      <c r="H101" s="178">
        <v>23</v>
      </c>
      <c r="I101" s="179"/>
      <c r="J101" s="180">
        <f>ROUND(I101*H101,2)</f>
        <v>0</v>
      </c>
      <c r="K101" s="176" t="s">
        <v>162</v>
      </c>
      <c r="L101" s="40"/>
      <c r="M101" s="181" t="s">
        <v>3</v>
      </c>
      <c r="N101" s="182" t="s">
        <v>45</v>
      </c>
      <c r="O101" s="73"/>
      <c r="P101" s="183">
        <f>O101*H101</f>
        <v>0</v>
      </c>
      <c r="Q101" s="183">
        <v>0.00055999999999999995</v>
      </c>
      <c r="R101" s="183">
        <f>Q101*H101</f>
        <v>0.012879999999999999</v>
      </c>
      <c r="S101" s="183">
        <v>0</v>
      </c>
      <c r="T101" s="184">
        <f>S101*H101</f>
        <v>0</v>
      </c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R101" s="185" t="s">
        <v>163</v>
      </c>
      <c r="AT101" s="185" t="s">
        <v>158</v>
      </c>
      <c r="AU101" s="185" t="s">
        <v>22</v>
      </c>
      <c r="AY101" s="20" t="s">
        <v>156</v>
      </c>
      <c r="BE101" s="186">
        <f>IF(N101="základní",J101,0)</f>
        <v>0</v>
      </c>
      <c r="BF101" s="186">
        <f>IF(N101="snížená",J101,0)</f>
        <v>0</v>
      </c>
      <c r="BG101" s="186">
        <f>IF(N101="zákl. přenesená",J101,0)</f>
        <v>0</v>
      </c>
      <c r="BH101" s="186">
        <f>IF(N101="sníž. přenesená",J101,0)</f>
        <v>0</v>
      </c>
      <c r="BI101" s="186">
        <f>IF(N101="nulová",J101,0)</f>
        <v>0</v>
      </c>
      <c r="BJ101" s="20" t="s">
        <v>81</v>
      </c>
      <c r="BK101" s="186">
        <f>ROUND(I101*H101,2)</f>
        <v>0</v>
      </c>
      <c r="BL101" s="20" t="s">
        <v>163</v>
      </c>
      <c r="BM101" s="185" t="s">
        <v>2188</v>
      </c>
    </row>
    <row r="102" s="2" customFormat="1">
      <c r="A102" s="39"/>
      <c r="B102" s="40"/>
      <c r="C102" s="39"/>
      <c r="D102" s="187" t="s">
        <v>165</v>
      </c>
      <c r="E102" s="39"/>
      <c r="F102" s="188" t="s">
        <v>184</v>
      </c>
      <c r="G102" s="39"/>
      <c r="H102" s="39"/>
      <c r="I102" s="189"/>
      <c r="J102" s="39"/>
      <c r="K102" s="39"/>
      <c r="L102" s="40"/>
      <c r="M102" s="190"/>
      <c r="N102" s="191"/>
      <c r="O102" s="73"/>
      <c r="P102" s="73"/>
      <c r="Q102" s="73"/>
      <c r="R102" s="73"/>
      <c r="S102" s="73"/>
      <c r="T102" s="74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T102" s="20" t="s">
        <v>165</v>
      </c>
      <c r="AU102" s="20" t="s">
        <v>22</v>
      </c>
    </row>
    <row r="103" s="13" customFormat="1">
      <c r="A103" s="13"/>
      <c r="B103" s="192"/>
      <c r="C103" s="13"/>
      <c r="D103" s="193" t="s">
        <v>167</v>
      </c>
      <c r="E103" s="194" t="s">
        <v>3</v>
      </c>
      <c r="F103" s="195" t="s">
        <v>2189</v>
      </c>
      <c r="G103" s="13"/>
      <c r="H103" s="196">
        <v>23</v>
      </c>
      <c r="I103" s="197"/>
      <c r="J103" s="13"/>
      <c r="K103" s="13"/>
      <c r="L103" s="192"/>
      <c r="M103" s="198"/>
      <c r="N103" s="199"/>
      <c r="O103" s="199"/>
      <c r="P103" s="199"/>
      <c r="Q103" s="199"/>
      <c r="R103" s="199"/>
      <c r="S103" s="199"/>
      <c r="T103" s="200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194" t="s">
        <v>167</v>
      </c>
      <c r="AU103" s="194" t="s">
        <v>22</v>
      </c>
      <c r="AV103" s="13" t="s">
        <v>22</v>
      </c>
      <c r="AW103" s="13" t="s">
        <v>36</v>
      </c>
      <c r="AX103" s="13" t="s">
        <v>74</v>
      </c>
      <c r="AY103" s="194" t="s">
        <v>156</v>
      </c>
    </row>
    <row r="104" s="14" customFormat="1">
      <c r="A104" s="14"/>
      <c r="B104" s="201"/>
      <c r="C104" s="14"/>
      <c r="D104" s="193" t="s">
        <v>167</v>
      </c>
      <c r="E104" s="202" t="s">
        <v>3</v>
      </c>
      <c r="F104" s="203" t="s">
        <v>174</v>
      </c>
      <c r="G104" s="14"/>
      <c r="H104" s="204">
        <v>23</v>
      </c>
      <c r="I104" s="205"/>
      <c r="J104" s="14"/>
      <c r="K104" s="14"/>
      <c r="L104" s="201"/>
      <c r="M104" s="206"/>
      <c r="N104" s="207"/>
      <c r="O104" s="207"/>
      <c r="P104" s="207"/>
      <c r="Q104" s="207"/>
      <c r="R104" s="207"/>
      <c r="S104" s="207"/>
      <c r="T104" s="208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02" t="s">
        <v>167</v>
      </c>
      <c r="AU104" s="202" t="s">
        <v>22</v>
      </c>
      <c r="AV104" s="14" t="s">
        <v>163</v>
      </c>
      <c r="AW104" s="14" t="s">
        <v>36</v>
      </c>
      <c r="AX104" s="14" t="s">
        <v>81</v>
      </c>
      <c r="AY104" s="202" t="s">
        <v>156</v>
      </c>
    </row>
    <row r="105" s="2" customFormat="1" ht="16.5" customHeight="1">
      <c r="A105" s="39"/>
      <c r="B105" s="173"/>
      <c r="C105" s="174" t="s">
        <v>163</v>
      </c>
      <c r="D105" s="174" t="s">
        <v>158</v>
      </c>
      <c r="E105" s="175" t="s">
        <v>187</v>
      </c>
      <c r="F105" s="176" t="s">
        <v>188</v>
      </c>
      <c r="G105" s="177" t="s">
        <v>161</v>
      </c>
      <c r="H105" s="178">
        <v>23</v>
      </c>
      <c r="I105" s="179"/>
      <c r="J105" s="180">
        <f>ROUND(I105*H105,2)</f>
        <v>0</v>
      </c>
      <c r="K105" s="176" t="s">
        <v>162</v>
      </c>
      <c r="L105" s="40"/>
      <c r="M105" s="181" t="s">
        <v>3</v>
      </c>
      <c r="N105" s="182" t="s">
        <v>45</v>
      </c>
      <c r="O105" s="73"/>
      <c r="P105" s="183">
        <f>O105*H105</f>
        <v>0</v>
      </c>
      <c r="Q105" s="183">
        <v>0</v>
      </c>
      <c r="R105" s="183">
        <f>Q105*H105</f>
        <v>0</v>
      </c>
      <c r="S105" s="183">
        <v>0</v>
      </c>
      <c r="T105" s="184">
        <f>S105*H105</f>
        <v>0</v>
      </c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R105" s="185" t="s">
        <v>163</v>
      </c>
      <c r="AT105" s="185" t="s">
        <v>158</v>
      </c>
      <c r="AU105" s="185" t="s">
        <v>22</v>
      </c>
      <c r="AY105" s="20" t="s">
        <v>156</v>
      </c>
      <c r="BE105" s="186">
        <f>IF(N105="základní",J105,0)</f>
        <v>0</v>
      </c>
      <c r="BF105" s="186">
        <f>IF(N105="snížená",J105,0)</f>
        <v>0</v>
      </c>
      <c r="BG105" s="186">
        <f>IF(N105="zákl. přenesená",J105,0)</f>
        <v>0</v>
      </c>
      <c r="BH105" s="186">
        <f>IF(N105="sníž. přenesená",J105,0)</f>
        <v>0</v>
      </c>
      <c r="BI105" s="186">
        <f>IF(N105="nulová",J105,0)</f>
        <v>0</v>
      </c>
      <c r="BJ105" s="20" t="s">
        <v>81</v>
      </c>
      <c r="BK105" s="186">
        <f>ROUND(I105*H105,2)</f>
        <v>0</v>
      </c>
      <c r="BL105" s="20" t="s">
        <v>163</v>
      </c>
      <c r="BM105" s="185" t="s">
        <v>2190</v>
      </c>
    </row>
    <row r="106" s="2" customFormat="1">
      <c r="A106" s="39"/>
      <c r="B106" s="40"/>
      <c r="C106" s="39"/>
      <c r="D106" s="187" t="s">
        <v>165</v>
      </c>
      <c r="E106" s="39"/>
      <c r="F106" s="188" t="s">
        <v>190</v>
      </c>
      <c r="G106" s="39"/>
      <c r="H106" s="39"/>
      <c r="I106" s="189"/>
      <c r="J106" s="39"/>
      <c r="K106" s="39"/>
      <c r="L106" s="40"/>
      <c r="M106" s="190"/>
      <c r="N106" s="191"/>
      <c r="O106" s="73"/>
      <c r="P106" s="73"/>
      <c r="Q106" s="73"/>
      <c r="R106" s="73"/>
      <c r="S106" s="73"/>
      <c r="T106" s="74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T106" s="20" t="s">
        <v>165</v>
      </c>
      <c r="AU106" s="20" t="s">
        <v>22</v>
      </c>
    </row>
    <row r="107" s="2" customFormat="1" ht="16.5" customHeight="1">
      <c r="A107" s="39"/>
      <c r="B107" s="173"/>
      <c r="C107" s="174" t="s">
        <v>186</v>
      </c>
      <c r="D107" s="174" t="s">
        <v>158</v>
      </c>
      <c r="E107" s="175" t="s">
        <v>192</v>
      </c>
      <c r="F107" s="176" t="s">
        <v>193</v>
      </c>
      <c r="G107" s="177" t="s">
        <v>161</v>
      </c>
      <c r="H107" s="178">
        <v>3.1000000000000001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0.00046999999999999999</v>
      </c>
      <c r="R107" s="183">
        <f>Q107*H107</f>
        <v>0.001457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2191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195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13" customFormat="1">
      <c r="A109" s="13"/>
      <c r="B109" s="192"/>
      <c r="C109" s="13"/>
      <c r="D109" s="193" t="s">
        <v>167</v>
      </c>
      <c r="E109" s="194" t="s">
        <v>3</v>
      </c>
      <c r="F109" s="195" t="s">
        <v>196</v>
      </c>
      <c r="G109" s="13"/>
      <c r="H109" s="196">
        <v>3.1000000000000001</v>
      </c>
      <c r="I109" s="197"/>
      <c r="J109" s="13"/>
      <c r="K109" s="13"/>
      <c r="L109" s="192"/>
      <c r="M109" s="198"/>
      <c r="N109" s="199"/>
      <c r="O109" s="199"/>
      <c r="P109" s="199"/>
      <c r="Q109" s="199"/>
      <c r="R109" s="199"/>
      <c r="S109" s="199"/>
      <c r="T109" s="200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194" t="s">
        <v>167</v>
      </c>
      <c r="AU109" s="194" t="s">
        <v>22</v>
      </c>
      <c r="AV109" s="13" t="s">
        <v>22</v>
      </c>
      <c r="AW109" s="13" t="s">
        <v>36</v>
      </c>
      <c r="AX109" s="13" t="s">
        <v>74</v>
      </c>
      <c r="AY109" s="194" t="s">
        <v>156</v>
      </c>
    </row>
    <row r="110" s="14" customFormat="1">
      <c r="A110" s="14"/>
      <c r="B110" s="201"/>
      <c r="C110" s="14"/>
      <c r="D110" s="193" t="s">
        <v>167</v>
      </c>
      <c r="E110" s="202" t="s">
        <v>3</v>
      </c>
      <c r="F110" s="203" t="s">
        <v>174</v>
      </c>
      <c r="G110" s="14"/>
      <c r="H110" s="204">
        <v>3.1000000000000001</v>
      </c>
      <c r="I110" s="205"/>
      <c r="J110" s="14"/>
      <c r="K110" s="14"/>
      <c r="L110" s="201"/>
      <c r="M110" s="206"/>
      <c r="N110" s="207"/>
      <c r="O110" s="207"/>
      <c r="P110" s="207"/>
      <c r="Q110" s="207"/>
      <c r="R110" s="207"/>
      <c r="S110" s="207"/>
      <c r="T110" s="208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02" t="s">
        <v>167</v>
      </c>
      <c r="AU110" s="202" t="s">
        <v>22</v>
      </c>
      <c r="AV110" s="14" t="s">
        <v>163</v>
      </c>
      <c r="AW110" s="14" t="s">
        <v>36</v>
      </c>
      <c r="AX110" s="14" t="s">
        <v>81</v>
      </c>
      <c r="AY110" s="202" t="s">
        <v>156</v>
      </c>
    </row>
    <row r="111" s="2" customFormat="1" ht="16.5" customHeight="1">
      <c r="A111" s="39"/>
      <c r="B111" s="173"/>
      <c r="C111" s="174" t="s">
        <v>191</v>
      </c>
      <c r="D111" s="174" t="s">
        <v>158</v>
      </c>
      <c r="E111" s="175" t="s">
        <v>198</v>
      </c>
      <c r="F111" s="176" t="s">
        <v>199</v>
      </c>
      <c r="G111" s="177" t="s">
        <v>161</v>
      </c>
      <c r="H111" s="178">
        <v>3.1000000000000001</v>
      </c>
      <c r="I111" s="179"/>
      <c r="J111" s="180">
        <f>ROUND(I111*H111,2)</f>
        <v>0</v>
      </c>
      <c r="K111" s="176" t="s">
        <v>162</v>
      </c>
      <c r="L111" s="40"/>
      <c r="M111" s="181" t="s">
        <v>3</v>
      </c>
      <c r="N111" s="182" t="s">
        <v>45</v>
      </c>
      <c r="O111" s="73"/>
      <c r="P111" s="183">
        <f>O111*H111</f>
        <v>0</v>
      </c>
      <c r="Q111" s="183">
        <v>0</v>
      </c>
      <c r="R111" s="183">
        <f>Q111*H111</f>
        <v>0</v>
      </c>
      <c r="S111" s="183">
        <v>0</v>
      </c>
      <c r="T111" s="184">
        <f>S111*H111</f>
        <v>0</v>
      </c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R111" s="185" t="s">
        <v>163</v>
      </c>
      <c r="AT111" s="185" t="s">
        <v>158</v>
      </c>
      <c r="AU111" s="185" t="s">
        <v>22</v>
      </c>
      <c r="AY111" s="20" t="s">
        <v>156</v>
      </c>
      <c r="BE111" s="186">
        <f>IF(N111="základní",J111,0)</f>
        <v>0</v>
      </c>
      <c r="BF111" s="186">
        <f>IF(N111="snížená",J111,0)</f>
        <v>0</v>
      </c>
      <c r="BG111" s="186">
        <f>IF(N111="zákl. přenesená",J111,0)</f>
        <v>0</v>
      </c>
      <c r="BH111" s="186">
        <f>IF(N111="sníž. přenesená",J111,0)</f>
        <v>0</v>
      </c>
      <c r="BI111" s="186">
        <f>IF(N111="nulová",J111,0)</f>
        <v>0</v>
      </c>
      <c r="BJ111" s="20" t="s">
        <v>81</v>
      </c>
      <c r="BK111" s="186">
        <f>ROUND(I111*H111,2)</f>
        <v>0</v>
      </c>
      <c r="BL111" s="20" t="s">
        <v>163</v>
      </c>
      <c r="BM111" s="185" t="s">
        <v>2192</v>
      </c>
    </row>
    <row r="112" s="2" customFormat="1">
      <c r="A112" s="39"/>
      <c r="B112" s="40"/>
      <c r="C112" s="39"/>
      <c r="D112" s="187" t="s">
        <v>165</v>
      </c>
      <c r="E112" s="39"/>
      <c r="F112" s="188" t="s">
        <v>201</v>
      </c>
      <c r="G112" s="39"/>
      <c r="H112" s="39"/>
      <c r="I112" s="189"/>
      <c r="J112" s="39"/>
      <c r="K112" s="39"/>
      <c r="L112" s="40"/>
      <c r="M112" s="190"/>
      <c r="N112" s="191"/>
      <c r="O112" s="73"/>
      <c r="P112" s="73"/>
      <c r="Q112" s="73"/>
      <c r="R112" s="73"/>
      <c r="S112" s="73"/>
      <c r="T112" s="74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T112" s="20" t="s">
        <v>165</v>
      </c>
      <c r="AU112" s="20" t="s">
        <v>22</v>
      </c>
    </row>
    <row r="113" s="2" customFormat="1" ht="16.5" customHeight="1">
      <c r="A113" s="39"/>
      <c r="B113" s="173"/>
      <c r="C113" s="174" t="s">
        <v>197</v>
      </c>
      <c r="D113" s="174" t="s">
        <v>158</v>
      </c>
      <c r="E113" s="175" t="s">
        <v>203</v>
      </c>
      <c r="F113" s="176" t="s">
        <v>204</v>
      </c>
      <c r="G113" s="177" t="s">
        <v>205</v>
      </c>
      <c r="H113" s="178">
        <v>10.5</v>
      </c>
      <c r="I113" s="179"/>
      <c r="J113" s="180">
        <f>ROUND(I113*H113,2)</f>
        <v>0</v>
      </c>
      <c r="K113" s="176" t="s">
        <v>162</v>
      </c>
      <c r="L113" s="40"/>
      <c r="M113" s="181" t="s">
        <v>3</v>
      </c>
      <c r="N113" s="182" t="s">
        <v>45</v>
      </c>
      <c r="O113" s="73"/>
      <c r="P113" s="183">
        <f>O113*H113</f>
        <v>0</v>
      </c>
      <c r="Q113" s="183">
        <v>0</v>
      </c>
      <c r="R113" s="183">
        <f>Q113*H113</f>
        <v>0</v>
      </c>
      <c r="S113" s="183">
        <v>0</v>
      </c>
      <c r="T113" s="184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185" t="s">
        <v>163</v>
      </c>
      <c r="AT113" s="185" t="s">
        <v>158</v>
      </c>
      <c r="AU113" s="185" t="s">
        <v>22</v>
      </c>
      <c r="AY113" s="20" t="s">
        <v>156</v>
      </c>
      <c r="BE113" s="186">
        <f>IF(N113="základní",J113,0)</f>
        <v>0</v>
      </c>
      <c r="BF113" s="186">
        <f>IF(N113="snížená",J113,0)</f>
        <v>0</v>
      </c>
      <c r="BG113" s="186">
        <f>IF(N113="zákl. přenesená",J113,0)</f>
        <v>0</v>
      </c>
      <c r="BH113" s="186">
        <f>IF(N113="sníž. přenesená",J113,0)</f>
        <v>0</v>
      </c>
      <c r="BI113" s="186">
        <f>IF(N113="nulová",J113,0)</f>
        <v>0</v>
      </c>
      <c r="BJ113" s="20" t="s">
        <v>81</v>
      </c>
      <c r="BK113" s="186">
        <f>ROUND(I113*H113,2)</f>
        <v>0</v>
      </c>
      <c r="BL113" s="20" t="s">
        <v>163</v>
      </c>
      <c r="BM113" s="185" t="s">
        <v>2193</v>
      </c>
    </row>
    <row r="114" s="2" customFormat="1">
      <c r="A114" s="39"/>
      <c r="B114" s="40"/>
      <c r="C114" s="39"/>
      <c r="D114" s="187" t="s">
        <v>165</v>
      </c>
      <c r="E114" s="39"/>
      <c r="F114" s="188" t="s">
        <v>207</v>
      </c>
      <c r="G114" s="39"/>
      <c r="H114" s="39"/>
      <c r="I114" s="189"/>
      <c r="J114" s="39"/>
      <c r="K114" s="39"/>
      <c r="L114" s="40"/>
      <c r="M114" s="190"/>
      <c r="N114" s="191"/>
      <c r="O114" s="73"/>
      <c r="P114" s="73"/>
      <c r="Q114" s="73"/>
      <c r="R114" s="73"/>
      <c r="S114" s="73"/>
      <c r="T114" s="74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20" t="s">
        <v>165</v>
      </c>
      <c r="AU114" s="20" t="s">
        <v>22</v>
      </c>
    </row>
    <row r="115" s="13" customFormat="1">
      <c r="A115" s="13"/>
      <c r="B115" s="192"/>
      <c r="C115" s="13"/>
      <c r="D115" s="193" t="s">
        <v>167</v>
      </c>
      <c r="E115" s="194" t="s">
        <v>3</v>
      </c>
      <c r="F115" s="195" t="s">
        <v>2086</v>
      </c>
      <c r="G115" s="13"/>
      <c r="H115" s="196">
        <v>10.5</v>
      </c>
      <c r="I115" s="197"/>
      <c r="J115" s="13"/>
      <c r="K115" s="13"/>
      <c r="L115" s="192"/>
      <c r="M115" s="198"/>
      <c r="N115" s="199"/>
      <c r="O115" s="199"/>
      <c r="P115" s="199"/>
      <c r="Q115" s="199"/>
      <c r="R115" s="199"/>
      <c r="S115" s="199"/>
      <c r="T115" s="200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194" t="s">
        <v>167</v>
      </c>
      <c r="AU115" s="194" t="s">
        <v>22</v>
      </c>
      <c r="AV115" s="13" t="s">
        <v>22</v>
      </c>
      <c r="AW115" s="13" t="s">
        <v>36</v>
      </c>
      <c r="AX115" s="13" t="s">
        <v>74</v>
      </c>
      <c r="AY115" s="194" t="s">
        <v>156</v>
      </c>
    </row>
    <row r="116" s="14" customFormat="1">
      <c r="A116" s="14"/>
      <c r="B116" s="201"/>
      <c r="C116" s="14"/>
      <c r="D116" s="193" t="s">
        <v>167</v>
      </c>
      <c r="E116" s="202" t="s">
        <v>3</v>
      </c>
      <c r="F116" s="203" t="s">
        <v>174</v>
      </c>
      <c r="G116" s="14"/>
      <c r="H116" s="204">
        <v>10.5</v>
      </c>
      <c r="I116" s="205"/>
      <c r="J116" s="14"/>
      <c r="K116" s="14"/>
      <c r="L116" s="201"/>
      <c r="M116" s="206"/>
      <c r="N116" s="207"/>
      <c r="O116" s="207"/>
      <c r="P116" s="207"/>
      <c r="Q116" s="207"/>
      <c r="R116" s="207"/>
      <c r="S116" s="207"/>
      <c r="T116" s="208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02" t="s">
        <v>167</v>
      </c>
      <c r="AU116" s="202" t="s">
        <v>22</v>
      </c>
      <c r="AV116" s="14" t="s">
        <v>163</v>
      </c>
      <c r="AW116" s="14" t="s">
        <v>36</v>
      </c>
      <c r="AX116" s="14" t="s">
        <v>81</v>
      </c>
      <c r="AY116" s="202" t="s">
        <v>156</v>
      </c>
    </row>
    <row r="117" s="2" customFormat="1" ht="24.15" customHeight="1">
      <c r="A117" s="39"/>
      <c r="B117" s="173"/>
      <c r="C117" s="174" t="s">
        <v>202</v>
      </c>
      <c r="D117" s="174" t="s">
        <v>158</v>
      </c>
      <c r="E117" s="175" t="s">
        <v>210</v>
      </c>
      <c r="F117" s="176" t="s">
        <v>211</v>
      </c>
      <c r="G117" s="177" t="s">
        <v>212</v>
      </c>
      <c r="H117" s="178">
        <v>7.5599999999999996</v>
      </c>
      <c r="I117" s="179"/>
      <c r="J117" s="180">
        <f>ROUND(I117*H117,2)</f>
        <v>0</v>
      </c>
      <c r="K117" s="176" t="s">
        <v>162</v>
      </c>
      <c r="L117" s="40"/>
      <c r="M117" s="181" t="s">
        <v>3</v>
      </c>
      <c r="N117" s="182" t="s">
        <v>45</v>
      </c>
      <c r="O117" s="73"/>
      <c r="P117" s="183">
        <f>O117*H117</f>
        <v>0</v>
      </c>
      <c r="Q117" s="183">
        <v>0</v>
      </c>
      <c r="R117" s="183">
        <f>Q117*H117</f>
        <v>0</v>
      </c>
      <c r="S117" s="183">
        <v>0</v>
      </c>
      <c r="T117" s="184">
        <f>S117*H117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R117" s="185" t="s">
        <v>163</v>
      </c>
      <c r="AT117" s="185" t="s">
        <v>158</v>
      </c>
      <c r="AU117" s="185" t="s">
        <v>22</v>
      </c>
      <c r="AY117" s="20" t="s">
        <v>156</v>
      </c>
      <c r="BE117" s="186">
        <f>IF(N117="základní",J117,0)</f>
        <v>0</v>
      </c>
      <c r="BF117" s="186">
        <f>IF(N117="snížená",J117,0)</f>
        <v>0</v>
      </c>
      <c r="BG117" s="186">
        <f>IF(N117="zákl. přenesená",J117,0)</f>
        <v>0</v>
      </c>
      <c r="BH117" s="186">
        <f>IF(N117="sníž. přenesená",J117,0)</f>
        <v>0</v>
      </c>
      <c r="BI117" s="186">
        <f>IF(N117="nulová",J117,0)</f>
        <v>0</v>
      </c>
      <c r="BJ117" s="20" t="s">
        <v>81</v>
      </c>
      <c r="BK117" s="186">
        <f>ROUND(I117*H117,2)</f>
        <v>0</v>
      </c>
      <c r="BL117" s="20" t="s">
        <v>163</v>
      </c>
      <c r="BM117" s="185" t="s">
        <v>2194</v>
      </c>
    </row>
    <row r="118" s="2" customFormat="1">
      <c r="A118" s="39"/>
      <c r="B118" s="40"/>
      <c r="C118" s="39"/>
      <c r="D118" s="187" t="s">
        <v>165</v>
      </c>
      <c r="E118" s="39"/>
      <c r="F118" s="188" t="s">
        <v>214</v>
      </c>
      <c r="G118" s="39"/>
      <c r="H118" s="39"/>
      <c r="I118" s="189"/>
      <c r="J118" s="39"/>
      <c r="K118" s="39"/>
      <c r="L118" s="40"/>
      <c r="M118" s="190"/>
      <c r="N118" s="191"/>
      <c r="O118" s="73"/>
      <c r="P118" s="73"/>
      <c r="Q118" s="73"/>
      <c r="R118" s="73"/>
      <c r="S118" s="73"/>
      <c r="T118" s="74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20" t="s">
        <v>165</v>
      </c>
      <c r="AU118" s="20" t="s">
        <v>22</v>
      </c>
    </row>
    <row r="119" s="13" customFormat="1">
      <c r="A119" s="13"/>
      <c r="B119" s="192"/>
      <c r="C119" s="13"/>
      <c r="D119" s="193" t="s">
        <v>167</v>
      </c>
      <c r="E119" s="194" t="s">
        <v>3</v>
      </c>
      <c r="F119" s="195" t="s">
        <v>2195</v>
      </c>
      <c r="G119" s="13"/>
      <c r="H119" s="196">
        <v>6</v>
      </c>
      <c r="I119" s="197"/>
      <c r="J119" s="13"/>
      <c r="K119" s="13"/>
      <c r="L119" s="192"/>
      <c r="M119" s="198"/>
      <c r="N119" s="199"/>
      <c r="O119" s="199"/>
      <c r="P119" s="199"/>
      <c r="Q119" s="199"/>
      <c r="R119" s="199"/>
      <c r="S119" s="199"/>
      <c r="T119" s="200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94" t="s">
        <v>167</v>
      </c>
      <c r="AU119" s="194" t="s">
        <v>22</v>
      </c>
      <c r="AV119" s="13" t="s">
        <v>22</v>
      </c>
      <c r="AW119" s="13" t="s">
        <v>36</v>
      </c>
      <c r="AX119" s="13" t="s">
        <v>74</v>
      </c>
      <c r="AY119" s="194" t="s">
        <v>156</v>
      </c>
    </row>
    <row r="120" s="13" customFormat="1">
      <c r="A120" s="13"/>
      <c r="B120" s="192"/>
      <c r="C120" s="13"/>
      <c r="D120" s="193" t="s">
        <v>167</v>
      </c>
      <c r="E120" s="194" t="s">
        <v>3</v>
      </c>
      <c r="F120" s="195" t="s">
        <v>1171</v>
      </c>
      <c r="G120" s="13"/>
      <c r="H120" s="196">
        <v>6</v>
      </c>
      <c r="I120" s="197"/>
      <c r="J120" s="13"/>
      <c r="K120" s="13"/>
      <c r="L120" s="192"/>
      <c r="M120" s="198"/>
      <c r="N120" s="199"/>
      <c r="O120" s="199"/>
      <c r="P120" s="199"/>
      <c r="Q120" s="199"/>
      <c r="R120" s="199"/>
      <c r="S120" s="199"/>
      <c r="T120" s="200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194" t="s">
        <v>167</v>
      </c>
      <c r="AU120" s="194" t="s">
        <v>22</v>
      </c>
      <c r="AV120" s="13" t="s">
        <v>22</v>
      </c>
      <c r="AW120" s="13" t="s">
        <v>36</v>
      </c>
      <c r="AX120" s="13" t="s">
        <v>74</v>
      </c>
      <c r="AY120" s="194" t="s">
        <v>156</v>
      </c>
    </row>
    <row r="121" s="13" customFormat="1">
      <c r="A121" s="13"/>
      <c r="B121" s="192"/>
      <c r="C121" s="13"/>
      <c r="D121" s="193" t="s">
        <v>167</v>
      </c>
      <c r="E121" s="194" t="s">
        <v>3</v>
      </c>
      <c r="F121" s="195" t="s">
        <v>2090</v>
      </c>
      <c r="G121" s="13"/>
      <c r="H121" s="196">
        <v>9</v>
      </c>
      <c r="I121" s="197"/>
      <c r="J121" s="13"/>
      <c r="K121" s="13"/>
      <c r="L121" s="192"/>
      <c r="M121" s="198"/>
      <c r="N121" s="199"/>
      <c r="O121" s="199"/>
      <c r="P121" s="199"/>
      <c r="Q121" s="199"/>
      <c r="R121" s="199"/>
      <c r="S121" s="199"/>
      <c r="T121" s="200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194" t="s">
        <v>167</v>
      </c>
      <c r="AU121" s="194" t="s">
        <v>22</v>
      </c>
      <c r="AV121" s="13" t="s">
        <v>22</v>
      </c>
      <c r="AW121" s="13" t="s">
        <v>36</v>
      </c>
      <c r="AX121" s="13" t="s">
        <v>74</v>
      </c>
      <c r="AY121" s="194" t="s">
        <v>156</v>
      </c>
    </row>
    <row r="122" s="13" customFormat="1">
      <c r="A122" s="13"/>
      <c r="B122" s="192"/>
      <c r="C122" s="13"/>
      <c r="D122" s="193" t="s">
        <v>167</v>
      </c>
      <c r="E122" s="194" t="s">
        <v>3</v>
      </c>
      <c r="F122" s="195" t="s">
        <v>2091</v>
      </c>
      <c r="G122" s="13"/>
      <c r="H122" s="196">
        <v>-1.2</v>
      </c>
      <c r="I122" s="197"/>
      <c r="J122" s="13"/>
      <c r="K122" s="13"/>
      <c r="L122" s="192"/>
      <c r="M122" s="198"/>
      <c r="N122" s="199"/>
      <c r="O122" s="199"/>
      <c r="P122" s="199"/>
      <c r="Q122" s="199"/>
      <c r="R122" s="199"/>
      <c r="S122" s="199"/>
      <c r="T122" s="200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194" t="s">
        <v>167</v>
      </c>
      <c r="AU122" s="194" t="s">
        <v>22</v>
      </c>
      <c r="AV122" s="13" t="s">
        <v>22</v>
      </c>
      <c r="AW122" s="13" t="s">
        <v>36</v>
      </c>
      <c r="AX122" s="13" t="s">
        <v>74</v>
      </c>
      <c r="AY122" s="194" t="s">
        <v>156</v>
      </c>
    </row>
    <row r="123" s="13" customFormat="1">
      <c r="A123" s="13"/>
      <c r="B123" s="192"/>
      <c r="C123" s="13"/>
      <c r="D123" s="193" t="s">
        <v>167</v>
      </c>
      <c r="E123" s="194" t="s">
        <v>3</v>
      </c>
      <c r="F123" s="195" t="s">
        <v>2092</v>
      </c>
      <c r="G123" s="13"/>
      <c r="H123" s="196">
        <v>-0.90000000000000002</v>
      </c>
      <c r="I123" s="197"/>
      <c r="J123" s="13"/>
      <c r="K123" s="13"/>
      <c r="L123" s="192"/>
      <c r="M123" s="198"/>
      <c r="N123" s="199"/>
      <c r="O123" s="199"/>
      <c r="P123" s="199"/>
      <c r="Q123" s="199"/>
      <c r="R123" s="199"/>
      <c r="S123" s="199"/>
      <c r="T123" s="200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194" t="s">
        <v>167</v>
      </c>
      <c r="AU123" s="194" t="s">
        <v>22</v>
      </c>
      <c r="AV123" s="13" t="s">
        <v>22</v>
      </c>
      <c r="AW123" s="13" t="s">
        <v>36</v>
      </c>
      <c r="AX123" s="13" t="s">
        <v>74</v>
      </c>
      <c r="AY123" s="194" t="s">
        <v>156</v>
      </c>
    </row>
    <row r="124" s="15" customFormat="1">
      <c r="A124" s="15"/>
      <c r="B124" s="209"/>
      <c r="C124" s="15"/>
      <c r="D124" s="193" t="s">
        <v>167</v>
      </c>
      <c r="E124" s="210" t="s">
        <v>3</v>
      </c>
      <c r="F124" s="211" t="s">
        <v>219</v>
      </c>
      <c r="G124" s="15"/>
      <c r="H124" s="212">
        <v>18.900000000000002</v>
      </c>
      <c r="I124" s="213"/>
      <c r="J124" s="15"/>
      <c r="K124" s="15"/>
      <c r="L124" s="209"/>
      <c r="M124" s="214"/>
      <c r="N124" s="215"/>
      <c r="O124" s="215"/>
      <c r="P124" s="215"/>
      <c r="Q124" s="215"/>
      <c r="R124" s="215"/>
      <c r="S124" s="215"/>
      <c r="T124" s="216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10" t="s">
        <v>167</v>
      </c>
      <c r="AU124" s="210" t="s">
        <v>22</v>
      </c>
      <c r="AV124" s="15" t="s">
        <v>175</v>
      </c>
      <c r="AW124" s="15" t="s">
        <v>36</v>
      </c>
      <c r="AX124" s="15" t="s">
        <v>74</v>
      </c>
      <c r="AY124" s="210" t="s">
        <v>156</v>
      </c>
    </row>
    <row r="125" s="13" customFormat="1">
      <c r="A125" s="13"/>
      <c r="B125" s="192"/>
      <c r="C125" s="13"/>
      <c r="D125" s="193" t="s">
        <v>167</v>
      </c>
      <c r="E125" s="194" t="s">
        <v>3</v>
      </c>
      <c r="F125" s="195" t="s">
        <v>2093</v>
      </c>
      <c r="G125" s="13"/>
      <c r="H125" s="196">
        <v>7.5599999999999996</v>
      </c>
      <c r="I125" s="197"/>
      <c r="J125" s="13"/>
      <c r="K125" s="13"/>
      <c r="L125" s="192"/>
      <c r="M125" s="198"/>
      <c r="N125" s="199"/>
      <c r="O125" s="199"/>
      <c r="P125" s="199"/>
      <c r="Q125" s="199"/>
      <c r="R125" s="199"/>
      <c r="S125" s="199"/>
      <c r="T125" s="200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194" t="s">
        <v>167</v>
      </c>
      <c r="AU125" s="194" t="s">
        <v>22</v>
      </c>
      <c r="AV125" s="13" t="s">
        <v>22</v>
      </c>
      <c r="AW125" s="13" t="s">
        <v>36</v>
      </c>
      <c r="AX125" s="13" t="s">
        <v>74</v>
      </c>
      <c r="AY125" s="194" t="s">
        <v>156</v>
      </c>
    </row>
    <row r="126" s="15" customFormat="1">
      <c r="A126" s="15"/>
      <c r="B126" s="209"/>
      <c r="C126" s="15"/>
      <c r="D126" s="193" t="s">
        <v>167</v>
      </c>
      <c r="E126" s="210" t="s">
        <v>3</v>
      </c>
      <c r="F126" s="211" t="s">
        <v>219</v>
      </c>
      <c r="G126" s="15"/>
      <c r="H126" s="212">
        <v>7.5599999999999996</v>
      </c>
      <c r="I126" s="213"/>
      <c r="J126" s="15"/>
      <c r="K126" s="15"/>
      <c r="L126" s="209"/>
      <c r="M126" s="214"/>
      <c r="N126" s="215"/>
      <c r="O126" s="215"/>
      <c r="P126" s="215"/>
      <c r="Q126" s="215"/>
      <c r="R126" s="215"/>
      <c r="S126" s="215"/>
      <c r="T126" s="216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10" t="s">
        <v>167</v>
      </c>
      <c r="AU126" s="210" t="s">
        <v>22</v>
      </c>
      <c r="AV126" s="15" t="s">
        <v>175</v>
      </c>
      <c r="AW126" s="15" t="s">
        <v>36</v>
      </c>
      <c r="AX126" s="15" t="s">
        <v>81</v>
      </c>
      <c r="AY126" s="210" t="s">
        <v>156</v>
      </c>
    </row>
    <row r="127" s="2" customFormat="1" ht="24.15" customHeight="1">
      <c r="A127" s="39"/>
      <c r="B127" s="173"/>
      <c r="C127" s="174" t="s">
        <v>209</v>
      </c>
      <c r="D127" s="174" t="s">
        <v>158</v>
      </c>
      <c r="E127" s="175" t="s">
        <v>222</v>
      </c>
      <c r="F127" s="176" t="s">
        <v>223</v>
      </c>
      <c r="G127" s="177" t="s">
        <v>212</v>
      </c>
      <c r="H127" s="178">
        <v>7.5599999999999996</v>
      </c>
      <c r="I127" s="179"/>
      <c r="J127" s="180">
        <f>ROUND(I127*H127,2)</f>
        <v>0</v>
      </c>
      <c r="K127" s="176" t="s">
        <v>162</v>
      </c>
      <c r="L127" s="40"/>
      <c r="M127" s="181" t="s">
        <v>3</v>
      </c>
      <c r="N127" s="182" t="s">
        <v>45</v>
      </c>
      <c r="O127" s="73"/>
      <c r="P127" s="183">
        <f>O127*H127</f>
        <v>0</v>
      </c>
      <c r="Q127" s="183">
        <v>0</v>
      </c>
      <c r="R127" s="183">
        <f>Q127*H127</f>
        <v>0</v>
      </c>
      <c r="S127" s="183">
        <v>0</v>
      </c>
      <c r="T127" s="184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185" t="s">
        <v>163</v>
      </c>
      <c r="AT127" s="185" t="s">
        <v>158</v>
      </c>
      <c r="AU127" s="185" t="s">
        <v>22</v>
      </c>
      <c r="AY127" s="20" t="s">
        <v>156</v>
      </c>
      <c r="BE127" s="186">
        <f>IF(N127="základní",J127,0)</f>
        <v>0</v>
      </c>
      <c r="BF127" s="186">
        <f>IF(N127="snížená",J127,0)</f>
        <v>0</v>
      </c>
      <c r="BG127" s="186">
        <f>IF(N127="zákl. přenesená",J127,0)</f>
        <v>0</v>
      </c>
      <c r="BH127" s="186">
        <f>IF(N127="sníž. přenesená",J127,0)</f>
        <v>0</v>
      </c>
      <c r="BI127" s="186">
        <f>IF(N127="nulová",J127,0)</f>
        <v>0</v>
      </c>
      <c r="BJ127" s="20" t="s">
        <v>81</v>
      </c>
      <c r="BK127" s="186">
        <f>ROUND(I127*H127,2)</f>
        <v>0</v>
      </c>
      <c r="BL127" s="20" t="s">
        <v>163</v>
      </c>
      <c r="BM127" s="185" t="s">
        <v>2196</v>
      </c>
    </row>
    <row r="128" s="2" customFormat="1">
      <c r="A128" s="39"/>
      <c r="B128" s="40"/>
      <c r="C128" s="39"/>
      <c r="D128" s="187" t="s">
        <v>165</v>
      </c>
      <c r="E128" s="39"/>
      <c r="F128" s="188" t="s">
        <v>225</v>
      </c>
      <c r="G128" s="39"/>
      <c r="H128" s="39"/>
      <c r="I128" s="189"/>
      <c r="J128" s="39"/>
      <c r="K128" s="39"/>
      <c r="L128" s="40"/>
      <c r="M128" s="190"/>
      <c r="N128" s="191"/>
      <c r="O128" s="73"/>
      <c r="P128" s="73"/>
      <c r="Q128" s="73"/>
      <c r="R128" s="73"/>
      <c r="S128" s="73"/>
      <c r="T128" s="7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20" t="s">
        <v>165</v>
      </c>
      <c r="AU128" s="20" t="s">
        <v>22</v>
      </c>
    </row>
    <row r="129" s="13" customFormat="1">
      <c r="A129" s="13"/>
      <c r="B129" s="192"/>
      <c r="C129" s="13"/>
      <c r="D129" s="193" t="s">
        <v>167</v>
      </c>
      <c r="E129" s="194" t="s">
        <v>3</v>
      </c>
      <c r="F129" s="195" t="s">
        <v>2095</v>
      </c>
      <c r="G129" s="13"/>
      <c r="H129" s="196">
        <v>7.5599999999999996</v>
      </c>
      <c r="I129" s="197"/>
      <c r="J129" s="13"/>
      <c r="K129" s="13"/>
      <c r="L129" s="192"/>
      <c r="M129" s="198"/>
      <c r="N129" s="199"/>
      <c r="O129" s="199"/>
      <c r="P129" s="199"/>
      <c r="Q129" s="199"/>
      <c r="R129" s="199"/>
      <c r="S129" s="199"/>
      <c r="T129" s="200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94" t="s">
        <v>167</v>
      </c>
      <c r="AU129" s="194" t="s">
        <v>22</v>
      </c>
      <c r="AV129" s="13" t="s">
        <v>22</v>
      </c>
      <c r="AW129" s="13" t="s">
        <v>36</v>
      </c>
      <c r="AX129" s="13" t="s">
        <v>74</v>
      </c>
      <c r="AY129" s="194" t="s">
        <v>156</v>
      </c>
    </row>
    <row r="130" s="14" customFormat="1">
      <c r="A130" s="14"/>
      <c r="B130" s="201"/>
      <c r="C130" s="14"/>
      <c r="D130" s="193" t="s">
        <v>167</v>
      </c>
      <c r="E130" s="202" t="s">
        <v>3</v>
      </c>
      <c r="F130" s="203" t="s">
        <v>174</v>
      </c>
      <c r="G130" s="14"/>
      <c r="H130" s="204">
        <v>7.5599999999999996</v>
      </c>
      <c r="I130" s="205"/>
      <c r="J130" s="14"/>
      <c r="K130" s="14"/>
      <c r="L130" s="201"/>
      <c r="M130" s="206"/>
      <c r="N130" s="207"/>
      <c r="O130" s="207"/>
      <c r="P130" s="207"/>
      <c r="Q130" s="207"/>
      <c r="R130" s="207"/>
      <c r="S130" s="207"/>
      <c r="T130" s="208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02" t="s">
        <v>167</v>
      </c>
      <c r="AU130" s="202" t="s">
        <v>22</v>
      </c>
      <c r="AV130" s="14" t="s">
        <v>163</v>
      </c>
      <c r="AW130" s="14" t="s">
        <v>36</v>
      </c>
      <c r="AX130" s="14" t="s">
        <v>81</v>
      </c>
      <c r="AY130" s="202" t="s">
        <v>156</v>
      </c>
    </row>
    <row r="131" s="2" customFormat="1" ht="24.15" customHeight="1">
      <c r="A131" s="39"/>
      <c r="B131" s="173"/>
      <c r="C131" s="174" t="s">
        <v>221</v>
      </c>
      <c r="D131" s="174" t="s">
        <v>158</v>
      </c>
      <c r="E131" s="175" t="s">
        <v>228</v>
      </c>
      <c r="F131" s="176" t="s">
        <v>229</v>
      </c>
      <c r="G131" s="177" t="s">
        <v>212</v>
      </c>
      <c r="H131" s="178">
        <v>3.7799999999999998</v>
      </c>
      <c r="I131" s="179"/>
      <c r="J131" s="180">
        <f>ROUND(I131*H131,2)</f>
        <v>0</v>
      </c>
      <c r="K131" s="176" t="s">
        <v>162</v>
      </c>
      <c r="L131" s="40"/>
      <c r="M131" s="181" t="s">
        <v>3</v>
      </c>
      <c r="N131" s="182" t="s">
        <v>45</v>
      </c>
      <c r="O131" s="73"/>
      <c r="P131" s="183">
        <f>O131*H131</f>
        <v>0</v>
      </c>
      <c r="Q131" s="183">
        <v>0</v>
      </c>
      <c r="R131" s="183">
        <f>Q131*H131</f>
        <v>0</v>
      </c>
      <c r="S131" s="183">
        <v>0</v>
      </c>
      <c r="T131" s="184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185" t="s">
        <v>163</v>
      </c>
      <c r="AT131" s="185" t="s">
        <v>158</v>
      </c>
      <c r="AU131" s="185" t="s">
        <v>22</v>
      </c>
      <c r="AY131" s="20" t="s">
        <v>156</v>
      </c>
      <c r="BE131" s="186">
        <f>IF(N131="základní",J131,0)</f>
        <v>0</v>
      </c>
      <c r="BF131" s="186">
        <f>IF(N131="snížená",J131,0)</f>
        <v>0</v>
      </c>
      <c r="BG131" s="186">
        <f>IF(N131="zákl. přenesená",J131,0)</f>
        <v>0</v>
      </c>
      <c r="BH131" s="186">
        <f>IF(N131="sníž. přenesená",J131,0)</f>
        <v>0</v>
      </c>
      <c r="BI131" s="186">
        <f>IF(N131="nulová",J131,0)</f>
        <v>0</v>
      </c>
      <c r="BJ131" s="20" t="s">
        <v>81</v>
      </c>
      <c r="BK131" s="186">
        <f>ROUND(I131*H131,2)</f>
        <v>0</v>
      </c>
      <c r="BL131" s="20" t="s">
        <v>163</v>
      </c>
      <c r="BM131" s="185" t="s">
        <v>2197</v>
      </c>
    </row>
    <row r="132" s="2" customFormat="1">
      <c r="A132" s="39"/>
      <c r="B132" s="40"/>
      <c r="C132" s="39"/>
      <c r="D132" s="187" t="s">
        <v>165</v>
      </c>
      <c r="E132" s="39"/>
      <c r="F132" s="188" t="s">
        <v>231</v>
      </c>
      <c r="G132" s="39"/>
      <c r="H132" s="39"/>
      <c r="I132" s="189"/>
      <c r="J132" s="39"/>
      <c r="K132" s="39"/>
      <c r="L132" s="40"/>
      <c r="M132" s="190"/>
      <c r="N132" s="191"/>
      <c r="O132" s="73"/>
      <c r="P132" s="73"/>
      <c r="Q132" s="73"/>
      <c r="R132" s="73"/>
      <c r="S132" s="73"/>
      <c r="T132" s="74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20" t="s">
        <v>165</v>
      </c>
      <c r="AU132" s="20" t="s">
        <v>22</v>
      </c>
    </row>
    <row r="133" s="13" customFormat="1">
      <c r="A133" s="13"/>
      <c r="B133" s="192"/>
      <c r="C133" s="13"/>
      <c r="D133" s="193" t="s">
        <v>167</v>
      </c>
      <c r="E133" s="194" t="s">
        <v>3</v>
      </c>
      <c r="F133" s="195" t="s">
        <v>2097</v>
      </c>
      <c r="G133" s="13"/>
      <c r="H133" s="196">
        <v>3.7799999999999998</v>
      </c>
      <c r="I133" s="197"/>
      <c r="J133" s="13"/>
      <c r="K133" s="13"/>
      <c r="L133" s="192"/>
      <c r="M133" s="198"/>
      <c r="N133" s="199"/>
      <c r="O133" s="199"/>
      <c r="P133" s="199"/>
      <c r="Q133" s="199"/>
      <c r="R133" s="199"/>
      <c r="S133" s="199"/>
      <c r="T133" s="200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94" t="s">
        <v>167</v>
      </c>
      <c r="AU133" s="194" t="s">
        <v>22</v>
      </c>
      <c r="AV133" s="13" t="s">
        <v>22</v>
      </c>
      <c r="AW133" s="13" t="s">
        <v>36</v>
      </c>
      <c r="AX133" s="13" t="s">
        <v>74</v>
      </c>
      <c r="AY133" s="194" t="s">
        <v>156</v>
      </c>
    </row>
    <row r="134" s="14" customFormat="1">
      <c r="A134" s="14"/>
      <c r="B134" s="201"/>
      <c r="C134" s="14"/>
      <c r="D134" s="193" t="s">
        <v>167</v>
      </c>
      <c r="E134" s="202" t="s">
        <v>3</v>
      </c>
      <c r="F134" s="203" t="s">
        <v>174</v>
      </c>
      <c r="G134" s="14"/>
      <c r="H134" s="204">
        <v>3.7799999999999998</v>
      </c>
      <c r="I134" s="205"/>
      <c r="J134" s="14"/>
      <c r="K134" s="14"/>
      <c r="L134" s="201"/>
      <c r="M134" s="206"/>
      <c r="N134" s="207"/>
      <c r="O134" s="207"/>
      <c r="P134" s="207"/>
      <c r="Q134" s="207"/>
      <c r="R134" s="207"/>
      <c r="S134" s="207"/>
      <c r="T134" s="208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02" t="s">
        <v>167</v>
      </c>
      <c r="AU134" s="202" t="s">
        <v>22</v>
      </c>
      <c r="AV134" s="14" t="s">
        <v>163</v>
      </c>
      <c r="AW134" s="14" t="s">
        <v>36</v>
      </c>
      <c r="AX134" s="14" t="s">
        <v>81</v>
      </c>
      <c r="AY134" s="202" t="s">
        <v>156</v>
      </c>
    </row>
    <row r="135" s="2" customFormat="1" ht="24.15" customHeight="1">
      <c r="A135" s="39"/>
      <c r="B135" s="173"/>
      <c r="C135" s="174" t="s">
        <v>227</v>
      </c>
      <c r="D135" s="174" t="s">
        <v>158</v>
      </c>
      <c r="E135" s="175" t="s">
        <v>234</v>
      </c>
      <c r="F135" s="176" t="s">
        <v>235</v>
      </c>
      <c r="G135" s="177" t="s">
        <v>212</v>
      </c>
      <c r="H135" s="178">
        <v>0.94499999999999995</v>
      </c>
      <c r="I135" s="179"/>
      <c r="J135" s="180">
        <f>ROUND(I135*H135,2)</f>
        <v>0</v>
      </c>
      <c r="K135" s="176" t="s">
        <v>162</v>
      </c>
      <c r="L135" s="40"/>
      <c r="M135" s="181" t="s">
        <v>3</v>
      </c>
      <c r="N135" s="182" t="s">
        <v>45</v>
      </c>
      <c r="O135" s="73"/>
      <c r="P135" s="183">
        <f>O135*H135</f>
        <v>0</v>
      </c>
      <c r="Q135" s="183">
        <v>0</v>
      </c>
      <c r="R135" s="183">
        <f>Q135*H135</f>
        <v>0</v>
      </c>
      <c r="S135" s="183">
        <v>0</v>
      </c>
      <c r="T135" s="184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185" t="s">
        <v>163</v>
      </c>
      <c r="AT135" s="185" t="s">
        <v>158</v>
      </c>
      <c r="AU135" s="185" t="s">
        <v>22</v>
      </c>
      <c r="AY135" s="20" t="s">
        <v>156</v>
      </c>
      <c r="BE135" s="186">
        <f>IF(N135="základní",J135,0)</f>
        <v>0</v>
      </c>
      <c r="BF135" s="186">
        <f>IF(N135="snížená",J135,0)</f>
        <v>0</v>
      </c>
      <c r="BG135" s="186">
        <f>IF(N135="zákl. přenesená",J135,0)</f>
        <v>0</v>
      </c>
      <c r="BH135" s="186">
        <f>IF(N135="sníž. přenesená",J135,0)</f>
        <v>0</v>
      </c>
      <c r="BI135" s="186">
        <f>IF(N135="nulová",J135,0)</f>
        <v>0</v>
      </c>
      <c r="BJ135" s="20" t="s">
        <v>81</v>
      </c>
      <c r="BK135" s="186">
        <f>ROUND(I135*H135,2)</f>
        <v>0</v>
      </c>
      <c r="BL135" s="20" t="s">
        <v>163</v>
      </c>
      <c r="BM135" s="185" t="s">
        <v>2198</v>
      </c>
    </row>
    <row r="136" s="2" customFormat="1">
      <c r="A136" s="39"/>
      <c r="B136" s="40"/>
      <c r="C136" s="39"/>
      <c r="D136" s="187" t="s">
        <v>165</v>
      </c>
      <c r="E136" s="39"/>
      <c r="F136" s="188" t="s">
        <v>237</v>
      </c>
      <c r="G136" s="39"/>
      <c r="H136" s="39"/>
      <c r="I136" s="189"/>
      <c r="J136" s="39"/>
      <c r="K136" s="39"/>
      <c r="L136" s="40"/>
      <c r="M136" s="190"/>
      <c r="N136" s="191"/>
      <c r="O136" s="73"/>
      <c r="P136" s="73"/>
      <c r="Q136" s="73"/>
      <c r="R136" s="73"/>
      <c r="S136" s="73"/>
      <c r="T136" s="74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20" t="s">
        <v>165</v>
      </c>
      <c r="AU136" s="20" t="s">
        <v>22</v>
      </c>
    </row>
    <row r="137" s="13" customFormat="1">
      <c r="A137" s="13"/>
      <c r="B137" s="192"/>
      <c r="C137" s="13"/>
      <c r="D137" s="193" t="s">
        <v>167</v>
      </c>
      <c r="E137" s="194" t="s">
        <v>3</v>
      </c>
      <c r="F137" s="195" t="s">
        <v>2099</v>
      </c>
      <c r="G137" s="13"/>
      <c r="H137" s="196">
        <v>0.94499999999999995</v>
      </c>
      <c r="I137" s="197"/>
      <c r="J137" s="13"/>
      <c r="K137" s="13"/>
      <c r="L137" s="192"/>
      <c r="M137" s="198"/>
      <c r="N137" s="199"/>
      <c r="O137" s="199"/>
      <c r="P137" s="199"/>
      <c r="Q137" s="199"/>
      <c r="R137" s="199"/>
      <c r="S137" s="199"/>
      <c r="T137" s="200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194" t="s">
        <v>167</v>
      </c>
      <c r="AU137" s="194" t="s">
        <v>22</v>
      </c>
      <c r="AV137" s="13" t="s">
        <v>22</v>
      </c>
      <c r="AW137" s="13" t="s">
        <v>36</v>
      </c>
      <c r="AX137" s="13" t="s">
        <v>74</v>
      </c>
      <c r="AY137" s="194" t="s">
        <v>156</v>
      </c>
    </row>
    <row r="138" s="14" customFormat="1">
      <c r="A138" s="14"/>
      <c r="B138" s="201"/>
      <c r="C138" s="14"/>
      <c r="D138" s="193" t="s">
        <v>167</v>
      </c>
      <c r="E138" s="202" t="s">
        <v>3</v>
      </c>
      <c r="F138" s="203" t="s">
        <v>174</v>
      </c>
      <c r="G138" s="14"/>
      <c r="H138" s="204">
        <v>0.94499999999999995</v>
      </c>
      <c r="I138" s="205"/>
      <c r="J138" s="14"/>
      <c r="K138" s="14"/>
      <c r="L138" s="201"/>
      <c r="M138" s="206"/>
      <c r="N138" s="207"/>
      <c r="O138" s="207"/>
      <c r="P138" s="207"/>
      <c r="Q138" s="207"/>
      <c r="R138" s="207"/>
      <c r="S138" s="207"/>
      <c r="T138" s="208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02" t="s">
        <v>167</v>
      </c>
      <c r="AU138" s="202" t="s">
        <v>22</v>
      </c>
      <c r="AV138" s="14" t="s">
        <v>163</v>
      </c>
      <c r="AW138" s="14" t="s">
        <v>36</v>
      </c>
      <c r="AX138" s="14" t="s">
        <v>81</v>
      </c>
      <c r="AY138" s="202" t="s">
        <v>156</v>
      </c>
    </row>
    <row r="139" s="2" customFormat="1" ht="16.5" customHeight="1">
      <c r="A139" s="39"/>
      <c r="B139" s="173"/>
      <c r="C139" s="174" t="s">
        <v>233</v>
      </c>
      <c r="D139" s="174" t="s">
        <v>158</v>
      </c>
      <c r="E139" s="175" t="s">
        <v>240</v>
      </c>
      <c r="F139" s="176" t="s">
        <v>241</v>
      </c>
      <c r="G139" s="177" t="s">
        <v>242</v>
      </c>
      <c r="H139" s="178">
        <v>1</v>
      </c>
      <c r="I139" s="179"/>
      <c r="J139" s="180">
        <f>ROUND(I139*H139,2)</f>
        <v>0</v>
      </c>
      <c r="K139" s="176" t="s">
        <v>3</v>
      </c>
      <c r="L139" s="40"/>
      <c r="M139" s="181" t="s">
        <v>3</v>
      </c>
      <c r="N139" s="182" t="s">
        <v>45</v>
      </c>
      <c r="O139" s="73"/>
      <c r="P139" s="183">
        <f>O139*H139</f>
        <v>0</v>
      </c>
      <c r="Q139" s="183">
        <v>0</v>
      </c>
      <c r="R139" s="183">
        <f>Q139*H139</f>
        <v>0</v>
      </c>
      <c r="S139" s="183">
        <v>0</v>
      </c>
      <c r="T139" s="184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185" t="s">
        <v>163</v>
      </c>
      <c r="AT139" s="185" t="s">
        <v>158</v>
      </c>
      <c r="AU139" s="185" t="s">
        <v>22</v>
      </c>
      <c r="AY139" s="20" t="s">
        <v>156</v>
      </c>
      <c r="BE139" s="186">
        <f>IF(N139="základní",J139,0)</f>
        <v>0</v>
      </c>
      <c r="BF139" s="186">
        <f>IF(N139="snížená",J139,0)</f>
        <v>0</v>
      </c>
      <c r="BG139" s="186">
        <f>IF(N139="zákl. přenesená",J139,0)</f>
        <v>0</v>
      </c>
      <c r="BH139" s="186">
        <f>IF(N139="sníž. přenesená",J139,0)</f>
        <v>0</v>
      </c>
      <c r="BI139" s="186">
        <f>IF(N139="nulová",J139,0)</f>
        <v>0</v>
      </c>
      <c r="BJ139" s="20" t="s">
        <v>81</v>
      </c>
      <c r="BK139" s="186">
        <f>ROUND(I139*H139,2)</f>
        <v>0</v>
      </c>
      <c r="BL139" s="20" t="s">
        <v>163</v>
      </c>
      <c r="BM139" s="185" t="s">
        <v>2199</v>
      </c>
    </row>
    <row r="140" s="2" customFormat="1" ht="24.15" customHeight="1">
      <c r="A140" s="39"/>
      <c r="B140" s="173"/>
      <c r="C140" s="174" t="s">
        <v>239</v>
      </c>
      <c r="D140" s="174" t="s">
        <v>158</v>
      </c>
      <c r="E140" s="175" t="s">
        <v>1181</v>
      </c>
      <c r="F140" s="176" t="s">
        <v>1182</v>
      </c>
      <c r="G140" s="177" t="s">
        <v>161</v>
      </c>
      <c r="H140" s="178">
        <v>33.200000000000003</v>
      </c>
      <c r="I140" s="179"/>
      <c r="J140" s="180">
        <f>ROUND(I140*H140,2)</f>
        <v>0</v>
      </c>
      <c r="K140" s="176" t="s">
        <v>162</v>
      </c>
      <c r="L140" s="40"/>
      <c r="M140" s="181" t="s">
        <v>3</v>
      </c>
      <c r="N140" s="182" t="s">
        <v>45</v>
      </c>
      <c r="O140" s="73"/>
      <c r="P140" s="183">
        <f>O140*H140</f>
        <v>0</v>
      </c>
      <c r="Q140" s="183">
        <v>0.0018</v>
      </c>
      <c r="R140" s="183">
        <f>Q140*H140</f>
        <v>0.059760000000000001</v>
      </c>
      <c r="S140" s="183">
        <v>0</v>
      </c>
      <c r="T140" s="184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185" t="s">
        <v>163</v>
      </c>
      <c r="AT140" s="185" t="s">
        <v>158</v>
      </c>
      <c r="AU140" s="185" t="s">
        <v>22</v>
      </c>
      <c r="AY140" s="20" t="s">
        <v>156</v>
      </c>
      <c r="BE140" s="186">
        <f>IF(N140="základní",J140,0)</f>
        <v>0</v>
      </c>
      <c r="BF140" s="186">
        <f>IF(N140="snížená",J140,0)</f>
        <v>0</v>
      </c>
      <c r="BG140" s="186">
        <f>IF(N140="zákl. přenesená",J140,0)</f>
        <v>0</v>
      </c>
      <c r="BH140" s="186">
        <f>IF(N140="sníž. přenesená",J140,0)</f>
        <v>0</v>
      </c>
      <c r="BI140" s="186">
        <f>IF(N140="nulová",J140,0)</f>
        <v>0</v>
      </c>
      <c r="BJ140" s="20" t="s">
        <v>81</v>
      </c>
      <c r="BK140" s="186">
        <f>ROUND(I140*H140,2)</f>
        <v>0</v>
      </c>
      <c r="BL140" s="20" t="s">
        <v>163</v>
      </c>
      <c r="BM140" s="185" t="s">
        <v>2200</v>
      </c>
    </row>
    <row r="141" s="2" customFormat="1">
      <c r="A141" s="39"/>
      <c r="B141" s="40"/>
      <c r="C141" s="39"/>
      <c r="D141" s="187" t="s">
        <v>165</v>
      </c>
      <c r="E141" s="39"/>
      <c r="F141" s="188" t="s">
        <v>1184</v>
      </c>
      <c r="G141" s="39"/>
      <c r="H141" s="39"/>
      <c r="I141" s="189"/>
      <c r="J141" s="39"/>
      <c r="K141" s="39"/>
      <c r="L141" s="40"/>
      <c r="M141" s="190"/>
      <c r="N141" s="191"/>
      <c r="O141" s="73"/>
      <c r="P141" s="73"/>
      <c r="Q141" s="73"/>
      <c r="R141" s="73"/>
      <c r="S141" s="73"/>
      <c r="T141" s="74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20" t="s">
        <v>165</v>
      </c>
      <c r="AU141" s="20" t="s">
        <v>22</v>
      </c>
    </row>
    <row r="142" s="13" customFormat="1">
      <c r="A142" s="13"/>
      <c r="B142" s="192"/>
      <c r="C142" s="13"/>
      <c r="D142" s="193" t="s">
        <v>167</v>
      </c>
      <c r="E142" s="194" t="s">
        <v>3</v>
      </c>
      <c r="F142" s="195" t="s">
        <v>2201</v>
      </c>
      <c r="G142" s="13"/>
      <c r="H142" s="196">
        <v>33.200000000000003</v>
      </c>
      <c r="I142" s="197"/>
      <c r="J142" s="13"/>
      <c r="K142" s="13"/>
      <c r="L142" s="192"/>
      <c r="M142" s="198"/>
      <c r="N142" s="199"/>
      <c r="O142" s="199"/>
      <c r="P142" s="199"/>
      <c r="Q142" s="199"/>
      <c r="R142" s="199"/>
      <c r="S142" s="199"/>
      <c r="T142" s="200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94" t="s">
        <v>167</v>
      </c>
      <c r="AU142" s="194" t="s">
        <v>22</v>
      </c>
      <c r="AV142" s="13" t="s">
        <v>22</v>
      </c>
      <c r="AW142" s="13" t="s">
        <v>36</v>
      </c>
      <c r="AX142" s="13" t="s">
        <v>74</v>
      </c>
      <c r="AY142" s="194" t="s">
        <v>156</v>
      </c>
    </row>
    <row r="143" s="14" customFormat="1">
      <c r="A143" s="14"/>
      <c r="B143" s="201"/>
      <c r="C143" s="14"/>
      <c r="D143" s="193" t="s">
        <v>167</v>
      </c>
      <c r="E143" s="202" t="s">
        <v>3</v>
      </c>
      <c r="F143" s="203" t="s">
        <v>174</v>
      </c>
      <c r="G143" s="14"/>
      <c r="H143" s="204">
        <v>33.200000000000003</v>
      </c>
      <c r="I143" s="205"/>
      <c r="J143" s="14"/>
      <c r="K143" s="14"/>
      <c r="L143" s="201"/>
      <c r="M143" s="206"/>
      <c r="N143" s="207"/>
      <c r="O143" s="207"/>
      <c r="P143" s="207"/>
      <c r="Q143" s="207"/>
      <c r="R143" s="207"/>
      <c r="S143" s="207"/>
      <c r="T143" s="208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02" t="s">
        <v>167</v>
      </c>
      <c r="AU143" s="202" t="s">
        <v>22</v>
      </c>
      <c r="AV143" s="14" t="s">
        <v>163</v>
      </c>
      <c r="AW143" s="14" t="s">
        <v>36</v>
      </c>
      <c r="AX143" s="14" t="s">
        <v>81</v>
      </c>
      <c r="AY143" s="202" t="s">
        <v>156</v>
      </c>
    </row>
    <row r="144" s="2" customFormat="1" ht="16.5" customHeight="1">
      <c r="A144" s="39"/>
      <c r="B144" s="173"/>
      <c r="C144" s="217" t="s">
        <v>244</v>
      </c>
      <c r="D144" s="217" t="s">
        <v>249</v>
      </c>
      <c r="E144" s="218" t="s">
        <v>1853</v>
      </c>
      <c r="F144" s="219" t="s">
        <v>1854</v>
      </c>
      <c r="G144" s="220" t="s">
        <v>161</v>
      </c>
      <c r="H144" s="221">
        <v>34.195999999999998</v>
      </c>
      <c r="I144" s="222"/>
      <c r="J144" s="223">
        <f>ROUND(I144*H144,2)</f>
        <v>0</v>
      </c>
      <c r="K144" s="219" t="s">
        <v>3</v>
      </c>
      <c r="L144" s="224"/>
      <c r="M144" s="225" t="s">
        <v>3</v>
      </c>
      <c r="N144" s="226" t="s">
        <v>45</v>
      </c>
      <c r="O144" s="73"/>
      <c r="P144" s="183">
        <f>O144*H144</f>
        <v>0</v>
      </c>
      <c r="Q144" s="183">
        <v>0.0013600000000000001</v>
      </c>
      <c r="R144" s="183">
        <f>Q144*H144</f>
        <v>0.046506560000000002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202</v>
      </c>
      <c r="AT144" s="185" t="s">
        <v>249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2202</v>
      </c>
    </row>
    <row r="145" s="13" customFormat="1">
      <c r="A145" s="13"/>
      <c r="B145" s="192"/>
      <c r="C145" s="13"/>
      <c r="D145" s="193" t="s">
        <v>167</v>
      </c>
      <c r="E145" s="194" t="s">
        <v>3</v>
      </c>
      <c r="F145" s="195" t="s">
        <v>2203</v>
      </c>
      <c r="G145" s="13"/>
      <c r="H145" s="196">
        <v>34.195999999999998</v>
      </c>
      <c r="I145" s="197"/>
      <c r="J145" s="13"/>
      <c r="K145" s="13"/>
      <c r="L145" s="192"/>
      <c r="M145" s="198"/>
      <c r="N145" s="199"/>
      <c r="O145" s="199"/>
      <c r="P145" s="199"/>
      <c r="Q145" s="199"/>
      <c r="R145" s="199"/>
      <c r="S145" s="199"/>
      <c r="T145" s="200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94" t="s">
        <v>167</v>
      </c>
      <c r="AU145" s="194" t="s">
        <v>22</v>
      </c>
      <c r="AV145" s="13" t="s">
        <v>22</v>
      </c>
      <c r="AW145" s="13" t="s">
        <v>36</v>
      </c>
      <c r="AX145" s="13" t="s">
        <v>74</v>
      </c>
      <c r="AY145" s="194" t="s">
        <v>156</v>
      </c>
    </row>
    <row r="146" s="14" customFormat="1">
      <c r="A146" s="14"/>
      <c r="B146" s="201"/>
      <c r="C146" s="14"/>
      <c r="D146" s="193" t="s">
        <v>167</v>
      </c>
      <c r="E146" s="202" t="s">
        <v>3</v>
      </c>
      <c r="F146" s="203" t="s">
        <v>174</v>
      </c>
      <c r="G146" s="14"/>
      <c r="H146" s="204">
        <v>34.195999999999998</v>
      </c>
      <c r="I146" s="205"/>
      <c r="J146" s="14"/>
      <c r="K146" s="14"/>
      <c r="L146" s="201"/>
      <c r="M146" s="206"/>
      <c r="N146" s="207"/>
      <c r="O146" s="207"/>
      <c r="P146" s="207"/>
      <c r="Q146" s="207"/>
      <c r="R146" s="207"/>
      <c r="S146" s="207"/>
      <c r="T146" s="208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02" t="s">
        <v>167</v>
      </c>
      <c r="AU146" s="202" t="s">
        <v>22</v>
      </c>
      <c r="AV146" s="14" t="s">
        <v>163</v>
      </c>
      <c r="AW146" s="14" t="s">
        <v>36</v>
      </c>
      <c r="AX146" s="14" t="s">
        <v>81</v>
      </c>
      <c r="AY146" s="202" t="s">
        <v>156</v>
      </c>
    </row>
    <row r="147" s="2" customFormat="1" ht="16.5" customHeight="1">
      <c r="A147" s="39"/>
      <c r="B147" s="173"/>
      <c r="C147" s="174" t="s">
        <v>9</v>
      </c>
      <c r="D147" s="174" t="s">
        <v>158</v>
      </c>
      <c r="E147" s="175" t="s">
        <v>255</v>
      </c>
      <c r="F147" s="176" t="s">
        <v>256</v>
      </c>
      <c r="G147" s="177" t="s">
        <v>205</v>
      </c>
      <c r="H147" s="178">
        <v>52</v>
      </c>
      <c r="I147" s="179"/>
      <c r="J147" s="180">
        <f>ROUND(I147*H147,2)</f>
        <v>0</v>
      </c>
      <c r="K147" s="176" t="s">
        <v>162</v>
      </c>
      <c r="L147" s="40"/>
      <c r="M147" s="181" t="s">
        <v>3</v>
      </c>
      <c r="N147" s="182" t="s">
        <v>45</v>
      </c>
      <c r="O147" s="73"/>
      <c r="P147" s="183">
        <f>O147*H147</f>
        <v>0</v>
      </c>
      <c r="Q147" s="183">
        <v>0.00069999999999999999</v>
      </c>
      <c r="R147" s="183">
        <f>Q147*H147</f>
        <v>0.036400000000000002</v>
      </c>
      <c r="S147" s="183">
        <v>0</v>
      </c>
      <c r="T147" s="184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185" t="s">
        <v>163</v>
      </c>
      <c r="AT147" s="185" t="s">
        <v>158</v>
      </c>
      <c r="AU147" s="185" t="s">
        <v>22</v>
      </c>
      <c r="AY147" s="20" t="s">
        <v>156</v>
      </c>
      <c r="BE147" s="186">
        <f>IF(N147="základní",J147,0)</f>
        <v>0</v>
      </c>
      <c r="BF147" s="186">
        <f>IF(N147="snížená",J147,0)</f>
        <v>0</v>
      </c>
      <c r="BG147" s="186">
        <f>IF(N147="zákl. přenesená",J147,0)</f>
        <v>0</v>
      </c>
      <c r="BH147" s="186">
        <f>IF(N147="sníž. přenesená",J147,0)</f>
        <v>0</v>
      </c>
      <c r="BI147" s="186">
        <f>IF(N147="nulová",J147,0)</f>
        <v>0</v>
      </c>
      <c r="BJ147" s="20" t="s">
        <v>81</v>
      </c>
      <c r="BK147" s="186">
        <f>ROUND(I147*H147,2)</f>
        <v>0</v>
      </c>
      <c r="BL147" s="20" t="s">
        <v>163</v>
      </c>
      <c r="BM147" s="185" t="s">
        <v>2204</v>
      </c>
    </row>
    <row r="148" s="2" customFormat="1">
      <c r="A148" s="39"/>
      <c r="B148" s="40"/>
      <c r="C148" s="39"/>
      <c r="D148" s="187" t="s">
        <v>165</v>
      </c>
      <c r="E148" s="39"/>
      <c r="F148" s="188" t="s">
        <v>258</v>
      </c>
      <c r="G148" s="39"/>
      <c r="H148" s="39"/>
      <c r="I148" s="189"/>
      <c r="J148" s="39"/>
      <c r="K148" s="39"/>
      <c r="L148" s="40"/>
      <c r="M148" s="190"/>
      <c r="N148" s="191"/>
      <c r="O148" s="73"/>
      <c r="P148" s="73"/>
      <c r="Q148" s="73"/>
      <c r="R148" s="73"/>
      <c r="S148" s="73"/>
      <c r="T148" s="74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20" t="s">
        <v>165</v>
      </c>
      <c r="AU148" s="20" t="s">
        <v>22</v>
      </c>
    </row>
    <row r="149" s="13" customFormat="1">
      <c r="A149" s="13"/>
      <c r="B149" s="192"/>
      <c r="C149" s="13"/>
      <c r="D149" s="193" t="s">
        <v>167</v>
      </c>
      <c r="E149" s="194" t="s">
        <v>3</v>
      </c>
      <c r="F149" s="195" t="s">
        <v>2205</v>
      </c>
      <c r="G149" s="13"/>
      <c r="H149" s="196">
        <v>28</v>
      </c>
      <c r="I149" s="197"/>
      <c r="J149" s="13"/>
      <c r="K149" s="13"/>
      <c r="L149" s="192"/>
      <c r="M149" s="198"/>
      <c r="N149" s="199"/>
      <c r="O149" s="199"/>
      <c r="P149" s="199"/>
      <c r="Q149" s="199"/>
      <c r="R149" s="199"/>
      <c r="S149" s="199"/>
      <c r="T149" s="20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94" t="s">
        <v>167</v>
      </c>
      <c r="AU149" s="194" t="s">
        <v>22</v>
      </c>
      <c r="AV149" s="13" t="s">
        <v>22</v>
      </c>
      <c r="AW149" s="13" t="s">
        <v>36</v>
      </c>
      <c r="AX149" s="13" t="s">
        <v>74</v>
      </c>
      <c r="AY149" s="194" t="s">
        <v>156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2107</v>
      </c>
      <c r="G150" s="13"/>
      <c r="H150" s="196">
        <v>24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4" customFormat="1">
      <c r="A151" s="14"/>
      <c r="B151" s="201"/>
      <c r="C151" s="14"/>
      <c r="D151" s="193" t="s">
        <v>167</v>
      </c>
      <c r="E151" s="202" t="s">
        <v>3</v>
      </c>
      <c r="F151" s="203" t="s">
        <v>174</v>
      </c>
      <c r="G151" s="14"/>
      <c r="H151" s="204">
        <v>52</v>
      </c>
      <c r="I151" s="205"/>
      <c r="J151" s="14"/>
      <c r="K151" s="14"/>
      <c r="L151" s="201"/>
      <c r="M151" s="206"/>
      <c r="N151" s="207"/>
      <c r="O151" s="207"/>
      <c r="P151" s="207"/>
      <c r="Q151" s="207"/>
      <c r="R151" s="207"/>
      <c r="S151" s="207"/>
      <c r="T151" s="208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02" t="s">
        <v>167</v>
      </c>
      <c r="AU151" s="202" t="s">
        <v>22</v>
      </c>
      <c r="AV151" s="14" t="s">
        <v>163</v>
      </c>
      <c r="AW151" s="14" t="s">
        <v>36</v>
      </c>
      <c r="AX151" s="14" t="s">
        <v>81</v>
      </c>
      <c r="AY151" s="202" t="s">
        <v>156</v>
      </c>
    </row>
    <row r="152" s="2" customFormat="1" ht="24.15" customHeight="1">
      <c r="A152" s="39"/>
      <c r="B152" s="173"/>
      <c r="C152" s="174" t="s">
        <v>254</v>
      </c>
      <c r="D152" s="174" t="s">
        <v>158</v>
      </c>
      <c r="E152" s="175" t="s">
        <v>263</v>
      </c>
      <c r="F152" s="176" t="s">
        <v>264</v>
      </c>
      <c r="G152" s="177" t="s">
        <v>205</v>
      </c>
      <c r="H152" s="178">
        <v>52</v>
      </c>
      <c r="I152" s="179"/>
      <c r="J152" s="180">
        <f>ROUND(I152*H152,2)</f>
        <v>0</v>
      </c>
      <c r="K152" s="176" t="s">
        <v>162</v>
      </c>
      <c r="L152" s="40"/>
      <c r="M152" s="181" t="s">
        <v>3</v>
      </c>
      <c r="N152" s="182" t="s">
        <v>45</v>
      </c>
      <c r="O152" s="73"/>
      <c r="P152" s="183">
        <f>O152*H152</f>
        <v>0</v>
      </c>
      <c r="Q152" s="183">
        <v>0</v>
      </c>
      <c r="R152" s="183">
        <f>Q152*H152</f>
        <v>0</v>
      </c>
      <c r="S152" s="183">
        <v>0</v>
      </c>
      <c r="T152" s="184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185" t="s">
        <v>163</v>
      </c>
      <c r="AT152" s="185" t="s">
        <v>158</v>
      </c>
      <c r="AU152" s="185" t="s">
        <v>22</v>
      </c>
      <c r="AY152" s="20" t="s">
        <v>156</v>
      </c>
      <c r="BE152" s="186">
        <f>IF(N152="základní",J152,0)</f>
        <v>0</v>
      </c>
      <c r="BF152" s="186">
        <f>IF(N152="snížená",J152,0)</f>
        <v>0</v>
      </c>
      <c r="BG152" s="186">
        <f>IF(N152="zákl. přenesená",J152,0)</f>
        <v>0</v>
      </c>
      <c r="BH152" s="186">
        <f>IF(N152="sníž. přenesená",J152,0)</f>
        <v>0</v>
      </c>
      <c r="BI152" s="186">
        <f>IF(N152="nulová",J152,0)</f>
        <v>0</v>
      </c>
      <c r="BJ152" s="20" t="s">
        <v>81</v>
      </c>
      <c r="BK152" s="186">
        <f>ROUND(I152*H152,2)</f>
        <v>0</v>
      </c>
      <c r="BL152" s="20" t="s">
        <v>163</v>
      </c>
      <c r="BM152" s="185" t="s">
        <v>2206</v>
      </c>
    </row>
    <row r="153" s="2" customFormat="1">
      <c r="A153" s="39"/>
      <c r="B153" s="40"/>
      <c r="C153" s="39"/>
      <c r="D153" s="187" t="s">
        <v>165</v>
      </c>
      <c r="E153" s="39"/>
      <c r="F153" s="188" t="s">
        <v>266</v>
      </c>
      <c r="G153" s="39"/>
      <c r="H153" s="39"/>
      <c r="I153" s="189"/>
      <c r="J153" s="39"/>
      <c r="K153" s="39"/>
      <c r="L153" s="40"/>
      <c r="M153" s="190"/>
      <c r="N153" s="191"/>
      <c r="O153" s="73"/>
      <c r="P153" s="73"/>
      <c r="Q153" s="73"/>
      <c r="R153" s="73"/>
      <c r="S153" s="73"/>
      <c r="T153" s="74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20" t="s">
        <v>165</v>
      </c>
      <c r="AU153" s="20" t="s">
        <v>22</v>
      </c>
    </row>
    <row r="154" s="2" customFormat="1" ht="37.8" customHeight="1">
      <c r="A154" s="39"/>
      <c r="B154" s="173"/>
      <c r="C154" s="174" t="s">
        <v>262</v>
      </c>
      <c r="D154" s="174" t="s">
        <v>158</v>
      </c>
      <c r="E154" s="175" t="s">
        <v>268</v>
      </c>
      <c r="F154" s="176" t="s">
        <v>269</v>
      </c>
      <c r="G154" s="177" t="s">
        <v>212</v>
      </c>
      <c r="H154" s="178">
        <v>14.038</v>
      </c>
      <c r="I154" s="179"/>
      <c r="J154" s="180">
        <f>ROUND(I154*H154,2)</f>
        <v>0</v>
      </c>
      <c r="K154" s="176" t="s">
        <v>162</v>
      </c>
      <c r="L154" s="40"/>
      <c r="M154" s="181" t="s">
        <v>3</v>
      </c>
      <c r="N154" s="182" t="s">
        <v>45</v>
      </c>
      <c r="O154" s="73"/>
      <c r="P154" s="183">
        <f>O154*H154</f>
        <v>0</v>
      </c>
      <c r="Q154" s="183">
        <v>0</v>
      </c>
      <c r="R154" s="183">
        <f>Q154*H154</f>
        <v>0</v>
      </c>
      <c r="S154" s="183">
        <v>0</v>
      </c>
      <c r="T154" s="184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185" t="s">
        <v>163</v>
      </c>
      <c r="AT154" s="185" t="s">
        <v>158</v>
      </c>
      <c r="AU154" s="185" t="s">
        <v>22</v>
      </c>
      <c r="AY154" s="20" t="s">
        <v>156</v>
      </c>
      <c r="BE154" s="186">
        <f>IF(N154="základní",J154,0)</f>
        <v>0</v>
      </c>
      <c r="BF154" s="186">
        <f>IF(N154="snížená",J154,0)</f>
        <v>0</v>
      </c>
      <c r="BG154" s="186">
        <f>IF(N154="zákl. přenesená",J154,0)</f>
        <v>0</v>
      </c>
      <c r="BH154" s="186">
        <f>IF(N154="sníž. přenesená",J154,0)</f>
        <v>0</v>
      </c>
      <c r="BI154" s="186">
        <f>IF(N154="nulová",J154,0)</f>
        <v>0</v>
      </c>
      <c r="BJ154" s="20" t="s">
        <v>81</v>
      </c>
      <c r="BK154" s="186">
        <f>ROUND(I154*H154,2)</f>
        <v>0</v>
      </c>
      <c r="BL154" s="20" t="s">
        <v>163</v>
      </c>
      <c r="BM154" s="185" t="s">
        <v>2207</v>
      </c>
    </row>
    <row r="155" s="2" customFormat="1">
      <c r="A155" s="39"/>
      <c r="B155" s="40"/>
      <c r="C155" s="39"/>
      <c r="D155" s="187" t="s">
        <v>165</v>
      </c>
      <c r="E155" s="39"/>
      <c r="F155" s="188" t="s">
        <v>271</v>
      </c>
      <c r="G155" s="39"/>
      <c r="H155" s="39"/>
      <c r="I155" s="189"/>
      <c r="J155" s="39"/>
      <c r="K155" s="39"/>
      <c r="L155" s="40"/>
      <c r="M155" s="190"/>
      <c r="N155" s="191"/>
      <c r="O155" s="73"/>
      <c r="P155" s="73"/>
      <c r="Q155" s="73"/>
      <c r="R155" s="73"/>
      <c r="S155" s="73"/>
      <c r="T155" s="74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20" t="s">
        <v>165</v>
      </c>
      <c r="AU155" s="20" t="s">
        <v>22</v>
      </c>
    </row>
    <row r="156" s="13" customFormat="1">
      <c r="A156" s="13"/>
      <c r="B156" s="192"/>
      <c r="C156" s="13"/>
      <c r="D156" s="193" t="s">
        <v>167</v>
      </c>
      <c r="E156" s="194" t="s">
        <v>3</v>
      </c>
      <c r="F156" s="195" t="s">
        <v>2208</v>
      </c>
      <c r="G156" s="13"/>
      <c r="H156" s="196">
        <v>14.038</v>
      </c>
      <c r="I156" s="197"/>
      <c r="J156" s="13"/>
      <c r="K156" s="13"/>
      <c r="L156" s="192"/>
      <c r="M156" s="198"/>
      <c r="N156" s="199"/>
      <c r="O156" s="199"/>
      <c r="P156" s="199"/>
      <c r="Q156" s="199"/>
      <c r="R156" s="199"/>
      <c r="S156" s="199"/>
      <c r="T156" s="200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194" t="s">
        <v>167</v>
      </c>
      <c r="AU156" s="194" t="s">
        <v>22</v>
      </c>
      <c r="AV156" s="13" t="s">
        <v>22</v>
      </c>
      <c r="AW156" s="13" t="s">
        <v>36</v>
      </c>
      <c r="AX156" s="13" t="s">
        <v>74</v>
      </c>
      <c r="AY156" s="194" t="s">
        <v>156</v>
      </c>
    </row>
    <row r="157" s="14" customFormat="1">
      <c r="A157" s="14"/>
      <c r="B157" s="201"/>
      <c r="C157" s="14"/>
      <c r="D157" s="193" t="s">
        <v>167</v>
      </c>
      <c r="E157" s="202" t="s">
        <v>3</v>
      </c>
      <c r="F157" s="203" t="s">
        <v>174</v>
      </c>
      <c r="G157" s="14"/>
      <c r="H157" s="204">
        <v>14.038</v>
      </c>
      <c r="I157" s="205"/>
      <c r="J157" s="14"/>
      <c r="K157" s="14"/>
      <c r="L157" s="201"/>
      <c r="M157" s="206"/>
      <c r="N157" s="207"/>
      <c r="O157" s="207"/>
      <c r="P157" s="207"/>
      <c r="Q157" s="207"/>
      <c r="R157" s="207"/>
      <c r="S157" s="207"/>
      <c r="T157" s="208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02" t="s">
        <v>167</v>
      </c>
      <c r="AU157" s="202" t="s">
        <v>22</v>
      </c>
      <c r="AV157" s="14" t="s">
        <v>163</v>
      </c>
      <c r="AW157" s="14" t="s">
        <v>36</v>
      </c>
      <c r="AX157" s="14" t="s">
        <v>81</v>
      </c>
      <c r="AY157" s="202" t="s">
        <v>156</v>
      </c>
    </row>
    <row r="158" s="2" customFormat="1" ht="37.8" customHeight="1">
      <c r="A158" s="39"/>
      <c r="B158" s="173"/>
      <c r="C158" s="174" t="s">
        <v>267</v>
      </c>
      <c r="D158" s="174" t="s">
        <v>158</v>
      </c>
      <c r="E158" s="175" t="s">
        <v>274</v>
      </c>
      <c r="F158" s="176" t="s">
        <v>275</v>
      </c>
      <c r="G158" s="177" t="s">
        <v>212</v>
      </c>
      <c r="H158" s="178">
        <v>14.038</v>
      </c>
      <c r="I158" s="179"/>
      <c r="J158" s="180">
        <f>ROUND(I158*H158,2)</f>
        <v>0</v>
      </c>
      <c r="K158" s="176" t="s">
        <v>162</v>
      </c>
      <c r="L158" s="40"/>
      <c r="M158" s="181" t="s">
        <v>3</v>
      </c>
      <c r="N158" s="182" t="s">
        <v>45</v>
      </c>
      <c r="O158" s="73"/>
      <c r="P158" s="183">
        <f>O158*H158</f>
        <v>0</v>
      </c>
      <c r="Q158" s="183">
        <v>0</v>
      </c>
      <c r="R158" s="183">
        <f>Q158*H158</f>
        <v>0</v>
      </c>
      <c r="S158" s="183">
        <v>0</v>
      </c>
      <c r="T158" s="184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185" t="s">
        <v>163</v>
      </c>
      <c r="AT158" s="185" t="s">
        <v>158</v>
      </c>
      <c r="AU158" s="185" t="s">
        <v>22</v>
      </c>
      <c r="AY158" s="20" t="s">
        <v>156</v>
      </c>
      <c r="BE158" s="186">
        <f>IF(N158="základní",J158,0)</f>
        <v>0</v>
      </c>
      <c r="BF158" s="186">
        <f>IF(N158="snížená",J158,0)</f>
        <v>0</v>
      </c>
      <c r="BG158" s="186">
        <f>IF(N158="zákl. přenesená",J158,0)</f>
        <v>0</v>
      </c>
      <c r="BH158" s="186">
        <f>IF(N158="sníž. přenesená",J158,0)</f>
        <v>0</v>
      </c>
      <c r="BI158" s="186">
        <f>IF(N158="nulová",J158,0)</f>
        <v>0</v>
      </c>
      <c r="BJ158" s="20" t="s">
        <v>81</v>
      </c>
      <c r="BK158" s="186">
        <f>ROUND(I158*H158,2)</f>
        <v>0</v>
      </c>
      <c r="BL158" s="20" t="s">
        <v>163</v>
      </c>
      <c r="BM158" s="185" t="s">
        <v>2209</v>
      </c>
    </row>
    <row r="159" s="2" customFormat="1">
      <c r="A159" s="39"/>
      <c r="B159" s="40"/>
      <c r="C159" s="39"/>
      <c r="D159" s="187" t="s">
        <v>165</v>
      </c>
      <c r="E159" s="39"/>
      <c r="F159" s="188" t="s">
        <v>277</v>
      </c>
      <c r="G159" s="39"/>
      <c r="H159" s="39"/>
      <c r="I159" s="189"/>
      <c r="J159" s="39"/>
      <c r="K159" s="39"/>
      <c r="L159" s="40"/>
      <c r="M159" s="190"/>
      <c r="N159" s="191"/>
      <c r="O159" s="73"/>
      <c r="P159" s="73"/>
      <c r="Q159" s="73"/>
      <c r="R159" s="73"/>
      <c r="S159" s="73"/>
      <c r="T159" s="74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20" t="s">
        <v>165</v>
      </c>
      <c r="AU159" s="20" t="s">
        <v>22</v>
      </c>
    </row>
    <row r="160" s="2" customFormat="1" ht="37.8" customHeight="1">
      <c r="A160" s="39"/>
      <c r="B160" s="173"/>
      <c r="C160" s="174" t="s">
        <v>273</v>
      </c>
      <c r="D160" s="174" t="s">
        <v>158</v>
      </c>
      <c r="E160" s="175" t="s">
        <v>280</v>
      </c>
      <c r="F160" s="176" t="s">
        <v>281</v>
      </c>
      <c r="G160" s="177" t="s">
        <v>212</v>
      </c>
      <c r="H160" s="178">
        <v>3.8900000000000001</v>
      </c>
      <c r="I160" s="179"/>
      <c r="J160" s="180">
        <f>ROUND(I160*H160,2)</f>
        <v>0</v>
      </c>
      <c r="K160" s="176" t="s">
        <v>162</v>
      </c>
      <c r="L160" s="40"/>
      <c r="M160" s="181" t="s">
        <v>3</v>
      </c>
      <c r="N160" s="182" t="s">
        <v>45</v>
      </c>
      <c r="O160" s="73"/>
      <c r="P160" s="183">
        <f>O160*H160</f>
        <v>0</v>
      </c>
      <c r="Q160" s="183">
        <v>0</v>
      </c>
      <c r="R160" s="183">
        <f>Q160*H160</f>
        <v>0</v>
      </c>
      <c r="S160" s="183">
        <v>0</v>
      </c>
      <c r="T160" s="184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185" t="s">
        <v>163</v>
      </c>
      <c r="AT160" s="185" t="s">
        <v>158</v>
      </c>
      <c r="AU160" s="185" t="s">
        <v>22</v>
      </c>
      <c r="AY160" s="20" t="s">
        <v>156</v>
      </c>
      <c r="BE160" s="186">
        <f>IF(N160="základní",J160,0)</f>
        <v>0</v>
      </c>
      <c r="BF160" s="186">
        <f>IF(N160="snížená",J160,0)</f>
        <v>0</v>
      </c>
      <c r="BG160" s="186">
        <f>IF(N160="zákl. přenesená",J160,0)</f>
        <v>0</v>
      </c>
      <c r="BH160" s="186">
        <f>IF(N160="sníž. přenesená",J160,0)</f>
        <v>0</v>
      </c>
      <c r="BI160" s="186">
        <f>IF(N160="nulová",J160,0)</f>
        <v>0</v>
      </c>
      <c r="BJ160" s="20" t="s">
        <v>81</v>
      </c>
      <c r="BK160" s="186">
        <f>ROUND(I160*H160,2)</f>
        <v>0</v>
      </c>
      <c r="BL160" s="20" t="s">
        <v>163</v>
      </c>
      <c r="BM160" s="185" t="s">
        <v>2210</v>
      </c>
    </row>
    <row r="161" s="2" customFormat="1">
      <c r="A161" s="39"/>
      <c r="B161" s="40"/>
      <c r="C161" s="39"/>
      <c r="D161" s="187" t="s">
        <v>165</v>
      </c>
      <c r="E161" s="39"/>
      <c r="F161" s="188" t="s">
        <v>283</v>
      </c>
      <c r="G161" s="39"/>
      <c r="H161" s="39"/>
      <c r="I161" s="189"/>
      <c r="J161" s="39"/>
      <c r="K161" s="39"/>
      <c r="L161" s="40"/>
      <c r="M161" s="190"/>
      <c r="N161" s="191"/>
      <c r="O161" s="73"/>
      <c r="P161" s="73"/>
      <c r="Q161" s="73"/>
      <c r="R161" s="73"/>
      <c r="S161" s="73"/>
      <c r="T161" s="74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20" t="s">
        <v>165</v>
      </c>
      <c r="AU161" s="20" t="s">
        <v>22</v>
      </c>
    </row>
    <row r="162" s="13" customFormat="1">
      <c r="A162" s="13"/>
      <c r="B162" s="192"/>
      <c r="C162" s="13"/>
      <c r="D162" s="193" t="s">
        <v>167</v>
      </c>
      <c r="E162" s="194" t="s">
        <v>3</v>
      </c>
      <c r="F162" s="195" t="s">
        <v>2113</v>
      </c>
      <c r="G162" s="13"/>
      <c r="H162" s="196">
        <v>4.8620000000000001</v>
      </c>
      <c r="I162" s="197"/>
      <c r="J162" s="13"/>
      <c r="K162" s="13"/>
      <c r="L162" s="192"/>
      <c r="M162" s="198"/>
      <c r="N162" s="199"/>
      <c r="O162" s="199"/>
      <c r="P162" s="199"/>
      <c r="Q162" s="199"/>
      <c r="R162" s="199"/>
      <c r="S162" s="199"/>
      <c r="T162" s="200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94" t="s">
        <v>167</v>
      </c>
      <c r="AU162" s="194" t="s">
        <v>22</v>
      </c>
      <c r="AV162" s="13" t="s">
        <v>22</v>
      </c>
      <c r="AW162" s="13" t="s">
        <v>36</v>
      </c>
      <c r="AX162" s="13" t="s">
        <v>74</v>
      </c>
      <c r="AY162" s="194" t="s">
        <v>156</v>
      </c>
    </row>
    <row r="163" s="15" customFormat="1">
      <c r="A163" s="15"/>
      <c r="B163" s="209"/>
      <c r="C163" s="15"/>
      <c r="D163" s="193" t="s">
        <v>167</v>
      </c>
      <c r="E163" s="210" t="s">
        <v>3</v>
      </c>
      <c r="F163" s="211" t="s">
        <v>219</v>
      </c>
      <c r="G163" s="15"/>
      <c r="H163" s="212">
        <v>4.8620000000000001</v>
      </c>
      <c r="I163" s="213"/>
      <c r="J163" s="15"/>
      <c r="K163" s="15"/>
      <c r="L163" s="209"/>
      <c r="M163" s="214"/>
      <c r="N163" s="215"/>
      <c r="O163" s="215"/>
      <c r="P163" s="215"/>
      <c r="Q163" s="215"/>
      <c r="R163" s="215"/>
      <c r="S163" s="215"/>
      <c r="T163" s="216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10" t="s">
        <v>167</v>
      </c>
      <c r="AU163" s="210" t="s">
        <v>22</v>
      </c>
      <c r="AV163" s="15" t="s">
        <v>175</v>
      </c>
      <c r="AW163" s="15" t="s">
        <v>36</v>
      </c>
      <c r="AX163" s="15" t="s">
        <v>74</v>
      </c>
      <c r="AY163" s="210" t="s">
        <v>156</v>
      </c>
    </row>
    <row r="164" s="13" customFormat="1">
      <c r="A164" s="13"/>
      <c r="B164" s="192"/>
      <c r="C164" s="13"/>
      <c r="D164" s="193" t="s">
        <v>167</v>
      </c>
      <c r="E164" s="194" t="s">
        <v>3</v>
      </c>
      <c r="F164" s="195" t="s">
        <v>2114</v>
      </c>
      <c r="G164" s="13"/>
      <c r="H164" s="196">
        <v>3.8900000000000001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167</v>
      </c>
      <c r="AU164" s="194" t="s">
        <v>22</v>
      </c>
      <c r="AV164" s="13" t="s">
        <v>22</v>
      </c>
      <c r="AW164" s="13" t="s">
        <v>36</v>
      </c>
      <c r="AX164" s="13" t="s">
        <v>74</v>
      </c>
      <c r="AY164" s="194" t="s">
        <v>156</v>
      </c>
    </row>
    <row r="165" s="15" customFormat="1">
      <c r="A165" s="15"/>
      <c r="B165" s="209"/>
      <c r="C165" s="15"/>
      <c r="D165" s="193" t="s">
        <v>167</v>
      </c>
      <c r="E165" s="210" t="s">
        <v>3</v>
      </c>
      <c r="F165" s="211" t="s">
        <v>219</v>
      </c>
      <c r="G165" s="15"/>
      <c r="H165" s="212">
        <v>3.8900000000000001</v>
      </c>
      <c r="I165" s="213"/>
      <c r="J165" s="15"/>
      <c r="K165" s="15"/>
      <c r="L165" s="209"/>
      <c r="M165" s="214"/>
      <c r="N165" s="215"/>
      <c r="O165" s="215"/>
      <c r="P165" s="215"/>
      <c r="Q165" s="215"/>
      <c r="R165" s="215"/>
      <c r="S165" s="215"/>
      <c r="T165" s="216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10" t="s">
        <v>167</v>
      </c>
      <c r="AU165" s="210" t="s">
        <v>22</v>
      </c>
      <c r="AV165" s="15" t="s">
        <v>175</v>
      </c>
      <c r="AW165" s="15" t="s">
        <v>36</v>
      </c>
      <c r="AX165" s="15" t="s">
        <v>81</v>
      </c>
      <c r="AY165" s="210" t="s">
        <v>156</v>
      </c>
    </row>
    <row r="166" s="2" customFormat="1" ht="37.8" customHeight="1">
      <c r="A166" s="39"/>
      <c r="B166" s="173"/>
      <c r="C166" s="174" t="s">
        <v>279</v>
      </c>
      <c r="D166" s="174" t="s">
        <v>158</v>
      </c>
      <c r="E166" s="175" t="s">
        <v>287</v>
      </c>
      <c r="F166" s="176" t="s">
        <v>288</v>
      </c>
      <c r="G166" s="177" t="s">
        <v>212</v>
      </c>
      <c r="H166" s="178">
        <v>0.97199999999999998</v>
      </c>
      <c r="I166" s="179"/>
      <c r="J166" s="180">
        <f>ROUND(I166*H166,2)</f>
        <v>0</v>
      </c>
      <c r="K166" s="176" t="s">
        <v>162</v>
      </c>
      <c r="L166" s="40"/>
      <c r="M166" s="181" t="s">
        <v>3</v>
      </c>
      <c r="N166" s="182" t="s">
        <v>45</v>
      </c>
      <c r="O166" s="73"/>
      <c r="P166" s="183">
        <f>O166*H166</f>
        <v>0</v>
      </c>
      <c r="Q166" s="183">
        <v>0</v>
      </c>
      <c r="R166" s="183">
        <f>Q166*H166</f>
        <v>0</v>
      </c>
      <c r="S166" s="183">
        <v>0</v>
      </c>
      <c r="T166" s="184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185" t="s">
        <v>163</v>
      </c>
      <c r="AT166" s="185" t="s">
        <v>158</v>
      </c>
      <c r="AU166" s="185" t="s">
        <v>22</v>
      </c>
      <c r="AY166" s="20" t="s">
        <v>156</v>
      </c>
      <c r="BE166" s="186">
        <f>IF(N166="základní",J166,0)</f>
        <v>0</v>
      </c>
      <c r="BF166" s="186">
        <f>IF(N166="snížená",J166,0)</f>
        <v>0</v>
      </c>
      <c r="BG166" s="186">
        <f>IF(N166="zákl. přenesená",J166,0)</f>
        <v>0</v>
      </c>
      <c r="BH166" s="186">
        <f>IF(N166="sníž. přenesená",J166,0)</f>
        <v>0</v>
      </c>
      <c r="BI166" s="186">
        <f>IF(N166="nulová",J166,0)</f>
        <v>0</v>
      </c>
      <c r="BJ166" s="20" t="s">
        <v>81</v>
      </c>
      <c r="BK166" s="186">
        <f>ROUND(I166*H166,2)</f>
        <v>0</v>
      </c>
      <c r="BL166" s="20" t="s">
        <v>163</v>
      </c>
      <c r="BM166" s="185" t="s">
        <v>2211</v>
      </c>
    </row>
    <row r="167" s="2" customFormat="1">
      <c r="A167" s="39"/>
      <c r="B167" s="40"/>
      <c r="C167" s="39"/>
      <c r="D167" s="187" t="s">
        <v>165</v>
      </c>
      <c r="E167" s="39"/>
      <c r="F167" s="188" t="s">
        <v>290</v>
      </c>
      <c r="G167" s="39"/>
      <c r="H167" s="39"/>
      <c r="I167" s="189"/>
      <c r="J167" s="39"/>
      <c r="K167" s="39"/>
      <c r="L167" s="40"/>
      <c r="M167" s="190"/>
      <c r="N167" s="191"/>
      <c r="O167" s="73"/>
      <c r="P167" s="73"/>
      <c r="Q167" s="73"/>
      <c r="R167" s="73"/>
      <c r="S167" s="73"/>
      <c r="T167" s="74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20" t="s">
        <v>165</v>
      </c>
      <c r="AU167" s="20" t="s">
        <v>22</v>
      </c>
    </row>
    <row r="168" s="13" customFormat="1">
      <c r="A168" s="13"/>
      <c r="B168" s="192"/>
      <c r="C168" s="13"/>
      <c r="D168" s="193" t="s">
        <v>167</v>
      </c>
      <c r="E168" s="194" t="s">
        <v>3</v>
      </c>
      <c r="F168" s="195" t="s">
        <v>2116</v>
      </c>
      <c r="G168" s="13"/>
      <c r="H168" s="196">
        <v>0.97199999999999998</v>
      </c>
      <c r="I168" s="197"/>
      <c r="J168" s="13"/>
      <c r="K168" s="13"/>
      <c r="L168" s="192"/>
      <c r="M168" s="198"/>
      <c r="N168" s="199"/>
      <c r="O168" s="199"/>
      <c r="P168" s="199"/>
      <c r="Q168" s="199"/>
      <c r="R168" s="199"/>
      <c r="S168" s="199"/>
      <c r="T168" s="200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94" t="s">
        <v>167</v>
      </c>
      <c r="AU168" s="194" t="s">
        <v>22</v>
      </c>
      <c r="AV168" s="13" t="s">
        <v>22</v>
      </c>
      <c r="AW168" s="13" t="s">
        <v>36</v>
      </c>
      <c r="AX168" s="13" t="s">
        <v>74</v>
      </c>
      <c r="AY168" s="194" t="s">
        <v>156</v>
      </c>
    </row>
    <row r="169" s="14" customFormat="1">
      <c r="A169" s="14"/>
      <c r="B169" s="201"/>
      <c r="C169" s="14"/>
      <c r="D169" s="193" t="s">
        <v>167</v>
      </c>
      <c r="E169" s="202" t="s">
        <v>3</v>
      </c>
      <c r="F169" s="203" t="s">
        <v>174</v>
      </c>
      <c r="G169" s="14"/>
      <c r="H169" s="204">
        <v>0.97199999999999998</v>
      </c>
      <c r="I169" s="205"/>
      <c r="J169" s="14"/>
      <c r="K169" s="14"/>
      <c r="L169" s="201"/>
      <c r="M169" s="206"/>
      <c r="N169" s="207"/>
      <c r="O169" s="207"/>
      <c r="P169" s="207"/>
      <c r="Q169" s="207"/>
      <c r="R169" s="207"/>
      <c r="S169" s="207"/>
      <c r="T169" s="208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02" t="s">
        <v>167</v>
      </c>
      <c r="AU169" s="202" t="s">
        <v>22</v>
      </c>
      <c r="AV169" s="14" t="s">
        <v>163</v>
      </c>
      <c r="AW169" s="14" t="s">
        <v>36</v>
      </c>
      <c r="AX169" s="14" t="s">
        <v>81</v>
      </c>
      <c r="AY169" s="202" t="s">
        <v>156</v>
      </c>
    </row>
    <row r="170" s="2" customFormat="1" ht="24.15" customHeight="1">
      <c r="A170" s="39"/>
      <c r="B170" s="173"/>
      <c r="C170" s="174" t="s">
        <v>8</v>
      </c>
      <c r="D170" s="174" t="s">
        <v>158</v>
      </c>
      <c r="E170" s="175" t="s">
        <v>293</v>
      </c>
      <c r="F170" s="176" t="s">
        <v>294</v>
      </c>
      <c r="G170" s="177" t="s">
        <v>212</v>
      </c>
      <c r="H170" s="178">
        <v>3.8900000000000001</v>
      </c>
      <c r="I170" s="179"/>
      <c r="J170" s="180">
        <f>ROUND(I170*H170,2)</f>
        <v>0</v>
      </c>
      <c r="K170" s="176" t="s">
        <v>162</v>
      </c>
      <c r="L170" s="40"/>
      <c r="M170" s="181" t="s">
        <v>3</v>
      </c>
      <c r="N170" s="182" t="s">
        <v>45</v>
      </c>
      <c r="O170" s="73"/>
      <c r="P170" s="183">
        <f>O170*H170</f>
        <v>0</v>
      </c>
      <c r="Q170" s="183">
        <v>0</v>
      </c>
      <c r="R170" s="183">
        <f>Q170*H170</f>
        <v>0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163</v>
      </c>
      <c r="AT170" s="185" t="s">
        <v>158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2212</v>
      </c>
    </row>
    <row r="171" s="2" customFormat="1">
      <c r="A171" s="39"/>
      <c r="B171" s="40"/>
      <c r="C171" s="39"/>
      <c r="D171" s="187" t="s">
        <v>165</v>
      </c>
      <c r="E171" s="39"/>
      <c r="F171" s="188" t="s">
        <v>296</v>
      </c>
      <c r="G171" s="39"/>
      <c r="H171" s="39"/>
      <c r="I171" s="189"/>
      <c r="J171" s="39"/>
      <c r="K171" s="39"/>
      <c r="L171" s="40"/>
      <c r="M171" s="190"/>
      <c r="N171" s="191"/>
      <c r="O171" s="73"/>
      <c r="P171" s="73"/>
      <c r="Q171" s="73"/>
      <c r="R171" s="73"/>
      <c r="S171" s="73"/>
      <c r="T171" s="74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20" t="s">
        <v>165</v>
      </c>
      <c r="AU171" s="20" t="s">
        <v>22</v>
      </c>
    </row>
    <row r="172" s="2" customFormat="1" ht="24.15" customHeight="1">
      <c r="A172" s="39"/>
      <c r="B172" s="173"/>
      <c r="C172" s="174" t="s">
        <v>292</v>
      </c>
      <c r="D172" s="174" t="s">
        <v>158</v>
      </c>
      <c r="E172" s="175" t="s">
        <v>300</v>
      </c>
      <c r="F172" s="176" t="s">
        <v>301</v>
      </c>
      <c r="G172" s="177" t="s">
        <v>212</v>
      </c>
      <c r="H172" s="178">
        <v>0.97199999999999998</v>
      </c>
      <c r="I172" s="179"/>
      <c r="J172" s="180">
        <f>ROUND(I172*H172,2)</f>
        <v>0</v>
      </c>
      <c r="K172" s="176" t="s">
        <v>162</v>
      </c>
      <c r="L172" s="40"/>
      <c r="M172" s="181" t="s">
        <v>3</v>
      </c>
      <c r="N172" s="182" t="s">
        <v>45</v>
      </c>
      <c r="O172" s="73"/>
      <c r="P172" s="183">
        <f>O172*H172</f>
        <v>0</v>
      </c>
      <c r="Q172" s="183">
        <v>0</v>
      </c>
      <c r="R172" s="183">
        <f>Q172*H172</f>
        <v>0</v>
      </c>
      <c r="S172" s="183">
        <v>0</v>
      </c>
      <c r="T172" s="184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185" t="s">
        <v>163</v>
      </c>
      <c r="AT172" s="185" t="s">
        <v>158</v>
      </c>
      <c r="AU172" s="185" t="s">
        <v>22</v>
      </c>
      <c r="AY172" s="20" t="s">
        <v>156</v>
      </c>
      <c r="BE172" s="186">
        <f>IF(N172="základní",J172,0)</f>
        <v>0</v>
      </c>
      <c r="BF172" s="186">
        <f>IF(N172="snížená",J172,0)</f>
        <v>0</v>
      </c>
      <c r="BG172" s="186">
        <f>IF(N172="zákl. přenesená",J172,0)</f>
        <v>0</v>
      </c>
      <c r="BH172" s="186">
        <f>IF(N172="sníž. přenesená",J172,0)</f>
        <v>0</v>
      </c>
      <c r="BI172" s="186">
        <f>IF(N172="nulová",J172,0)</f>
        <v>0</v>
      </c>
      <c r="BJ172" s="20" t="s">
        <v>81</v>
      </c>
      <c r="BK172" s="186">
        <f>ROUND(I172*H172,2)</f>
        <v>0</v>
      </c>
      <c r="BL172" s="20" t="s">
        <v>163</v>
      </c>
      <c r="BM172" s="185" t="s">
        <v>2213</v>
      </c>
    </row>
    <row r="173" s="2" customFormat="1">
      <c r="A173" s="39"/>
      <c r="B173" s="40"/>
      <c r="C173" s="39"/>
      <c r="D173" s="187" t="s">
        <v>165</v>
      </c>
      <c r="E173" s="39"/>
      <c r="F173" s="188" t="s">
        <v>303</v>
      </c>
      <c r="G173" s="39"/>
      <c r="H173" s="39"/>
      <c r="I173" s="189"/>
      <c r="J173" s="39"/>
      <c r="K173" s="39"/>
      <c r="L173" s="40"/>
      <c r="M173" s="190"/>
      <c r="N173" s="191"/>
      <c r="O173" s="73"/>
      <c r="P173" s="73"/>
      <c r="Q173" s="73"/>
      <c r="R173" s="73"/>
      <c r="S173" s="73"/>
      <c r="T173" s="74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20" t="s">
        <v>165</v>
      </c>
      <c r="AU173" s="20" t="s">
        <v>22</v>
      </c>
    </row>
    <row r="174" s="2" customFormat="1" ht="24.15" customHeight="1">
      <c r="A174" s="39"/>
      <c r="B174" s="173"/>
      <c r="C174" s="174" t="s">
        <v>299</v>
      </c>
      <c r="D174" s="174" t="s">
        <v>158</v>
      </c>
      <c r="E174" s="175" t="s">
        <v>305</v>
      </c>
      <c r="F174" s="176" t="s">
        <v>306</v>
      </c>
      <c r="G174" s="177" t="s">
        <v>205</v>
      </c>
      <c r="H174" s="178">
        <v>10.5</v>
      </c>
      <c r="I174" s="179"/>
      <c r="J174" s="180">
        <f>ROUND(I174*H174,2)</f>
        <v>0</v>
      </c>
      <c r="K174" s="176" t="s">
        <v>162</v>
      </c>
      <c r="L174" s="40"/>
      <c r="M174" s="181" t="s">
        <v>3</v>
      </c>
      <c r="N174" s="182" t="s">
        <v>45</v>
      </c>
      <c r="O174" s="73"/>
      <c r="P174" s="183">
        <f>O174*H174</f>
        <v>0</v>
      </c>
      <c r="Q174" s="183">
        <v>0</v>
      </c>
      <c r="R174" s="183">
        <f>Q174*H174</f>
        <v>0</v>
      </c>
      <c r="S174" s="183">
        <v>0</v>
      </c>
      <c r="T174" s="184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185" t="s">
        <v>163</v>
      </c>
      <c r="AT174" s="185" t="s">
        <v>158</v>
      </c>
      <c r="AU174" s="185" t="s">
        <v>22</v>
      </c>
      <c r="AY174" s="20" t="s">
        <v>156</v>
      </c>
      <c r="BE174" s="186">
        <f>IF(N174="základní",J174,0)</f>
        <v>0</v>
      </c>
      <c r="BF174" s="186">
        <f>IF(N174="snížená",J174,0)</f>
        <v>0</v>
      </c>
      <c r="BG174" s="186">
        <f>IF(N174="zákl. přenesená",J174,0)</f>
        <v>0</v>
      </c>
      <c r="BH174" s="186">
        <f>IF(N174="sníž. přenesená",J174,0)</f>
        <v>0</v>
      </c>
      <c r="BI174" s="186">
        <f>IF(N174="nulová",J174,0)</f>
        <v>0</v>
      </c>
      <c r="BJ174" s="20" t="s">
        <v>81</v>
      </c>
      <c r="BK174" s="186">
        <f>ROUND(I174*H174,2)</f>
        <v>0</v>
      </c>
      <c r="BL174" s="20" t="s">
        <v>163</v>
      </c>
      <c r="BM174" s="185" t="s">
        <v>2214</v>
      </c>
    </row>
    <row r="175" s="2" customFormat="1">
      <c r="A175" s="39"/>
      <c r="B175" s="40"/>
      <c r="C175" s="39"/>
      <c r="D175" s="187" t="s">
        <v>165</v>
      </c>
      <c r="E175" s="39"/>
      <c r="F175" s="188" t="s">
        <v>308</v>
      </c>
      <c r="G175" s="39"/>
      <c r="H175" s="39"/>
      <c r="I175" s="189"/>
      <c r="J175" s="39"/>
      <c r="K175" s="39"/>
      <c r="L175" s="40"/>
      <c r="M175" s="190"/>
      <c r="N175" s="191"/>
      <c r="O175" s="73"/>
      <c r="P175" s="73"/>
      <c r="Q175" s="73"/>
      <c r="R175" s="73"/>
      <c r="S175" s="73"/>
      <c r="T175" s="74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20" t="s">
        <v>165</v>
      </c>
      <c r="AU175" s="20" t="s">
        <v>22</v>
      </c>
    </row>
    <row r="176" s="13" customFormat="1">
      <c r="A176" s="13"/>
      <c r="B176" s="192"/>
      <c r="C176" s="13"/>
      <c r="D176" s="193" t="s">
        <v>167</v>
      </c>
      <c r="E176" s="194" t="s">
        <v>3</v>
      </c>
      <c r="F176" s="195" t="s">
        <v>2086</v>
      </c>
      <c r="G176" s="13"/>
      <c r="H176" s="196">
        <v>10.5</v>
      </c>
      <c r="I176" s="197"/>
      <c r="J176" s="13"/>
      <c r="K176" s="13"/>
      <c r="L176" s="192"/>
      <c r="M176" s="198"/>
      <c r="N176" s="199"/>
      <c r="O176" s="199"/>
      <c r="P176" s="199"/>
      <c r="Q176" s="199"/>
      <c r="R176" s="199"/>
      <c r="S176" s="199"/>
      <c r="T176" s="20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94" t="s">
        <v>167</v>
      </c>
      <c r="AU176" s="194" t="s">
        <v>22</v>
      </c>
      <c r="AV176" s="13" t="s">
        <v>22</v>
      </c>
      <c r="AW176" s="13" t="s">
        <v>36</v>
      </c>
      <c r="AX176" s="13" t="s">
        <v>74</v>
      </c>
      <c r="AY176" s="194" t="s">
        <v>156</v>
      </c>
    </row>
    <row r="177" s="14" customFormat="1">
      <c r="A177" s="14"/>
      <c r="B177" s="201"/>
      <c r="C177" s="14"/>
      <c r="D177" s="193" t="s">
        <v>167</v>
      </c>
      <c r="E177" s="202" t="s">
        <v>3</v>
      </c>
      <c r="F177" s="203" t="s">
        <v>174</v>
      </c>
      <c r="G177" s="14"/>
      <c r="H177" s="204">
        <v>10.5</v>
      </c>
      <c r="I177" s="205"/>
      <c r="J177" s="14"/>
      <c r="K177" s="14"/>
      <c r="L177" s="201"/>
      <c r="M177" s="206"/>
      <c r="N177" s="207"/>
      <c r="O177" s="207"/>
      <c r="P177" s="207"/>
      <c r="Q177" s="207"/>
      <c r="R177" s="207"/>
      <c r="S177" s="207"/>
      <c r="T177" s="208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02" t="s">
        <v>167</v>
      </c>
      <c r="AU177" s="202" t="s">
        <v>22</v>
      </c>
      <c r="AV177" s="14" t="s">
        <v>163</v>
      </c>
      <c r="AW177" s="14" t="s">
        <v>36</v>
      </c>
      <c r="AX177" s="14" t="s">
        <v>81</v>
      </c>
      <c r="AY177" s="202" t="s">
        <v>156</v>
      </c>
    </row>
    <row r="178" s="2" customFormat="1" ht="24.15" customHeight="1">
      <c r="A178" s="39"/>
      <c r="B178" s="173"/>
      <c r="C178" s="174" t="s">
        <v>304</v>
      </c>
      <c r="D178" s="174" t="s">
        <v>158</v>
      </c>
      <c r="E178" s="175" t="s">
        <v>311</v>
      </c>
      <c r="F178" s="176" t="s">
        <v>312</v>
      </c>
      <c r="G178" s="177" t="s">
        <v>313</v>
      </c>
      <c r="H178" s="178">
        <v>9.7240000000000002</v>
      </c>
      <c r="I178" s="179"/>
      <c r="J178" s="180">
        <f>ROUND(I178*H178,2)</f>
        <v>0</v>
      </c>
      <c r="K178" s="176" t="s">
        <v>162</v>
      </c>
      <c r="L178" s="40"/>
      <c r="M178" s="181" t="s">
        <v>3</v>
      </c>
      <c r="N178" s="182" t="s">
        <v>45</v>
      </c>
      <c r="O178" s="73"/>
      <c r="P178" s="183">
        <f>O178*H178</f>
        <v>0</v>
      </c>
      <c r="Q178" s="183">
        <v>0</v>
      </c>
      <c r="R178" s="183">
        <f>Q178*H178</f>
        <v>0</v>
      </c>
      <c r="S178" s="183">
        <v>0</v>
      </c>
      <c r="T178" s="184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185" t="s">
        <v>163</v>
      </c>
      <c r="AT178" s="185" t="s">
        <v>158</v>
      </c>
      <c r="AU178" s="185" t="s">
        <v>22</v>
      </c>
      <c r="AY178" s="20" t="s">
        <v>156</v>
      </c>
      <c r="BE178" s="186">
        <f>IF(N178="základní",J178,0)</f>
        <v>0</v>
      </c>
      <c r="BF178" s="186">
        <f>IF(N178="snížená",J178,0)</f>
        <v>0</v>
      </c>
      <c r="BG178" s="186">
        <f>IF(N178="zákl. přenesená",J178,0)</f>
        <v>0</v>
      </c>
      <c r="BH178" s="186">
        <f>IF(N178="sníž. přenesená",J178,0)</f>
        <v>0</v>
      </c>
      <c r="BI178" s="186">
        <f>IF(N178="nulová",J178,0)</f>
        <v>0</v>
      </c>
      <c r="BJ178" s="20" t="s">
        <v>81</v>
      </c>
      <c r="BK178" s="186">
        <f>ROUND(I178*H178,2)</f>
        <v>0</v>
      </c>
      <c r="BL178" s="20" t="s">
        <v>163</v>
      </c>
      <c r="BM178" s="185" t="s">
        <v>2215</v>
      </c>
    </row>
    <row r="179" s="2" customFormat="1">
      <c r="A179" s="39"/>
      <c r="B179" s="40"/>
      <c r="C179" s="39"/>
      <c r="D179" s="187" t="s">
        <v>165</v>
      </c>
      <c r="E179" s="39"/>
      <c r="F179" s="188" t="s">
        <v>315</v>
      </c>
      <c r="G179" s="39"/>
      <c r="H179" s="39"/>
      <c r="I179" s="189"/>
      <c r="J179" s="39"/>
      <c r="K179" s="39"/>
      <c r="L179" s="40"/>
      <c r="M179" s="190"/>
      <c r="N179" s="191"/>
      <c r="O179" s="73"/>
      <c r="P179" s="73"/>
      <c r="Q179" s="73"/>
      <c r="R179" s="73"/>
      <c r="S179" s="73"/>
      <c r="T179" s="74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20" t="s">
        <v>165</v>
      </c>
      <c r="AU179" s="20" t="s">
        <v>22</v>
      </c>
    </row>
    <row r="180" s="13" customFormat="1">
      <c r="A180" s="13"/>
      <c r="B180" s="192"/>
      <c r="C180" s="13"/>
      <c r="D180" s="193" t="s">
        <v>167</v>
      </c>
      <c r="E180" s="194" t="s">
        <v>3</v>
      </c>
      <c r="F180" s="195" t="s">
        <v>2121</v>
      </c>
      <c r="G180" s="13"/>
      <c r="H180" s="196">
        <v>9.7240000000000002</v>
      </c>
      <c r="I180" s="197"/>
      <c r="J180" s="13"/>
      <c r="K180" s="13"/>
      <c r="L180" s="192"/>
      <c r="M180" s="198"/>
      <c r="N180" s="199"/>
      <c r="O180" s="199"/>
      <c r="P180" s="199"/>
      <c r="Q180" s="199"/>
      <c r="R180" s="199"/>
      <c r="S180" s="199"/>
      <c r="T180" s="200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94" t="s">
        <v>167</v>
      </c>
      <c r="AU180" s="194" t="s">
        <v>22</v>
      </c>
      <c r="AV180" s="13" t="s">
        <v>22</v>
      </c>
      <c r="AW180" s="13" t="s">
        <v>36</v>
      </c>
      <c r="AX180" s="13" t="s">
        <v>74</v>
      </c>
      <c r="AY180" s="194" t="s">
        <v>156</v>
      </c>
    </row>
    <row r="181" s="14" customFormat="1">
      <c r="A181" s="14"/>
      <c r="B181" s="201"/>
      <c r="C181" s="14"/>
      <c r="D181" s="193" t="s">
        <v>167</v>
      </c>
      <c r="E181" s="202" t="s">
        <v>3</v>
      </c>
      <c r="F181" s="203" t="s">
        <v>174</v>
      </c>
      <c r="G181" s="14"/>
      <c r="H181" s="204">
        <v>9.7240000000000002</v>
      </c>
      <c r="I181" s="205"/>
      <c r="J181" s="14"/>
      <c r="K181" s="14"/>
      <c r="L181" s="201"/>
      <c r="M181" s="206"/>
      <c r="N181" s="207"/>
      <c r="O181" s="207"/>
      <c r="P181" s="207"/>
      <c r="Q181" s="207"/>
      <c r="R181" s="207"/>
      <c r="S181" s="207"/>
      <c r="T181" s="208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02" t="s">
        <v>167</v>
      </c>
      <c r="AU181" s="202" t="s">
        <v>22</v>
      </c>
      <c r="AV181" s="14" t="s">
        <v>163</v>
      </c>
      <c r="AW181" s="14" t="s">
        <v>36</v>
      </c>
      <c r="AX181" s="14" t="s">
        <v>81</v>
      </c>
      <c r="AY181" s="202" t="s">
        <v>156</v>
      </c>
    </row>
    <row r="182" s="2" customFormat="1" ht="24.15" customHeight="1">
      <c r="A182" s="39"/>
      <c r="B182" s="173"/>
      <c r="C182" s="174" t="s">
        <v>310</v>
      </c>
      <c r="D182" s="174" t="s">
        <v>158</v>
      </c>
      <c r="E182" s="175" t="s">
        <v>318</v>
      </c>
      <c r="F182" s="176" t="s">
        <v>319</v>
      </c>
      <c r="G182" s="177" t="s">
        <v>212</v>
      </c>
      <c r="H182" s="178">
        <v>4.8620000000000001</v>
      </c>
      <c r="I182" s="179"/>
      <c r="J182" s="180">
        <f>ROUND(I182*H182,2)</f>
        <v>0</v>
      </c>
      <c r="K182" s="176" t="s">
        <v>162</v>
      </c>
      <c r="L182" s="40"/>
      <c r="M182" s="181" t="s">
        <v>3</v>
      </c>
      <c r="N182" s="182" t="s">
        <v>45</v>
      </c>
      <c r="O182" s="73"/>
      <c r="P182" s="183">
        <f>O182*H182</f>
        <v>0</v>
      </c>
      <c r="Q182" s="183">
        <v>0</v>
      </c>
      <c r="R182" s="183">
        <f>Q182*H182</f>
        <v>0</v>
      </c>
      <c r="S182" s="183">
        <v>0</v>
      </c>
      <c r="T182" s="184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185" t="s">
        <v>163</v>
      </c>
      <c r="AT182" s="185" t="s">
        <v>158</v>
      </c>
      <c r="AU182" s="185" t="s">
        <v>22</v>
      </c>
      <c r="AY182" s="20" t="s">
        <v>156</v>
      </c>
      <c r="BE182" s="186">
        <f>IF(N182="základní",J182,0)</f>
        <v>0</v>
      </c>
      <c r="BF182" s="186">
        <f>IF(N182="snížená",J182,0)</f>
        <v>0</v>
      </c>
      <c r="BG182" s="186">
        <f>IF(N182="zákl. přenesená",J182,0)</f>
        <v>0</v>
      </c>
      <c r="BH182" s="186">
        <f>IF(N182="sníž. přenesená",J182,0)</f>
        <v>0</v>
      </c>
      <c r="BI182" s="186">
        <f>IF(N182="nulová",J182,0)</f>
        <v>0</v>
      </c>
      <c r="BJ182" s="20" t="s">
        <v>81</v>
      </c>
      <c r="BK182" s="186">
        <f>ROUND(I182*H182,2)</f>
        <v>0</v>
      </c>
      <c r="BL182" s="20" t="s">
        <v>163</v>
      </c>
      <c r="BM182" s="185" t="s">
        <v>2216</v>
      </c>
    </row>
    <row r="183" s="2" customFormat="1">
      <c r="A183" s="39"/>
      <c r="B183" s="40"/>
      <c r="C183" s="39"/>
      <c r="D183" s="187" t="s">
        <v>165</v>
      </c>
      <c r="E183" s="39"/>
      <c r="F183" s="188" t="s">
        <v>321</v>
      </c>
      <c r="G183" s="39"/>
      <c r="H183" s="39"/>
      <c r="I183" s="189"/>
      <c r="J183" s="39"/>
      <c r="K183" s="39"/>
      <c r="L183" s="40"/>
      <c r="M183" s="190"/>
      <c r="N183" s="191"/>
      <c r="O183" s="73"/>
      <c r="P183" s="73"/>
      <c r="Q183" s="73"/>
      <c r="R183" s="73"/>
      <c r="S183" s="73"/>
      <c r="T183" s="74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20" t="s">
        <v>165</v>
      </c>
      <c r="AU183" s="20" t="s">
        <v>22</v>
      </c>
    </row>
    <row r="184" s="13" customFormat="1">
      <c r="A184" s="13"/>
      <c r="B184" s="192"/>
      <c r="C184" s="13"/>
      <c r="D184" s="193" t="s">
        <v>167</v>
      </c>
      <c r="E184" s="194" t="s">
        <v>3</v>
      </c>
      <c r="F184" s="195" t="s">
        <v>2123</v>
      </c>
      <c r="G184" s="13"/>
      <c r="H184" s="196">
        <v>4.8620000000000001</v>
      </c>
      <c r="I184" s="197"/>
      <c r="J184" s="13"/>
      <c r="K184" s="13"/>
      <c r="L184" s="192"/>
      <c r="M184" s="198"/>
      <c r="N184" s="199"/>
      <c r="O184" s="199"/>
      <c r="P184" s="199"/>
      <c r="Q184" s="199"/>
      <c r="R184" s="199"/>
      <c r="S184" s="199"/>
      <c r="T184" s="20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94" t="s">
        <v>167</v>
      </c>
      <c r="AU184" s="194" t="s">
        <v>22</v>
      </c>
      <c r="AV184" s="13" t="s">
        <v>22</v>
      </c>
      <c r="AW184" s="13" t="s">
        <v>36</v>
      </c>
      <c r="AX184" s="13" t="s">
        <v>74</v>
      </c>
      <c r="AY184" s="194" t="s">
        <v>156</v>
      </c>
    </row>
    <row r="185" s="14" customFormat="1">
      <c r="A185" s="14"/>
      <c r="B185" s="201"/>
      <c r="C185" s="14"/>
      <c r="D185" s="193" t="s">
        <v>167</v>
      </c>
      <c r="E185" s="202" t="s">
        <v>3</v>
      </c>
      <c r="F185" s="203" t="s">
        <v>174</v>
      </c>
      <c r="G185" s="14"/>
      <c r="H185" s="204">
        <v>4.8620000000000001</v>
      </c>
      <c r="I185" s="205"/>
      <c r="J185" s="14"/>
      <c r="K185" s="14"/>
      <c r="L185" s="201"/>
      <c r="M185" s="206"/>
      <c r="N185" s="207"/>
      <c r="O185" s="207"/>
      <c r="P185" s="207"/>
      <c r="Q185" s="207"/>
      <c r="R185" s="207"/>
      <c r="S185" s="207"/>
      <c r="T185" s="208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02" t="s">
        <v>167</v>
      </c>
      <c r="AU185" s="202" t="s">
        <v>22</v>
      </c>
      <c r="AV185" s="14" t="s">
        <v>163</v>
      </c>
      <c r="AW185" s="14" t="s">
        <v>36</v>
      </c>
      <c r="AX185" s="14" t="s">
        <v>81</v>
      </c>
      <c r="AY185" s="202" t="s">
        <v>156</v>
      </c>
    </row>
    <row r="186" s="2" customFormat="1" ht="24.15" customHeight="1">
      <c r="A186" s="39"/>
      <c r="B186" s="173"/>
      <c r="C186" s="174" t="s">
        <v>317</v>
      </c>
      <c r="D186" s="174" t="s">
        <v>158</v>
      </c>
      <c r="E186" s="175" t="s">
        <v>324</v>
      </c>
      <c r="F186" s="176" t="s">
        <v>325</v>
      </c>
      <c r="G186" s="177" t="s">
        <v>212</v>
      </c>
      <c r="H186" s="178">
        <v>14.038</v>
      </c>
      <c r="I186" s="179"/>
      <c r="J186" s="180">
        <f>ROUND(I186*H186,2)</f>
        <v>0</v>
      </c>
      <c r="K186" s="176" t="s">
        <v>162</v>
      </c>
      <c r="L186" s="40"/>
      <c r="M186" s="181" t="s">
        <v>3</v>
      </c>
      <c r="N186" s="182" t="s">
        <v>45</v>
      </c>
      <c r="O186" s="73"/>
      <c r="P186" s="183">
        <f>O186*H186</f>
        <v>0</v>
      </c>
      <c r="Q186" s="183">
        <v>0</v>
      </c>
      <c r="R186" s="183">
        <f>Q186*H186</f>
        <v>0</v>
      </c>
      <c r="S186" s="183">
        <v>0</v>
      </c>
      <c r="T186" s="184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185" t="s">
        <v>163</v>
      </c>
      <c r="AT186" s="185" t="s">
        <v>158</v>
      </c>
      <c r="AU186" s="185" t="s">
        <v>22</v>
      </c>
      <c r="AY186" s="20" t="s">
        <v>156</v>
      </c>
      <c r="BE186" s="186">
        <f>IF(N186="základní",J186,0)</f>
        <v>0</v>
      </c>
      <c r="BF186" s="186">
        <f>IF(N186="snížená",J186,0)</f>
        <v>0</v>
      </c>
      <c r="BG186" s="186">
        <f>IF(N186="zákl. přenesená",J186,0)</f>
        <v>0</v>
      </c>
      <c r="BH186" s="186">
        <f>IF(N186="sníž. přenesená",J186,0)</f>
        <v>0</v>
      </c>
      <c r="BI186" s="186">
        <f>IF(N186="nulová",J186,0)</f>
        <v>0</v>
      </c>
      <c r="BJ186" s="20" t="s">
        <v>81</v>
      </c>
      <c r="BK186" s="186">
        <f>ROUND(I186*H186,2)</f>
        <v>0</v>
      </c>
      <c r="BL186" s="20" t="s">
        <v>163</v>
      </c>
      <c r="BM186" s="185" t="s">
        <v>2217</v>
      </c>
    </row>
    <row r="187" s="2" customFormat="1">
      <c r="A187" s="39"/>
      <c r="B187" s="40"/>
      <c r="C187" s="39"/>
      <c r="D187" s="187" t="s">
        <v>165</v>
      </c>
      <c r="E187" s="39"/>
      <c r="F187" s="188" t="s">
        <v>327</v>
      </c>
      <c r="G187" s="39"/>
      <c r="H187" s="39"/>
      <c r="I187" s="189"/>
      <c r="J187" s="39"/>
      <c r="K187" s="39"/>
      <c r="L187" s="40"/>
      <c r="M187" s="190"/>
      <c r="N187" s="191"/>
      <c r="O187" s="73"/>
      <c r="P187" s="73"/>
      <c r="Q187" s="73"/>
      <c r="R187" s="73"/>
      <c r="S187" s="73"/>
      <c r="T187" s="74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20" t="s">
        <v>165</v>
      </c>
      <c r="AU187" s="20" t="s">
        <v>22</v>
      </c>
    </row>
    <row r="188" s="13" customFormat="1">
      <c r="A188" s="13"/>
      <c r="B188" s="192"/>
      <c r="C188" s="13"/>
      <c r="D188" s="193" t="s">
        <v>167</v>
      </c>
      <c r="E188" s="194" t="s">
        <v>3</v>
      </c>
      <c r="F188" s="195" t="s">
        <v>2125</v>
      </c>
      <c r="G188" s="13"/>
      <c r="H188" s="196">
        <v>18.899999999999999</v>
      </c>
      <c r="I188" s="197"/>
      <c r="J188" s="13"/>
      <c r="K188" s="13"/>
      <c r="L188" s="192"/>
      <c r="M188" s="198"/>
      <c r="N188" s="199"/>
      <c r="O188" s="199"/>
      <c r="P188" s="199"/>
      <c r="Q188" s="199"/>
      <c r="R188" s="199"/>
      <c r="S188" s="199"/>
      <c r="T188" s="200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194" t="s">
        <v>167</v>
      </c>
      <c r="AU188" s="194" t="s">
        <v>22</v>
      </c>
      <c r="AV188" s="13" t="s">
        <v>22</v>
      </c>
      <c r="AW188" s="13" t="s">
        <v>36</v>
      </c>
      <c r="AX188" s="13" t="s">
        <v>74</v>
      </c>
      <c r="AY188" s="194" t="s">
        <v>156</v>
      </c>
    </row>
    <row r="189" s="13" customFormat="1">
      <c r="A189" s="13"/>
      <c r="B189" s="192"/>
      <c r="C189" s="13"/>
      <c r="D189" s="193" t="s">
        <v>167</v>
      </c>
      <c r="E189" s="194" t="s">
        <v>3</v>
      </c>
      <c r="F189" s="195" t="s">
        <v>2126</v>
      </c>
      <c r="G189" s="13"/>
      <c r="H189" s="196">
        <v>-4.8620000000000001</v>
      </c>
      <c r="I189" s="197"/>
      <c r="J189" s="13"/>
      <c r="K189" s="13"/>
      <c r="L189" s="192"/>
      <c r="M189" s="198"/>
      <c r="N189" s="199"/>
      <c r="O189" s="199"/>
      <c r="P189" s="199"/>
      <c r="Q189" s="199"/>
      <c r="R189" s="199"/>
      <c r="S189" s="199"/>
      <c r="T189" s="200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94" t="s">
        <v>167</v>
      </c>
      <c r="AU189" s="194" t="s">
        <v>22</v>
      </c>
      <c r="AV189" s="13" t="s">
        <v>22</v>
      </c>
      <c r="AW189" s="13" t="s">
        <v>36</v>
      </c>
      <c r="AX189" s="13" t="s">
        <v>74</v>
      </c>
      <c r="AY189" s="194" t="s">
        <v>156</v>
      </c>
    </row>
    <row r="190" s="14" customFormat="1">
      <c r="A190" s="14"/>
      <c r="B190" s="201"/>
      <c r="C190" s="14"/>
      <c r="D190" s="193" t="s">
        <v>167</v>
      </c>
      <c r="E190" s="202" t="s">
        <v>3</v>
      </c>
      <c r="F190" s="203" t="s">
        <v>174</v>
      </c>
      <c r="G190" s="14"/>
      <c r="H190" s="204">
        <v>14.037999999999999</v>
      </c>
      <c r="I190" s="205"/>
      <c r="J190" s="14"/>
      <c r="K190" s="14"/>
      <c r="L190" s="201"/>
      <c r="M190" s="206"/>
      <c r="N190" s="207"/>
      <c r="O190" s="207"/>
      <c r="P190" s="207"/>
      <c r="Q190" s="207"/>
      <c r="R190" s="207"/>
      <c r="S190" s="207"/>
      <c r="T190" s="208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02" t="s">
        <v>167</v>
      </c>
      <c r="AU190" s="202" t="s">
        <v>22</v>
      </c>
      <c r="AV190" s="14" t="s">
        <v>163</v>
      </c>
      <c r="AW190" s="14" t="s">
        <v>36</v>
      </c>
      <c r="AX190" s="14" t="s">
        <v>81</v>
      </c>
      <c r="AY190" s="202" t="s">
        <v>156</v>
      </c>
    </row>
    <row r="191" s="2" customFormat="1" ht="37.8" customHeight="1">
      <c r="A191" s="39"/>
      <c r="B191" s="173"/>
      <c r="C191" s="174" t="s">
        <v>323</v>
      </c>
      <c r="D191" s="174" t="s">
        <v>158</v>
      </c>
      <c r="E191" s="175" t="s">
        <v>332</v>
      </c>
      <c r="F191" s="176" t="s">
        <v>333</v>
      </c>
      <c r="G191" s="177" t="s">
        <v>212</v>
      </c>
      <c r="H191" s="178">
        <v>3.8119999999999998</v>
      </c>
      <c r="I191" s="179"/>
      <c r="J191" s="180">
        <f>ROUND(I191*H191,2)</f>
        <v>0</v>
      </c>
      <c r="K191" s="176" t="s">
        <v>162</v>
      </c>
      <c r="L191" s="40"/>
      <c r="M191" s="181" t="s">
        <v>3</v>
      </c>
      <c r="N191" s="182" t="s">
        <v>45</v>
      </c>
      <c r="O191" s="73"/>
      <c r="P191" s="183">
        <f>O191*H191</f>
        <v>0</v>
      </c>
      <c r="Q191" s="183">
        <v>0</v>
      </c>
      <c r="R191" s="183">
        <f>Q191*H191</f>
        <v>0</v>
      </c>
      <c r="S191" s="183">
        <v>0</v>
      </c>
      <c r="T191" s="184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185" t="s">
        <v>163</v>
      </c>
      <c r="AT191" s="185" t="s">
        <v>158</v>
      </c>
      <c r="AU191" s="185" t="s">
        <v>22</v>
      </c>
      <c r="AY191" s="20" t="s">
        <v>156</v>
      </c>
      <c r="BE191" s="186">
        <f>IF(N191="základní",J191,0)</f>
        <v>0</v>
      </c>
      <c r="BF191" s="186">
        <f>IF(N191="snížená",J191,0)</f>
        <v>0</v>
      </c>
      <c r="BG191" s="186">
        <f>IF(N191="zákl. přenesená",J191,0)</f>
        <v>0</v>
      </c>
      <c r="BH191" s="186">
        <f>IF(N191="sníž. přenesená",J191,0)</f>
        <v>0</v>
      </c>
      <c r="BI191" s="186">
        <f>IF(N191="nulová",J191,0)</f>
        <v>0</v>
      </c>
      <c r="BJ191" s="20" t="s">
        <v>81</v>
      </c>
      <c r="BK191" s="186">
        <f>ROUND(I191*H191,2)</f>
        <v>0</v>
      </c>
      <c r="BL191" s="20" t="s">
        <v>163</v>
      </c>
      <c r="BM191" s="185" t="s">
        <v>2218</v>
      </c>
    </row>
    <row r="192" s="2" customFormat="1">
      <c r="A192" s="39"/>
      <c r="B192" s="40"/>
      <c r="C192" s="39"/>
      <c r="D192" s="187" t="s">
        <v>165</v>
      </c>
      <c r="E192" s="39"/>
      <c r="F192" s="188" t="s">
        <v>335</v>
      </c>
      <c r="G192" s="39"/>
      <c r="H192" s="39"/>
      <c r="I192" s="189"/>
      <c r="J192" s="39"/>
      <c r="K192" s="39"/>
      <c r="L192" s="40"/>
      <c r="M192" s="190"/>
      <c r="N192" s="191"/>
      <c r="O192" s="73"/>
      <c r="P192" s="73"/>
      <c r="Q192" s="73"/>
      <c r="R192" s="73"/>
      <c r="S192" s="73"/>
      <c r="T192" s="74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20" t="s">
        <v>165</v>
      </c>
      <c r="AU192" s="20" t="s">
        <v>22</v>
      </c>
    </row>
    <row r="193" s="13" customFormat="1">
      <c r="A193" s="13"/>
      <c r="B193" s="192"/>
      <c r="C193" s="13"/>
      <c r="D193" s="193" t="s">
        <v>167</v>
      </c>
      <c r="E193" s="194" t="s">
        <v>3</v>
      </c>
      <c r="F193" s="195" t="s">
        <v>2128</v>
      </c>
      <c r="G193" s="13"/>
      <c r="H193" s="196">
        <v>3.8119999999999998</v>
      </c>
      <c r="I193" s="197"/>
      <c r="J193" s="13"/>
      <c r="K193" s="13"/>
      <c r="L193" s="192"/>
      <c r="M193" s="198"/>
      <c r="N193" s="199"/>
      <c r="O193" s="199"/>
      <c r="P193" s="199"/>
      <c r="Q193" s="199"/>
      <c r="R193" s="199"/>
      <c r="S193" s="199"/>
      <c r="T193" s="200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194" t="s">
        <v>167</v>
      </c>
      <c r="AU193" s="194" t="s">
        <v>22</v>
      </c>
      <c r="AV193" s="13" t="s">
        <v>22</v>
      </c>
      <c r="AW193" s="13" t="s">
        <v>36</v>
      </c>
      <c r="AX193" s="13" t="s">
        <v>74</v>
      </c>
      <c r="AY193" s="194" t="s">
        <v>156</v>
      </c>
    </row>
    <row r="194" s="14" customFormat="1">
      <c r="A194" s="14"/>
      <c r="B194" s="201"/>
      <c r="C194" s="14"/>
      <c r="D194" s="193" t="s">
        <v>167</v>
      </c>
      <c r="E194" s="202" t="s">
        <v>3</v>
      </c>
      <c r="F194" s="203" t="s">
        <v>174</v>
      </c>
      <c r="G194" s="14"/>
      <c r="H194" s="204">
        <v>3.8119999999999998</v>
      </c>
      <c r="I194" s="205"/>
      <c r="J194" s="14"/>
      <c r="K194" s="14"/>
      <c r="L194" s="201"/>
      <c r="M194" s="206"/>
      <c r="N194" s="207"/>
      <c r="O194" s="207"/>
      <c r="P194" s="207"/>
      <c r="Q194" s="207"/>
      <c r="R194" s="207"/>
      <c r="S194" s="207"/>
      <c r="T194" s="208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2" t="s">
        <v>167</v>
      </c>
      <c r="AU194" s="202" t="s">
        <v>22</v>
      </c>
      <c r="AV194" s="14" t="s">
        <v>163</v>
      </c>
      <c r="AW194" s="14" t="s">
        <v>36</v>
      </c>
      <c r="AX194" s="14" t="s">
        <v>81</v>
      </c>
      <c r="AY194" s="202" t="s">
        <v>156</v>
      </c>
    </row>
    <row r="195" s="2" customFormat="1" ht="16.5" customHeight="1">
      <c r="A195" s="39"/>
      <c r="B195" s="173"/>
      <c r="C195" s="217" t="s">
        <v>331</v>
      </c>
      <c r="D195" s="217" t="s">
        <v>249</v>
      </c>
      <c r="E195" s="218" t="s">
        <v>338</v>
      </c>
      <c r="F195" s="219" t="s">
        <v>339</v>
      </c>
      <c r="G195" s="220" t="s">
        <v>313</v>
      </c>
      <c r="H195" s="221">
        <v>6.8620000000000001</v>
      </c>
      <c r="I195" s="222"/>
      <c r="J195" s="223">
        <f>ROUND(I195*H195,2)</f>
        <v>0</v>
      </c>
      <c r="K195" s="219" t="s">
        <v>162</v>
      </c>
      <c r="L195" s="224"/>
      <c r="M195" s="225" t="s">
        <v>3</v>
      </c>
      <c r="N195" s="226" t="s">
        <v>45</v>
      </c>
      <c r="O195" s="73"/>
      <c r="P195" s="183">
        <f>O195*H195</f>
        <v>0</v>
      </c>
      <c r="Q195" s="183">
        <v>0</v>
      </c>
      <c r="R195" s="183">
        <f>Q195*H195</f>
        <v>0</v>
      </c>
      <c r="S195" s="183">
        <v>0</v>
      </c>
      <c r="T195" s="184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185" t="s">
        <v>202</v>
      </c>
      <c r="AT195" s="185" t="s">
        <v>249</v>
      </c>
      <c r="AU195" s="185" t="s">
        <v>22</v>
      </c>
      <c r="AY195" s="20" t="s">
        <v>156</v>
      </c>
      <c r="BE195" s="186">
        <f>IF(N195="základní",J195,0)</f>
        <v>0</v>
      </c>
      <c r="BF195" s="186">
        <f>IF(N195="snížená",J195,0)</f>
        <v>0</v>
      </c>
      <c r="BG195" s="186">
        <f>IF(N195="zákl. přenesená",J195,0)</f>
        <v>0</v>
      </c>
      <c r="BH195" s="186">
        <f>IF(N195="sníž. přenesená",J195,0)</f>
        <v>0</v>
      </c>
      <c r="BI195" s="186">
        <f>IF(N195="nulová",J195,0)</f>
        <v>0</v>
      </c>
      <c r="BJ195" s="20" t="s">
        <v>81</v>
      </c>
      <c r="BK195" s="186">
        <f>ROUND(I195*H195,2)</f>
        <v>0</v>
      </c>
      <c r="BL195" s="20" t="s">
        <v>163</v>
      </c>
      <c r="BM195" s="185" t="s">
        <v>2219</v>
      </c>
    </row>
    <row r="196" s="13" customFormat="1">
      <c r="A196" s="13"/>
      <c r="B196" s="192"/>
      <c r="C196" s="13"/>
      <c r="D196" s="193" t="s">
        <v>167</v>
      </c>
      <c r="E196" s="194" t="s">
        <v>3</v>
      </c>
      <c r="F196" s="195" t="s">
        <v>2220</v>
      </c>
      <c r="G196" s="13"/>
      <c r="H196" s="196">
        <v>6.8620000000000001</v>
      </c>
      <c r="I196" s="197"/>
      <c r="J196" s="13"/>
      <c r="K196" s="13"/>
      <c r="L196" s="192"/>
      <c r="M196" s="198"/>
      <c r="N196" s="199"/>
      <c r="O196" s="199"/>
      <c r="P196" s="199"/>
      <c r="Q196" s="199"/>
      <c r="R196" s="199"/>
      <c r="S196" s="199"/>
      <c r="T196" s="200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94" t="s">
        <v>167</v>
      </c>
      <c r="AU196" s="194" t="s">
        <v>22</v>
      </c>
      <c r="AV196" s="13" t="s">
        <v>22</v>
      </c>
      <c r="AW196" s="13" t="s">
        <v>36</v>
      </c>
      <c r="AX196" s="13" t="s">
        <v>74</v>
      </c>
      <c r="AY196" s="194" t="s">
        <v>156</v>
      </c>
    </row>
    <row r="197" s="14" customFormat="1">
      <c r="A197" s="14"/>
      <c r="B197" s="201"/>
      <c r="C197" s="14"/>
      <c r="D197" s="193" t="s">
        <v>167</v>
      </c>
      <c r="E197" s="202" t="s">
        <v>3</v>
      </c>
      <c r="F197" s="203" t="s">
        <v>174</v>
      </c>
      <c r="G197" s="14"/>
      <c r="H197" s="204">
        <v>6.8620000000000001</v>
      </c>
      <c r="I197" s="205"/>
      <c r="J197" s="14"/>
      <c r="K197" s="14"/>
      <c r="L197" s="201"/>
      <c r="M197" s="206"/>
      <c r="N197" s="207"/>
      <c r="O197" s="207"/>
      <c r="P197" s="207"/>
      <c r="Q197" s="207"/>
      <c r="R197" s="207"/>
      <c r="S197" s="207"/>
      <c r="T197" s="208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2" t="s">
        <v>167</v>
      </c>
      <c r="AU197" s="202" t="s">
        <v>22</v>
      </c>
      <c r="AV197" s="14" t="s">
        <v>163</v>
      </c>
      <c r="AW197" s="14" t="s">
        <v>36</v>
      </c>
      <c r="AX197" s="14" t="s">
        <v>81</v>
      </c>
      <c r="AY197" s="202" t="s">
        <v>156</v>
      </c>
    </row>
    <row r="198" s="2" customFormat="1" ht="24.15" customHeight="1">
      <c r="A198" s="39"/>
      <c r="B198" s="173"/>
      <c r="C198" s="174" t="s">
        <v>337</v>
      </c>
      <c r="D198" s="174" t="s">
        <v>158</v>
      </c>
      <c r="E198" s="175" t="s">
        <v>343</v>
      </c>
      <c r="F198" s="176" t="s">
        <v>344</v>
      </c>
      <c r="G198" s="177" t="s">
        <v>205</v>
      </c>
      <c r="H198" s="178">
        <v>10.5</v>
      </c>
      <c r="I198" s="179"/>
      <c r="J198" s="180">
        <f>ROUND(I198*H198,2)</f>
        <v>0</v>
      </c>
      <c r="K198" s="176" t="s">
        <v>162</v>
      </c>
      <c r="L198" s="40"/>
      <c r="M198" s="181" t="s">
        <v>3</v>
      </c>
      <c r="N198" s="182" t="s">
        <v>45</v>
      </c>
      <c r="O198" s="73"/>
      <c r="P198" s="183">
        <f>O198*H198</f>
        <v>0</v>
      </c>
      <c r="Q198" s="183">
        <v>0</v>
      </c>
      <c r="R198" s="183">
        <f>Q198*H198</f>
        <v>0</v>
      </c>
      <c r="S198" s="183">
        <v>0</v>
      </c>
      <c r="T198" s="184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185" t="s">
        <v>163</v>
      </c>
      <c r="AT198" s="185" t="s">
        <v>158</v>
      </c>
      <c r="AU198" s="185" t="s">
        <v>22</v>
      </c>
      <c r="AY198" s="20" t="s">
        <v>156</v>
      </c>
      <c r="BE198" s="186">
        <f>IF(N198="základní",J198,0)</f>
        <v>0</v>
      </c>
      <c r="BF198" s="186">
        <f>IF(N198="snížená",J198,0)</f>
        <v>0</v>
      </c>
      <c r="BG198" s="186">
        <f>IF(N198="zákl. přenesená",J198,0)</f>
        <v>0</v>
      </c>
      <c r="BH198" s="186">
        <f>IF(N198="sníž. přenesená",J198,0)</f>
        <v>0</v>
      </c>
      <c r="BI198" s="186">
        <f>IF(N198="nulová",J198,0)</f>
        <v>0</v>
      </c>
      <c r="BJ198" s="20" t="s">
        <v>81</v>
      </c>
      <c r="BK198" s="186">
        <f>ROUND(I198*H198,2)</f>
        <v>0</v>
      </c>
      <c r="BL198" s="20" t="s">
        <v>163</v>
      </c>
      <c r="BM198" s="185" t="s">
        <v>2221</v>
      </c>
    </row>
    <row r="199" s="2" customFormat="1">
      <c r="A199" s="39"/>
      <c r="B199" s="40"/>
      <c r="C199" s="39"/>
      <c r="D199" s="187" t="s">
        <v>165</v>
      </c>
      <c r="E199" s="39"/>
      <c r="F199" s="188" t="s">
        <v>346</v>
      </c>
      <c r="G199" s="39"/>
      <c r="H199" s="39"/>
      <c r="I199" s="189"/>
      <c r="J199" s="39"/>
      <c r="K199" s="39"/>
      <c r="L199" s="40"/>
      <c r="M199" s="190"/>
      <c r="N199" s="191"/>
      <c r="O199" s="73"/>
      <c r="P199" s="73"/>
      <c r="Q199" s="73"/>
      <c r="R199" s="73"/>
      <c r="S199" s="73"/>
      <c r="T199" s="74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20" t="s">
        <v>165</v>
      </c>
      <c r="AU199" s="20" t="s">
        <v>22</v>
      </c>
    </row>
    <row r="200" s="13" customFormat="1">
      <c r="A200" s="13"/>
      <c r="B200" s="192"/>
      <c r="C200" s="13"/>
      <c r="D200" s="193" t="s">
        <v>167</v>
      </c>
      <c r="E200" s="194" t="s">
        <v>3</v>
      </c>
      <c r="F200" s="195" t="s">
        <v>2132</v>
      </c>
      <c r="G200" s="13"/>
      <c r="H200" s="196">
        <v>10.5</v>
      </c>
      <c r="I200" s="197"/>
      <c r="J200" s="13"/>
      <c r="K200" s="13"/>
      <c r="L200" s="192"/>
      <c r="M200" s="198"/>
      <c r="N200" s="199"/>
      <c r="O200" s="199"/>
      <c r="P200" s="199"/>
      <c r="Q200" s="199"/>
      <c r="R200" s="199"/>
      <c r="S200" s="199"/>
      <c r="T200" s="200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194" t="s">
        <v>167</v>
      </c>
      <c r="AU200" s="194" t="s">
        <v>22</v>
      </c>
      <c r="AV200" s="13" t="s">
        <v>22</v>
      </c>
      <c r="AW200" s="13" t="s">
        <v>36</v>
      </c>
      <c r="AX200" s="13" t="s">
        <v>74</v>
      </c>
      <c r="AY200" s="194" t="s">
        <v>156</v>
      </c>
    </row>
    <row r="201" s="14" customFormat="1">
      <c r="A201" s="14"/>
      <c r="B201" s="201"/>
      <c r="C201" s="14"/>
      <c r="D201" s="193" t="s">
        <v>167</v>
      </c>
      <c r="E201" s="202" t="s">
        <v>3</v>
      </c>
      <c r="F201" s="203" t="s">
        <v>174</v>
      </c>
      <c r="G201" s="14"/>
      <c r="H201" s="204">
        <v>10.5</v>
      </c>
      <c r="I201" s="205"/>
      <c r="J201" s="14"/>
      <c r="K201" s="14"/>
      <c r="L201" s="201"/>
      <c r="M201" s="206"/>
      <c r="N201" s="207"/>
      <c r="O201" s="207"/>
      <c r="P201" s="207"/>
      <c r="Q201" s="207"/>
      <c r="R201" s="207"/>
      <c r="S201" s="207"/>
      <c r="T201" s="208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02" t="s">
        <v>167</v>
      </c>
      <c r="AU201" s="202" t="s">
        <v>22</v>
      </c>
      <c r="AV201" s="14" t="s">
        <v>163</v>
      </c>
      <c r="AW201" s="14" t="s">
        <v>36</v>
      </c>
      <c r="AX201" s="14" t="s">
        <v>81</v>
      </c>
      <c r="AY201" s="202" t="s">
        <v>156</v>
      </c>
    </row>
    <row r="202" s="12" customFormat="1" ht="22.8" customHeight="1">
      <c r="A202" s="12"/>
      <c r="B202" s="160"/>
      <c r="C202" s="12"/>
      <c r="D202" s="161" t="s">
        <v>73</v>
      </c>
      <c r="E202" s="171" t="s">
        <v>163</v>
      </c>
      <c r="F202" s="171" t="s">
        <v>348</v>
      </c>
      <c r="G202" s="12"/>
      <c r="H202" s="12"/>
      <c r="I202" s="163"/>
      <c r="J202" s="172">
        <f>BK202</f>
        <v>0</v>
      </c>
      <c r="K202" s="12"/>
      <c r="L202" s="160"/>
      <c r="M202" s="165"/>
      <c r="N202" s="166"/>
      <c r="O202" s="166"/>
      <c r="P202" s="167">
        <f>SUM(P203:P214)</f>
        <v>0</v>
      </c>
      <c r="Q202" s="166"/>
      <c r="R202" s="167">
        <f>SUM(R203:R214)</f>
        <v>0.0076679999999999995</v>
      </c>
      <c r="S202" s="166"/>
      <c r="T202" s="168">
        <f>SUM(T203:T214)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161" t="s">
        <v>81</v>
      </c>
      <c r="AT202" s="169" t="s">
        <v>73</v>
      </c>
      <c r="AU202" s="169" t="s">
        <v>81</v>
      </c>
      <c r="AY202" s="161" t="s">
        <v>156</v>
      </c>
      <c r="BK202" s="170">
        <f>SUM(BK203:BK214)</f>
        <v>0</v>
      </c>
    </row>
    <row r="203" s="2" customFormat="1" ht="21.75" customHeight="1">
      <c r="A203" s="39"/>
      <c r="B203" s="173"/>
      <c r="C203" s="174" t="s">
        <v>342</v>
      </c>
      <c r="D203" s="174" t="s">
        <v>158</v>
      </c>
      <c r="E203" s="175" t="s">
        <v>350</v>
      </c>
      <c r="F203" s="176" t="s">
        <v>351</v>
      </c>
      <c r="G203" s="177" t="s">
        <v>212</v>
      </c>
      <c r="H203" s="178">
        <v>1.05</v>
      </c>
      <c r="I203" s="179"/>
      <c r="J203" s="180">
        <f>ROUND(I203*H203,2)</f>
        <v>0</v>
      </c>
      <c r="K203" s="176" t="s">
        <v>162</v>
      </c>
      <c r="L203" s="40"/>
      <c r="M203" s="181" t="s">
        <v>3</v>
      </c>
      <c r="N203" s="182" t="s">
        <v>45</v>
      </c>
      <c r="O203" s="73"/>
      <c r="P203" s="183">
        <f>O203*H203</f>
        <v>0</v>
      </c>
      <c r="Q203" s="183">
        <v>0</v>
      </c>
      <c r="R203" s="183">
        <f>Q203*H203</f>
        <v>0</v>
      </c>
      <c r="S203" s="183">
        <v>0</v>
      </c>
      <c r="T203" s="184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185" t="s">
        <v>163</v>
      </c>
      <c r="AT203" s="185" t="s">
        <v>158</v>
      </c>
      <c r="AU203" s="185" t="s">
        <v>22</v>
      </c>
      <c r="AY203" s="20" t="s">
        <v>156</v>
      </c>
      <c r="BE203" s="186">
        <f>IF(N203="základní",J203,0)</f>
        <v>0</v>
      </c>
      <c r="BF203" s="186">
        <f>IF(N203="snížená",J203,0)</f>
        <v>0</v>
      </c>
      <c r="BG203" s="186">
        <f>IF(N203="zákl. přenesená",J203,0)</f>
        <v>0</v>
      </c>
      <c r="BH203" s="186">
        <f>IF(N203="sníž. přenesená",J203,0)</f>
        <v>0</v>
      </c>
      <c r="BI203" s="186">
        <f>IF(N203="nulová",J203,0)</f>
        <v>0</v>
      </c>
      <c r="BJ203" s="20" t="s">
        <v>81</v>
      </c>
      <c r="BK203" s="186">
        <f>ROUND(I203*H203,2)</f>
        <v>0</v>
      </c>
      <c r="BL203" s="20" t="s">
        <v>163</v>
      </c>
      <c r="BM203" s="185" t="s">
        <v>2222</v>
      </c>
    </row>
    <row r="204" s="2" customFormat="1">
      <c r="A204" s="39"/>
      <c r="B204" s="40"/>
      <c r="C204" s="39"/>
      <c r="D204" s="187" t="s">
        <v>165</v>
      </c>
      <c r="E204" s="39"/>
      <c r="F204" s="188" t="s">
        <v>353</v>
      </c>
      <c r="G204" s="39"/>
      <c r="H204" s="39"/>
      <c r="I204" s="189"/>
      <c r="J204" s="39"/>
      <c r="K204" s="39"/>
      <c r="L204" s="40"/>
      <c r="M204" s="190"/>
      <c r="N204" s="191"/>
      <c r="O204" s="73"/>
      <c r="P204" s="73"/>
      <c r="Q204" s="73"/>
      <c r="R204" s="73"/>
      <c r="S204" s="73"/>
      <c r="T204" s="74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20" t="s">
        <v>165</v>
      </c>
      <c r="AU204" s="20" t="s">
        <v>22</v>
      </c>
    </row>
    <row r="205" s="13" customFormat="1">
      <c r="A205" s="13"/>
      <c r="B205" s="192"/>
      <c r="C205" s="13"/>
      <c r="D205" s="193" t="s">
        <v>167</v>
      </c>
      <c r="E205" s="194" t="s">
        <v>3</v>
      </c>
      <c r="F205" s="195" t="s">
        <v>2134</v>
      </c>
      <c r="G205" s="13"/>
      <c r="H205" s="196">
        <v>1.05</v>
      </c>
      <c r="I205" s="197"/>
      <c r="J205" s="13"/>
      <c r="K205" s="13"/>
      <c r="L205" s="192"/>
      <c r="M205" s="198"/>
      <c r="N205" s="199"/>
      <c r="O205" s="199"/>
      <c r="P205" s="199"/>
      <c r="Q205" s="199"/>
      <c r="R205" s="199"/>
      <c r="S205" s="199"/>
      <c r="T205" s="20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94" t="s">
        <v>167</v>
      </c>
      <c r="AU205" s="194" t="s">
        <v>22</v>
      </c>
      <c r="AV205" s="13" t="s">
        <v>22</v>
      </c>
      <c r="AW205" s="13" t="s">
        <v>36</v>
      </c>
      <c r="AX205" s="13" t="s">
        <v>74</v>
      </c>
      <c r="AY205" s="194" t="s">
        <v>156</v>
      </c>
    </row>
    <row r="206" s="14" customFormat="1">
      <c r="A206" s="14"/>
      <c r="B206" s="201"/>
      <c r="C206" s="14"/>
      <c r="D206" s="193" t="s">
        <v>167</v>
      </c>
      <c r="E206" s="202" t="s">
        <v>3</v>
      </c>
      <c r="F206" s="203" t="s">
        <v>174</v>
      </c>
      <c r="G206" s="14"/>
      <c r="H206" s="204">
        <v>1.05</v>
      </c>
      <c r="I206" s="205"/>
      <c r="J206" s="14"/>
      <c r="K206" s="14"/>
      <c r="L206" s="201"/>
      <c r="M206" s="206"/>
      <c r="N206" s="207"/>
      <c r="O206" s="207"/>
      <c r="P206" s="207"/>
      <c r="Q206" s="207"/>
      <c r="R206" s="207"/>
      <c r="S206" s="207"/>
      <c r="T206" s="208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02" t="s">
        <v>167</v>
      </c>
      <c r="AU206" s="202" t="s">
        <v>22</v>
      </c>
      <c r="AV206" s="14" t="s">
        <v>163</v>
      </c>
      <c r="AW206" s="14" t="s">
        <v>36</v>
      </c>
      <c r="AX206" s="14" t="s">
        <v>81</v>
      </c>
      <c r="AY206" s="202" t="s">
        <v>156</v>
      </c>
    </row>
    <row r="207" s="2" customFormat="1" ht="24.15" customHeight="1">
      <c r="A207" s="39"/>
      <c r="B207" s="173"/>
      <c r="C207" s="174" t="s">
        <v>349</v>
      </c>
      <c r="D207" s="174" t="s">
        <v>158</v>
      </c>
      <c r="E207" s="175" t="s">
        <v>362</v>
      </c>
      <c r="F207" s="176" t="s">
        <v>363</v>
      </c>
      <c r="G207" s="177" t="s">
        <v>212</v>
      </c>
      <c r="H207" s="178">
        <v>0.14999999999999999</v>
      </c>
      <c r="I207" s="179"/>
      <c r="J207" s="180">
        <f>ROUND(I207*H207,2)</f>
        <v>0</v>
      </c>
      <c r="K207" s="176" t="s">
        <v>162</v>
      </c>
      <c r="L207" s="40"/>
      <c r="M207" s="181" t="s">
        <v>3</v>
      </c>
      <c r="N207" s="182" t="s">
        <v>45</v>
      </c>
      <c r="O207" s="73"/>
      <c r="P207" s="183">
        <f>O207*H207</f>
        <v>0</v>
      </c>
      <c r="Q207" s="183">
        <v>0</v>
      </c>
      <c r="R207" s="183">
        <f>Q207*H207</f>
        <v>0</v>
      </c>
      <c r="S207" s="183">
        <v>0</v>
      </c>
      <c r="T207" s="184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185" t="s">
        <v>163</v>
      </c>
      <c r="AT207" s="185" t="s">
        <v>158</v>
      </c>
      <c r="AU207" s="185" t="s">
        <v>22</v>
      </c>
      <c r="AY207" s="20" t="s">
        <v>156</v>
      </c>
      <c r="BE207" s="186">
        <f>IF(N207="základní",J207,0)</f>
        <v>0</v>
      </c>
      <c r="BF207" s="186">
        <f>IF(N207="snížená",J207,0)</f>
        <v>0</v>
      </c>
      <c r="BG207" s="186">
        <f>IF(N207="zákl. přenesená",J207,0)</f>
        <v>0</v>
      </c>
      <c r="BH207" s="186">
        <f>IF(N207="sníž. přenesená",J207,0)</f>
        <v>0</v>
      </c>
      <c r="BI207" s="186">
        <f>IF(N207="nulová",J207,0)</f>
        <v>0</v>
      </c>
      <c r="BJ207" s="20" t="s">
        <v>81</v>
      </c>
      <c r="BK207" s="186">
        <f>ROUND(I207*H207,2)</f>
        <v>0</v>
      </c>
      <c r="BL207" s="20" t="s">
        <v>163</v>
      </c>
      <c r="BM207" s="185" t="s">
        <v>2223</v>
      </c>
    </row>
    <row r="208" s="2" customFormat="1">
      <c r="A208" s="39"/>
      <c r="B208" s="40"/>
      <c r="C208" s="39"/>
      <c r="D208" s="187" t="s">
        <v>165</v>
      </c>
      <c r="E208" s="39"/>
      <c r="F208" s="188" t="s">
        <v>365</v>
      </c>
      <c r="G208" s="39"/>
      <c r="H208" s="39"/>
      <c r="I208" s="189"/>
      <c r="J208" s="39"/>
      <c r="K208" s="39"/>
      <c r="L208" s="40"/>
      <c r="M208" s="190"/>
      <c r="N208" s="191"/>
      <c r="O208" s="73"/>
      <c r="P208" s="73"/>
      <c r="Q208" s="73"/>
      <c r="R208" s="73"/>
      <c r="S208" s="73"/>
      <c r="T208" s="74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20" t="s">
        <v>165</v>
      </c>
      <c r="AU208" s="20" t="s">
        <v>22</v>
      </c>
    </row>
    <row r="209" s="13" customFormat="1">
      <c r="A209" s="13"/>
      <c r="B209" s="192"/>
      <c r="C209" s="13"/>
      <c r="D209" s="193" t="s">
        <v>167</v>
      </c>
      <c r="E209" s="194" t="s">
        <v>3</v>
      </c>
      <c r="F209" s="195" t="s">
        <v>989</v>
      </c>
      <c r="G209" s="13"/>
      <c r="H209" s="196">
        <v>0.14999999999999999</v>
      </c>
      <c r="I209" s="197"/>
      <c r="J209" s="13"/>
      <c r="K209" s="13"/>
      <c r="L209" s="192"/>
      <c r="M209" s="198"/>
      <c r="N209" s="199"/>
      <c r="O209" s="199"/>
      <c r="P209" s="199"/>
      <c r="Q209" s="199"/>
      <c r="R209" s="199"/>
      <c r="S209" s="199"/>
      <c r="T209" s="200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194" t="s">
        <v>167</v>
      </c>
      <c r="AU209" s="194" t="s">
        <v>22</v>
      </c>
      <c r="AV209" s="13" t="s">
        <v>22</v>
      </c>
      <c r="AW209" s="13" t="s">
        <v>36</v>
      </c>
      <c r="AX209" s="13" t="s">
        <v>74</v>
      </c>
      <c r="AY209" s="194" t="s">
        <v>156</v>
      </c>
    </row>
    <row r="210" s="14" customFormat="1">
      <c r="A210" s="14"/>
      <c r="B210" s="201"/>
      <c r="C210" s="14"/>
      <c r="D210" s="193" t="s">
        <v>167</v>
      </c>
      <c r="E210" s="202" t="s">
        <v>3</v>
      </c>
      <c r="F210" s="203" t="s">
        <v>174</v>
      </c>
      <c r="G210" s="14"/>
      <c r="H210" s="204">
        <v>0.14999999999999999</v>
      </c>
      <c r="I210" s="205"/>
      <c r="J210" s="14"/>
      <c r="K210" s="14"/>
      <c r="L210" s="201"/>
      <c r="M210" s="206"/>
      <c r="N210" s="207"/>
      <c r="O210" s="207"/>
      <c r="P210" s="207"/>
      <c r="Q210" s="207"/>
      <c r="R210" s="207"/>
      <c r="S210" s="207"/>
      <c r="T210" s="208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02" t="s">
        <v>167</v>
      </c>
      <c r="AU210" s="202" t="s">
        <v>22</v>
      </c>
      <c r="AV210" s="14" t="s">
        <v>163</v>
      </c>
      <c r="AW210" s="14" t="s">
        <v>36</v>
      </c>
      <c r="AX210" s="14" t="s">
        <v>81</v>
      </c>
      <c r="AY210" s="202" t="s">
        <v>156</v>
      </c>
    </row>
    <row r="211" s="2" customFormat="1" ht="16.5" customHeight="1">
      <c r="A211" s="39"/>
      <c r="B211" s="173"/>
      <c r="C211" s="174" t="s">
        <v>355</v>
      </c>
      <c r="D211" s="174" t="s">
        <v>158</v>
      </c>
      <c r="E211" s="175" t="s">
        <v>375</v>
      </c>
      <c r="F211" s="176" t="s">
        <v>376</v>
      </c>
      <c r="G211" s="177" t="s">
        <v>205</v>
      </c>
      <c r="H211" s="178">
        <v>1.2</v>
      </c>
      <c r="I211" s="179"/>
      <c r="J211" s="180">
        <f>ROUND(I211*H211,2)</f>
        <v>0</v>
      </c>
      <c r="K211" s="176" t="s">
        <v>162</v>
      </c>
      <c r="L211" s="40"/>
      <c r="M211" s="181" t="s">
        <v>3</v>
      </c>
      <c r="N211" s="182" t="s">
        <v>45</v>
      </c>
      <c r="O211" s="73"/>
      <c r="P211" s="183">
        <f>O211*H211</f>
        <v>0</v>
      </c>
      <c r="Q211" s="183">
        <v>0.0063899999999999998</v>
      </c>
      <c r="R211" s="183">
        <f>Q211*H211</f>
        <v>0.0076679999999999995</v>
      </c>
      <c r="S211" s="183">
        <v>0</v>
      </c>
      <c r="T211" s="184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185" t="s">
        <v>163</v>
      </c>
      <c r="AT211" s="185" t="s">
        <v>158</v>
      </c>
      <c r="AU211" s="185" t="s">
        <v>22</v>
      </c>
      <c r="AY211" s="20" t="s">
        <v>156</v>
      </c>
      <c r="BE211" s="186">
        <f>IF(N211="základní",J211,0)</f>
        <v>0</v>
      </c>
      <c r="BF211" s="186">
        <f>IF(N211="snížená",J211,0)</f>
        <v>0</v>
      </c>
      <c r="BG211" s="186">
        <f>IF(N211="zákl. přenesená",J211,0)</f>
        <v>0</v>
      </c>
      <c r="BH211" s="186">
        <f>IF(N211="sníž. přenesená",J211,0)</f>
        <v>0</v>
      </c>
      <c r="BI211" s="186">
        <f>IF(N211="nulová",J211,0)</f>
        <v>0</v>
      </c>
      <c r="BJ211" s="20" t="s">
        <v>81</v>
      </c>
      <c r="BK211" s="186">
        <f>ROUND(I211*H211,2)</f>
        <v>0</v>
      </c>
      <c r="BL211" s="20" t="s">
        <v>163</v>
      </c>
      <c r="BM211" s="185" t="s">
        <v>2224</v>
      </c>
    </row>
    <row r="212" s="2" customFormat="1">
      <c r="A212" s="39"/>
      <c r="B212" s="40"/>
      <c r="C212" s="39"/>
      <c r="D212" s="187" t="s">
        <v>165</v>
      </c>
      <c r="E212" s="39"/>
      <c r="F212" s="188" t="s">
        <v>378</v>
      </c>
      <c r="G212" s="39"/>
      <c r="H212" s="39"/>
      <c r="I212" s="189"/>
      <c r="J212" s="39"/>
      <c r="K212" s="39"/>
      <c r="L212" s="40"/>
      <c r="M212" s="190"/>
      <c r="N212" s="191"/>
      <c r="O212" s="73"/>
      <c r="P212" s="73"/>
      <c r="Q212" s="73"/>
      <c r="R212" s="73"/>
      <c r="S212" s="73"/>
      <c r="T212" s="74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20" t="s">
        <v>165</v>
      </c>
      <c r="AU212" s="20" t="s">
        <v>22</v>
      </c>
    </row>
    <row r="213" s="13" customFormat="1">
      <c r="A213" s="13"/>
      <c r="B213" s="192"/>
      <c r="C213" s="13"/>
      <c r="D213" s="193" t="s">
        <v>167</v>
      </c>
      <c r="E213" s="194" t="s">
        <v>3</v>
      </c>
      <c r="F213" s="195" t="s">
        <v>758</v>
      </c>
      <c r="G213" s="13"/>
      <c r="H213" s="196">
        <v>1.2</v>
      </c>
      <c r="I213" s="197"/>
      <c r="J213" s="13"/>
      <c r="K213" s="13"/>
      <c r="L213" s="192"/>
      <c r="M213" s="198"/>
      <c r="N213" s="199"/>
      <c r="O213" s="199"/>
      <c r="P213" s="199"/>
      <c r="Q213" s="199"/>
      <c r="R213" s="199"/>
      <c r="S213" s="199"/>
      <c r="T213" s="200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94" t="s">
        <v>167</v>
      </c>
      <c r="AU213" s="194" t="s">
        <v>22</v>
      </c>
      <c r="AV213" s="13" t="s">
        <v>22</v>
      </c>
      <c r="AW213" s="13" t="s">
        <v>36</v>
      </c>
      <c r="AX213" s="13" t="s">
        <v>74</v>
      </c>
      <c r="AY213" s="194" t="s">
        <v>156</v>
      </c>
    </row>
    <row r="214" s="14" customFormat="1">
      <c r="A214" s="14"/>
      <c r="B214" s="201"/>
      <c r="C214" s="14"/>
      <c r="D214" s="193" t="s">
        <v>167</v>
      </c>
      <c r="E214" s="202" t="s">
        <v>3</v>
      </c>
      <c r="F214" s="203" t="s">
        <v>174</v>
      </c>
      <c r="G214" s="14"/>
      <c r="H214" s="204">
        <v>1.2</v>
      </c>
      <c r="I214" s="205"/>
      <c r="J214" s="14"/>
      <c r="K214" s="14"/>
      <c r="L214" s="201"/>
      <c r="M214" s="206"/>
      <c r="N214" s="207"/>
      <c r="O214" s="207"/>
      <c r="P214" s="207"/>
      <c r="Q214" s="207"/>
      <c r="R214" s="207"/>
      <c r="S214" s="207"/>
      <c r="T214" s="208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02" t="s">
        <v>167</v>
      </c>
      <c r="AU214" s="202" t="s">
        <v>22</v>
      </c>
      <c r="AV214" s="14" t="s">
        <v>163</v>
      </c>
      <c r="AW214" s="14" t="s">
        <v>36</v>
      </c>
      <c r="AX214" s="14" t="s">
        <v>81</v>
      </c>
      <c r="AY214" s="202" t="s">
        <v>156</v>
      </c>
    </row>
    <row r="215" s="12" customFormat="1" ht="22.8" customHeight="1">
      <c r="A215" s="12"/>
      <c r="B215" s="160"/>
      <c r="C215" s="12"/>
      <c r="D215" s="161" t="s">
        <v>73</v>
      </c>
      <c r="E215" s="171" t="s">
        <v>202</v>
      </c>
      <c r="F215" s="171" t="s">
        <v>395</v>
      </c>
      <c r="G215" s="12"/>
      <c r="H215" s="12"/>
      <c r="I215" s="163"/>
      <c r="J215" s="172">
        <f>BK215</f>
        <v>0</v>
      </c>
      <c r="K215" s="12"/>
      <c r="L215" s="160"/>
      <c r="M215" s="165"/>
      <c r="N215" s="166"/>
      <c r="O215" s="166"/>
      <c r="P215" s="167">
        <f>SUM(P216:P276)</f>
        <v>0</v>
      </c>
      <c r="Q215" s="166"/>
      <c r="R215" s="167">
        <f>SUM(R216:R276)</f>
        <v>1.3023798999999998</v>
      </c>
      <c r="S215" s="166"/>
      <c r="T215" s="168">
        <f>SUM(T216:T276)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161" t="s">
        <v>81</v>
      </c>
      <c r="AT215" s="169" t="s">
        <v>73</v>
      </c>
      <c r="AU215" s="169" t="s">
        <v>81</v>
      </c>
      <c r="AY215" s="161" t="s">
        <v>156</v>
      </c>
      <c r="BK215" s="170">
        <f>SUM(BK216:BK276)</f>
        <v>0</v>
      </c>
    </row>
    <row r="216" s="2" customFormat="1" ht="24.15" customHeight="1">
      <c r="A216" s="39"/>
      <c r="B216" s="173"/>
      <c r="C216" s="174" t="s">
        <v>361</v>
      </c>
      <c r="D216" s="174" t="s">
        <v>158</v>
      </c>
      <c r="E216" s="175" t="s">
        <v>397</v>
      </c>
      <c r="F216" s="176" t="s">
        <v>398</v>
      </c>
      <c r="G216" s="177" t="s">
        <v>384</v>
      </c>
      <c r="H216" s="178">
        <v>2</v>
      </c>
      <c r="I216" s="179"/>
      <c r="J216" s="180">
        <f>ROUND(I216*H216,2)</f>
        <v>0</v>
      </c>
      <c r="K216" s="176" t="s">
        <v>162</v>
      </c>
      <c r="L216" s="40"/>
      <c r="M216" s="181" t="s">
        <v>3</v>
      </c>
      <c r="N216" s="182" t="s">
        <v>45</v>
      </c>
      <c r="O216" s="73"/>
      <c r="P216" s="183">
        <f>O216*H216</f>
        <v>0</v>
      </c>
      <c r="Q216" s="183">
        <v>0.00167</v>
      </c>
      <c r="R216" s="183">
        <f>Q216*H216</f>
        <v>0.0033400000000000001</v>
      </c>
      <c r="S216" s="183">
        <v>0</v>
      </c>
      <c r="T216" s="184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185" t="s">
        <v>163</v>
      </c>
      <c r="AT216" s="185" t="s">
        <v>158</v>
      </c>
      <c r="AU216" s="185" t="s">
        <v>22</v>
      </c>
      <c r="AY216" s="20" t="s">
        <v>156</v>
      </c>
      <c r="BE216" s="186">
        <f>IF(N216="základní",J216,0)</f>
        <v>0</v>
      </c>
      <c r="BF216" s="186">
        <f>IF(N216="snížená",J216,0)</f>
        <v>0</v>
      </c>
      <c r="BG216" s="186">
        <f>IF(N216="zákl. přenesená",J216,0)</f>
        <v>0</v>
      </c>
      <c r="BH216" s="186">
        <f>IF(N216="sníž. přenesená",J216,0)</f>
        <v>0</v>
      </c>
      <c r="BI216" s="186">
        <f>IF(N216="nulová",J216,0)</f>
        <v>0</v>
      </c>
      <c r="BJ216" s="20" t="s">
        <v>81</v>
      </c>
      <c r="BK216" s="186">
        <f>ROUND(I216*H216,2)</f>
        <v>0</v>
      </c>
      <c r="BL216" s="20" t="s">
        <v>163</v>
      </c>
      <c r="BM216" s="185" t="s">
        <v>2225</v>
      </c>
    </row>
    <row r="217" s="2" customFormat="1">
      <c r="A217" s="39"/>
      <c r="B217" s="40"/>
      <c r="C217" s="39"/>
      <c r="D217" s="187" t="s">
        <v>165</v>
      </c>
      <c r="E217" s="39"/>
      <c r="F217" s="188" t="s">
        <v>400</v>
      </c>
      <c r="G217" s="39"/>
      <c r="H217" s="39"/>
      <c r="I217" s="189"/>
      <c r="J217" s="39"/>
      <c r="K217" s="39"/>
      <c r="L217" s="40"/>
      <c r="M217" s="190"/>
      <c r="N217" s="191"/>
      <c r="O217" s="73"/>
      <c r="P217" s="73"/>
      <c r="Q217" s="73"/>
      <c r="R217" s="73"/>
      <c r="S217" s="73"/>
      <c r="T217" s="74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20" t="s">
        <v>165</v>
      </c>
      <c r="AU217" s="20" t="s">
        <v>22</v>
      </c>
    </row>
    <row r="218" s="13" customFormat="1">
      <c r="A218" s="13"/>
      <c r="B218" s="192"/>
      <c r="C218" s="13"/>
      <c r="D218" s="193" t="s">
        <v>167</v>
      </c>
      <c r="E218" s="194" t="s">
        <v>3</v>
      </c>
      <c r="F218" s="195" t="s">
        <v>2226</v>
      </c>
      <c r="G218" s="13"/>
      <c r="H218" s="196">
        <v>2</v>
      </c>
      <c r="I218" s="197"/>
      <c r="J218" s="13"/>
      <c r="K218" s="13"/>
      <c r="L218" s="192"/>
      <c r="M218" s="198"/>
      <c r="N218" s="199"/>
      <c r="O218" s="199"/>
      <c r="P218" s="199"/>
      <c r="Q218" s="199"/>
      <c r="R218" s="199"/>
      <c r="S218" s="199"/>
      <c r="T218" s="200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94" t="s">
        <v>167</v>
      </c>
      <c r="AU218" s="194" t="s">
        <v>22</v>
      </c>
      <c r="AV218" s="13" t="s">
        <v>22</v>
      </c>
      <c r="AW218" s="13" t="s">
        <v>36</v>
      </c>
      <c r="AX218" s="13" t="s">
        <v>74</v>
      </c>
      <c r="AY218" s="194" t="s">
        <v>156</v>
      </c>
    </row>
    <row r="219" s="14" customFormat="1">
      <c r="A219" s="14"/>
      <c r="B219" s="201"/>
      <c r="C219" s="14"/>
      <c r="D219" s="193" t="s">
        <v>167</v>
      </c>
      <c r="E219" s="202" t="s">
        <v>3</v>
      </c>
      <c r="F219" s="203" t="s">
        <v>174</v>
      </c>
      <c r="G219" s="14"/>
      <c r="H219" s="204">
        <v>2</v>
      </c>
      <c r="I219" s="205"/>
      <c r="J219" s="14"/>
      <c r="K219" s="14"/>
      <c r="L219" s="201"/>
      <c r="M219" s="206"/>
      <c r="N219" s="207"/>
      <c r="O219" s="207"/>
      <c r="P219" s="207"/>
      <c r="Q219" s="207"/>
      <c r="R219" s="207"/>
      <c r="S219" s="207"/>
      <c r="T219" s="208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02" t="s">
        <v>167</v>
      </c>
      <c r="AU219" s="202" t="s">
        <v>22</v>
      </c>
      <c r="AV219" s="14" t="s">
        <v>163</v>
      </c>
      <c r="AW219" s="14" t="s">
        <v>36</v>
      </c>
      <c r="AX219" s="14" t="s">
        <v>81</v>
      </c>
      <c r="AY219" s="202" t="s">
        <v>156</v>
      </c>
    </row>
    <row r="220" s="2" customFormat="1" ht="24.15" customHeight="1">
      <c r="A220" s="39"/>
      <c r="B220" s="173"/>
      <c r="C220" s="217" t="s">
        <v>368</v>
      </c>
      <c r="D220" s="217" t="s">
        <v>249</v>
      </c>
      <c r="E220" s="218" t="s">
        <v>1937</v>
      </c>
      <c r="F220" s="219" t="s">
        <v>1938</v>
      </c>
      <c r="G220" s="220" t="s">
        <v>384</v>
      </c>
      <c r="H220" s="221">
        <v>1</v>
      </c>
      <c r="I220" s="222"/>
      <c r="J220" s="223">
        <f>ROUND(I220*H220,2)</f>
        <v>0</v>
      </c>
      <c r="K220" s="219" t="s">
        <v>3</v>
      </c>
      <c r="L220" s="224"/>
      <c r="M220" s="225" t="s">
        <v>3</v>
      </c>
      <c r="N220" s="226" t="s">
        <v>45</v>
      </c>
      <c r="O220" s="73"/>
      <c r="P220" s="183">
        <f>O220*H220</f>
        <v>0</v>
      </c>
      <c r="Q220" s="183">
        <v>0.010999999999999999</v>
      </c>
      <c r="R220" s="183">
        <f>Q220*H220</f>
        <v>0.010999999999999999</v>
      </c>
      <c r="S220" s="183">
        <v>0</v>
      </c>
      <c r="T220" s="184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185" t="s">
        <v>202</v>
      </c>
      <c r="AT220" s="185" t="s">
        <v>249</v>
      </c>
      <c r="AU220" s="185" t="s">
        <v>22</v>
      </c>
      <c r="AY220" s="20" t="s">
        <v>156</v>
      </c>
      <c r="BE220" s="186">
        <f>IF(N220="základní",J220,0)</f>
        <v>0</v>
      </c>
      <c r="BF220" s="186">
        <f>IF(N220="snížená",J220,0)</f>
        <v>0</v>
      </c>
      <c r="BG220" s="186">
        <f>IF(N220="zákl. přenesená",J220,0)</f>
        <v>0</v>
      </c>
      <c r="BH220" s="186">
        <f>IF(N220="sníž. přenesená",J220,0)</f>
        <v>0</v>
      </c>
      <c r="BI220" s="186">
        <f>IF(N220="nulová",J220,0)</f>
        <v>0</v>
      </c>
      <c r="BJ220" s="20" t="s">
        <v>81</v>
      </c>
      <c r="BK220" s="186">
        <f>ROUND(I220*H220,2)</f>
        <v>0</v>
      </c>
      <c r="BL220" s="20" t="s">
        <v>163</v>
      </c>
      <c r="BM220" s="185" t="s">
        <v>2227</v>
      </c>
    </row>
    <row r="221" s="13" customFormat="1">
      <c r="A221" s="13"/>
      <c r="B221" s="192"/>
      <c r="C221" s="13"/>
      <c r="D221" s="193" t="s">
        <v>167</v>
      </c>
      <c r="E221" s="194" t="s">
        <v>3</v>
      </c>
      <c r="F221" s="195" t="s">
        <v>2228</v>
      </c>
      <c r="G221" s="13"/>
      <c r="H221" s="196">
        <v>1</v>
      </c>
      <c r="I221" s="197"/>
      <c r="J221" s="13"/>
      <c r="K221" s="13"/>
      <c r="L221" s="192"/>
      <c r="M221" s="198"/>
      <c r="N221" s="199"/>
      <c r="O221" s="199"/>
      <c r="P221" s="199"/>
      <c r="Q221" s="199"/>
      <c r="R221" s="199"/>
      <c r="S221" s="199"/>
      <c r="T221" s="200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94" t="s">
        <v>167</v>
      </c>
      <c r="AU221" s="194" t="s">
        <v>22</v>
      </c>
      <c r="AV221" s="13" t="s">
        <v>22</v>
      </c>
      <c r="AW221" s="13" t="s">
        <v>36</v>
      </c>
      <c r="AX221" s="13" t="s">
        <v>74</v>
      </c>
      <c r="AY221" s="194" t="s">
        <v>156</v>
      </c>
    </row>
    <row r="222" s="14" customFormat="1">
      <c r="A222" s="14"/>
      <c r="B222" s="201"/>
      <c r="C222" s="14"/>
      <c r="D222" s="193" t="s">
        <v>167</v>
      </c>
      <c r="E222" s="202" t="s">
        <v>3</v>
      </c>
      <c r="F222" s="203" t="s">
        <v>174</v>
      </c>
      <c r="G222" s="14"/>
      <c r="H222" s="204">
        <v>1</v>
      </c>
      <c r="I222" s="205"/>
      <c r="J222" s="14"/>
      <c r="K222" s="14"/>
      <c r="L222" s="201"/>
      <c r="M222" s="206"/>
      <c r="N222" s="207"/>
      <c r="O222" s="207"/>
      <c r="P222" s="207"/>
      <c r="Q222" s="207"/>
      <c r="R222" s="207"/>
      <c r="S222" s="207"/>
      <c r="T222" s="208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2" t="s">
        <v>167</v>
      </c>
      <c r="AU222" s="202" t="s">
        <v>22</v>
      </c>
      <c r="AV222" s="14" t="s">
        <v>163</v>
      </c>
      <c r="AW222" s="14" t="s">
        <v>36</v>
      </c>
      <c r="AX222" s="14" t="s">
        <v>81</v>
      </c>
      <c r="AY222" s="202" t="s">
        <v>156</v>
      </c>
    </row>
    <row r="223" s="2" customFormat="1" ht="21.75" customHeight="1">
      <c r="A223" s="39"/>
      <c r="B223" s="173"/>
      <c r="C223" s="217" t="s">
        <v>374</v>
      </c>
      <c r="D223" s="217" t="s">
        <v>249</v>
      </c>
      <c r="E223" s="218" t="s">
        <v>2139</v>
      </c>
      <c r="F223" s="219" t="s">
        <v>2140</v>
      </c>
      <c r="G223" s="220" t="s">
        <v>384</v>
      </c>
      <c r="H223" s="221">
        <v>1</v>
      </c>
      <c r="I223" s="222"/>
      <c r="J223" s="223">
        <f>ROUND(I223*H223,2)</f>
        <v>0</v>
      </c>
      <c r="K223" s="219" t="s">
        <v>3</v>
      </c>
      <c r="L223" s="224"/>
      <c r="M223" s="225" t="s">
        <v>3</v>
      </c>
      <c r="N223" s="226" t="s">
        <v>45</v>
      </c>
      <c r="O223" s="73"/>
      <c r="P223" s="183">
        <f>O223*H223</f>
        <v>0</v>
      </c>
      <c r="Q223" s="183">
        <v>0.00093000000000000005</v>
      </c>
      <c r="R223" s="183">
        <f>Q223*H223</f>
        <v>0.00093000000000000005</v>
      </c>
      <c r="S223" s="183">
        <v>0</v>
      </c>
      <c r="T223" s="184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185" t="s">
        <v>202</v>
      </c>
      <c r="AT223" s="185" t="s">
        <v>249</v>
      </c>
      <c r="AU223" s="185" t="s">
        <v>22</v>
      </c>
      <c r="AY223" s="20" t="s">
        <v>156</v>
      </c>
      <c r="BE223" s="186">
        <f>IF(N223="základní",J223,0)</f>
        <v>0</v>
      </c>
      <c r="BF223" s="186">
        <f>IF(N223="snížená",J223,0)</f>
        <v>0</v>
      </c>
      <c r="BG223" s="186">
        <f>IF(N223="zákl. přenesená",J223,0)</f>
        <v>0</v>
      </c>
      <c r="BH223" s="186">
        <f>IF(N223="sníž. přenesená",J223,0)</f>
        <v>0</v>
      </c>
      <c r="BI223" s="186">
        <f>IF(N223="nulová",J223,0)</f>
        <v>0</v>
      </c>
      <c r="BJ223" s="20" t="s">
        <v>81</v>
      </c>
      <c r="BK223" s="186">
        <f>ROUND(I223*H223,2)</f>
        <v>0</v>
      </c>
      <c r="BL223" s="20" t="s">
        <v>163</v>
      </c>
      <c r="BM223" s="185" t="s">
        <v>2229</v>
      </c>
    </row>
    <row r="224" s="13" customFormat="1">
      <c r="A224" s="13"/>
      <c r="B224" s="192"/>
      <c r="C224" s="13"/>
      <c r="D224" s="193" t="s">
        <v>167</v>
      </c>
      <c r="E224" s="194" t="s">
        <v>3</v>
      </c>
      <c r="F224" s="195" t="s">
        <v>2230</v>
      </c>
      <c r="G224" s="13"/>
      <c r="H224" s="196">
        <v>1</v>
      </c>
      <c r="I224" s="197"/>
      <c r="J224" s="13"/>
      <c r="K224" s="13"/>
      <c r="L224" s="192"/>
      <c r="M224" s="198"/>
      <c r="N224" s="199"/>
      <c r="O224" s="199"/>
      <c r="P224" s="199"/>
      <c r="Q224" s="199"/>
      <c r="R224" s="199"/>
      <c r="S224" s="199"/>
      <c r="T224" s="200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194" t="s">
        <v>167</v>
      </c>
      <c r="AU224" s="194" t="s">
        <v>22</v>
      </c>
      <c r="AV224" s="13" t="s">
        <v>22</v>
      </c>
      <c r="AW224" s="13" t="s">
        <v>36</v>
      </c>
      <c r="AX224" s="13" t="s">
        <v>74</v>
      </c>
      <c r="AY224" s="194" t="s">
        <v>156</v>
      </c>
    </row>
    <row r="225" s="14" customFormat="1">
      <c r="A225" s="14"/>
      <c r="B225" s="201"/>
      <c r="C225" s="14"/>
      <c r="D225" s="193" t="s">
        <v>167</v>
      </c>
      <c r="E225" s="202" t="s">
        <v>3</v>
      </c>
      <c r="F225" s="203" t="s">
        <v>174</v>
      </c>
      <c r="G225" s="14"/>
      <c r="H225" s="204">
        <v>1</v>
      </c>
      <c r="I225" s="205"/>
      <c r="J225" s="14"/>
      <c r="K225" s="14"/>
      <c r="L225" s="201"/>
      <c r="M225" s="206"/>
      <c r="N225" s="207"/>
      <c r="O225" s="207"/>
      <c r="P225" s="207"/>
      <c r="Q225" s="207"/>
      <c r="R225" s="207"/>
      <c r="S225" s="207"/>
      <c r="T225" s="208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02" t="s">
        <v>167</v>
      </c>
      <c r="AU225" s="202" t="s">
        <v>22</v>
      </c>
      <c r="AV225" s="14" t="s">
        <v>163</v>
      </c>
      <c r="AW225" s="14" t="s">
        <v>36</v>
      </c>
      <c r="AX225" s="14" t="s">
        <v>81</v>
      </c>
      <c r="AY225" s="202" t="s">
        <v>156</v>
      </c>
    </row>
    <row r="226" s="2" customFormat="1" ht="24.15" customHeight="1">
      <c r="A226" s="39"/>
      <c r="B226" s="173"/>
      <c r="C226" s="174" t="s">
        <v>381</v>
      </c>
      <c r="D226" s="174" t="s">
        <v>158</v>
      </c>
      <c r="E226" s="175" t="s">
        <v>1953</v>
      </c>
      <c r="F226" s="176" t="s">
        <v>1954</v>
      </c>
      <c r="G226" s="177" t="s">
        <v>384</v>
      </c>
      <c r="H226" s="178">
        <v>2</v>
      </c>
      <c r="I226" s="179"/>
      <c r="J226" s="180">
        <f>ROUND(I226*H226,2)</f>
        <v>0</v>
      </c>
      <c r="K226" s="176" t="s">
        <v>162</v>
      </c>
      <c r="L226" s="40"/>
      <c r="M226" s="181" t="s">
        <v>3</v>
      </c>
      <c r="N226" s="182" t="s">
        <v>45</v>
      </c>
      <c r="O226" s="73"/>
      <c r="P226" s="183">
        <f>O226*H226</f>
        <v>0</v>
      </c>
      <c r="Q226" s="183">
        <v>0</v>
      </c>
      <c r="R226" s="183">
        <f>Q226*H226</f>
        <v>0</v>
      </c>
      <c r="S226" s="183">
        <v>0</v>
      </c>
      <c r="T226" s="184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185" t="s">
        <v>163</v>
      </c>
      <c r="AT226" s="185" t="s">
        <v>158</v>
      </c>
      <c r="AU226" s="185" t="s">
        <v>22</v>
      </c>
      <c r="AY226" s="20" t="s">
        <v>156</v>
      </c>
      <c r="BE226" s="186">
        <f>IF(N226="základní",J226,0)</f>
        <v>0</v>
      </c>
      <c r="BF226" s="186">
        <f>IF(N226="snížená",J226,0)</f>
        <v>0</v>
      </c>
      <c r="BG226" s="186">
        <f>IF(N226="zákl. přenesená",J226,0)</f>
        <v>0</v>
      </c>
      <c r="BH226" s="186">
        <f>IF(N226="sníž. přenesená",J226,0)</f>
        <v>0</v>
      </c>
      <c r="BI226" s="186">
        <f>IF(N226="nulová",J226,0)</f>
        <v>0</v>
      </c>
      <c r="BJ226" s="20" t="s">
        <v>81</v>
      </c>
      <c r="BK226" s="186">
        <f>ROUND(I226*H226,2)</f>
        <v>0</v>
      </c>
      <c r="BL226" s="20" t="s">
        <v>163</v>
      </c>
      <c r="BM226" s="185" t="s">
        <v>2231</v>
      </c>
    </row>
    <row r="227" s="2" customFormat="1">
      <c r="A227" s="39"/>
      <c r="B227" s="40"/>
      <c r="C227" s="39"/>
      <c r="D227" s="187" t="s">
        <v>165</v>
      </c>
      <c r="E227" s="39"/>
      <c r="F227" s="188" t="s">
        <v>1956</v>
      </c>
      <c r="G227" s="39"/>
      <c r="H227" s="39"/>
      <c r="I227" s="189"/>
      <c r="J227" s="39"/>
      <c r="K227" s="39"/>
      <c r="L227" s="40"/>
      <c r="M227" s="190"/>
      <c r="N227" s="191"/>
      <c r="O227" s="73"/>
      <c r="P227" s="73"/>
      <c r="Q227" s="73"/>
      <c r="R227" s="73"/>
      <c r="S227" s="73"/>
      <c r="T227" s="74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20" t="s">
        <v>165</v>
      </c>
      <c r="AU227" s="20" t="s">
        <v>22</v>
      </c>
    </row>
    <row r="228" s="2" customFormat="1" ht="16.5" customHeight="1">
      <c r="A228" s="39"/>
      <c r="B228" s="173"/>
      <c r="C228" s="217" t="s">
        <v>387</v>
      </c>
      <c r="D228" s="217" t="s">
        <v>249</v>
      </c>
      <c r="E228" s="218" t="s">
        <v>1957</v>
      </c>
      <c r="F228" s="219" t="s">
        <v>1958</v>
      </c>
      <c r="G228" s="220" t="s">
        <v>384</v>
      </c>
      <c r="H228" s="221">
        <v>2</v>
      </c>
      <c r="I228" s="222"/>
      <c r="J228" s="223">
        <f>ROUND(I228*H228,2)</f>
        <v>0</v>
      </c>
      <c r="K228" s="219" t="s">
        <v>3</v>
      </c>
      <c r="L228" s="224"/>
      <c r="M228" s="225" t="s">
        <v>3</v>
      </c>
      <c r="N228" s="226" t="s">
        <v>45</v>
      </c>
      <c r="O228" s="73"/>
      <c r="P228" s="183">
        <f>O228*H228</f>
        <v>0</v>
      </c>
      <c r="Q228" s="183">
        <v>0.00010000000000000001</v>
      </c>
      <c r="R228" s="183">
        <f>Q228*H228</f>
        <v>0.00020000000000000001</v>
      </c>
      <c r="S228" s="183">
        <v>0</v>
      </c>
      <c r="T228" s="184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185" t="s">
        <v>202</v>
      </c>
      <c r="AT228" s="185" t="s">
        <v>249</v>
      </c>
      <c r="AU228" s="185" t="s">
        <v>22</v>
      </c>
      <c r="AY228" s="20" t="s">
        <v>156</v>
      </c>
      <c r="BE228" s="186">
        <f>IF(N228="základní",J228,0)</f>
        <v>0</v>
      </c>
      <c r="BF228" s="186">
        <f>IF(N228="snížená",J228,0)</f>
        <v>0</v>
      </c>
      <c r="BG228" s="186">
        <f>IF(N228="zákl. přenesená",J228,0)</f>
        <v>0</v>
      </c>
      <c r="BH228" s="186">
        <f>IF(N228="sníž. přenesená",J228,0)</f>
        <v>0</v>
      </c>
      <c r="BI228" s="186">
        <f>IF(N228="nulová",J228,0)</f>
        <v>0</v>
      </c>
      <c r="BJ228" s="20" t="s">
        <v>81</v>
      </c>
      <c r="BK228" s="186">
        <f>ROUND(I228*H228,2)</f>
        <v>0</v>
      </c>
      <c r="BL228" s="20" t="s">
        <v>163</v>
      </c>
      <c r="BM228" s="185" t="s">
        <v>2232</v>
      </c>
    </row>
    <row r="229" s="13" customFormat="1">
      <c r="A229" s="13"/>
      <c r="B229" s="192"/>
      <c r="C229" s="13"/>
      <c r="D229" s="193" t="s">
        <v>167</v>
      </c>
      <c r="E229" s="194" t="s">
        <v>3</v>
      </c>
      <c r="F229" s="195" t="s">
        <v>2233</v>
      </c>
      <c r="G229" s="13"/>
      <c r="H229" s="196">
        <v>2</v>
      </c>
      <c r="I229" s="197"/>
      <c r="J229" s="13"/>
      <c r="K229" s="13"/>
      <c r="L229" s="192"/>
      <c r="M229" s="198"/>
      <c r="N229" s="199"/>
      <c r="O229" s="199"/>
      <c r="P229" s="199"/>
      <c r="Q229" s="199"/>
      <c r="R229" s="199"/>
      <c r="S229" s="199"/>
      <c r="T229" s="200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194" t="s">
        <v>167</v>
      </c>
      <c r="AU229" s="194" t="s">
        <v>22</v>
      </c>
      <c r="AV229" s="13" t="s">
        <v>22</v>
      </c>
      <c r="AW229" s="13" t="s">
        <v>36</v>
      </c>
      <c r="AX229" s="13" t="s">
        <v>74</v>
      </c>
      <c r="AY229" s="194" t="s">
        <v>156</v>
      </c>
    </row>
    <row r="230" s="14" customFormat="1">
      <c r="A230" s="14"/>
      <c r="B230" s="201"/>
      <c r="C230" s="14"/>
      <c r="D230" s="193" t="s">
        <v>167</v>
      </c>
      <c r="E230" s="202" t="s">
        <v>3</v>
      </c>
      <c r="F230" s="203" t="s">
        <v>174</v>
      </c>
      <c r="G230" s="14"/>
      <c r="H230" s="204">
        <v>2</v>
      </c>
      <c r="I230" s="205"/>
      <c r="J230" s="14"/>
      <c r="K230" s="14"/>
      <c r="L230" s="201"/>
      <c r="M230" s="206"/>
      <c r="N230" s="207"/>
      <c r="O230" s="207"/>
      <c r="P230" s="207"/>
      <c r="Q230" s="207"/>
      <c r="R230" s="207"/>
      <c r="S230" s="207"/>
      <c r="T230" s="208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02" t="s">
        <v>167</v>
      </c>
      <c r="AU230" s="202" t="s">
        <v>22</v>
      </c>
      <c r="AV230" s="14" t="s">
        <v>163</v>
      </c>
      <c r="AW230" s="14" t="s">
        <v>36</v>
      </c>
      <c r="AX230" s="14" t="s">
        <v>81</v>
      </c>
      <c r="AY230" s="202" t="s">
        <v>156</v>
      </c>
    </row>
    <row r="231" s="2" customFormat="1" ht="24.15" customHeight="1">
      <c r="A231" s="39"/>
      <c r="B231" s="173"/>
      <c r="C231" s="174" t="s">
        <v>391</v>
      </c>
      <c r="D231" s="174" t="s">
        <v>158</v>
      </c>
      <c r="E231" s="175" t="s">
        <v>2146</v>
      </c>
      <c r="F231" s="176" t="s">
        <v>2147</v>
      </c>
      <c r="G231" s="177" t="s">
        <v>384</v>
      </c>
      <c r="H231" s="178">
        <v>1</v>
      </c>
      <c r="I231" s="179"/>
      <c r="J231" s="180">
        <f>ROUND(I231*H231,2)</f>
        <v>0</v>
      </c>
      <c r="K231" s="176" t="s">
        <v>162</v>
      </c>
      <c r="L231" s="40"/>
      <c r="M231" s="181" t="s">
        <v>3</v>
      </c>
      <c r="N231" s="182" t="s">
        <v>45</v>
      </c>
      <c r="O231" s="73"/>
      <c r="P231" s="183">
        <f>O231*H231</f>
        <v>0</v>
      </c>
      <c r="Q231" s="183">
        <v>0</v>
      </c>
      <c r="R231" s="183">
        <f>Q231*H231</f>
        <v>0</v>
      </c>
      <c r="S231" s="183">
        <v>0</v>
      </c>
      <c r="T231" s="184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185" t="s">
        <v>163</v>
      </c>
      <c r="AT231" s="185" t="s">
        <v>158</v>
      </c>
      <c r="AU231" s="185" t="s">
        <v>22</v>
      </c>
      <c r="AY231" s="20" t="s">
        <v>156</v>
      </c>
      <c r="BE231" s="186">
        <f>IF(N231="základní",J231,0)</f>
        <v>0</v>
      </c>
      <c r="BF231" s="186">
        <f>IF(N231="snížená",J231,0)</f>
        <v>0</v>
      </c>
      <c r="BG231" s="186">
        <f>IF(N231="zákl. přenesená",J231,0)</f>
        <v>0</v>
      </c>
      <c r="BH231" s="186">
        <f>IF(N231="sníž. přenesená",J231,0)</f>
        <v>0</v>
      </c>
      <c r="BI231" s="186">
        <f>IF(N231="nulová",J231,0)</f>
        <v>0</v>
      </c>
      <c r="BJ231" s="20" t="s">
        <v>81</v>
      </c>
      <c r="BK231" s="186">
        <f>ROUND(I231*H231,2)</f>
        <v>0</v>
      </c>
      <c r="BL231" s="20" t="s">
        <v>163</v>
      </c>
      <c r="BM231" s="185" t="s">
        <v>2234</v>
      </c>
    </row>
    <row r="232" s="2" customFormat="1">
      <c r="A232" s="39"/>
      <c r="B232" s="40"/>
      <c r="C232" s="39"/>
      <c r="D232" s="187" t="s">
        <v>165</v>
      </c>
      <c r="E232" s="39"/>
      <c r="F232" s="188" t="s">
        <v>2149</v>
      </c>
      <c r="G232" s="39"/>
      <c r="H232" s="39"/>
      <c r="I232" s="189"/>
      <c r="J232" s="39"/>
      <c r="K232" s="39"/>
      <c r="L232" s="40"/>
      <c r="M232" s="190"/>
      <c r="N232" s="191"/>
      <c r="O232" s="73"/>
      <c r="P232" s="73"/>
      <c r="Q232" s="73"/>
      <c r="R232" s="73"/>
      <c r="S232" s="73"/>
      <c r="T232" s="74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20" t="s">
        <v>165</v>
      </c>
      <c r="AU232" s="20" t="s">
        <v>22</v>
      </c>
    </row>
    <row r="233" s="2" customFormat="1" ht="16.5" customHeight="1">
      <c r="A233" s="39"/>
      <c r="B233" s="173"/>
      <c r="C233" s="217" t="s">
        <v>396</v>
      </c>
      <c r="D233" s="217" t="s">
        <v>249</v>
      </c>
      <c r="E233" s="218" t="s">
        <v>2150</v>
      </c>
      <c r="F233" s="219" t="s">
        <v>2151</v>
      </c>
      <c r="G233" s="220" t="s">
        <v>384</v>
      </c>
      <c r="H233" s="221">
        <v>1</v>
      </c>
      <c r="I233" s="222"/>
      <c r="J233" s="223">
        <f>ROUND(I233*H233,2)</f>
        <v>0</v>
      </c>
      <c r="K233" s="219" t="s">
        <v>3</v>
      </c>
      <c r="L233" s="224"/>
      <c r="M233" s="225" t="s">
        <v>3</v>
      </c>
      <c r="N233" s="226" t="s">
        <v>45</v>
      </c>
      <c r="O233" s="73"/>
      <c r="P233" s="183">
        <f>O233*H233</f>
        <v>0</v>
      </c>
      <c r="Q233" s="183">
        <v>0.00021000000000000001</v>
      </c>
      <c r="R233" s="183">
        <f>Q233*H233</f>
        <v>0.00021000000000000001</v>
      </c>
      <c r="S233" s="183">
        <v>0</v>
      </c>
      <c r="T233" s="184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185" t="s">
        <v>202</v>
      </c>
      <c r="AT233" s="185" t="s">
        <v>249</v>
      </c>
      <c r="AU233" s="185" t="s">
        <v>22</v>
      </c>
      <c r="AY233" s="20" t="s">
        <v>156</v>
      </c>
      <c r="BE233" s="186">
        <f>IF(N233="základní",J233,0)</f>
        <v>0</v>
      </c>
      <c r="BF233" s="186">
        <f>IF(N233="snížená",J233,0)</f>
        <v>0</v>
      </c>
      <c r="BG233" s="186">
        <f>IF(N233="zákl. přenesená",J233,0)</f>
        <v>0</v>
      </c>
      <c r="BH233" s="186">
        <f>IF(N233="sníž. přenesená",J233,0)</f>
        <v>0</v>
      </c>
      <c r="BI233" s="186">
        <f>IF(N233="nulová",J233,0)</f>
        <v>0</v>
      </c>
      <c r="BJ233" s="20" t="s">
        <v>81</v>
      </c>
      <c r="BK233" s="186">
        <f>ROUND(I233*H233,2)</f>
        <v>0</v>
      </c>
      <c r="BL233" s="20" t="s">
        <v>163</v>
      </c>
      <c r="BM233" s="185" t="s">
        <v>2235</v>
      </c>
    </row>
    <row r="234" s="2" customFormat="1" ht="16.5" customHeight="1">
      <c r="A234" s="39"/>
      <c r="B234" s="173"/>
      <c r="C234" s="217" t="s">
        <v>401</v>
      </c>
      <c r="D234" s="217" t="s">
        <v>249</v>
      </c>
      <c r="E234" s="218" t="s">
        <v>2153</v>
      </c>
      <c r="F234" s="219" t="s">
        <v>2154</v>
      </c>
      <c r="G234" s="220" t="s">
        <v>384</v>
      </c>
      <c r="H234" s="221">
        <v>1</v>
      </c>
      <c r="I234" s="222"/>
      <c r="J234" s="223">
        <f>ROUND(I234*H234,2)</f>
        <v>0</v>
      </c>
      <c r="K234" s="219" t="s">
        <v>3</v>
      </c>
      <c r="L234" s="224"/>
      <c r="M234" s="225" t="s">
        <v>3</v>
      </c>
      <c r="N234" s="226" t="s">
        <v>45</v>
      </c>
      <c r="O234" s="73"/>
      <c r="P234" s="183">
        <f>O234*H234</f>
        <v>0</v>
      </c>
      <c r="Q234" s="183">
        <v>3.0000000000000001E-05</v>
      </c>
      <c r="R234" s="183">
        <f>Q234*H234</f>
        <v>3.0000000000000001E-05</v>
      </c>
      <c r="S234" s="183">
        <v>0</v>
      </c>
      <c r="T234" s="184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185" t="s">
        <v>202</v>
      </c>
      <c r="AT234" s="185" t="s">
        <v>249</v>
      </c>
      <c r="AU234" s="185" t="s">
        <v>22</v>
      </c>
      <c r="AY234" s="20" t="s">
        <v>156</v>
      </c>
      <c r="BE234" s="186">
        <f>IF(N234="základní",J234,0)</f>
        <v>0</v>
      </c>
      <c r="BF234" s="186">
        <f>IF(N234="snížená",J234,0)</f>
        <v>0</v>
      </c>
      <c r="BG234" s="186">
        <f>IF(N234="zákl. přenesená",J234,0)</f>
        <v>0</v>
      </c>
      <c r="BH234" s="186">
        <f>IF(N234="sníž. přenesená",J234,0)</f>
        <v>0</v>
      </c>
      <c r="BI234" s="186">
        <f>IF(N234="nulová",J234,0)</f>
        <v>0</v>
      </c>
      <c r="BJ234" s="20" t="s">
        <v>81</v>
      </c>
      <c r="BK234" s="186">
        <f>ROUND(I234*H234,2)</f>
        <v>0</v>
      </c>
      <c r="BL234" s="20" t="s">
        <v>163</v>
      </c>
      <c r="BM234" s="185" t="s">
        <v>2236</v>
      </c>
    </row>
    <row r="235" s="2" customFormat="1" ht="24.15" customHeight="1">
      <c r="A235" s="39"/>
      <c r="B235" s="173"/>
      <c r="C235" s="174" t="s">
        <v>405</v>
      </c>
      <c r="D235" s="174" t="s">
        <v>158</v>
      </c>
      <c r="E235" s="175" t="s">
        <v>1961</v>
      </c>
      <c r="F235" s="176" t="s">
        <v>1962</v>
      </c>
      <c r="G235" s="177" t="s">
        <v>384</v>
      </c>
      <c r="H235" s="178">
        <v>1</v>
      </c>
      <c r="I235" s="179"/>
      <c r="J235" s="180">
        <f>ROUND(I235*H235,2)</f>
        <v>0</v>
      </c>
      <c r="K235" s="176" t="s">
        <v>162</v>
      </c>
      <c r="L235" s="40"/>
      <c r="M235" s="181" t="s">
        <v>3</v>
      </c>
      <c r="N235" s="182" t="s">
        <v>45</v>
      </c>
      <c r="O235" s="73"/>
      <c r="P235" s="183">
        <f>O235*H235</f>
        <v>0</v>
      </c>
      <c r="Q235" s="183">
        <v>0</v>
      </c>
      <c r="R235" s="183">
        <f>Q235*H235</f>
        <v>0</v>
      </c>
      <c r="S235" s="183">
        <v>0</v>
      </c>
      <c r="T235" s="184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185" t="s">
        <v>163</v>
      </c>
      <c r="AT235" s="185" t="s">
        <v>158</v>
      </c>
      <c r="AU235" s="185" t="s">
        <v>22</v>
      </c>
      <c r="AY235" s="20" t="s">
        <v>156</v>
      </c>
      <c r="BE235" s="186">
        <f>IF(N235="základní",J235,0)</f>
        <v>0</v>
      </c>
      <c r="BF235" s="186">
        <f>IF(N235="snížená",J235,0)</f>
        <v>0</v>
      </c>
      <c r="BG235" s="186">
        <f>IF(N235="zákl. přenesená",J235,0)</f>
        <v>0</v>
      </c>
      <c r="BH235" s="186">
        <f>IF(N235="sníž. přenesená",J235,0)</f>
        <v>0</v>
      </c>
      <c r="BI235" s="186">
        <f>IF(N235="nulová",J235,0)</f>
        <v>0</v>
      </c>
      <c r="BJ235" s="20" t="s">
        <v>81</v>
      </c>
      <c r="BK235" s="186">
        <f>ROUND(I235*H235,2)</f>
        <v>0</v>
      </c>
      <c r="BL235" s="20" t="s">
        <v>163</v>
      </c>
      <c r="BM235" s="185" t="s">
        <v>2237</v>
      </c>
    </row>
    <row r="236" s="2" customFormat="1">
      <c r="A236" s="39"/>
      <c r="B236" s="40"/>
      <c r="C236" s="39"/>
      <c r="D236" s="187" t="s">
        <v>165</v>
      </c>
      <c r="E236" s="39"/>
      <c r="F236" s="188" t="s">
        <v>1964</v>
      </c>
      <c r="G236" s="39"/>
      <c r="H236" s="39"/>
      <c r="I236" s="189"/>
      <c r="J236" s="39"/>
      <c r="K236" s="39"/>
      <c r="L236" s="40"/>
      <c r="M236" s="190"/>
      <c r="N236" s="191"/>
      <c r="O236" s="73"/>
      <c r="P236" s="73"/>
      <c r="Q236" s="73"/>
      <c r="R236" s="73"/>
      <c r="S236" s="73"/>
      <c r="T236" s="74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20" t="s">
        <v>165</v>
      </c>
      <c r="AU236" s="20" t="s">
        <v>22</v>
      </c>
    </row>
    <row r="237" s="13" customFormat="1">
      <c r="A237" s="13"/>
      <c r="B237" s="192"/>
      <c r="C237" s="13"/>
      <c r="D237" s="193" t="s">
        <v>167</v>
      </c>
      <c r="E237" s="194" t="s">
        <v>3</v>
      </c>
      <c r="F237" s="195" t="s">
        <v>2238</v>
      </c>
      <c r="G237" s="13"/>
      <c r="H237" s="196">
        <v>1</v>
      </c>
      <c r="I237" s="197"/>
      <c r="J237" s="13"/>
      <c r="K237" s="13"/>
      <c r="L237" s="192"/>
      <c r="M237" s="198"/>
      <c r="N237" s="199"/>
      <c r="O237" s="199"/>
      <c r="P237" s="199"/>
      <c r="Q237" s="199"/>
      <c r="R237" s="199"/>
      <c r="S237" s="199"/>
      <c r="T237" s="200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194" t="s">
        <v>167</v>
      </c>
      <c r="AU237" s="194" t="s">
        <v>22</v>
      </c>
      <c r="AV237" s="13" t="s">
        <v>22</v>
      </c>
      <c r="AW237" s="13" t="s">
        <v>36</v>
      </c>
      <c r="AX237" s="13" t="s">
        <v>74</v>
      </c>
      <c r="AY237" s="194" t="s">
        <v>156</v>
      </c>
    </row>
    <row r="238" s="14" customFormat="1">
      <c r="A238" s="14"/>
      <c r="B238" s="201"/>
      <c r="C238" s="14"/>
      <c r="D238" s="193" t="s">
        <v>167</v>
      </c>
      <c r="E238" s="202" t="s">
        <v>3</v>
      </c>
      <c r="F238" s="203" t="s">
        <v>174</v>
      </c>
      <c r="G238" s="14"/>
      <c r="H238" s="204">
        <v>1</v>
      </c>
      <c r="I238" s="205"/>
      <c r="J238" s="14"/>
      <c r="K238" s="14"/>
      <c r="L238" s="201"/>
      <c r="M238" s="206"/>
      <c r="N238" s="207"/>
      <c r="O238" s="207"/>
      <c r="P238" s="207"/>
      <c r="Q238" s="207"/>
      <c r="R238" s="207"/>
      <c r="S238" s="207"/>
      <c r="T238" s="208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02" t="s">
        <v>167</v>
      </c>
      <c r="AU238" s="202" t="s">
        <v>22</v>
      </c>
      <c r="AV238" s="14" t="s">
        <v>163</v>
      </c>
      <c r="AW238" s="14" t="s">
        <v>36</v>
      </c>
      <c r="AX238" s="14" t="s">
        <v>81</v>
      </c>
      <c r="AY238" s="202" t="s">
        <v>156</v>
      </c>
    </row>
    <row r="239" s="2" customFormat="1" ht="16.5" customHeight="1">
      <c r="A239" s="39"/>
      <c r="B239" s="173"/>
      <c r="C239" s="217" t="s">
        <v>410</v>
      </c>
      <c r="D239" s="217" t="s">
        <v>249</v>
      </c>
      <c r="E239" s="218" t="s">
        <v>1966</v>
      </c>
      <c r="F239" s="219" t="s">
        <v>2158</v>
      </c>
      <c r="G239" s="220" t="s">
        <v>384</v>
      </c>
      <c r="H239" s="221">
        <v>1</v>
      </c>
      <c r="I239" s="222"/>
      <c r="J239" s="223">
        <f>ROUND(I239*H239,2)</f>
        <v>0</v>
      </c>
      <c r="K239" s="219" t="s">
        <v>3</v>
      </c>
      <c r="L239" s="224"/>
      <c r="M239" s="225" t="s">
        <v>3</v>
      </c>
      <c r="N239" s="226" t="s">
        <v>45</v>
      </c>
      <c r="O239" s="73"/>
      <c r="P239" s="183">
        <f>O239*H239</f>
        <v>0</v>
      </c>
      <c r="Q239" s="183">
        <v>0.00052999999999999998</v>
      </c>
      <c r="R239" s="183">
        <f>Q239*H239</f>
        <v>0.00052999999999999998</v>
      </c>
      <c r="S239" s="183">
        <v>0</v>
      </c>
      <c r="T239" s="184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185" t="s">
        <v>202</v>
      </c>
      <c r="AT239" s="185" t="s">
        <v>249</v>
      </c>
      <c r="AU239" s="185" t="s">
        <v>22</v>
      </c>
      <c r="AY239" s="20" t="s">
        <v>156</v>
      </c>
      <c r="BE239" s="186">
        <f>IF(N239="základní",J239,0)</f>
        <v>0</v>
      </c>
      <c r="BF239" s="186">
        <f>IF(N239="snížená",J239,0)</f>
        <v>0</v>
      </c>
      <c r="BG239" s="186">
        <f>IF(N239="zákl. přenesená",J239,0)</f>
        <v>0</v>
      </c>
      <c r="BH239" s="186">
        <f>IF(N239="sníž. přenesená",J239,0)</f>
        <v>0</v>
      </c>
      <c r="BI239" s="186">
        <f>IF(N239="nulová",J239,0)</f>
        <v>0</v>
      </c>
      <c r="BJ239" s="20" t="s">
        <v>81</v>
      </c>
      <c r="BK239" s="186">
        <f>ROUND(I239*H239,2)</f>
        <v>0</v>
      </c>
      <c r="BL239" s="20" t="s">
        <v>163</v>
      </c>
      <c r="BM239" s="185" t="s">
        <v>2239</v>
      </c>
    </row>
    <row r="240" s="2" customFormat="1" ht="24.15" customHeight="1">
      <c r="A240" s="39"/>
      <c r="B240" s="173"/>
      <c r="C240" s="174" t="s">
        <v>414</v>
      </c>
      <c r="D240" s="174" t="s">
        <v>158</v>
      </c>
      <c r="E240" s="175" t="s">
        <v>1999</v>
      </c>
      <c r="F240" s="176" t="s">
        <v>2000</v>
      </c>
      <c r="G240" s="177" t="s">
        <v>384</v>
      </c>
      <c r="H240" s="178">
        <v>2</v>
      </c>
      <c r="I240" s="179"/>
      <c r="J240" s="180">
        <f>ROUND(I240*H240,2)</f>
        <v>0</v>
      </c>
      <c r="K240" s="176" t="s">
        <v>3</v>
      </c>
      <c r="L240" s="40"/>
      <c r="M240" s="181" t="s">
        <v>3</v>
      </c>
      <c r="N240" s="182" t="s">
        <v>45</v>
      </c>
      <c r="O240" s="73"/>
      <c r="P240" s="183">
        <f>O240*H240</f>
        <v>0</v>
      </c>
      <c r="Q240" s="183">
        <v>0</v>
      </c>
      <c r="R240" s="183">
        <f>Q240*H240</f>
        <v>0</v>
      </c>
      <c r="S240" s="183">
        <v>0</v>
      </c>
      <c r="T240" s="184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185" t="s">
        <v>163</v>
      </c>
      <c r="AT240" s="185" t="s">
        <v>158</v>
      </c>
      <c r="AU240" s="185" t="s">
        <v>22</v>
      </c>
      <c r="AY240" s="20" t="s">
        <v>156</v>
      </c>
      <c r="BE240" s="186">
        <f>IF(N240="základní",J240,0)</f>
        <v>0</v>
      </c>
      <c r="BF240" s="186">
        <f>IF(N240="snížená",J240,0)</f>
        <v>0</v>
      </c>
      <c r="BG240" s="186">
        <f>IF(N240="zákl. přenesená",J240,0)</f>
        <v>0</v>
      </c>
      <c r="BH240" s="186">
        <f>IF(N240="sníž. přenesená",J240,0)</f>
        <v>0</v>
      </c>
      <c r="BI240" s="186">
        <f>IF(N240="nulová",J240,0)</f>
        <v>0</v>
      </c>
      <c r="BJ240" s="20" t="s">
        <v>81</v>
      </c>
      <c r="BK240" s="186">
        <f>ROUND(I240*H240,2)</f>
        <v>0</v>
      </c>
      <c r="BL240" s="20" t="s">
        <v>163</v>
      </c>
      <c r="BM240" s="185" t="s">
        <v>2240</v>
      </c>
    </row>
    <row r="241" s="2" customFormat="1" ht="24.15" customHeight="1">
      <c r="A241" s="39"/>
      <c r="B241" s="173"/>
      <c r="C241" s="217" t="s">
        <v>418</v>
      </c>
      <c r="D241" s="217" t="s">
        <v>249</v>
      </c>
      <c r="E241" s="218" t="s">
        <v>2002</v>
      </c>
      <c r="F241" s="219" t="s">
        <v>2003</v>
      </c>
      <c r="G241" s="220" t="s">
        <v>384</v>
      </c>
      <c r="H241" s="221">
        <v>2</v>
      </c>
      <c r="I241" s="222"/>
      <c r="J241" s="223">
        <f>ROUND(I241*H241,2)</f>
        <v>0</v>
      </c>
      <c r="K241" s="219" t="s">
        <v>3</v>
      </c>
      <c r="L241" s="224"/>
      <c r="M241" s="225" t="s">
        <v>3</v>
      </c>
      <c r="N241" s="226" t="s">
        <v>45</v>
      </c>
      <c r="O241" s="73"/>
      <c r="P241" s="183">
        <f>O241*H241</f>
        <v>0</v>
      </c>
      <c r="Q241" s="183">
        <v>0.0014300000000000001</v>
      </c>
      <c r="R241" s="183">
        <f>Q241*H241</f>
        <v>0.0028600000000000001</v>
      </c>
      <c r="S241" s="183">
        <v>0</v>
      </c>
      <c r="T241" s="184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185" t="s">
        <v>202</v>
      </c>
      <c r="AT241" s="185" t="s">
        <v>249</v>
      </c>
      <c r="AU241" s="185" t="s">
        <v>22</v>
      </c>
      <c r="AY241" s="20" t="s">
        <v>156</v>
      </c>
      <c r="BE241" s="186">
        <f>IF(N241="základní",J241,0)</f>
        <v>0</v>
      </c>
      <c r="BF241" s="186">
        <f>IF(N241="snížená",J241,0)</f>
        <v>0</v>
      </c>
      <c r="BG241" s="186">
        <f>IF(N241="zákl. přenesená",J241,0)</f>
        <v>0</v>
      </c>
      <c r="BH241" s="186">
        <f>IF(N241="sníž. přenesená",J241,0)</f>
        <v>0</v>
      </c>
      <c r="BI241" s="186">
        <f>IF(N241="nulová",J241,0)</f>
        <v>0</v>
      </c>
      <c r="BJ241" s="20" t="s">
        <v>81</v>
      </c>
      <c r="BK241" s="186">
        <f>ROUND(I241*H241,2)</f>
        <v>0</v>
      </c>
      <c r="BL241" s="20" t="s">
        <v>163</v>
      </c>
      <c r="BM241" s="185" t="s">
        <v>2241</v>
      </c>
    </row>
    <row r="242" s="2" customFormat="1" ht="16.5" customHeight="1">
      <c r="A242" s="39"/>
      <c r="B242" s="173"/>
      <c r="C242" s="217" t="s">
        <v>422</v>
      </c>
      <c r="D242" s="217" t="s">
        <v>249</v>
      </c>
      <c r="E242" s="218" t="s">
        <v>833</v>
      </c>
      <c r="F242" s="219" t="s">
        <v>834</v>
      </c>
      <c r="G242" s="220" t="s">
        <v>384</v>
      </c>
      <c r="H242" s="221">
        <v>2</v>
      </c>
      <c r="I242" s="222"/>
      <c r="J242" s="223">
        <f>ROUND(I242*H242,2)</f>
        <v>0</v>
      </c>
      <c r="K242" s="219" t="s">
        <v>3</v>
      </c>
      <c r="L242" s="224"/>
      <c r="M242" s="225" t="s">
        <v>3</v>
      </c>
      <c r="N242" s="226" t="s">
        <v>45</v>
      </c>
      <c r="O242" s="73"/>
      <c r="P242" s="183">
        <f>O242*H242</f>
        <v>0</v>
      </c>
      <c r="Q242" s="183">
        <v>0.0033999999999999998</v>
      </c>
      <c r="R242" s="183">
        <f>Q242*H242</f>
        <v>0.0067999999999999996</v>
      </c>
      <c r="S242" s="183">
        <v>0</v>
      </c>
      <c r="T242" s="184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185" t="s">
        <v>202</v>
      </c>
      <c r="AT242" s="185" t="s">
        <v>249</v>
      </c>
      <c r="AU242" s="185" t="s">
        <v>22</v>
      </c>
      <c r="AY242" s="20" t="s">
        <v>156</v>
      </c>
      <c r="BE242" s="186">
        <f>IF(N242="základní",J242,0)</f>
        <v>0</v>
      </c>
      <c r="BF242" s="186">
        <f>IF(N242="snížená",J242,0)</f>
        <v>0</v>
      </c>
      <c r="BG242" s="186">
        <f>IF(N242="zákl. přenesená",J242,0)</f>
        <v>0</v>
      </c>
      <c r="BH242" s="186">
        <f>IF(N242="sníž. přenesená",J242,0)</f>
        <v>0</v>
      </c>
      <c r="BI242" s="186">
        <f>IF(N242="nulová",J242,0)</f>
        <v>0</v>
      </c>
      <c r="BJ242" s="20" t="s">
        <v>81</v>
      </c>
      <c r="BK242" s="186">
        <f>ROUND(I242*H242,2)</f>
        <v>0</v>
      </c>
      <c r="BL242" s="20" t="s">
        <v>163</v>
      </c>
      <c r="BM242" s="185" t="s">
        <v>2242</v>
      </c>
    </row>
    <row r="243" s="2" customFormat="1" ht="24.15" customHeight="1">
      <c r="A243" s="39"/>
      <c r="B243" s="173"/>
      <c r="C243" s="174" t="s">
        <v>427</v>
      </c>
      <c r="D243" s="174" t="s">
        <v>158</v>
      </c>
      <c r="E243" s="175" t="s">
        <v>2006</v>
      </c>
      <c r="F243" s="176" t="s">
        <v>2007</v>
      </c>
      <c r="G243" s="177" t="s">
        <v>384</v>
      </c>
      <c r="H243" s="178">
        <v>2</v>
      </c>
      <c r="I243" s="179"/>
      <c r="J243" s="180">
        <f>ROUND(I243*H243,2)</f>
        <v>0</v>
      </c>
      <c r="K243" s="176" t="s">
        <v>162</v>
      </c>
      <c r="L243" s="40"/>
      <c r="M243" s="181" t="s">
        <v>3</v>
      </c>
      <c r="N243" s="182" t="s">
        <v>45</v>
      </c>
      <c r="O243" s="73"/>
      <c r="P243" s="183">
        <f>O243*H243</f>
        <v>0</v>
      </c>
      <c r="Q243" s="183">
        <v>0.00072000000000000005</v>
      </c>
      <c r="R243" s="183">
        <f>Q243*H243</f>
        <v>0.0014400000000000001</v>
      </c>
      <c r="S243" s="183">
        <v>0</v>
      </c>
      <c r="T243" s="184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185" t="s">
        <v>163</v>
      </c>
      <c r="AT243" s="185" t="s">
        <v>158</v>
      </c>
      <c r="AU243" s="185" t="s">
        <v>22</v>
      </c>
      <c r="AY243" s="20" t="s">
        <v>156</v>
      </c>
      <c r="BE243" s="186">
        <f>IF(N243="základní",J243,0)</f>
        <v>0</v>
      </c>
      <c r="BF243" s="186">
        <f>IF(N243="snížená",J243,0)</f>
        <v>0</v>
      </c>
      <c r="BG243" s="186">
        <f>IF(N243="zákl. přenesená",J243,0)</f>
        <v>0</v>
      </c>
      <c r="BH243" s="186">
        <f>IF(N243="sníž. přenesená",J243,0)</f>
        <v>0</v>
      </c>
      <c r="BI243" s="186">
        <f>IF(N243="nulová",J243,0)</f>
        <v>0</v>
      </c>
      <c r="BJ243" s="20" t="s">
        <v>81</v>
      </c>
      <c r="BK243" s="186">
        <f>ROUND(I243*H243,2)</f>
        <v>0</v>
      </c>
      <c r="BL243" s="20" t="s">
        <v>163</v>
      </c>
      <c r="BM243" s="185" t="s">
        <v>2243</v>
      </c>
    </row>
    <row r="244" s="2" customFormat="1">
      <c r="A244" s="39"/>
      <c r="B244" s="40"/>
      <c r="C244" s="39"/>
      <c r="D244" s="187" t="s">
        <v>165</v>
      </c>
      <c r="E244" s="39"/>
      <c r="F244" s="188" t="s">
        <v>2009</v>
      </c>
      <c r="G244" s="39"/>
      <c r="H244" s="39"/>
      <c r="I244" s="189"/>
      <c r="J244" s="39"/>
      <c r="K244" s="39"/>
      <c r="L244" s="40"/>
      <c r="M244" s="190"/>
      <c r="N244" s="191"/>
      <c r="O244" s="73"/>
      <c r="P244" s="73"/>
      <c r="Q244" s="73"/>
      <c r="R244" s="73"/>
      <c r="S244" s="73"/>
      <c r="T244" s="74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20" t="s">
        <v>165</v>
      </c>
      <c r="AU244" s="20" t="s">
        <v>22</v>
      </c>
    </row>
    <row r="245" s="2" customFormat="1" ht="24.15" customHeight="1">
      <c r="A245" s="39"/>
      <c r="B245" s="173"/>
      <c r="C245" s="217" t="s">
        <v>432</v>
      </c>
      <c r="D245" s="217" t="s">
        <v>249</v>
      </c>
      <c r="E245" s="218" t="s">
        <v>2010</v>
      </c>
      <c r="F245" s="219" t="s">
        <v>2011</v>
      </c>
      <c r="G245" s="220" t="s">
        <v>384</v>
      </c>
      <c r="H245" s="221">
        <v>2</v>
      </c>
      <c r="I245" s="222"/>
      <c r="J245" s="223">
        <f>ROUND(I245*H245,2)</f>
        <v>0</v>
      </c>
      <c r="K245" s="219" t="s">
        <v>3</v>
      </c>
      <c r="L245" s="224"/>
      <c r="M245" s="225" t="s">
        <v>3</v>
      </c>
      <c r="N245" s="226" t="s">
        <v>45</v>
      </c>
      <c r="O245" s="73"/>
      <c r="P245" s="183">
        <f>O245*H245</f>
        <v>0</v>
      </c>
      <c r="Q245" s="183">
        <v>0.0051000000000000004</v>
      </c>
      <c r="R245" s="183">
        <f>Q245*H245</f>
        <v>0.010200000000000001</v>
      </c>
      <c r="S245" s="183">
        <v>0</v>
      </c>
      <c r="T245" s="184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185" t="s">
        <v>202</v>
      </c>
      <c r="AT245" s="185" t="s">
        <v>249</v>
      </c>
      <c r="AU245" s="185" t="s">
        <v>22</v>
      </c>
      <c r="AY245" s="20" t="s">
        <v>156</v>
      </c>
      <c r="BE245" s="186">
        <f>IF(N245="základní",J245,0)</f>
        <v>0</v>
      </c>
      <c r="BF245" s="186">
        <f>IF(N245="snížená",J245,0)</f>
        <v>0</v>
      </c>
      <c r="BG245" s="186">
        <f>IF(N245="zákl. přenesená",J245,0)</f>
        <v>0</v>
      </c>
      <c r="BH245" s="186">
        <f>IF(N245="sníž. přenesená",J245,0)</f>
        <v>0</v>
      </c>
      <c r="BI245" s="186">
        <f>IF(N245="nulová",J245,0)</f>
        <v>0</v>
      </c>
      <c r="BJ245" s="20" t="s">
        <v>81</v>
      </c>
      <c r="BK245" s="186">
        <f>ROUND(I245*H245,2)</f>
        <v>0</v>
      </c>
      <c r="BL245" s="20" t="s">
        <v>163</v>
      </c>
      <c r="BM245" s="185" t="s">
        <v>2244</v>
      </c>
    </row>
    <row r="246" s="13" customFormat="1">
      <c r="A246" s="13"/>
      <c r="B246" s="192"/>
      <c r="C246" s="13"/>
      <c r="D246" s="193" t="s">
        <v>167</v>
      </c>
      <c r="E246" s="194" t="s">
        <v>3</v>
      </c>
      <c r="F246" s="195" t="s">
        <v>2228</v>
      </c>
      <c r="G246" s="13"/>
      <c r="H246" s="196">
        <v>1</v>
      </c>
      <c r="I246" s="197"/>
      <c r="J246" s="13"/>
      <c r="K246" s="13"/>
      <c r="L246" s="192"/>
      <c r="M246" s="198"/>
      <c r="N246" s="199"/>
      <c r="O246" s="199"/>
      <c r="P246" s="199"/>
      <c r="Q246" s="199"/>
      <c r="R246" s="199"/>
      <c r="S246" s="199"/>
      <c r="T246" s="20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94" t="s">
        <v>167</v>
      </c>
      <c r="AU246" s="194" t="s">
        <v>22</v>
      </c>
      <c r="AV246" s="13" t="s">
        <v>22</v>
      </c>
      <c r="AW246" s="13" t="s">
        <v>36</v>
      </c>
      <c r="AX246" s="13" t="s">
        <v>74</v>
      </c>
      <c r="AY246" s="194" t="s">
        <v>156</v>
      </c>
    </row>
    <row r="247" s="13" customFormat="1">
      <c r="A247" s="13"/>
      <c r="B247" s="192"/>
      <c r="C247" s="13"/>
      <c r="D247" s="193" t="s">
        <v>167</v>
      </c>
      <c r="E247" s="194" t="s">
        <v>3</v>
      </c>
      <c r="F247" s="195" t="s">
        <v>2166</v>
      </c>
      <c r="G247" s="13"/>
      <c r="H247" s="196">
        <v>1</v>
      </c>
      <c r="I247" s="197"/>
      <c r="J247" s="13"/>
      <c r="K247" s="13"/>
      <c r="L247" s="192"/>
      <c r="M247" s="198"/>
      <c r="N247" s="199"/>
      <c r="O247" s="199"/>
      <c r="P247" s="199"/>
      <c r="Q247" s="199"/>
      <c r="R247" s="199"/>
      <c r="S247" s="199"/>
      <c r="T247" s="200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194" t="s">
        <v>167</v>
      </c>
      <c r="AU247" s="194" t="s">
        <v>22</v>
      </c>
      <c r="AV247" s="13" t="s">
        <v>22</v>
      </c>
      <c r="AW247" s="13" t="s">
        <v>36</v>
      </c>
      <c r="AX247" s="13" t="s">
        <v>74</v>
      </c>
      <c r="AY247" s="194" t="s">
        <v>156</v>
      </c>
    </row>
    <row r="248" s="14" customFormat="1">
      <c r="A248" s="14"/>
      <c r="B248" s="201"/>
      <c r="C248" s="14"/>
      <c r="D248" s="193" t="s">
        <v>167</v>
      </c>
      <c r="E248" s="202" t="s">
        <v>3</v>
      </c>
      <c r="F248" s="203" t="s">
        <v>174</v>
      </c>
      <c r="G248" s="14"/>
      <c r="H248" s="204">
        <v>2</v>
      </c>
      <c r="I248" s="205"/>
      <c r="J248" s="14"/>
      <c r="K248" s="14"/>
      <c r="L248" s="201"/>
      <c r="M248" s="206"/>
      <c r="N248" s="207"/>
      <c r="O248" s="207"/>
      <c r="P248" s="207"/>
      <c r="Q248" s="207"/>
      <c r="R248" s="207"/>
      <c r="S248" s="207"/>
      <c r="T248" s="208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02" t="s">
        <v>167</v>
      </c>
      <c r="AU248" s="202" t="s">
        <v>22</v>
      </c>
      <c r="AV248" s="14" t="s">
        <v>163</v>
      </c>
      <c r="AW248" s="14" t="s">
        <v>36</v>
      </c>
      <c r="AX248" s="14" t="s">
        <v>81</v>
      </c>
      <c r="AY248" s="202" t="s">
        <v>156</v>
      </c>
    </row>
    <row r="249" s="2" customFormat="1" ht="24.15" customHeight="1">
      <c r="A249" s="39"/>
      <c r="B249" s="173"/>
      <c r="C249" s="217" t="s">
        <v>437</v>
      </c>
      <c r="D249" s="217" t="s">
        <v>249</v>
      </c>
      <c r="E249" s="218" t="s">
        <v>513</v>
      </c>
      <c r="F249" s="219" t="s">
        <v>514</v>
      </c>
      <c r="G249" s="220" t="s">
        <v>384</v>
      </c>
      <c r="H249" s="221">
        <v>2</v>
      </c>
      <c r="I249" s="222"/>
      <c r="J249" s="223">
        <f>ROUND(I249*H249,2)</f>
        <v>0</v>
      </c>
      <c r="K249" s="219" t="s">
        <v>3</v>
      </c>
      <c r="L249" s="224"/>
      <c r="M249" s="225" t="s">
        <v>3</v>
      </c>
      <c r="N249" s="226" t="s">
        <v>45</v>
      </c>
      <c r="O249" s="73"/>
      <c r="P249" s="183">
        <f>O249*H249</f>
        <v>0</v>
      </c>
      <c r="Q249" s="183">
        <v>0.0063099999999999996</v>
      </c>
      <c r="R249" s="183">
        <f>Q249*H249</f>
        <v>0.012619999999999999</v>
      </c>
      <c r="S249" s="183">
        <v>0</v>
      </c>
      <c r="T249" s="184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185" t="s">
        <v>202</v>
      </c>
      <c r="AT249" s="185" t="s">
        <v>249</v>
      </c>
      <c r="AU249" s="185" t="s">
        <v>22</v>
      </c>
      <c r="AY249" s="20" t="s">
        <v>156</v>
      </c>
      <c r="BE249" s="186">
        <f>IF(N249="základní",J249,0)</f>
        <v>0</v>
      </c>
      <c r="BF249" s="186">
        <f>IF(N249="snížená",J249,0)</f>
        <v>0</v>
      </c>
      <c r="BG249" s="186">
        <f>IF(N249="zákl. přenesená",J249,0)</f>
        <v>0</v>
      </c>
      <c r="BH249" s="186">
        <f>IF(N249="sníž. přenesená",J249,0)</f>
        <v>0</v>
      </c>
      <c r="BI249" s="186">
        <f>IF(N249="nulová",J249,0)</f>
        <v>0</v>
      </c>
      <c r="BJ249" s="20" t="s">
        <v>81</v>
      </c>
      <c r="BK249" s="186">
        <f>ROUND(I249*H249,2)</f>
        <v>0</v>
      </c>
      <c r="BL249" s="20" t="s">
        <v>163</v>
      </c>
      <c r="BM249" s="185" t="s">
        <v>2245</v>
      </c>
    </row>
    <row r="250" s="2" customFormat="1" ht="16.5" customHeight="1">
      <c r="A250" s="39"/>
      <c r="B250" s="173"/>
      <c r="C250" s="174" t="s">
        <v>441</v>
      </c>
      <c r="D250" s="174" t="s">
        <v>158</v>
      </c>
      <c r="E250" s="175" t="s">
        <v>495</v>
      </c>
      <c r="F250" s="176" t="s">
        <v>496</v>
      </c>
      <c r="G250" s="177" t="s">
        <v>384</v>
      </c>
      <c r="H250" s="178">
        <v>1</v>
      </c>
      <c r="I250" s="179"/>
      <c r="J250" s="180">
        <f>ROUND(I250*H250,2)</f>
        <v>0</v>
      </c>
      <c r="K250" s="176" t="s">
        <v>162</v>
      </c>
      <c r="L250" s="40"/>
      <c r="M250" s="181" t="s">
        <v>3</v>
      </c>
      <c r="N250" s="182" t="s">
        <v>45</v>
      </c>
      <c r="O250" s="73"/>
      <c r="P250" s="183">
        <f>O250*H250</f>
        <v>0</v>
      </c>
      <c r="Q250" s="183">
        <v>0.0013600000000000001</v>
      </c>
      <c r="R250" s="183">
        <f>Q250*H250</f>
        <v>0.0013600000000000001</v>
      </c>
      <c r="S250" s="183">
        <v>0</v>
      </c>
      <c r="T250" s="184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185" t="s">
        <v>163</v>
      </c>
      <c r="AT250" s="185" t="s">
        <v>158</v>
      </c>
      <c r="AU250" s="185" t="s">
        <v>22</v>
      </c>
      <c r="AY250" s="20" t="s">
        <v>156</v>
      </c>
      <c r="BE250" s="186">
        <f>IF(N250="základní",J250,0)</f>
        <v>0</v>
      </c>
      <c r="BF250" s="186">
        <f>IF(N250="snížená",J250,0)</f>
        <v>0</v>
      </c>
      <c r="BG250" s="186">
        <f>IF(N250="zákl. přenesená",J250,0)</f>
        <v>0</v>
      </c>
      <c r="BH250" s="186">
        <f>IF(N250="sníž. přenesená",J250,0)</f>
        <v>0</v>
      </c>
      <c r="BI250" s="186">
        <f>IF(N250="nulová",J250,0)</f>
        <v>0</v>
      </c>
      <c r="BJ250" s="20" t="s">
        <v>81</v>
      </c>
      <c r="BK250" s="186">
        <f>ROUND(I250*H250,2)</f>
        <v>0</v>
      </c>
      <c r="BL250" s="20" t="s">
        <v>163</v>
      </c>
      <c r="BM250" s="185" t="s">
        <v>2246</v>
      </c>
    </row>
    <row r="251" s="2" customFormat="1">
      <c r="A251" s="39"/>
      <c r="B251" s="40"/>
      <c r="C251" s="39"/>
      <c r="D251" s="187" t="s">
        <v>165</v>
      </c>
      <c r="E251" s="39"/>
      <c r="F251" s="188" t="s">
        <v>498</v>
      </c>
      <c r="G251" s="39"/>
      <c r="H251" s="39"/>
      <c r="I251" s="189"/>
      <c r="J251" s="39"/>
      <c r="K251" s="39"/>
      <c r="L251" s="40"/>
      <c r="M251" s="190"/>
      <c r="N251" s="191"/>
      <c r="O251" s="73"/>
      <c r="P251" s="73"/>
      <c r="Q251" s="73"/>
      <c r="R251" s="73"/>
      <c r="S251" s="73"/>
      <c r="T251" s="74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20" t="s">
        <v>165</v>
      </c>
      <c r="AU251" s="20" t="s">
        <v>22</v>
      </c>
    </row>
    <row r="252" s="2" customFormat="1" ht="24.15" customHeight="1">
      <c r="A252" s="39"/>
      <c r="B252" s="173"/>
      <c r="C252" s="217" t="s">
        <v>446</v>
      </c>
      <c r="D252" s="217" t="s">
        <v>249</v>
      </c>
      <c r="E252" s="218" t="s">
        <v>2037</v>
      </c>
      <c r="F252" s="219" t="s">
        <v>2038</v>
      </c>
      <c r="G252" s="220" t="s">
        <v>384</v>
      </c>
      <c r="H252" s="221">
        <v>1</v>
      </c>
      <c r="I252" s="222"/>
      <c r="J252" s="223">
        <f>ROUND(I252*H252,2)</f>
        <v>0</v>
      </c>
      <c r="K252" s="219" t="s">
        <v>3</v>
      </c>
      <c r="L252" s="224"/>
      <c r="M252" s="225" t="s">
        <v>3</v>
      </c>
      <c r="N252" s="226" t="s">
        <v>45</v>
      </c>
      <c r="O252" s="73"/>
      <c r="P252" s="183">
        <f>O252*H252</f>
        <v>0</v>
      </c>
      <c r="Q252" s="183">
        <v>0.0161</v>
      </c>
      <c r="R252" s="183">
        <f>Q252*H252</f>
        <v>0.0161</v>
      </c>
      <c r="S252" s="183">
        <v>0</v>
      </c>
      <c r="T252" s="184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185" t="s">
        <v>202</v>
      </c>
      <c r="AT252" s="185" t="s">
        <v>249</v>
      </c>
      <c r="AU252" s="185" t="s">
        <v>22</v>
      </c>
      <c r="AY252" s="20" t="s">
        <v>156</v>
      </c>
      <c r="BE252" s="186">
        <f>IF(N252="základní",J252,0)</f>
        <v>0</v>
      </c>
      <c r="BF252" s="186">
        <f>IF(N252="snížená",J252,0)</f>
        <v>0</v>
      </c>
      <c r="BG252" s="186">
        <f>IF(N252="zákl. přenesená",J252,0)</f>
        <v>0</v>
      </c>
      <c r="BH252" s="186">
        <f>IF(N252="sníž. přenesená",J252,0)</f>
        <v>0</v>
      </c>
      <c r="BI252" s="186">
        <f>IF(N252="nulová",J252,0)</f>
        <v>0</v>
      </c>
      <c r="BJ252" s="20" t="s">
        <v>81</v>
      </c>
      <c r="BK252" s="186">
        <f>ROUND(I252*H252,2)</f>
        <v>0</v>
      </c>
      <c r="BL252" s="20" t="s">
        <v>163</v>
      </c>
      <c r="BM252" s="185" t="s">
        <v>2247</v>
      </c>
    </row>
    <row r="253" s="2" customFormat="1" ht="16.5" customHeight="1">
      <c r="A253" s="39"/>
      <c r="B253" s="173"/>
      <c r="C253" s="174" t="s">
        <v>450</v>
      </c>
      <c r="D253" s="174" t="s">
        <v>158</v>
      </c>
      <c r="E253" s="175" t="s">
        <v>851</v>
      </c>
      <c r="F253" s="176" t="s">
        <v>852</v>
      </c>
      <c r="G253" s="177" t="s">
        <v>161</v>
      </c>
      <c r="H253" s="178">
        <v>33.210000000000001</v>
      </c>
      <c r="I253" s="179"/>
      <c r="J253" s="180">
        <f>ROUND(I253*H253,2)</f>
        <v>0</v>
      </c>
      <c r="K253" s="176" t="s">
        <v>162</v>
      </c>
      <c r="L253" s="40"/>
      <c r="M253" s="181" t="s">
        <v>3</v>
      </c>
      <c r="N253" s="182" t="s">
        <v>45</v>
      </c>
      <c r="O253" s="73"/>
      <c r="P253" s="183">
        <f>O253*H253</f>
        <v>0</v>
      </c>
      <c r="Q253" s="183">
        <v>0</v>
      </c>
      <c r="R253" s="183">
        <f>Q253*H253</f>
        <v>0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163</v>
      </c>
      <c r="AT253" s="185" t="s">
        <v>158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2248</v>
      </c>
    </row>
    <row r="254" s="2" customFormat="1">
      <c r="A254" s="39"/>
      <c r="B254" s="40"/>
      <c r="C254" s="39"/>
      <c r="D254" s="187" t="s">
        <v>165</v>
      </c>
      <c r="E254" s="39"/>
      <c r="F254" s="188" t="s">
        <v>854</v>
      </c>
      <c r="G254" s="39"/>
      <c r="H254" s="39"/>
      <c r="I254" s="189"/>
      <c r="J254" s="39"/>
      <c r="K254" s="39"/>
      <c r="L254" s="40"/>
      <c r="M254" s="190"/>
      <c r="N254" s="191"/>
      <c r="O254" s="73"/>
      <c r="P254" s="73"/>
      <c r="Q254" s="73"/>
      <c r="R254" s="73"/>
      <c r="S254" s="73"/>
      <c r="T254" s="74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20" t="s">
        <v>165</v>
      </c>
      <c r="AU254" s="20" t="s">
        <v>22</v>
      </c>
    </row>
    <row r="255" s="13" customFormat="1">
      <c r="A255" s="13"/>
      <c r="B255" s="192"/>
      <c r="C255" s="13"/>
      <c r="D255" s="193" t="s">
        <v>167</v>
      </c>
      <c r="E255" s="194" t="s">
        <v>3</v>
      </c>
      <c r="F255" s="195" t="s">
        <v>2249</v>
      </c>
      <c r="G255" s="13"/>
      <c r="H255" s="196">
        <v>33.210000000000001</v>
      </c>
      <c r="I255" s="197"/>
      <c r="J255" s="13"/>
      <c r="K255" s="13"/>
      <c r="L255" s="192"/>
      <c r="M255" s="198"/>
      <c r="N255" s="199"/>
      <c r="O255" s="199"/>
      <c r="P255" s="199"/>
      <c r="Q255" s="199"/>
      <c r="R255" s="199"/>
      <c r="S255" s="199"/>
      <c r="T255" s="200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94" t="s">
        <v>167</v>
      </c>
      <c r="AU255" s="194" t="s">
        <v>22</v>
      </c>
      <c r="AV255" s="13" t="s">
        <v>22</v>
      </c>
      <c r="AW255" s="13" t="s">
        <v>36</v>
      </c>
      <c r="AX255" s="13" t="s">
        <v>74</v>
      </c>
      <c r="AY255" s="194" t="s">
        <v>156</v>
      </c>
    </row>
    <row r="256" s="14" customFormat="1">
      <c r="A256" s="14"/>
      <c r="B256" s="201"/>
      <c r="C256" s="14"/>
      <c r="D256" s="193" t="s">
        <v>167</v>
      </c>
      <c r="E256" s="202" t="s">
        <v>3</v>
      </c>
      <c r="F256" s="203" t="s">
        <v>174</v>
      </c>
      <c r="G256" s="14"/>
      <c r="H256" s="204">
        <v>33.210000000000001</v>
      </c>
      <c r="I256" s="205"/>
      <c r="J256" s="14"/>
      <c r="K256" s="14"/>
      <c r="L256" s="201"/>
      <c r="M256" s="206"/>
      <c r="N256" s="207"/>
      <c r="O256" s="207"/>
      <c r="P256" s="207"/>
      <c r="Q256" s="207"/>
      <c r="R256" s="207"/>
      <c r="S256" s="207"/>
      <c r="T256" s="208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02" t="s">
        <v>167</v>
      </c>
      <c r="AU256" s="202" t="s">
        <v>22</v>
      </c>
      <c r="AV256" s="14" t="s">
        <v>163</v>
      </c>
      <c r="AW256" s="14" t="s">
        <v>36</v>
      </c>
      <c r="AX256" s="14" t="s">
        <v>81</v>
      </c>
      <c r="AY256" s="202" t="s">
        <v>156</v>
      </c>
    </row>
    <row r="257" s="2" customFormat="1" ht="16.5" customHeight="1">
      <c r="A257" s="39"/>
      <c r="B257" s="173"/>
      <c r="C257" s="174" t="s">
        <v>455</v>
      </c>
      <c r="D257" s="174" t="s">
        <v>158</v>
      </c>
      <c r="E257" s="175" t="s">
        <v>550</v>
      </c>
      <c r="F257" s="176" t="s">
        <v>551</v>
      </c>
      <c r="G257" s="177" t="s">
        <v>384</v>
      </c>
      <c r="H257" s="178">
        <v>1</v>
      </c>
      <c r="I257" s="179"/>
      <c r="J257" s="180">
        <f>ROUND(I257*H257,2)</f>
        <v>0</v>
      </c>
      <c r="K257" s="176" t="s">
        <v>162</v>
      </c>
      <c r="L257" s="40"/>
      <c r="M257" s="181" t="s">
        <v>3</v>
      </c>
      <c r="N257" s="182" t="s">
        <v>45</v>
      </c>
      <c r="O257" s="73"/>
      <c r="P257" s="183">
        <f>O257*H257</f>
        <v>0</v>
      </c>
      <c r="Q257" s="183">
        <v>0.45937</v>
      </c>
      <c r="R257" s="183">
        <f>Q257*H257</f>
        <v>0.45937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163</v>
      </c>
      <c r="AT257" s="185" t="s">
        <v>158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2250</v>
      </c>
    </row>
    <row r="258" s="2" customFormat="1">
      <c r="A258" s="39"/>
      <c r="B258" s="40"/>
      <c r="C258" s="39"/>
      <c r="D258" s="187" t="s">
        <v>165</v>
      </c>
      <c r="E258" s="39"/>
      <c r="F258" s="188" t="s">
        <v>553</v>
      </c>
      <c r="G258" s="39"/>
      <c r="H258" s="39"/>
      <c r="I258" s="189"/>
      <c r="J258" s="39"/>
      <c r="K258" s="39"/>
      <c r="L258" s="40"/>
      <c r="M258" s="190"/>
      <c r="N258" s="191"/>
      <c r="O258" s="73"/>
      <c r="P258" s="73"/>
      <c r="Q258" s="73"/>
      <c r="R258" s="73"/>
      <c r="S258" s="73"/>
      <c r="T258" s="7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20" t="s">
        <v>165</v>
      </c>
      <c r="AU258" s="20" t="s">
        <v>22</v>
      </c>
    </row>
    <row r="259" s="2" customFormat="1" ht="16.5" customHeight="1">
      <c r="A259" s="39"/>
      <c r="B259" s="173"/>
      <c r="C259" s="174" t="s">
        <v>459</v>
      </c>
      <c r="D259" s="174" t="s">
        <v>158</v>
      </c>
      <c r="E259" s="175" t="s">
        <v>599</v>
      </c>
      <c r="F259" s="176" t="s">
        <v>600</v>
      </c>
      <c r="G259" s="177" t="s">
        <v>384</v>
      </c>
      <c r="H259" s="178">
        <v>3</v>
      </c>
      <c r="I259" s="179"/>
      <c r="J259" s="180">
        <f>ROUND(I259*H259,2)</f>
        <v>0</v>
      </c>
      <c r="K259" s="176" t="s">
        <v>162</v>
      </c>
      <c r="L259" s="40"/>
      <c r="M259" s="181" t="s">
        <v>3</v>
      </c>
      <c r="N259" s="182" t="s">
        <v>45</v>
      </c>
      <c r="O259" s="73"/>
      <c r="P259" s="183">
        <f>O259*H259</f>
        <v>0</v>
      </c>
      <c r="Q259" s="183">
        <v>0.12303</v>
      </c>
      <c r="R259" s="183">
        <f>Q259*H259</f>
        <v>0.36909000000000003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163</v>
      </c>
      <c r="AT259" s="185" t="s">
        <v>158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2251</v>
      </c>
    </row>
    <row r="260" s="2" customFormat="1">
      <c r="A260" s="39"/>
      <c r="B260" s="40"/>
      <c r="C260" s="39"/>
      <c r="D260" s="187" t="s">
        <v>165</v>
      </c>
      <c r="E260" s="39"/>
      <c r="F260" s="188" t="s">
        <v>602</v>
      </c>
      <c r="G260" s="39"/>
      <c r="H260" s="39"/>
      <c r="I260" s="189"/>
      <c r="J260" s="39"/>
      <c r="K260" s="39"/>
      <c r="L260" s="40"/>
      <c r="M260" s="190"/>
      <c r="N260" s="191"/>
      <c r="O260" s="73"/>
      <c r="P260" s="73"/>
      <c r="Q260" s="73"/>
      <c r="R260" s="73"/>
      <c r="S260" s="73"/>
      <c r="T260" s="74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20" t="s">
        <v>165</v>
      </c>
      <c r="AU260" s="20" t="s">
        <v>22</v>
      </c>
    </row>
    <row r="261" s="2" customFormat="1" ht="24.15" customHeight="1">
      <c r="A261" s="39"/>
      <c r="B261" s="173"/>
      <c r="C261" s="217" t="s">
        <v>463</v>
      </c>
      <c r="D261" s="217" t="s">
        <v>249</v>
      </c>
      <c r="E261" s="218" t="s">
        <v>604</v>
      </c>
      <c r="F261" s="219" t="s">
        <v>605</v>
      </c>
      <c r="G261" s="220" t="s">
        <v>384</v>
      </c>
      <c r="H261" s="221">
        <v>3</v>
      </c>
      <c r="I261" s="222"/>
      <c r="J261" s="223">
        <f>ROUND(I261*H261,2)</f>
        <v>0</v>
      </c>
      <c r="K261" s="219" t="s">
        <v>3</v>
      </c>
      <c r="L261" s="224"/>
      <c r="M261" s="225" t="s">
        <v>3</v>
      </c>
      <c r="N261" s="226" t="s">
        <v>45</v>
      </c>
      <c r="O261" s="73"/>
      <c r="P261" s="183">
        <f>O261*H261</f>
        <v>0</v>
      </c>
      <c r="Q261" s="183">
        <v>0.012999999999999999</v>
      </c>
      <c r="R261" s="183">
        <f>Q261*H261</f>
        <v>0.039</v>
      </c>
      <c r="S261" s="183">
        <v>0</v>
      </c>
      <c r="T261" s="184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185" t="s">
        <v>202</v>
      </c>
      <c r="AT261" s="185" t="s">
        <v>249</v>
      </c>
      <c r="AU261" s="185" t="s">
        <v>22</v>
      </c>
      <c r="AY261" s="20" t="s">
        <v>156</v>
      </c>
      <c r="BE261" s="186">
        <f>IF(N261="základní",J261,0)</f>
        <v>0</v>
      </c>
      <c r="BF261" s="186">
        <f>IF(N261="snížená",J261,0)</f>
        <v>0</v>
      </c>
      <c r="BG261" s="186">
        <f>IF(N261="zákl. přenesená",J261,0)</f>
        <v>0</v>
      </c>
      <c r="BH261" s="186">
        <f>IF(N261="sníž. přenesená",J261,0)</f>
        <v>0</v>
      </c>
      <c r="BI261" s="186">
        <f>IF(N261="nulová",J261,0)</f>
        <v>0</v>
      </c>
      <c r="BJ261" s="20" t="s">
        <v>81</v>
      </c>
      <c r="BK261" s="186">
        <f>ROUND(I261*H261,2)</f>
        <v>0</v>
      </c>
      <c r="BL261" s="20" t="s">
        <v>163</v>
      </c>
      <c r="BM261" s="185" t="s">
        <v>2252</v>
      </c>
    </row>
    <row r="262" s="2" customFormat="1" ht="24.15" customHeight="1">
      <c r="A262" s="39"/>
      <c r="B262" s="173"/>
      <c r="C262" s="217" t="s">
        <v>468</v>
      </c>
      <c r="D262" s="217" t="s">
        <v>249</v>
      </c>
      <c r="E262" s="218" t="s">
        <v>608</v>
      </c>
      <c r="F262" s="219" t="s">
        <v>609</v>
      </c>
      <c r="G262" s="220" t="s">
        <v>384</v>
      </c>
      <c r="H262" s="221">
        <v>3</v>
      </c>
      <c r="I262" s="222"/>
      <c r="J262" s="223">
        <f>ROUND(I262*H262,2)</f>
        <v>0</v>
      </c>
      <c r="K262" s="219" t="s">
        <v>3</v>
      </c>
      <c r="L262" s="224"/>
      <c r="M262" s="225" t="s">
        <v>3</v>
      </c>
      <c r="N262" s="226" t="s">
        <v>45</v>
      </c>
      <c r="O262" s="73"/>
      <c r="P262" s="183">
        <f>O262*H262</f>
        <v>0</v>
      </c>
      <c r="Q262" s="183">
        <v>0.00058</v>
      </c>
      <c r="R262" s="183">
        <f>Q262*H262</f>
        <v>0.00174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202</v>
      </c>
      <c r="AT262" s="185" t="s">
        <v>249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2253</v>
      </c>
    </row>
    <row r="263" s="2" customFormat="1" ht="16.5" customHeight="1">
      <c r="A263" s="39"/>
      <c r="B263" s="173"/>
      <c r="C263" s="174" t="s">
        <v>472</v>
      </c>
      <c r="D263" s="174" t="s">
        <v>158</v>
      </c>
      <c r="E263" s="175" t="s">
        <v>612</v>
      </c>
      <c r="F263" s="176" t="s">
        <v>613</v>
      </c>
      <c r="G263" s="177" t="s">
        <v>384</v>
      </c>
      <c r="H263" s="178">
        <v>1</v>
      </c>
      <c r="I263" s="179"/>
      <c r="J263" s="180">
        <f>ROUND(I263*H263,2)</f>
        <v>0</v>
      </c>
      <c r="K263" s="176" t="s">
        <v>162</v>
      </c>
      <c r="L263" s="40"/>
      <c r="M263" s="181" t="s">
        <v>3</v>
      </c>
      <c r="N263" s="182" t="s">
        <v>45</v>
      </c>
      <c r="O263" s="73"/>
      <c r="P263" s="183">
        <f>O263*H263</f>
        <v>0</v>
      </c>
      <c r="Q263" s="183">
        <v>0.32906000000000002</v>
      </c>
      <c r="R263" s="183">
        <f>Q263*H263</f>
        <v>0.32906000000000002</v>
      </c>
      <c r="S263" s="183">
        <v>0</v>
      </c>
      <c r="T263" s="184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185" t="s">
        <v>163</v>
      </c>
      <c r="AT263" s="185" t="s">
        <v>158</v>
      </c>
      <c r="AU263" s="185" t="s">
        <v>22</v>
      </c>
      <c r="AY263" s="20" t="s">
        <v>156</v>
      </c>
      <c r="BE263" s="186">
        <f>IF(N263="základní",J263,0)</f>
        <v>0</v>
      </c>
      <c r="BF263" s="186">
        <f>IF(N263="snížená",J263,0)</f>
        <v>0</v>
      </c>
      <c r="BG263" s="186">
        <f>IF(N263="zákl. přenesená",J263,0)</f>
        <v>0</v>
      </c>
      <c r="BH263" s="186">
        <f>IF(N263="sníž. přenesená",J263,0)</f>
        <v>0</v>
      </c>
      <c r="BI263" s="186">
        <f>IF(N263="nulová",J263,0)</f>
        <v>0</v>
      </c>
      <c r="BJ263" s="20" t="s">
        <v>81</v>
      </c>
      <c r="BK263" s="186">
        <f>ROUND(I263*H263,2)</f>
        <v>0</v>
      </c>
      <c r="BL263" s="20" t="s">
        <v>163</v>
      </c>
      <c r="BM263" s="185" t="s">
        <v>2254</v>
      </c>
    </row>
    <row r="264" s="2" customFormat="1">
      <c r="A264" s="39"/>
      <c r="B264" s="40"/>
      <c r="C264" s="39"/>
      <c r="D264" s="187" t="s">
        <v>165</v>
      </c>
      <c r="E264" s="39"/>
      <c r="F264" s="188" t="s">
        <v>615</v>
      </c>
      <c r="G264" s="39"/>
      <c r="H264" s="39"/>
      <c r="I264" s="189"/>
      <c r="J264" s="39"/>
      <c r="K264" s="39"/>
      <c r="L264" s="40"/>
      <c r="M264" s="190"/>
      <c r="N264" s="191"/>
      <c r="O264" s="73"/>
      <c r="P264" s="73"/>
      <c r="Q264" s="73"/>
      <c r="R264" s="73"/>
      <c r="S264" s="73"/>
      <c r="T264" s="74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20" t="s">
        <v>165</v>
      </c>
      <c r="AU264" s="20" t="s">
        <v>22</v>
      </c>
    </row>
    <row r="265" s="2" customFormat="1" ht="24.15" customHeight="1">
      <c r="A265" s="39"/>
      <c r="B265" s="173"/>
      <c r="C265" s="217" t="s">
        <v>477</v>
      </c>
      <c r="D265" s="217" t="s">
        <v>249</v>
      </c>
      <c r="E265" s="218" t="s">
        <v>617</v>
      </c>
      <c r="F265" s="219" t="s">
        <v>618</v>
      </c>
      <c r="G265" s="220" t="s">
        <v>384</v>
      </c>
      <c r="H265" s="221">
        <v>1</v>
      </c>
      <c r="I265" s="222"/>
      <c r="J265" s="223">
        <f>ROUND(I265*H265,2)</f>
        <v>0</v>
      </c>
      <c r="K265" s="219" t="s">
        <v>3</v>
      </c>
      <c r="L265" s="224"/>
      <c r="M265" s="225" t="s">
        <v>3</v>
      </c>
      <c r="N265" s="226" t="s">
        <v>45</v>
      </c>
      <c r="O265" s="73"/>
      <c r="P265" s="183">
        <f>O265*H265</f>
        <v>0</v>
      </c>
      <c r="Q265" s="183">
        <v>0.025649999999999999</v>
      </c>
      <c r="R265" s="183">
        <f>Q265*H265</f>
        <v>0.025649999999999999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202</v>
      </c>
      <c r="AT265" s="185" t="s">
        <v>249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2255</v>
      </c>
    </row>
    <row r="266" s="2" customFormat="1" ht="24.15" customHeight="1">
      <c r="A266" s="39"/>
      <c r="B266" s="173"/>
      <c r="C266" s="217" t="s">
        <v>481</v>
      </c>
      <c r="D266" s="217" t="s">
        <v>249</v>
      </c>
      <c r="E266" s="218" t="s">
        <v>621</v>
      </c>
      <c r="F266" s="219" t="s">
        <v>622</v>
      </c>
      <c r="G266" s="220" t="s">
        <v>384</v>
      </c>
      <c r="H266" s="221">
        <v>1</v>
      </c>
      <c r="I266" s="222"/>
      <c r="J266" s="223">
        <f>ROUND(I266*H266,2)</f>
        <v>0</v>
      </c>
      <c r="K266" s="219" t="s">
        <v>3</v>
      </c>
      <c r="L266" s="224"/>
      <c r="M266" s="225" t="s">
        <v>3</v>
      </c>
      <c r="N266" s="226" t="s">
        <v>45</v>
      </c>
      <c r="O266" s="73"/>
      <c r="P266" s="183">
        <f>O266*H266</f>
        <v>0</v>
      </c>
      <c r="Q266" s="183">
        <v>0.0027000000000000001</v>
      </c>
      <c r="R266" s="183">
        <f>Q266*H266</f>
        <v>0.0027000000000000001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202</v>
      </c>
      <c r="AT266" s="185" t="s">
        <v>249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2256</v>
      </c>
    </row>
    <row r="267" s="2" customFormat="1" ht="16.5" customHeight="1">
      <c r="A267" s="39"/>
      <c r="B267" s="173"/>
      <c r="C267" s="174" t="s">
        <v>486</v>
      </c>
      <c r="D267" s="174" t="s">
        <v>158</v>
      </c>
      <c r="E267" s="175" t="s">
        <v>625</v>
      </c>
      <c r="F267" s="176" t="s">
        <v>626</v>
      </c>
      <c r="G267" s="177" t="s">
        <v>384</v>
      </c>
      <c r="H267" s="178">
        <v>4</v>
      </c>
      <c r="I267" s="179"/>
      <c r="J267" s="180">
        <f>ROUND(I267*H267,2)</f>
        <v>0</v>
      </c>
      <c r="K267" s="176" t="s">
        <v>162</v>
      </c>
      <c r="L267" s="40"/>
      <c r="M267" s="181" t="s">
        <v>3</v>
      </c>
      <c r="N267" s="182" t="s">
        <v>45</v>
      </c>
      <c r="O267" s="73"/>
      <c r="P267" s="183">
        <f>O267*H267</f>
        <v>0</v>
      </c>
      <c r="Q267" s="183">
        <v>0.00016000000000000001</v>
      </c>
      <c r="R267" s="183">
        <f>Q267*H267</f>
        <v>0.00064000000000000005</v>
      </c>
      <c r="S267" s="183">
        <v>0</v>
      </c>
      <c r="T267" s="184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185" t="s">
        <v>163</v>
      </c>
      <c r="AT267" s="185" t="s">
        <v>158</v>
      </c>
      <c r="AU267" s="185" t="s">
        <v>22</v>
      </c>
      <c r="AY267" s="20" t="s">
        <v>156</v>
      </c>
      <c r="BE267" s="186">
        <f>IF(N267="základní",J267,0)</f>
        <v>0</v>
      </c>
      <c r="BF267" s="186">
        <f>IF(N267="snížená",J267,0)</f>
        <v>0</v>
      </c>
      <c r="BG267" s="186">
        <f>IF(N267="zákl. přenesená",J267,0)</f>
        <v>0</v>
      </c>
      <c r="BH267" s="186">
        <f>IF(N267="sníž. přenesená",J267,0)</f>
        <v>0</v>
      </c>
      <c r="BI267" s="186">
        <f>IF(N267="nulová",J267,0)</f>
        <v>0</v>
      </c>
      <c r="BJ267" s="20" t="s">
        <v>81</v>
      </c>
      <c r="BK267" s="186">
        <f>ROUND(I267*H267,2)</f>
        <v>0</v>
      </c>
      <c r="BL267" s="20" t="s">
        <v>163</v>
      </c>
      <c r="BM267" s="185" t="s">
        <v>2257</v>
      </c>
    </row>
    <row r="268" s="2" customFormat="1">
      <c r="A268" s="39"/>
      <c r="B268" s="40"/>
      <c r="C268" s="39"/>
      <c r="D268" s="187" t="s">
        <v>165</v>
      </c>
      <c r="E268" s="39"/>
      <c r="F268" s="188" t="s">
        <v>628</v>
      </c>
      <c r="G268" s="39"/>
      <c r="H268" s="39"/>
      <c r="I268" s="189"/>
      <c r="J268" s="39"/>
      <c r="K268" s="39"/>
      <c r="L268" s="40"/>
      <c r="M268" s="190"/>
      <c r="N268" s="191"/>
      <c r="O268" s="73"/>
      <c r="P268" s="73"/>
      <c r="Q268" s="73"/>
      <c r="R268" s="73"/>
      <c r="S268" s="73"/>
      <c r="T268" s="74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20" t="s">
        <v>165</v>
      </c>
      <c r="AU268" s="20" t="s">
        <v>22</v>
      </c>
    </row>
    <row r="269" s="2" customFormat="1" ht="16.5" customHeight="1">
      <c r="A269" s="39"/>
      <c r="B269" s="173"/>
      <c r="C269" s="174" t="s">
        <v>490</v>
      </c>
      <c r="D269" s="174" t="s">
        <v>158</v>
      </c>
      <c r="E269" s="175" t="s">
        <v>630</v>
      </c>
      <c r="F269" s="176" t="s">
        <v>631</v>
      </c>
      <c r="G269" s="177" t="s">
        <v>161</v>
      </c>
      <c r="H269" s="178">
        <v>36.210000000000001</v>
      </c>
      <c r="I269" s="179"/>
      <c r="J269" s="180">
        <f>ROUND(I269*H269,2)</f>
        <v>0</v>
      </c>
      <c r="K269" s="176" t="s">
        <v>162</v>
      </c>
      <c r="L269" s="40"/>
      <c r="M269" s="181" t="s">
        <v>3</v>
      </c>
      <c r="N269" s="182" t="s">
        <v>45</v>
      </c>
      <c r="O269" s="73"/>
      <c r="P269" s="183">
        <f>O269*H269</f>
        <v>0</v>
      </c>
      <c r="Q269" s="183">
        <v>0.00019000000000000001</v>
      </c>
      <c r="R269" s="183">
        <f>Q269*H269</f>
        <v>0.0068799000000000004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163</v>
      </c>
      <c r="AT269" s="185" t="s">
        <v>158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2258</v>
      </c>
    </row>
    <row r="270" s="2" customFormat="1">
      <c r="A270" s="39"/>
      <c r="B270" s="40"/>
      <c r="C270" s="39"/>
      <c r="D270" s="187" t="s">
        <v>165</v>
      </c>
      <c r="E270" s="39"/>
      <c r="F270" s="188" t="s">
        <v>633</v>
      </c>
      <c r="G270" s="39"/>
      <c r="H270" s="39"/>
      <c r="I270" s="189"/>
      <c r="J270" s="39"/>
      <c r="K270" s="39"/>
      <c r="L270" s="40"/>
      <c r="M270" s="190"/>
      <c r="N270" s="191"/>
      <c r="O270" s="73"/>
      <c r="P270" s="73"/>
      <c r="Q270" s="73"/>
      <c r="R270" s="73"/>
      <c r="S270" s="73"/>
      <c r="T270" s="74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20" t="s">
        <v>165</v>
      </c>
      <c r="AU270" s="20" t="s">
        <v>22</v>
      </c>
    </row>
    <row r="271" s="13" customFormat="1">
      <c r="A271" s="13"/>
      <c r="B271" s="192"/>
      <c r="C271" s="13"/>
      <c r="D271" s="193" t="s">
        <v>167</v>
      </c>
      <c r="E271" s="194" t="s">
        <v>3</v>
      </c>
      <c r="F271" s="195" t="s">
        <v>2259</v>
      </c>
      <c r="G271" s="13"/>
      <c r="H271" s="196">
        <v>36.210000000000001</v>
      </c>
      <c r="I271" s="197"/>
      <c r="J271" s="13"/>
      <c r="K271" s="13"/>
      <c r="L271" s="192"/>
      <c r="M271" s="198"/>
      <c r="N271" s="199"/>
      <c r="O271" s="199"/>
      <c r="P271" s="199"/>
      <c r="Q271" s="199"/>
      <c r="R271" s="199"/>
      <c r="S271" s="199"/>
      <c r="T271" s="200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194" t="s">
        <v>167</v>
      </c>
      <c r="AU271" s="194" t="s">
        <v>22</v>
      </c>
      <c r="AV271" s="13" t="s">
        <v>22</v>
      </c>
      <c r="AW271" s="13" t="s">
        <v>36</v>
      </c>
      <c r="AX271" s="13" t="s">
        <v>74</v>
      </c>
      <c r="AY271" s="194" t="s">
        <v>156</v>
      </c>
    </row>
    <row r="272" s="14" customFormat="1">
      <c r="A272" s="14"/>
      <c r="B272" s="201"/>
      <c r="C272" s="14"/>
      <c r="D272" s="193" t="s">
        <v>167</v>
      </c>
      <c r="E272" s="202" t="s">
        <v>3</v>
      </c>
      <c r="F272" s="203" t="s">
        <v>174</v>
      </c>
      <c r="G272" s="14"/>
      <c r="H272" s="204">
        <v>36.210000000000001</v>
      </c>
      <c r="I272" s="205"/>
      <c r="J272" s="14"/>
      <c r="K272" s="14"/>
      <c r="L272" s="201"/>
      <c r="M272" s="206"/>
      <c r="N272" s="207"/>
      <c r="O272" s="207"/>
      <c r="P272" s="207"/>
      <c r="Q272" s="207"/>
      <c r="R272" s="207"/>
      <c r="S272" s="207"/>
      <c r="T272" s="208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02" t="s">
        <v>167</v>
      </c>
      <c r="AU272" s="202" t="s">
        <v>22</v>
      </c>
      <c r="AV272" s="14" t="s">
        <v>163</v>
      </c>
      <c r="AW272" s="14" t="s">
        <v>36</v>
      </c>
      <c r="AX272" s="14" t="s">
        <v>81</v>
      </c>
      <c r="AY272" s="202" t="s">
        <v>156</v>
      </c>
    </row>
    <row r="273" s="2" customFormat="1" ht="16.5" customHeight="1">
      <c r="A273" s="39"/>
      <c r="B273" s="173"/>
      <c r="C273" s="174" t="s">
        <v>494</v>
      </c>
      <c r="D273" s="174" t="s">
        <v>158</v>
      </c>
      <c r="E273" s="175" t="s">
        <v>636</v>
      </c>
      <c r="F273" s="176" t="s">
        <v>637</v>
      </c>
      <c r="G273" s="177" t="s">
        <v>161</v>
      </c>
      <c r="H273" s="178">
        <v>7</v>
      </c>
      <c r="I273" s="179"/>
      <c r="J273" s="180">
        <f>ROUND(I273*H273,2)</f>
        <v>0</v>
      </c>
      <c r="K273" s="176" t="s">
        <v>162</v>
      </c>
      <c r="L273" s="40"/>
      <c r="M273" s="181" t="s">
        <v>3</v>
      </c>
      <c r="N273" s="182" t="s">
        <v>45</v>
      </c>
      <c r="O273" s="73"/>
      <c r="P273" s="183">
        <f>O273*H273</f>
        <v>0</v>
      </c>
      <c r="Q273" s="183">
        <v>9.0000000000000006E-05</v>
      </c>
      <c r="R273" s="183">
        <f>Q273*H273</f>
        <v>0.00063000000000000003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163</v>
      </c>
      <c r="AT273" s="185" t="s">
        <v>158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2260</v>
      </c>
    </row>
    <row r="274" s="2" customFormat="1">
      <c r="A274" s="39"/>
      <c r="B274" s="40"/>
      <c r="C274" s="39"/>
      <c r="D274" s="187" t="s">
        <v>165</v>
      </c>
      <c r="E274" s="39"/>
      <c r="F274" s="188" t="s">
        <v>639</v>
      </c>
      <c r="G274" s="39"/>
      <c r="H274" s="39"/>
      <c r="I274" s="189"/>
      <c r="J274" s="39"/>
      <c r="K274" s="39"/>
      <c r="L274" s="40"/>
      <c r="M274" s="190"/>
      <c r="N274" s="191"/>
      <c r="O274" s="73"/>
      <c r="P274" s="73"/>
      <c r="Q274" s="73"/>
      <c r="R274" s="73"/>
      <c r="S274" s="73"/>
      <c r="T274" s="74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20" t="s">
        <v>165</v>
      </c>
      <c r="AU274" s="20" t="s">
        <v>22</v>
      </c>
    </row>
    <row r="275" s="13" customFormat="1">
      <c r="A275" s="13"/>
      <c r="B275" s="192"/>
      <c r="C275" s="13"/>
      <c r="D275" s="193" t="s">
        <v>167</v>
      </c>
      <c r="E275" s="194" t="s">
        <v>3</v>
      </c>
      <c r="F275" s="195" t="s">
        <v>2183</v>
      </c>
      <c r="G275" s="13"/>
      <c r="H275" s="196">
        <v>7</v>
      </c>
      <c r="I275" s="197"/>
      <c r="J275" s="13"/>
      <c r="K275" s="13"/>
      <c r="L275" s="192"/>
      <c r="M275" s="198"/>
      <c r="N275" s="199"/>
      <c r="O275" s="199"/>
      <c r="P275" s="199"/>
      <c r="Q275" s="199"/>
      <c r="R275" s="199"/>
      <c r="S275" s="199"/>
      <c r="T275" s="200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194" t="s">
        <v>167</v>
      </c>
      <c r="AU275" s="194" t="s">
        <v>22</v>
      </c>
      <c r="AV275" s="13" t="s">
        <v>22</v>
      </c>
      <c r="AW275" s="13" t="s">
        <v>36</v>
      </c>
      <c r="AX275" s="13" t="s">
        <v>74</v>
      </c>
      <c r="AY275" s="194" t="s">
        <v>156</v>
      </c>
    </row>
    <row r="276" s="14" customFormat="1">
      <c r="A276" s="14"/>
      <c r="B276" s="201"/>
      <c r="C276" s="14"/>
      <c r="D276" s="193" t="s">
        <v>167</v>
      </c>
      <c r="E276" s="202" t="s">
        <v>3</v>
      </c>
      <c r="F276" s="203" t="s">
        <v>174</v>
      </c>
      <c r="G276" s="14"/>
      <c r="H276" s="204">
        <v>7</v>
      </c>
      <c r="I276" s="205"/>
      <c r="J276" s="14"/>
      <c r="K276" s="14"/>
      <c r="L276" s="201"/>
      <c r="M276" s="206"/>
      <c r="N276" s="207"/>
      <c r="O276" s="207"/>
      <c r="P276" s="207"/>
      <c r="Q276" s="207"/>
      <c r="R276" s="207"/>
      <c r="S276" s="207"/>
      <c r="T276" s="208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02" t="s">
        <v>167</v>
      </c>
      <c r="AU276" s="202" t="s">
        <v>22</v>
      </c>
      <c r="AV276" s="14" t="s">
        <v>163</v>
      </c>
      <c r="AW276" s="14" t="s">
        <v>36</v>
      </c>
      <c r="AX276" s="14" t="s">
        <v>81</v>
      </c>
      <c r="AY276" s="202" t="s">
        <v>156</v>
      </c>
    </row>
    <row r="277" s="12" customFormat="1" ht="22.8" customHeight="1">
      <c r="A277" s="12"/>
      <c r="B277" s="160"/>
      <c r="C277" s="12"/>
      <c r="D277" s="161" t="s">
        <v>73</v>
      </c>
      <c r="E277" s="171" t="s">
        <v>641</v>
      </c>
      <c r="F277" s="171" t="s">
        <v>642</v>
      </c>
      <c r="G277" s="12"/>
      <c r="H277" s="12"/>
      <c r="I277" s="163"/>
      <c r="J277" s="172">
        <f>BK277</f>
        <v>0</v>
      </c>
      <c r="K277" s="12"/>
      <c r="L277" s="160"/>
      <c r="M277" s="165"/>
      <c r="N277" s="166"/>
      <c r="O277" s="166"/>
      <c r="P277" s="167">
        <f>SUM(P278:P279)</f>
        <v>0</v>
      </c>
      <c r="Q277" s="166"/>
      <c r="R277" s="167">
        <f>SUM(R278:R279)</f>
        <v>0</v>
      </c>
      <c r="S277" s="166"/>
      <c r="T277" s="168">
        <f>SUM(T278:T279)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161" t="s">
        <v>81</v>
      </c>
      <c r="AT277" s="169" t="s">
        <v>73</v>
      </c>
      <c r="AU277" s="169" t="s">
        <v>81</v>
      </c>
      <c r="AY277" s="161" t="s">
        <v>156</v>
      </c>
      <c r="BK277" s="170">
        <f>SUM(BK278:BK279)</f>
        <v>0</v>
      </c>
    </row>
    <row r="278" s="2" customFormat="1" ht="24.15" customHeight="1">
      <c r="A278" s="39"/>
      <c r="B278" s="173"/>
      <c r="C278" s="174" t="s">
        <v>499</v>
      </c>
      <c r="D278" s="174" t="s">
        <v>158</v>
      </c>
      <c r="E278" s="175" t="s">
        <v>644</v>
      </c>
      <c r="F278" s="176" t="s">
        <v>645</v>
      </c>
      <c r="G278" s="177" t="s">
        <v>313</v>
      </c>
      <c r="H278" s="178">
        <v>1.5780000000000001</v>
      </c>
      <c r="I278" s="179"/>
      <c r="J278" s="180">
        <f>ROUND(I278*H278,2)</f>
        <v>0</v>
      </c>
      <c r="K278" s="176" t="s">
        <v>162</v>
      </c>
      <c r="L278" s="40"/>
      <c r="M278" s="181" t="s">
        <v>3</v>
      </c>
      <c r="N278" s="182" t="s">
        <v>45</v>
      </c>
      <c r="O278" s="73"/>
      <c r="P278" s="183">
        <f>O278*H278</f>
        <v>0</v>
      </c>
      <c r="Q278" s="183">
        <v>0</v>
      </c>
      <c r="R278" s="183">
        <f>Q278*H278</f>
        <v>0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163</v>
      </c>
      <c r="AT278" s="185" t="s">
        <v>158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2261</v>
      </c>
    </row>
    <row r="279" s="2" customFormat="1">
      <c r="A279" s="39"/>
      <c r="B279" s="40"/>
      <c r="C279" s="39"/>
      <c r="D279" s="187" t="s">
        <v>165</v>
      </c>
      <c r="E279" s="39"/>
      <c r="F279" s="188" t="s">
        <v>647</v>
      </c>
      <c r="G279" s="39"/>
      <c r="H279" s="39"/>
      <c r="I279" s="189"/>
      <c r="J279" s="39"/>
      <c r="K279" s="39"/>
      <c r="L279" s="40"/>
      <c r="M279" s="227"/>
      <c r="N279" s="228"/>
      <c r="O279" s="229"/>
      <c r="P279" s="229"/>
      <c r="Q279" s="229"/>
      <c r="R279" s="229"/>
      <c r="S279" s="229"/>
      <c r="T279" s="230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20" t="s">
        <v>165</v>
      </c>
      <c r="AU279" s="20" t="s">
        <v>22</v>
      </c>
    </row>
    <row r="280" s="2" customFormat="1" ht="6.96" customHeight="1">
      <c r="A280" s="39"/>
      <c r="B280" s="56"/>
      <c r="C280" s="57"/>
      <c r="D280" s="57"/>
      <c r="E280" s="57"/>
      <c r="F280" s="57"/>
      <c r="G280" s="57"/>
      <c r="H280" s="57"/>
      <c r="I280" s="57"/>
      <c r="J280" s="57"/>
      <c r="K280" s="57"/>
      <c r="L280" s="40"/>
      <c r="M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</row>
  </sheetData>
  <autoFilter ref="C89:K27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3_01/119001405"/>
    <hyperlink ref="F98" r:id="rId2" display="https://podminky.urs.cz/item/CS_URS_2023_01/119001421"/>
    <hyperlink ref="F102" r:id="rId3" display="https://podminky.urs.cz/item/CS_URS_2023_01/119003131"/>
    <hyperlink ref="F106" r:id="rId4" display="https://podminky.urs.cz/item/CS_URS_2023_01/119003132"/>
    <hyperlink ref="F108" r:id="rId5" display="https://podminky.urs.cz/item/CS_URS_2023_01/119004111"/>
    <hyperlink ref="F112" r:id="rId6" display="https://podminky.urs.cz/item/CS_URS_2023_01/119004112"/>
    <hyperlink ref="F114" r:id="rId7" display="https://podminky.urs.cz/item/CS_URS_2023_01/121112003"/>
    <hyperlink ref="F118" r:id="rId8" display="https://podminky.urs.cz/item/CS_URS_2023_01/131151201"/>
    <hyperlink ref="F128" r:id="rId9" display="https://podminky.urs.cz/item/CS_URS_2023_01/131251201"/>
    <hyperlink ref="F132" r:id="rId10" display="https://podminky.urs.cz/item/CS_URS_2023_01/131351201"/>
    <hyperlink ref="F136" r:id="rId11" display="https://podminky.urs.cz/item/CS_URS_2023_01/139001101"/>
    <hyperlink ref="F141" r:id="rId12" display="https://podminky.urs.cz/item/CS_URS_2023_01/141721211"/>
    <hyperlink ref="F148" r:id="rId13" display="https://podminky.urs.cz/item/CS_URS_2023_01/151101201"/>
    <hyperlink ref="F153" r:id="rId14" display="https://podminky.urs.cz/item/CS_URS_2023_01/151101211"/>
    <hyperlink ref="F155" r:id="rId15" display="https://podminky.urs.cz/item/CS_URS_2023_01/162251102"/>
    <hyperlink ref="F159" r:id="rId16" display="https://podminky.urs.cz/item/CS_URS_2023_01/162251122"/>
    <hyperlink ref="F161" r:id="rId17" display="https://podminky.urs.cz/item/CS_URS_2023_01/162451106"/>
    <hyperlink ref="F167" r:id="rId18" display="https://podminky.urs.cz/item/CS_URS_2023_01/162451126"/>
    <hyperlink ref="F171" r:id="rId19" display="https://podminky.urs.cz/item/CS_URS_2023_01/167151101"/>
    <hyperlink ref="F173" r:id="rId20" display="https://podminky.urs.cz/item/CS_URS_2023_01/167151102"/>
    <hyperlink ref="F175" r:id="rId21" display="https://podminky.urs.cz/item/CS_URS_2023_01/171152501"/>
    <hyperlink ref="F179" r:id="rId22" display="https://podminky.urs.cz/item/CS_URS_2023_01/171201231"/>
    <hyperlink ref="F183" r:id="rId23" display="https://podminky.urs.cz/item/CS_URS_2023_01/171251201"/>
    <hyperlink ref="F187" r:id="rId24" display="https://podminky.urs.cz/item/CS_URS_2023_01/174151101"/>
    <hyperlink ref="F192" r:id="rId25" display="https://podminky.urs.cz/item/CS_URS_2023_01/175151101"/>
    <hyperlink ref="F199" r:id="rId26" display="https://podminky.urs.cz/item/CS_URS_2023_01/181311103"/>
    <hyperlink ref="F204" r:id="rId27" display="https://podminky.urs.cz/item/CS_URS_2023_01/451572111"/>
    <hyperlink ref="F208" r:id="rId28" display="https://podminky.urs.cz/item/CS_URS_2023_01/452313131"/>
    <hyperlink ref="F212" r:id="rId29" display="https://podminky.urs.cz/item/CS_URS_2023_01/452353101"/>
    <hyperlink ref="F217" r:id="rId30" display="https://podminky.urs.cz/item/CS_URS_2023_01/857242122"/>
    <hyperlink ref="F227" r:id="rId31" display="https://podminky.urs.cz/item/CS_URS_2023_01/877171101"/>
    <hyperlink ref="F232" r:id="rId32" display="https://podminky.urs.cz/item/CS_URS_2023_01/877211101"/>
    <hyperlink ref="F236" r:id="rId33" display="https://podminky.urs.cz/item/CS_URS_2023_01/877211113"/>
    <hyperlink ref="F244" r:id="rId34" display="https://podminky.urs.cz/item/CS_URS_2023_01/891211112"/>
    <hyperlink ref="F251" r:id="rId35" display="https://podminky.urs.cz/item/CS_URS_2023_01/891247112"/>
    <hyperlink ref="F254" r:id="rId36" display="https://podminky.urs.cz/item/CS_URS_2023_01/892241111"/>
    <hyperlink ref="F258" r:id="rId37" display="https://podminky.urs.cz/item/CS_URS_2023_01/892372111"/>
    <hyperlink ref="F260" r:id="rId38" display="https://podminky.urs.cz/item/CS_URS_2023_01/899401112"/>
    <hyperlink ref="F264" r:id="rId39" display="https://podminky.urs.cz/item/CS_URS_2023_01/899401113"/>
    <hyperlink ref="F268" r:id="rId40" display="https://podminky.urs.cz/item/CS_URS_2023_01/899713111"/>
    <hyperlink ref="F270" r:id="rId41" display="https://podminky.urs.cz/item/CS_URS_2023_01/899721111"/>
    <hyperlink ref="F274" r:id="rId42" display="https://podminky.urs.cz/item/CS_URS_2023_01/899722113"/>
    <hyperlink ref="F279" r:id="rId43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4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119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1805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2262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110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ROUND(J94,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ROUND((SUM(BE94:BE308)),  2)</f>
        <v>0</v>
      </c>
      <c r="G35" s="39"/>
      <c r="H35" s="39"/>
      <c r="I35" s="132">
        <v>0.20999999999999999</v>
      </c>
      <c r="J35" s="131">
        <f>ROUND(((SUM(BE94:BE308))*I35),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ROUND((SUM(BF94:BF308)),  2)</f>
        <v>0</v>
      </c>
      <c r="G36" s="39"/>
      <c r="H36" s="39"/>
      <c r="I36" s="132">
        <v>0.14999999999999999</v>
      </c>
      <c r="J36" s="131">
        <f>ROUND(((SUM(BF94:BF308))*I36),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ROUND((SUM(BG94:BG308)),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ROUND((SUM(BH94:BH308)),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ROUND((SUM(BI94:BI308)),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1805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03.4 - Výtlak + Čerpací stanice ČS1, vč.vystrojení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J94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J95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J96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J204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139</v>
      </c>
      <c r="E67" s="148"/>
      <c r="F67" s="148"/>
      <c r="G67" s="148"/>
      <c r="H67" s="148"/>
      <c r="I67" s="148"/>
      <c r="J67" s="149">
        <f>J225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140</v>
      </c>
      <c r="E68" s="148"/>
      <c r="F68" s="148"/>
      <c r="G68" s="148"/>
      <c r="H68" s="148"/>
      <c r="I68" s="148"/>
      <c r="J68" s="149">
        <f>J282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42"/>
      <c r="C69" s="9"/>
      <c r="D69" s="143" t="s">
        <v>1276</v>
      </c>
      <c r="E69" s="144"/>
      <c r="F69" s="144"/>
      <c r="G69" s="144"/>
      <c r="H69" s="144"/>
      <c r="I69" s="144"/>
      <c r="J69" s="145">
        <f>J285</f>
        <v>0</v>
      </c>
      <c r="K69" s="9"/>
      <c r="L69" s="14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46"/>
      <c r="C70" s="10"/>
      <c r="D70" s="147" t="s">
        <v>2263</v>
      </c>
      <c r="E70" s="148"/>
      <c r="F70" s="148"/>
      <c r="G70" s="148"/>
      <c r="H70" s="148"/>
      <c r="I70" s="148"/>
      <c r="J70" s="149">
        <f>J286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42"/>
      <c r="C71" s="9"/>
      <c r="D71" s="143" t="s">
        <v>2264</v>
      </c>
      <c r="E71" s="144"/>
      <c r="F71" s="144"/>
      <c r="G71" s="144"/>
      <c r="H71" s="144"/>
      <c r="I71" s="144"/>
      <c r="J71" s="145">
        <f>J297</f>
        <v>0</v>
      </c>
      <c r="K71" s="9"/>
      <c r="L71" s="14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46"/>
      <c r="C72" s="10"/>
      <c r="D72" s="147" t="s">
        <v>2265</v>
      </c>
      <c r="E72" s="148"/>
      <c r="F72" s="148"/>
      <c r="G72" s="148"/>
      <c r="H72" s="148"/>
      <c r="I72" s="148"/>
      <c r="J72" s="149">
        <f>J298</f>
        <v>0</v>
      </c>
      <c r="K72" s="10"/>
      <c r="L72" s="14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39"/>
      <c r="B73" s="40"/>
      <c r="C73" s="39"/>
      <c r="D73" s="39"/>
      <c r="E73" s="39"/>
      <c r="F73" s="39"/>
      <c r="G73" s="39"/>
      <c r="H73" s="39"/>
      <c r="I73" s="39"/>
      <c r="J73" s="39"/>
      <c r="K73" s="39"/>
      <c r="L73" s="125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</row>
    <row r="74" s="2" customFormat="1" ht="6.96" customHeight="1">
      <c r="A74" s="39"/>
      <c r="B74" s="56"/>
      <c r="C74" s="57"/>
      <c r="D74" s="57"/>
      <c r="E74" s="57"/>
      <c r="F74" s="57"/>
      <c r="G74" s="57"/>
      <c r="H74" s="57"/>
      <c r="I74" s="57"/>
      <c r="J74" s="57"/>
      <c r="K74" s="57"/>
      <c r="L74" s="125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</row>
    <row r="78" s="2" customFormat="1" ht="6.96" customHeight="1">
      <c r="A78" s="39"/>
      <c r="B78" s="58"/>
      <c r="C78" s="59"/>
      <c r="D78" s="59"/>
      <c r="E78" s="59"/>
      <c r="F78" s="59"/>
      <c r="G78" s="59"/>
      <c r="H78" s="59"/>
      <c r="I78" s="59"/>
      <c r="J78" s="59"/>
      <c r="K78" s="5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24.96" customHeight="1">
      <c r="A79" s="39"/>
      <c r="B79" s="40"/>
      <c r="C79" s="24" t="s">
        <v>141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6.96" customHeight="1">
      <c r="A80" s="39"/>
      <c r="B80" s="40"/>
      <c r="C80" s="39"/>
      <c r="D80" s="39"/>
      <c r="E80" s="39"/>
      <c r="F80" s="39"/>
      <c r="G80" s="39"/>
      <c r="H80" s="39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12" customHeight="1">
      <c r="A81" s="39"/>
      <c r="B81" s="40"/>
      <c r="C81" s="33" t="s">
        <v>17</v>
      </c>
      <c r="D81" s="39"/>
      <c r="E81" s="39"/>
      <c r="F81" s="39"/>
      <c r="G81" s="39"/>
      <c r="H81" s="39"/>
      <c r="I81" s="39"/>
      <c r="J81" s="39"/>
      <c r="K81" s="3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16.5" customHeight="1">
      <c r="A82" s="39"/>
      <c r="B82" s="40"/>
      <c r="C82" s="39"/>
      <c r="D82" s="39"/>
      <c r="E82" s="124" t="str">
        <f>E7</f>
        <v>Kanalizace a vodovod Dolní Beřkovice a Podvlčí</v>
      </c>
      <c r="F82" s="33"/>
      <c r="G82" s="33"/>
      <c r="H82" s="33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1" customFormat="1" ht="12" customHeight="1">
      <c r="B83" s="23"/>
      <c r="C83" s="33" t="s">
        <v>128</v>
      </c>
      <c r="L83" s="23"/>
    </row>
    <row r="84" s="2" customFormat="1" ht="16.5" customHeight="1">
      <c r="A84" s="39"/>
      <c r="B84" s="40"/>
      <c r="C84" s="39"/>
      <c r="D84" s="39"/>
      <c r="E84" s="124" t="s">
        <v>1805</v>
      </c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2" customHeight="1">
      <c r="A85" s="39"/>
      <c r="B85" s="40"/>
      <c r="C85" s="33" t="s">
        <v>130</v>
      </c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6.5" customHeight="1">
      <c r="A86" s="39"/>
      <c r="B86" s="40"/>
      <c r="C86" s="39"/>
      <c r="D86" s="39"/>
      <c r="E86" s="63" t="str">
        <f>E11</f>
        <v>IO 03.4 - Výtlak + Čerpací stanice ČS1, vč.vystrojení</v>
      </c>
      <c r="F86" s="39"/>
      <c r="G86" s="39"/>
      <c r="H86" s="39"/>
      <c r="I86" s="39"/>
      <c r="J86" s="39"/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6.96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23</v>
      </c>
      <c r="D88" s="39"/>
      <c r="E88" s="39"/>
      <c r="F88" s="28" t="str">
        <f>F14</f>
        <v xml:space="preserve"> </v>
      </c>
      <c r="G88" s="39"/>
      <c r="H88" s="39"/>
      <c r="I88" s="33" t="s">
        <v>25</v>
      </c>
      <c r="J88" s="65" t="str">
        <f>IF(J14="","",J14)</f>
        <v>18. 4. 2023</v>
      </c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6.96" customHeight="1">
      <c r="A89" s="39"/>
      <c r="B89" s="40"/>
      <c r="C89" s="39"/>
      <c r="D89" s="39"/>
      <c r="E89" s="39"/>
      <c r="F89" s="39"/>
      <c r="G89" s="39"/>
      <c r="H89" s="39"/>
      <c r="I89" s="39"/>
      <c r="J89" s="39"/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40.05" customHeight="1">
      <c r="A90" s="39"/>
      <c r="B90" s="40"/>
      <c r="C90" s="33" t="s">
        <v>27</v>
      </c>
      <c r="D90" s="39"/>
      <c r="E90" s="39"/>
      <c r="F90" s="28" t="str">
        <f>E17</f>
        <v>Obec Dolní Beřkovice, Kláštěrní 110, 27701</v>
      </c>
      <c r="G90" s="39"/>
      <c r="H90" s="39"/>
      <c r="I90" s="33" t="s">
        <v>33</v>
      </c>
      <c r="J90" s="37" t="str">
        <f>E23</f>
        <v>VHS PROJEKT s.r.o., Přemyslova 153, Kralupy n.Vlt.</v>
      </c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31</v>
      </c>
      <c r="D91" s="39"/>
      <c r="E91" s="39"/>
      <c r="F91" s="28" t="str">
        <f>IF(E20="","",E20)</f>
        <v>Vyplň údaj</v>
      </c>
      <c r="G91" s="39"/>
      <c r="H91" s="39"/>
      <c r="I91" s="33" t="s">
        <v>37</v>
      </c>
      <c r="J91" s="37" t="str">
        <f>E26</f>
        <v xml:space="preserve"> </v>
      </c>
      <c r="K91" s="39"/>
      <c r="L91" s="125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0.32" customHeight="1">
      <c r="A92" s="39"/>
      <c r="B92" s="40"/>
      <c r="C92" s="39"/>
      <c r="D92" s="39"/>
      <c r="E92" s="39"/>
      <c r="F92" s="39"/>
      <c r="G92" s="39"/>
      <c r="H92" s="39"/>
      <c r="I92" s="39"/>
      <c r="J92" s="39"/>
      <c r="K92" s="39"/>
      <c r="L92" s="125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11" customFormat="1" ht="29.28" customHeight="1">
      <c r="A93" s="150"/>
      <c r="B93" s="151"/>
      <c r="C93" s="152" t="s">
        <v>142</v>
      </c>
      <c r="D93" s="153" t="s">
        <v>59</v>
      </c>
      <c r="E93" s="153" t="s">
        <v>55</v>
      </c>
      <c r="F93" s="153" t="s">
        <v>56</v>
      </c>
      <c r="G93" s="153" t="s">
        <v>143</v>
      </c>
      <c r="H93" s="153" t="s">
        <v>144</v>
      </c>
      <c r="I93" s="153" t="s">
        <v>145</v>
      </c>
      <c r="J93" s="153" t="s">
        <v>134</v>
      </c>
      <c r="K93" s="154" t="s">
        <v>146</v>
      </c>
      <c r="L93" s="155"/>
      <c r="M93" s="81" t="s">
        <v>3</v>
      </c>
      <c r="N93" s="82" t="s">
        <v>44</v>
      </c>
      <c r="O93" s="82" t="s">
        <v>147</v>
      </c>
      <c r="P93" s="82" t="s">
        <v>148</v>
      </c>
      <c r="Q93" s="82" t="s">
        <v>149</v>
      </c>
      <c r="R93" s="82" t="s">
        <v>150</v>
      </c>
      <c r="S93" s="82" t="s">
        <v>151</v>
      </c>
      <c r="T93" s="83" t="s">
        <v>152</v>
      </c>
      <c r="U93" s="150"/>
      <c r="V93" s="150"/>
      <c r="W93" s="150"/>
      <c r="X93" s="150"/>
      <c r="Y93" s="150"/>
      <c r="Z93" s="150"/>
      <c r="AA93" s="150"/>
      <c r="AB93" s="150"/>
      <c r="AC93" s="150"/>
      <c r="AD93" s="150"/>
      <c r="AE93" s="150"/>
    </row>
    <row r="94" s="2" customFormat="1" ht="22.8" customHeight="1">
      <c r="A94" s="39"/>
      <c r="B94" s="40"/>
      <c r="C94" s="88" t="s">
        <v>153</v>
      </c>
      <c r="D94" s="39"/>
      <c r="E94" s="39"/>
      <c r="F94" s="39"/>
      <c r="G94" s="39"/>
      <c r="H94" s="39"/>
      <c r="I94" s="39"/>
      <c r="J94" s="156">
        <f>BK94</f>
        <v>0</v>
      </c>
      <c r="K94" s="39"/>
      <c r="L94" s="40"/>
      <c r="M94" s="84"/>
      <c r="N94" s="69"/>
      <c r="O94" s="85"/>
      <c r="P94" s="157">
        <f>P95+P285+P297</f>
        <v>0</v>
      </c>
      <c r="Q94" s="85"/>
      <c r="R94" s="157">
        <f>R95+R285+R297</f>
        <v>15.448162080000001</v>
      </c>
      <c r="S94" s="85"/>
      <c r="T94" s="158">
        <f>T95+T285+T297</f>
        <v>0</v>
      </c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T94" s="20" t="s">
        <v>73</v>
      </c>
      <c r="AU94" s="20" t="s">
        <v>135</v>
      </c>
      <c r="BK94" s="159">
        <f>BK95+BK285+BK297</f>
        <v>0</v>
      </c>
    </row>
    <row r="95" s="12" customFormat="1" ht="25.92" customHeight="1">
      <c r="A95" s="12"/>
      <c r="B95" s="160"/>
      <c r="C95" s="12"/>
      <c r="D95" s="161" t="s">
        <v>73</v>
      </c>
      <c r="E95" s="162" t="s">
        <v>154</v>
      </c>
      <c r="F95" s="162" t="s">
        <v>155</v>
      </c>
      <c r="G95" s="12"/>
      <c r="H95" s="12"/>
      <c r="I95" s="163"/>
      <c r="J95" s="164">
        <f>BK95</f>
        <v>0</v>
      </c>
      <c r="K95" s="12"/>
      <c r="L95" s="160"/>
      <c r="M95" s="165"/>
      <c r="N95" s="166"/>
      <c r="O95" s="166"/>
      <c r="P95" s="167">
        <f>P96+P204+P225+P282</f>
        <v>0</v>
      </c>
      <c r="Q95" s="166"/>
      <c r="R95" s="167">
        <f>R96+R204+R225+R282</f>
        <v>15.325462080000001</v>
      </c>
      <c r="S95" s="166"/>
      <c r="T95" s="168">
        <f>T96+T204+T225+T282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1" t="s">
        <v>81</v>
      </c>
      <c r="AT95" s="169" t="s">
        <v>73</v>
      </c>
      <c r="AU95" s="169" t="s">
        <v>74</v>
      </c>
      <c r="AY95" s="161" t="s">
        <v>156</v>
      </c>
      <c r="BK95" s="170">
        <f>BK96+BK204+BK225+BK282</f>
        <v>0</v>
      </c>
    </row>
    <row r="96" s="12" customFormat="1" ht="22.8" customHeight="1">
      <c r="A96" s="12"/>
      <c r="B96" s="160"/>
      <c r="C96" s="12"/>
      <c r="D96" s="161" t="s">
        <v>73</v>
      </c>
      <c r="E96" s="171" t="s">
        <v>81</v>
      </c>
      <c r="F96" s="171" t="s">
        <v>157</v>
      </c>
      <c r="G96" s="12"/>
      <c r="H96" s="12"/>
      <c r="I96" s="163"/>
      <c r="J96" s="172">
        <f>BK96</f>
        <v>0</v>
      </c>
      <c r="K96" s="12"/>
      <c r="L96" s="160"/>
      <c r="M96" s="165"/>
      <c r="N96" s="166"/>
      <c r="O96" s="166"/>
      <c r="P96" s="167">
        <f>SUM(P97:P203)</f>
        <v>0</v>
      </c>
      <c r="Q96" s="166"/>
      <c r="R96" s="167">
        <f>SUM(R97:R203)</f>
        <v>0.27224480000000001</v>
      </c>
      <c r="S96" s="166"/>
      <c r="T96" s="168">
        <f>SUM(T97:T203)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161" t="s">
        <v>81</v>
      </c>
      <c r="AT96" s="169" t="s">
        <v>73</v>
      </c>
      <c r="AU96" s="169" t="s">
        <v>81</v>
      </c>
      <c r="AY96" s="161" t="s">
        <v>156</v>
      </c>
      <c r="BK96" s="170">
        <f>SUM(BK97:BK203)</f>
        <v>0</v>
      </c>
    </row>
    <row r="97" s="2" customFormat="1" ht="49.05" customHeight="1">
      <c r="A97" s="39"/>
      <c r="B97" s="173"/>
      <c r="C97" s="174" t="s">
        <v>81</v>
      </c>
      <c r="D97" s="174" t="s">
        <v>158</v>
      </c>
      <c r="E97" s="175" t="s">
        <v>159</v>
      </c>
      <c r="F97" s="176" t="s">
        <v>160</v>
      </c>
      <c r="G97" s="177" t="s">
        <v>161</v>
      </c>
      <c r="H97" s="178">
        <v>1</v>
      </c>
      <c r="I97" s="179"/>
      <c r="J97" s="180">
        <f>ROUND(I97*H97,2)</f>
        <v>0</v>
      </c>
      <c r="K97" s="176" t="s">
        <v>162</v>
      </c>
      <c r="L97" s="40"/>
      <c r="M97" s="181" t="s">
        <v>3</v>
      </c>
      <c r="N97" s="182" t="s">
        <v>45</v>
      </c>
      <c r="O97" s="73"/>
      <c r="P97" s="183">
        <f>O97*H97</f>
        <v>0</v>
      </c>
      <c r="Q97" s="183">
        <v>0.036900000000000002</v>
      </c>
      <c r="R97" s="183">
        <f>Q97*H97</f>
        <v>0.036900000000000002</v>
      </c>
      <c r="S97" s="183">
        <v>0</v>
      </c>
      <c r="T97" s="184">
        <f>S97*H97</f>
        <v>0</v>
      </c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R97" s="185" t="s">
        <v>163</v>
      </c>
      <c r="AT97" s="185" t="s">
        <v>158</v>
      </c>
      <c r="AU97" s="185" t="s">
        <v>22</v>
      </c>
      <c r="AY97" s="20" t="s">
        <v>156</v>
      </c>
      <c r="BE97" s="186">
        <f>IF(N97="základní",J97,0)</f>
        <v>0</v>
      </c>
      <c r="BF97" s="186">
        <f>IF(N97="snížená",J97,0)</f>
        <v>0</v>
      </c>
      <c r="BG97" s="186">
        <f>IF(N97="zákl. přenesená",J97,0)</f>
        <v>0</v>
      </c>
      <c r="BH97" s="186">
        <f>IF(N97="sníž. přenesená",J97,0)</f>
        <v>0</v>
      </c>
      <c r="BI97" s="186">
        <f>IF(N97="nulová",J97,0)</f>
        <v>0</v>
      </c>
      <c r="BJ97" s="20" t="s">
        <v>81</v>
      </c>
      <c r="BK97" s="186">
        <f>ROUND(I97*H97,2)</f>
        <v>0</v>
      </c>
      <c r="BL97" s="20" t="s">
        <v>163</v>
      </c>
      <c r="BM97" s="185" t="s">
        <v>2266</v>
      </c>
    </row>
    <row r="98" s="2" customFormat="1">
      <c r="A98" s="39"/>
      <c r="B98" s="40"/>
      <c r="C98" s="39"/>
      <c r="D98" s="187" t="s">
        <v>165</v>
      </c>
      <c r="E98" s="39"/>
      <c r="F98" s="188" t="s">
        <v>166</v>
      </c>
      <c r="G98" s="39"/>
      <c r="H98" s="39"/>
      <c r="I98" s="189"/>
      <c r="J98" s="39"/>
      <c r="K98" s="39"/>
      <c r="L98" s="40"/>
      <c r="M98" s="190"/>
      <c r="N98" s="191"/>
      <c r="O98" s="73"/>
      <c r="P98" s="73"/>
      <c r="Q98" s="73"/>
      <c r="R98" s="73"/>
      <c r="S98" s="73"/>
      <c r="T98" s="74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T98" s="20" t="s">
        <v>165</v>
      </c>
      <c r="AU98" s="20" t="s">
        <v>22</v>
      </c>
    </row>
    <row r="99" s="13" customFormat="1">
      <c r="A99" s="13"/>
      <c r="B99" s="192"/>
      <c r="C99" s="13"/>
      <c r="D99" s="193" t="s">
        <v>167</v>
      </c>
      <c r="E99" s="194" t="s">
        <v>3</v>
      </c>
      <c r="F99" s="195" t="s">
        <v>2267</v>
      </c>
      <c r="G99" s="13"/>
      <c r="H99" s="196">
        <v>1</v>
      </c>
      <c r="I99" s="197"/>
      <c r="J99" s="13"/>
      <c r="K99" s="13"/>
      <c r="L99" s="192"/>
      <c r="M99" s="198"/>
      <c r="N99" s="199"/>
      <c r="O99" s="199"/>
      <c r="P99" s="199"/>
      <c r="Q99" s="199"/>
      <c r="R99" s="199"/>
      <c r="S99" s="199"/>
      <c r="T99" s="200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194" t="s">
        <v>167</v>
      </c>
      <c r="AU99" s="194" t="s">
        <v>22</v>
      </c>
      <c r="AV99" s="13" t="s">
        <v>22</v>
      </c>
      <c r="AW99" s="13" t="s">
        <v>36</v>
      </c>
      <c r="AX99" s="13" t="s">
        <v>74</v>
      </c>
      <c r="AY99" s="194" t="s">
        <v>156</v>
      </c>
    </row>
    <row r="100" s="14" customFormat="1">
      <c r="A100" s="14"/>
      <c r="B100" s="201"/>
      <c r="C100" s="14"/>
      <c r="D100" s="193" t="s">
        <v>167</v>
      </c>
      <c r="E100" s="202" t="s">
        <v>3</v>
      </c>
      <c r="F100" s="203" t="s">
        <v>174</v>
      </c>
      <c r="G100" s="14"/>
      <c r="H100" s="204">
        <v>1</v>
      </c>
      <c r="I100" s="205"/>
      <c r="J100" s="14"/>
      <c r="K100" s="14"/>
      <c r="L100" s="201"/>
      <c r="M100" s="206"/>
      <c r="N100" s="207"/>
      <c r="O100" s="207"/>
      <c r="P100" s="207"/>
      <c r="Q100" s="207"/>
      <c r="R100" s="207"/>
      <c r="S100" s="207"/>
      <c r="T100" s="208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02" t="s">
        <v>167</v>
      </c>
      <c r="AU100" s="202" t="s">
        <v>22</v>
      </c>
      <c r="AV100" s="14" t="s">
        <v>163</v>
      </c>
      <c r="AW100" s="14" t="s">
        <v>36</v>
      </c>
      <c r="AX100" s="14" t="s">
        <v>81</v>
      </c>
      <c r="AY100" s="202" t="s">
        <v>156</v>
      </c>
    </row>
    <row r="101" s="2" customFormat="1" ht="16.5" customHeight="1">
      <c r="A101" s="39"/>
      <c r="B101" s="173"/>
      <c r="C101" s="174" t="s">
        <v>22</v>
      </c>
      <c r="D101" s="174" t="s">
        <v>158</v>
      </c>
      <c r="E101" s="175" t="s">
        <v>181</v>
      </c>
      <c r="F101" s="176" t="s">
        <v>182</v>
      </c>
      <c r="G101" s="177" t="s">
        <v>161</v>
      </c>
      <c r="H101" s="178">
        <v>50.799999999999997</v>
      </c>
      <c r="I101" s="179"/>
      <c r="J101" s="180">
        <f>ROUND(I101*H101,2)</f>
        <v>0</v>
      </c>
      <c r="K101" s="176" t="s">
        <v>162</v>
      </c>
      <c r="L101" s="40"/>
      <c r="M101" s="181" t="s">
        <v>3</v>
      </c>
      <c r="N101" s="182" t="s">
        <v>45</v>
      </c>
      <c r="O101" s="73"/>
      <c r="P101" s="183">
        <f>O101*H101</f>
        <v>0</v>
      </c>
      <c r="Q101" s="183">
        <v>0.00055999999999999995</v>
      </c>
      <c r="R101" s="183">
        <f>Q101*H101</f>
        <v>0.028447999999999998</v>
      </c>
      <c r="S101" s="183">
        <v>0</v>
      </c>
      <c r="T101" s="184">
        <f>S101*H101</f>
        <v>0</v>
      </c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R101" s="185" t="s">
        <v>163</v>
      </c>
      <c r="AT101" s="185" t="s">
        <v>158</v>
      </c>
      <c r="AU101" s="185" t="s">
        <v>22</v>
      </c>
      <c r="AY101" s="20" t="s">
        <v>156</v>
      </c>
      <c r="BE101" s="186">
        <f>IF(N101="základní",J101,0)</f>
        <v>0</v>
      </c>
      <c r="BF101" s="186">
        <f>IF(N101="snížená",J101,0)</f>
        <v>0</v>
      </c>
      <c r="BG101" s="186">
        <f>IF(N101="zákl. přenesená",J101,0)</f>
        <v>0</v>
      </c>
      <c r="BH101" s="186">
        <f>IF(N101="sníž. přenesená",J101,0)</f>
        <v>0</v>
      </c>
      <c r="BI101" s="186">
        <f>IF(N101="nulová",J101,0)</f>
        <v>0</v>
      </c>
      <c r="BJ101" s="20" t="s">
        <v>81</v>
      </c>
      <c r="BK101" s="186">
        <f>ROUND(I101*H101,2)</f>
        <v>0</v>
      </c>
      <c r="BL101" s="20" t="s">
        <v>163</v>
      </c>
      <c r="BM101" s="185" t="s">
        <v>2268</v>
      </c>
    </row>
    <row r="102" s="2" customFormat="1">
      <c r="A102" s="39"/>
      <c r="B102" s="40"/>
      <c r="C102" s="39"/>
      <c r="D102" s="187" t="s">
        <v>165</v>
      </c>
      <c r="E102" s="39"/>
      <c r="F102" s="188" t="s">
        <v>184</v>
      </c>
      <c r="G102" s="39"/>
      <c r="H102" s="39"/>
      <c r="I102" s="189"/>
      <c r="J102" s="39"/>
      <c r="K102" s="39"/>
      <c r="L102" s="40"/>
      <c r="M102" s="190"/>
      <c r="N102" s="191"/>
      <c r="O102" s="73"/>
      <c r="P102" s="73"/>
      <c r="Q102" s="73"/>
      <c r="R102" s="73"/>
      <c r="S102" s="73"/>
      <c r="T102" s="74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T102" s="20" t="s">
        <v>165</v>
      </c>
      <c r="AU102" s="20" t="s">
        <v>22</v>
      </c>
    </row>
    <row r="103" s="13" customFormat="1">
      <c r="A103" s="13"/>
      <c r="B103" s="192"/>
      <c r="C103" s="13"/>
      <c r="D103" s="193" t="s">
        <v>167</v>
      </c>
      <c r="E103" s="194" t="s">
        <v>3</v>
      </c>
      <c r="F103" s="195" t="s">
        <v>2269</v>
      </c>
      <c r="G103" s="13"/>
      <c r="H103" s="196">
        <v>50.799999999999997</v>
      </c>
      <c r="I103" s="197"/>
      <c r="J103" s="13"/>
      <c r="K103" s="13"/>
      <c r="L103" s="192"/>
      <c r="M103" s="198"/>
      <c r="N103" s="199"/>
      <c r="O103" s="199"/>
      <c r="P103" s="199"/>
      <c r="Q103" s="199"/>
      <c r="R103" s="199"/>
      <c r="S103" s="199"/>
      <c r="T103" s="200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194" t="s">
        <v>167</v>
      </c>
      <c r="AU103" s="194" t="s">
        <v>22</v>
      </c>
      <c r="AV103" s="13" t="s">
        <v>22</v>
      </c>
      <c r="AW103" s="13" t="s">
        <v>36</v>
      </c>
      <c r="AX103" s="13" t="s">
        <v>74</v>
      </c>
      <c r="AY103" s="194" t="s">
        <v>156</v>
      </c>
    </row>
    <row r="104" s="14" customFormat="1">
      <c r="A104" s="14"/>
      <c r="B104" s="201"/>
      <c r="C104" s="14"/>
      <c r="D104" s="193" t="s">
        <v>167</v>
      </c>
      <c r="E104" s="202" t="s">
        <v>3</v>
      </c>
      <c r="F104" s="203" t="s">
        <v>174</v>
      </c>
      <c r="G104" s="14"/>
      <c r="H104" s="204">
        <v>50.799999999999997</v>
      </c>
      <c r="I104" s="205"/>
      <c r="J104" s="14"/>
      <c r="K104" s="14"/>
      <c r="L104" s="201"/>
      <c r="M104" s="206"/>
      <c r="N104" s="207"/>
      <c r="O104" s="207"/>
      <c r="P104" s="207"/>
      <c r="Q104" s="207"/>
      <c r="R104" s="207"/>
      <c r="S104" s="207"/>
      <c r="T104" s="208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02" t="s">
        <v>167</v>
      </c>
      <c r="AU104" s="202" t="s">
        <v>22</v>
      </c>
      <c r="AV104" s="14" t="s">
        <v>163</v>
      </c>
      <c r="AW104" s="14" t="s">
        <v>36</v>
      </c>
      <c r="AX104" s="14" t="s">
        <v>81</v>
      </c>
      <c r="AY104" s="202" t="s">
        <v>156</v>
      </c>
    </row>
    <row r="105" s="2" customFormat="1" ht="16.5" customHeight="1">
      <c r="A105" s="39"/>
      <c r="B105" s="173"/>
      <c r="C105" s="174" t="s">
        <v>175</v>
      </c>
      <c r="D105" s="174" t="s">
        <v>158</v>
      </c>
      <c r="E105" s="175" t="s">
        <v>187</v>
      </c>
      <c r="F105" s="176" t="s">
        <v>188</v>
      </c>
      <c r="G105" s="177" t="s">
        <v>161</v>
      </c>
      <c r="H105" s="178">
        <v>50.799999999999997</v>
      </c>
      <c r="I105" s="179"/>
      <c r="J105" s="180">
        <f>ROUND(I105*H105,2)</f>
        <v>0</v>
      </c>
      <c r="K105" s="176" t="s">
        <v>162</v>
      </c>
      <c r="L105" s="40"/>
      <c r="M105" s="181" t="s">
        <v>3</v>
      </c>
      <c r="N105" s="182" t="s">
        <v>45</v>
      </c>
      <c r="O105" s="73"/>
      <c r="P105" s="183">
        <f>O105*H105</f>
        <v>0</v>
      </c>
      <c r="Q105" s="183">
        <v>0</v>
      </c>
      <c r="R105" s="183">
        <f>Q105*H105</f>
        <v>0</v>
      </c>
      <c r="S105" s="183">
        <v>0</v>
      </c>
      <c r="T105" s="184">
        <f>S105*H105</f>
        <v>0</v>
      </c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R105" s="185" t="s">
        <v>163</v>
      </c>
      <c r="AT105" s="185" t="s">
        <v>158</v>
      </c>
      <c r="AU105" s="185" t="s">
        <v>22</v>
      </c>
      <c r="AY105" s="20" t="s">
        <v>156</v>
      </c>
      <c r="BE105" s="186">
        <f>IF(N105="základní",J105,0)</f>
        <v>0</v>
      </c>
      <c r="BF105" s="186">
        <f>IF(N105="snížená",J105,0)</f>
        <v>0</v>
      </c>
      <c r="BG105" s="186">
        <f>IF(N105="zákl. přenesená",J105,0)</f>
        <v>0</v>
      </c>
      <c r="BH105" s="186">
        <f>IF(N105="sníž. přenesená",J105,0)</f>
        <v>0</v>
      </c>
      <c r="BI105" s="186">
        <f>IF(N105="nulová",J105,0)</f>
        <v>0</v>
      </c>
      <c r="BJ105" s="20" t="s">
        <v>81</v>
      </c>
      <c r="BK105" s="186">
        <f>ROUND(I105*H105,2)</f>
        <v>0</v>
      </c>
      <c r="BL105" s="20" t="s">
        <v>163</v>
      </c>
      <c r="BM105" s="185" t="s">
        <v>2270</v>
      </c>
    </row>
    <row r="106" s="2" customFormat="1">
      <c r="A106" s="39"/>
      <c r="B106" s="40"/>
      <c r="C106" s="39"/>
      <c r="D106" s="187" t="s">
        <v>165</v>
      </c>
      <c r="E106" s="39"/>
      <c r="F106" s="188" t="s">
        <v>190</v>
      </c>
      <c r="G106" s="39"/>
      <c r="H106" s="39"/>
      <c r="I106" s="189"/>
      <c r="J106" s="39"/>
      <c r="K106" s="39"/>
      <c r="L106" s="40"/>
      <c r="M106" s="190"/>
      <c r="N106" s="191"/>
      <c r="O106" s="73"/>
      <c r="P106" s="73"/>
      <c r="Q106" s="73"/>
      <c r="R106" s="73"/>
      <c r="S106" s="73"/>
      <c r="T106" s="74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T106" s="20" t="s">
        <v>165</v>
      </c>
      <c r="AU106" s="20" t="s">
        <v>22</v>
      </c>
    </row>
    <row r="107" s="2" customFormat="1" ht="16.5" customHeight="1">
      <c r="A107" s="39"/>
      <c r="B107" s="173"/>
      <c r="C107" s="174" t="s">
        <v>163</v>
      </c>
      <c r="D107" s="174" t="s">
        <v>158</v>
      </c>
      <c r="E107" s="175" t="s">
        <v>192</v>
      </c>
      <c r="F107" s="176" t="s">
        <v>193</v>
      </c>
      <c r="G107" s="177" t="s">
        <v>161</v>
      </c>
      <c r="H107" s="178">
        <v>8.6999999999999993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0.00046999999999999999</v>
      </c>
      <c r="R107" s="183">
        <f>Q107*H107</f>
        <v>0.0040889999999999998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2271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195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13" customFormat="1">
      <c r="A109" s="13"/>
      <c r="B109" s="192"/>
      <c r="C109" s="13"/>
      <c r="D109" s="193" t="s">
        <v>167</v>
      </c>
      <c r="E109" s="194" t="s">
        <v>3</v>
      </c>
      <c r="F109" s="195" t="s">
        <v>196</v>
      </c>
      <c r="G109" s="13"/>
      <c r="H109" s="196">
        <v>3.1000000000000001</v>
      </c>
      <c r="I109" s="197"/>
      <c r="J109" s="13"/>
      <c r="K109" s="13"/>
      <c r="L109" s="192"/>
      <c r="M109" s="198"/>
      <c r="N109" s="199"/>
      <c r="O109" s="199"/>
      <c r="P109" s="199"/>
      <c r="Q109" s="199"/>
      <c r="R109" s="199"/>
      <c r="S109" s="199"/>
      <c r="T109" s="200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194" t="s">
        <v>167</v>
      </c>
      <c r="AU109" s="194" t="s">
        <v>22</v>
      </c>
      <c r="AV109" s="13" t="s">
        <v>22</v>
      </c>
      <c r="AW109" s="13" t="s">
        <v>36</v>
      </c>
      <c r="AX109" s="13" t="s">
        <v>74</v>
      </c>
      <c r="AY109" s="194" t="s">
        <v>156</v>
      </c>
    </row>
    <row r="110" s="13" customFormat="1">
      <c r="A110" s="13"/>
      <c r="B110" s="192"/>
      <c r="C110" s="13"/>
      <c r="D110" s="193" t="s">
        <v>167</v>
      </c>
      <c r="E110" s="194" t="s">
        <v>3</v>
      </c>
      <c r="F110" s="195" t="s">
        <v>2272</v>
      </c>
      <c r="G110" s="13"/>
      <c r="H110" s="196">
        <v>5.5999999999999996</v>
      </c>
      <c r="I110" s="197"/>
      <c r="J110" s="13"/>
      <c r="K110" s="13"/>
      <c r="L110" s="192"/>
      <c r="M110" s="198"/>
      <c r="N110" s="199"/>
      <c r="O110" s="199"/>
      <c r="P110" s="199"/>
      <c r="Q110" s="199"/>
      <c r="R110" s="199"/>
      <c r="S110" s="199"/>
      <c r="T110" s="200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194" t="s">
        <v>167</v>
      </c>
      <c r="AU110" s="194" t="s">
        <v>22</v>
      </c>
      <c r="AV110" s="13" t="s">
        <v>22</v>
      </c>
      <c r="AW110" s="13" t="s">
        <v>36</v>
      </c>
      <c r="AX110" s="13" t="s">
        <v>74</v>
      </c>
      <c r="AY110" s="194" t="s">
        <v>156</v>
      </c>
    </row>
    <row r="111" s="14" customFormat="1">
      <c r="A111" s="14"/>
      <c r="B111" s="201"/>
      <c r="C111" s="14"/>
      <c r="D111" s="193" t="s">
        <v>167</v>
      </c>
      <c r="E111" s="202" t="s">
        <v>3</v>
      </c>
      <c r="F111" s="203" t="s">
        <v>174</v>
      </c>
      <c r="G111" s="14"/>
      <c r="H111" s="204">
        <v>8.6999999999999993</v>
      </c>
      <c r="I111" s="205"/>
      <c r="J111" s="14"/>
      <c r="K111" s="14"/>
      <c r="L111" s="201"/>
      <c r="M111" s="206"/>
      <c r="N111" s="207"/>
      <c r="O111" s="207"/>
      <c r="P111" s="207"/>
      <c r="Q111" s="207"/>
      <c r="R111" s="207"/>
      <c r="S111" s="207"/>
      <c r="T111" s="208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02" t="s">
        <v>167</v>
      </c>
      <c r="AU111" s="202" t="s">
        <v>22</v>
      </c>
      <c r="AV111" s="14" t="s">
        <v>163</v>
      </c>
      <c r="AW111" s="14" t="s">
        <v>36</v>
      </c>
      <c r="AX111" s="14" t="s">
        <v>81</v>
      </c>
      <c r="AY111" s="202" t="s">
        <v>156</v>
      </c>
    </row>
    <row r="112" s="2" customFormat="1" ht="16.5" customHeight="1">
      <c r="A112" s="39"/>
      <c r="B112" s="173"/>
      <c r="C112" s="174" t="s">
        <v>186</v>
      </c>
      <c r="D112" s="174" t="s">
        <v>158</v>
      </c>
      <c r="E112" s="175" t="s">
        <v>198</v>
      </c>
      <c r="F112" s="176" t="s">
        <v>199</v>
      </c>
      <c r="G112" s="177" t="s">
        <v>161</v>
      </c>
      <c r="H112" s="178">
        <v>8.6999999999999993</v>
      </c>
      <c r="I112" s="179"/>
      <c r="J112" s="180">
        <f>ROUND(I112*H112,2)</f>
        <v>0</v>
      </c>
      <c r="K112" s="176" t="s">
        <v>162</v>
      </c>
      <c r="L112" s="40"/>
      <c r="M112" s="181" t="s">
        <v>3</v>
      </c>
      <c r="N112" s="182" t="s">
        <v>45</v>
      </c>
      <c r="O112" s="73"/>
      <c r="P112" s="183">
        <f>O112*H112</f>
        <v>0</v>
      </c>
      <c r="Q112" s="183">
        <v>0</v>
      </c>
      <c r="R112" s="183">
        <f>Q112*H112</f>
        <v>0</v>
      </c>
      <c r="S112" s="183">
        <v>0</v>
      </c>
      <c r="T112" s="184">
        <f>S112*H112</f>
        <v>0</v>
      </c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R112" s="185" t="s">
        <v>163</v>
      </c>
      <c r="AT112" s="185" t="s">
        <v>158</v>
      </c>
      <c r="AU112" s="185" t="s">
        <v>22</v>
      </c>
      <c r="AY112" s="20" t="s">
        <v>156</v>
      </c>
      <c r="BE112" s="186">
        <f>IF(N112="základní",J112,0)</f>
        <v>0</v>
      </c>
      <c r="BF112" s="186">
        <f>IF(N112="snížená",J112,0)</f>
        <v>0</v>
      </c>
      <c r="BG112" s="186">
        <f>IF(N112="zákl. přenesená",J112,0)</f>
        <v>0</v>
      </c>
      <c r="BH112" s="186">
        <f>IF(N112="sníž. přenesená",J112,0)</f>
        <v>0</v>
      </c>
      <c r="BI112" s="186">
        <f>IF(N112="nulová",J112,0)</f>
        <v>0</v>
      </c>
      <c r="BJ112" s="20" t="s">
        <v>81</v>
      </c>
      <c r="BK112" s="186">
        <f>ROUND(I112*H112,2)</f>
        <v>0</v>
      </c>
      <c r="BL112" s="20" t="s">
        <v>163</v>
      </c>
      <c r="BM112" s="185" t="s">
        <v>2273</v>
      </c>
    </row>
    <row r="113" s="2" customFormat="1">
      <c r="A113" s="39"/>
      <c r="B113" s="40"/>
      <c r="C113" s="39"/>
      <c r="D113" s="187" t="s">
        <v>165</v>
      </c>
      <c r="E113" s="39"/>
      <c r="F113" s="188" t="s">
        <v>201</v>
      </c>
      <c r="G113" s="39"/>
      <c r="H113" s="39"/>
      <c r="I113" s="189"/>
      <c r="J113" s="39"/>
      <c r="K113" s="39"/>
      <c r="L113" s="40"/>
      <c r="M113" s="190"/>
      <c r="N113" s="191"/>
      <c r="O113" s="73"/>
      <c r="P113" s="73"/>
      <c r="Q113" s="73"/>
      <c r="R113" s="73"/>
      <c r="S113" s="73"/>
      <c r="T113" s="74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T113" s="20" t="s">
        <v>165</v>
      </c>
      <c r="AU113" s="20" t="s">
        <v>22</v>
      </c>
    </row>
    <row r="114" s="2" customFormat="1" ht="16.5" customHeight="1">
      <c r="A114" s="39"/>
      <c r="B114" s="173"/>
      <c r="C114" s="174" t="s">
        <v>191</v>
      </c>
      <c r="D114" s="174" t="s">
        <v>158</v>
      </c>
      <c r="E114" s="175" t="s">
        <v>1297</v>
      </c>
      <c r="F114" s="176" t="s">
        <v>1298</v>
      </c>
      <c r="G114" s="177" t="s">
        <v>205</v>
      </c>
      <c r="H114" s="178">
        <v>34.960000000000001</v>
      </c>
      <c r="I114" s="179"/>
      <c r="J114" s="180">
        <f>ROUND(I114*H114,2)</f>
        <v>0</v>
      </c>
      <c r="K114" s="176" t="s">
        <v>162</v>
      </c>
      <c r="L114" s="40"/>
      <c r="M114" s="181" t="s">
        <v>3</v>
      </c>
      <c r="N114" s="182" t="s">
        <v>45</v>
      </c>
      <c r="O114" s="73"/>
      <c r="P114" s="183">
        <f>O114*H114</f>
        <v>0</v>
      </c>
      <c r="Q114" s="183">
        <v>0</v>
      </c>
      <c r="R114" s="183">
        <f>Q114*H114</f>
        <v>0</v>
      </c>
      <c r="S114" s="183">
        <v>0</v>
      </c>
      <c r="T114" s="184">
        <f>S114*H114</f>
        <v>0</v>
      </c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R114" s="185" t="s">
        <v>163</v>
      </c>
      <c r="AT114" s="185" t="s">
        <v>158</v>
      </c>
      <c r="AU114" s="185" t="s">
        <v>22</v>
      </c>
      <c r="AY114" s="20" t="s">
        <v>156</v>
      </c>
      <c r="BE114" s="186">
        <f>IF(N114="základní",J114,0)</f>
        <v>0</v>
      </c>
      <c r="BF114" s="186">
        <f>IF(N114="snížená",J114,0)</f>
        <v>0</v>
      </c>
      <c r="BG114" s="186">
        <f>IF(N114="zákl. přenesená",J114,0)</f>
        <v>0</v>
      </c>
      <c r="BH114" s="186">
        <f>IF(N114="sníž. přenesená",J114,0)</f>
        <v>0</v>
      </c>
      <c r="BI114" s="186">
        <f>IF(N114="nulová",J114,0)</f>
        <v>0</v>
      </c>
      <c r="BJ114" s="20" t="s">
        <v>81</v>
      </c>
      <c r="BK114" s="186">
        <f>ROUND(I114*H114,2)</f>
        <v>0</v>
      </c>
      <c r="BL114" s="20" t="s">
        <v>163</v>
      </c>
      <c r="BM114" s="185" t="s">
        <v>2274</v>
      </c>
    </row>
    <row r="115" s="2" customFormat="1">
      <c r="A115" s="39"/>
      <c r="B115" s="40"/>
      <c r="C115" s="39"/>
      <c r="D115" s="187" t="s">
        <v>165</v>
      </c>
      <c r="E115" s="39"/>
      <c r="F115" s="188" t="s">
        <v>1300</v>
      </c>
      <c r="G115" s="39"/>
      <c r="H115" s="39"/>
      <c r="I115" s="189"/>
      <c r="J115" s="39"/>
      <c r="K115" s="39"/>
      <c r="L115" s="40"/>
      <c r="M115" s="190"/>
      <c r="N115" s="191"/>
      <c r="O115" s="73"/>
      <c r="P115" s="73"/>
      <c r="Q115" s="73"/>
      <c r="R115" s="73"/>
      <c r="S115" s="73"/>
      <c r="T115" s="74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T115" s="20" t="s">
        <v>165</v>
      </c>
      <c r="AU115" s="20" t="s">
        <v>22</v>
      </c>
    </row>
    <row r="116" s="13" customFormat="1">
      <c r="A116" s="13"/>
      <c r="B116" s="192"/>
      <c r="C116" s="13"/>
      <c r="D116" s="193" t="s">
        <v>167</v>
      </c>
      <c r="E116" s="194" t="s">
        <v>3</v>
      </c>
      <c r="F116" s="195" t="s">
        <v>2275</v>
      </c>
      <c r="G116" s="13"/>
      <c r="H116" s="196">
        <v>34.960000000000001</v>
      </c>
      <c r="I116" s="197"/>
      <c r="J116" s="13"/>
      <c r="K116" s="13"/>
      <c r="L116" s="192"/>
      <c r="M116" s="198"/>
      <c r="N116" s="199"/>
      <c r="O116" s="199"/>
      <c r="P116" s="199"/>
      <c r="Q116" s="199"/>
      <c r="R116" s="199"/>
      <c r="S116" s="199"/>
      <c r="T116" s="200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194" t="s">
        <v>167</v>
      </c>
      <c r="AU116" s="194" t="s">
        <v>22</v>
      </c>
      <c r="AV116" s="13" t="s">
        <v>22</v>
      </c>
      <c r="AW116" s="13" t="s">
        <v>36</v>
      </c>
      <c r="AX116" s="13" t="s">
        <v>74</v>
      </c>
      <c r="AY116" s="194" t="s">
        <v>156</v>
      </c>
    </row>
    <row r="117" s="14" customFormat="1">
      <c r="A117" s="14"/>
      <c r="B117" s="201"/>
      <c r="C117" s="14"/>
      <c r="D117" s="193" t="s">
        <v>167</v>
      </c>
      <c r="E117" s="202" t="s">
        <v>3</v>
      </c>
      <c r="F117" s="203" t="s">
        <v>174</v>
      </c>
      <c r="G117" s="14"/>
      <c r="H117" s="204">
        <v>34.960000000000001</v>
      </c>
      <c r="I117" s="205"/>
      <c r="J117" s="14"/>
      <c r="K117" s="14"/>
      <c r="L117" s="201"/>
      <c r="M117" s="206"/>
      <c r="N117" s="207"/>
      <c r="O117" s="207"/>
      <c r="P117" s="207"/>
      <c r="Q117" s="207"/>
      <c r="R117" s="207"/>
      <c r="S117" s="207"/>
      <c r="T117" s="208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02" t="s">
        <v>167</v>
      </c>
      <c r="AU117" s="202" t="s">
        <v>22</v>
      </c>
      <c r="AV117" s="14" t="s">
        <v>163</v>
      </c>
      <c r="AW117" s="14" t="s">
        <v>36</v>
      </c>
      <c r="AX117" s="14" t="s">
        <v>81</v>
      </c>
      <c r="AY117" s="202" t="s">
        <v>156</v>
      </c>
    </row>
    <row r="118" s="2" customFormat="1" ht="24.15" customHeight="1">
      <c r="A118" s="39"/>
      <c r="B118" s="173"/>
      <c r="C118" s="174" t="s">
        <v>197</v>
      </c>
      <c r="D118" s="174" t="s">
        <v>158</v>
      </c>
      <c r="E118" s="175" t="s">
        <v>1303</v>
      </c>
      <c r="F118" s="176" t="s">
        <v>1304</v>
      </c>
      <c r="G118" s="177" t="s">
        <v>212</v>
      </c>
      <c r="H118" s="178">
        <v>29.867000000000001</v>
      </c>
      <c r="I118" s="179"/>
      <c r="J118" s="180">
        <f>ROUND(I118*H118,2)</f>
        <v>0</v>
      </c>
      <c r="K118" s="176" t="s">
        <v>162</v>
      </c>
      <c r="L118" s="40"/>
      <c r="M118" s="181" t="s">
        <v>3</v>
      </c>
      <c r="N118" s="182" t="s">
        <v>45</v>
      </c>
      <c r="O118" s="73"/>
      <c r="P118" s="183">
        <f>O118*H118</f>
        <v>0</v>
      </c>
      <c r="Q118" s="183">
        <v>0</v>
      </c>
      <c r="R118" s="183">
        <f>Q118*H118</f>
        <v>0</v>
      </c>
      <c r="S118" s="183">
        <v>0</v>
      </c>
      <c r="T118" s="184">
        <f>S118*H118</f>
        <v>0</v>
      </c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R118" s="185" t="s">
        <v>163</v>
      </c>
      <c r="AT118" s="185" t="s">
        <v>158</v>
      </c>
      <c r="AU118" s="185" t="s">
        <v>22</v>
      </c>
      <c r="AY118" s="20" t="s">
        <v>156</v>
      </c>
      <c r="BE118" s="186">
        <f>IF(N118="základní",J118,0)</f>
        <v>0</v>
      </c>
      <c r="BF118" s="186">
        <f>IF(N118="snížená",J118,0)</f>
        <v>0</v>
      </c>
      <c r="BG118" s="186">
        <f>IF(N118="zákl. přenesená",J118,0)</f>
        <v>0</v>
      </c>
      <c r="BH118" s="186">
        <f>IF(N118="sníž. přenesená",J118,0)</f>
        <v>0</v>
      </c>
      <c r="BI118" s="186">
        <f>IF(N118="nulová",J118,0)</f>
        <v>0</v>
      </c>
      <c r="BJ118" s="20" t="s">
        <v>81</v>
      </c>
      <c r="BK118" s="186">
        <f>ROUND(I118*H118,2)</f>
        <v>0</v>
      </c>
      <c r="BL118" s="20" t="s">
        <v>163</v>
      </c>
      <c r="BM118" s="185" t="s">
        <v>2276</v>
      </c>
    </row>
    <row r="119" s="2" customFormat="1">
      <c r="A119" s="39"/>
      <c r="B119" s="40"/>
      <c r="C119" s="39"/>
      <c r="D119" s="187" t="s">
        <v>165</v>
      </c>
      <c r="E119" s="39"/>
      <c r="F119" s="188" t="s">
        <v>1306</v>
      </c>
      <c r="G119" s="39"/>
      <c r="H119" s="39"/>
      <c r="I119" s="189"/>
      <c r="J119" s="39"/>
      <c r="K119" s="39"/>
      <c r="L119" s="40"/>
      <c r="M119" s="190"/>
      <c r="N119" s="191"/>
      <c r="O119" s="73"/>
      <c r="P119" s="73"/>
      <c r="Q119" s="73"/>
      <c r="R119" s="73"/>
      <c r="S119" s="73"/>
      <c r="T119" s="74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T119" s="20" t="s">
        <v>165</v>
      </c>
      <c r="AU119" s="20" t="s">
        <v>22</v>
      </c>
    </row>
    <row r="120" s="13" customFormat="1">
      <c r="A120" s="13"/>
      <c r="B120" s="192"/>
      <c r="C120" s="13"/>
      <c r="D120" s="193" t="s">
        <v>167</v>
      </c>
      <c r="E120" s="194" t="s">
        <v>3</v>
      </c>
      <c r="F120" s="195" t="s">
        <v>2277</v>
      </c>
      <c r="G120" s="13"/>
      <c r="H120" s="196">
        <v>52.020000000000003</v>
      </c>
      <c r="I120" s="197"/>
      <c r="J120" s="13"/>
      <c r="K120" s="13"/>
      <c r="L120" s="192"/>
      <c r="M120" s="198"/>
      <c r="N120" s="199"/>
      <c r="O120" s="199"/>
      <c r="P120" s="199"/>
      <c r="Q120" s="199"/>
      <c r="R120" s="199"/>
      <c r="S120" s="199"/>
      <c r="T120" s="200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194" t="s">
        <v>167</v>
      </c>
      <c r="AU120" s="194" t="s">
        <v>22</v>
      </c>
      <c r="AV120" s="13" t="s">
        <v>22</v>
      </c>
      <c r="AW120" s="13" t="s">
        <v>36</v>
      </c>
      <c r="AX120" s="13" t="s">
        <v>74</v>
      </c>
      <c r="AY120" s="194" t="s">
        <v>156</v>
      </c>
    </row>
    <row r="121" s="13" customFormat="1">
      <c r="A121" s="13"/>
      <c r="B121" s="192"/>
      <c r="C121" s="13"/>
      <c r="D121" s="193" t="s">
        <v>167</v>
      </c>
      <c r="E121" s="194" t="s">
        <v>3</v>
      </c>
      <c r="F121" s="195" t="s">
        <v>2278</v>
      </c>
      <c r="G121" s="13"/>
      <c r="H121" s="196">
        <v>28.079999999999998</v>
      </c>
      <c r="I121" s="197"/>
      <c r="J121" s="13"/>
      <c r="K121" s="13"/>
      <c r="L121" s="192"/>
      <c r="M121" s="198"/>
      <c r="N121" s="199"/>
      <c r="O121" s="199"/>
      <c r="P121" s="199"/>
      <c r="Q121" s="199"/>
      <c r="R121" s="199"/>
      <c r="S121" s="199"/>
      <c r="T121" s="200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194" t="s">
        <v>167</v>
      </c>
      <c r="AU121" s="194" t="s">
        <v>22</v>
      </c>
      <c r="AV121" s="13" t="s">
        <v>22</v>
      </c>
      <c r="AW121" s="13" t="s">
        <v>36</v>
      </c>
      <c r="AX121" s="13" t="s">
        <v>74</v>
      </c>
      <c r="AY121" s="194" t="s">
        <v>156</v>
      </c>
    </row>
    <row r="122" s="13" customFormat="1">
      <c r="A122" s="13"/>
      <c r="B122" s="192"/>
      <c r="C122" s="13"/>
      <c r="D122" s="193" t="s">
        <v>167</v>
      </c>
      <c r="E122" s="194" t="s">
        <v>3</v>
      </c>
      <c r="F122" s="195" t="s">
        <v>2279</v>
      </c>
      <c r="G122" s="13"/>
      <c r="H122" s="196">
        <v>-5.4320000000000004</v>
      </c>
      <c r="I122" s="197"/>
      <c r="J122" s="13"/>
      <c r="K122" s="13"/>
      <c r="L122" s="192"/>
      <c r="M122" s="198"/>
      <c r="N122" s="199"/>
      <c r="O122" s="199"/>
      <c r="P122" s="199"/>
      <c r="Q122" s="199"/>
      <c r="R122" s="199"/>
      <c r="S122" s="199"/>
      <c r="T122" s="200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194" t="s">
        <v>167</v>
      </c>
      <c r="AU122" s="194" t="s">
        <v>22</v>
      </c>
      <c r="AV122" s="13" t="s">
        <v>22</v>
      </c>
      <c r="AW122" s="13" t="s">
        <v>36</v>
      </c>
      <c r="AX122" s="13" t="s">
        <v>74</v>
      </c>
      <c r="AY122" s="194" t="s">
        <v>156</v>
      </c>
    </row>
    <row r="123" s="15" customFormat="1">
      <c r="A123" s="15"/>
      <c r="B123" s="209"/>
      <c r="C123" s="15"/>
      <c r="D123" s="193" t="s">
        <v>167</v>
      </c>
      <c r="E123" s="210" t="s">
        <v>3</v>
      </c>
      <c r="F123" s="211" t="s">
        <v>219</v>
      </c>
      <c r="G123" s="15"/>
      <c r="H123" s="212">
        <v>74.667999999999992</v>
      </c>
      <c r="I123" s="213"/>
      <c r="J123" s="15"/>
      <c r="K123" s="15"/>
      <c r="L123" s="209"/>
      <c r="M123" s="214"/>
      <c r="N123" s="215"/>
      <c r="O123" s="215"/>
      <c r="P123" s="215"/>
      <c r="Q123" s="215"/>
      <c r="R123" s="215"/>
      <c r="S123" s="215"/>
      <c r="T123" s="216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10" t="s">
        <v>167</v>
      </c>
      <c r="AU123" s="210" t="s">
        <v>22</v>
      </c>
      <c r="AV123" s="15" t="s">
        <v>175</v>
      </c>
      <c r="AW123" s="15" t="s">
        <v>36</v>
      </c>
      <c r="AX123" s="15" t="s">
        <v>74</v>
      </c>
      <c r="AY123" s="210" t="s">
        <v>156</v>
      </c>
    </row>
    <row r="124" s="13" customFormat="1">
      <c r="A124" s="13"/>
      <c r="B124" s="192"/>
      <c r="C124" s="13"/>
      <c r="D124" s="193" t="s">
        <v>167</v>
      </c>
      <c r="E124" s="194" t="s">
        <v>3</v>
      </c>
      <c r="F124" s="195" t="s">
        <v>2280</v>
      </c>
      <c r="G124" s="13"/>
      <c r="H124" s="196">
        <v>29.867000000000001</v>
      </c>
      <c r="I124" s="197"/>
      <c r="J124" s="13"/>
      <c r="K124" s="13"/>
      <c r="L124" s="192"/>
      <c r="M124" s="198"/>
      <c r="N124" s="199"/>
      <c r="O124" s="199"/>
      <c r="P124" s="199"/>
      <c r="Q124" s="199"/>
      <c r="R124" s="199"/>
      <c r="S124" s="199"/>
      <c r="T124" s="200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194" t="s">
        <v>167</v>
      </c>
      <c r="AU124" s="194" t="s">
        <v>22</v>
      </c>
      <c r="AV124" s="13" t="s">
        <v>22</v>
      </c>
      <c r="AW124" s="13" t="s">
        <v>36</v>
      </c>
      <c r="AX124" s="13" t="s">
        <v>74</v>
      </c>
      <c r="AY124" s="194" t="s">
        <v>156</v>
      </c>
    </row>
    <row r="125" s="15" customFormat="1">
      <c r="A125" s="15"/>
      <c r="B125" s="209"/>
      <c r="C125" s="15"/>
      <c r="D125" s="193" t="s">
        <v>167</v>
      </c>
      <c r="E125" s="210" t="s">
        <v>3</v>
      </c>
      <c r="F125" s="211" t="s">
        <v>219</v>
      </c>
      <c r="G125" s="15"/>
      <c r="H125" s="212">
        <v>29.867000000000001</v>
      </c>
      <c r="I125" s="213"/>
      <c r="J125" s="15"/>
      <c r="K125" s="15"/>
      <c r="L125" s="209"/>
      <c r="M125" s="214"/>
      <c r="N125" s="215"/>
      <c r="O125" s="215"/>
      <c r="P125" s="215"/>
      <c r="Q125" s="215"/>
      <c r="R125" s="215"/>
      <c r="S125" s="215"/>
      <c r="T125" s="216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10" t="s">
        <v>167</v>
      </c>
      <c r="AU125" s="210" t="s">
        <v>22</v>
      </c>
      <c r="AV125" s="15" t="s">
        <v>175</v>
      </c>
      <c r="AW125" s="15" t="s">
        <v>36</v>
      </c>
      <c r="AX125" s="15" t="s">
        <v>81</v>
      </c>
      <c r="AY125" s="210" t="s">
        <v>156</v>
      </c>
    </row>
    <row r="126" s="2" customFormat="1" ht="24.15" customHeight="1">
      <c r="A126" s="39"/>
      <c r="B126" s="173"/>
      <c r="C126" s="174" t="s">
        <v>202</v>
      </c>
      <c r="D126" s="174" t="s">
        <v>158</v>
      </c>
      <c r="E126" s="175" t="s">
        <v>1311</v>
      </c>
      <c r="F126" s="176" t="s">
        <v>1312</v>
      </c>
      <c r="G126" s="177" t="s">
        <v>212</v>
      </c>
      <c r="H126" s="178">
        <v>29.867000000000001</v>
      </c>
      <c r="I126" s="179"/>
      <c r="J126" s="180">
        <f>ROUND(I126*H126,2)</f>
        <v>0</v>
      </c>
      <c r="K126" s="176" t="s">
        <v>162</v>
      </c>
      <c r="L126" s="40"/>
      <c r="M126" s="181" t="s">
        <v>3</v>
      </c>
      <c r="N126" s="182" t="s">
        <v>45</v>
      </c>
      <c r="O126" s="73"/>
      <c r="P126" s="183">
        <f>O126*H126</f>
        <v>0</v>
      </c>
      <c r="Q126" s="183">
        <v>0</v>
      </c>
      <c r="R126" s="183">
        <f>Q126*H126</f>
        <v>0</v>
      </c>
      <c r="S126" s="183">
        <v>0</v>
      </c>
      <c r="T126" s="184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185" t="s">
        <v>163</v>
      </c>
      <c r="AT126" s="185" t="s">
        <v>158</v>
      </c>
      <c r="AU126" s="185" t="s">
        <v>22</v>
      </c>
      <c r="AY126" s="20" t="s">
        <v>156</v>
      </c>
      <c r="BE126" s="186">
        <f>IF(N126="základní",J126,0)</f>
        <v>0</v>
      </c>
      <c r="BF126" s="186">
        <f>IF(N126="snížená",J126,0)</f>
        <v>0</v>
      </c>
      <c r="BG126" s="186">
        <f>IF(N126="zákl. přenesená",J126,0)</f>
        <v>0</v>
      </c>
      <c r="BH126" s="186">
        <f>IF(N126="sníž. přenesená",J126,0)</f>
        <v>0</v>
      </c>
      <c r="BI126" s="186">
        <f>IF(N126="nulová",J126,0)</f>
        <v>0</v>
      </c>
      <c r="BJ126" s="20" t="s">
        <v>81</v>
      </c>
      <c r="BK126" s="186">
        <f>ROUND(I126*H126,2)</f>
        <v>0</v>
      </c>
      <c r="BL126" s="20" t="s">
        <v>163</v>
      </c>
      <c r="BM126" s="185" t="s">
        <v>2281</v>
      </c>
    </row>
    <row r="127" s="2" customFormat="1">
      <c r="A127" s="39"/>
      <c r="B127" s="40"/>
      <c r="C127" s="39"/>
      <c r="D127" s="187" t="s">
        <v>165</v>
      </c>
      <c r="E127" s="39"/>
      <c r="F127" s="188" t="s">
        <v>1314</v>
      </c>
      <c r="G127" s="39"/>
      <c r="H127" s="39"/>
      <c r="I127" s="189"/>
      <c r="J127" s="39"/>
      <c r="K127" s="39"/>
      <c r="L127" s="40"/>
      <c r="M127" s="190"/>
      <c r="N127" s="191"/>
      <c r="O127" s="73"/>
      <c r="P127" s="73"/>
      <c r="Q127" s="73"/>
      <c r="R127" s="73"/>
      <c r="S127" s="73"/>
      <c r="T127" s="74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20" t="s">
        <v>165</v>
      </c>
      <c r="AU127" s="20" t="s">
        <v>22</v>
      </c>
    </row>
    <row r="128" s="13" customFormat="1">
      <c r="A128" s="13"/>
      <c r="B128" s="192"/>
      <c r="C128" s="13"/>
      <c r="D128" s="193" t="s">
        <v>167</v>
      </c>
      <c r="E128" s="194" t="s">
        <v>3</v>
      </c>
      <c r="F128" s="195" t="s">
        <v>2282</v>
      </c>
      <c r="G128" s="13"/>
      <c r="H128" s="196">
        <v>29.867000000000001</v>
      </c>
      <c r="I128" s="197"/>
      <c r="J128" s="13"/>
      <c r="K128" s="13"/>
      <c r="L128" s="192"/>
      <c r="M128" s="198"/>
      <c r="N128" s="199"/>
      <c r="O128" s="199"/>
      <c r="P128" s="199"/>
      <c r="Q128" s="199"/>
      <c r="R128" s="199"/>
      <c r="S128" s="199"/>
      <c r="T128" s="200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194" t="s">
        <v>167</v>
      </c>
      <c r="AU128" s="194" t="s">
        <v>22</v>
      </c>
      <c r="AV128" s="13" t="s">
        <v>22</v>
      </c>
      <c r="AW128" s="13" t="s">
        <v>36</v>
      </c>
      <c r="AX128" s="13" t="s">
        <v>74</v>
      </c>
      <c r="AY128" s="194" t="s">
        <v>156</v>
      </c>
    </row>
    <row r="129" s="14" customFormat="1">
      <c r="A129" s="14"/>
      <c r="B129" s="201"/>
      <c r="C129" s="14"/>
      <c r="D129" s="193" t="s">
        <v>167</v>
      </c>
      <c r="E129" s="202" t="s">
        <v>3</v>
      </c>
      <c r="F129" s="203" t="s">
        <v>174</v>
      </c>
      <c r="G129" s="14"/>
      <c r="H129" s="204">
        <v>29.867000000000001</v>
      </c>
      <c r="I129" s="205"/>
      <c r="J129" s="14"/>
      <c r="K129" s="14"/>
      <c r="L129" s="201"/>
      <c r="M129" s="206"/>
      <c r="N129" s="207"/>
      <c r="O129" s="207"/>
      <c r="P129" s="207"/>
      <c r="Q129" s="207"/>
      <c r="R129" s="207"/>
      <c r="S129" s="207"/>
      <c r="T129" s="208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02" t="s">
        <v>167</v>
      </c>
      <c r="AU129" s="202" t="s">
        <v>22</v>
      </c>
      <c r="AV129" s="14" t="s">
        <v>163</v>
      </c>
      <c r="AW129" s="14" t="s">
        <v>36</v>
      </c>
      <c r="AX129" s="14" t="s">
        <v>81</v>
      </c>
      <c r="AY129" s="202" t="s">
        <v>156</v>
      </c>
    </row>
    <row r="130" s="2" customFormat="1" ht="24.15" customHeight="1">
      <c r="A130" s="39"/>
      <c r="B130" s="173"/>
      <c r="C130" s="174" t="s">
        <v>209</v>
      </c>
      <c r="D130" s="174" t="s">
        <v>158</v>
      </c>
      <c r="E130" s="175" t="s">
        <v>1316</v>
      </c>
      <c r="F130" s="176" t="s">
        <v>1317</v>
      </c>
      <c r="G130" s="177" t="s">
        <v>212</v>
      </c>
      <c r="H130" s="178">
        <v>14.933999999999999</v>
      </c>
      <c r="I130" s="179"/>
      <c r="J130" s="180">
        <f>ROUND(I130*H130,2)</f>
        <v>0</v>
      </c>
      <c r="K130" s="176" t="s">
        <v>162</v>
      </c>
      <c r="L130" s="40"/>
      <c r="M130" s="181" t="s">
        <v>3</v>
      </c>
      <c r="N130" s="182" t="s">
        <v>45</v>
      </c>
      <c r="O130" s="73"/>
      <c r="P130" s="183">
        <f>O130*H130</f>
        <v>0</v>
      </c>
      <c r="Q130" s="183">
        <v>0</v>
      </c>
      <c r="R130" s="183">
        <f>Q130*H130</f>
        <v>0</v>
      </c>
      <c r="S130" s="183">
        <v>0</v>
      </c>
      <c r="T130" s="184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185" t="s">
        <v>163</v>
      </c>
      <c r="AT130" s="185" t="s">
        <v>158</v>
      </c>
      <c r="AU130" s="185" t="s">
        <v>22</v>
      </c>
      <c r="AY130" s="20" t="s">
        <v>156</v>
      </c>
      <c r="BE130" s="186">
        <f>IF(N130="základní",J130,0)</f>
        <v>0</v>
      </c>
      <c r="BF130" s="186">
        <f>IF(N130="snížená",J130,0)</f>
        <v>0</v>
      </c>
      <c r="BG130" s="186">
        <f>IF(N130="zákl. přenesená",J130,0)</f>
        <v>0</v>
      </c>
      <c r="BH130" s="186">
        <f>IF(N130="sníž. přenesená",J130,0)</f>
        <v>0</v>
      </c>
      <c r="BI130" s="186">
        <f>IF(N130="nulová",J130,0)</f>
        <v>0</v>
      </c>
      <c r="BJ130" s="20" t="s">
        <v>81</v>
      </c>
      <c r="BK130" s="186">
        <f>ROUND(I130*H130,2)</f>
        <v>0</v>
      </c>
      <c r="BL130" s="20" t="s">
        <v>163</v>
      </c>
      <c r="BM130" s="185" t="s">
        <v>2283</v>
      </c>
    </row>
    <row r="131" s="2" customFormat="1">
      <c r="A131" s="39"/>
      <c r="B131" s="40"/>
      <c r="C131" s="39"/>
      <c r="D131" s="187" t="s">
        <v>165</v>
      </c>
      <c r="E131" s="39"/>
      <c r="F131" s="188" t="s">
        <v>1319</v>
      </c>
      <c r="G131" s="39"/>
      <c r="H131" s="39"/>
      <c r="I131" s="189"/>
      <c r="J131" s="39"/>
      <c r="K131" s="39"/>
      <c r="L131" s="40"/>
      <c r="M131" s="190"/>
      <c r="N131" s="191"/>
      <c r="O131" s="73"/>
      <c r="P131" s="73"/>
      <c r="Q131" s="73"/>
      <c r="R131" s="73"/>
      <c r="S131" s="73"/>
      <c r="T131" s="74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20" t="s">
        <v>165</v>
      </c>
      <c r="AU131" s="20" t="s">
        <v>22</v>
      </c>
    </row>
    <row r="132" s="13" customFormat="1">
      <c r="A132" s="13"/>
      <c r="B132" s="192"/>
      <c r="C132" s="13"/>
      <c r="D132" s="193" t="s">
        <v>167</v>
      </c>
      <c r="E132" s="194" t="s">
        <v>3</v>
      </c>
      <c r="F132" s="195" t="s">
        <v>2284</v>
      </c>
      <c r="G132" s="13"/>
      <c r="H132" s="196">
        <v>14.933999999999999</v>
      </c>
      <c r="I132" s="197"/>
      <c r="J132" s="13"/>
      <c r="K132" s="13"/>
      <c r="L132" s="192"/>
      <c r="M132" s="198"/>
      <c r="N132" s="199"/>
      <c r="O132" s="199"/>
      <c r="P132" s="199"/>
      <c r="Q132" s="199"/>
      <c r="R132" s="199"/>
      <c r="S132" s="199"/>
      <c r="T132" s="200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194" t="s">
        <v>167</v>
      </c>
      <c r="AU132" s="194" t="s">
        <v>22</v>
      </c>
      <c r="AV132" s="13" t="s">
        <v>22</v>
      </c>
      <c r="AW132" s="13" t="s">
        <v>36</v>
      </c>
      <c r="AX132" s="13" t="s">
        <v>74</v>
      </c>
      <c r="AY132" s="194" t="s">
        <v>156</v>
      </c>
    </row>
    <row r="133" s="14" customFormat="1">
      <c r="A133" s="14"/>
      <c r="B133" s="201"/>
      <c r="C133" s="14"/>
      <c r="D133" s="193" t="s">
        <v>167</v>
      </c>
      <c r="E133" s="202" t="s">
        <v>3</v>
      </c>
      <c r="F133" s="203" t="s">
        <v>174</v>
      </c>
      <c r="G133" s="14"/>
      <c r="H133" s="204">
        <v>14.933999999999999</v>
      </c>
      <c r="I133" s="205"/>
      <c r="J133" s="14"/>
      <c r="K133" s="14"/>
      <c r="L133" s="201"/>
      <c r="M133" s="206"/>
      <c r="N133" s="207"/>
      <c r="O133" s="207"/>
      <c r="P133" s="207"/>
      <c r="Q133" s="207"/>
      <c r="R133" s="207"/>
      <c r="S133" s="207"/>
      <c r="T133" s="208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02" t="s">
        <v>167</v>
      </c>
      <c r="AU133" s="202" t="s">
        <v>22</v>
      </c>
      <c r="AV133" s="14" t="s">
        <v>163</v>
      </c>
      <c r="AW133" s="14" t="s">
        <v>36</v>
      </c>
      <c r="AX133" s="14" t="s">
        <v>81</v>
      </c>
      <c r="AY133" s="202" t="s">
        <v>156</v>
      </c>
    </row>
    <row r="134" s="2" customFormat="1" ht="24.15" customHeight="1">
      <c r="A134" s="39"/>
      <c r="B134" s="173"/>
      <c r="C134" s="174" t="s">
        <v>221</v>
      </c>
      <c r="D134" s="174" t="s">
        <v>158</v>
      </c>
      <c r="E134" s="175" t="s">
        <v>234</v>
      </c>
      <c r="F134" s="176" t="s">
        <v>235</v>
      </c>
      <c r="G134" s="177" t="s">
        <v>212</v>
      </c>
      <c r="H134" s="178">
        <v>3.7330000000000001</v>
      </c>
      <c r="I134" s="179"/>
      <c r="J134" s="180">
        <f>ROUND(I134*H134,2)</f>
        <v>0</v>
      </c>
      <c r="K134" s="176" t="s">
        <v>162</v>
      </c>
      <c r="L134" s="40"/>
      <c r="M134" s="181" t="s">
        <v>3</v>
      </c>
      <c r="N134" s="182" t="s">
        <v>45</v>
      </c>
      <c r="O134" s="73"/>
      <c r="P134" s="183">
        <f>O134*H134</f>
        <v>0</v>
      </c>
      <c r="Q134" s="183">
        <v>0</v>
      </c>
      <c r="R134" s="183">
        <f>Q134*H134</f>
        <v>0</v>
      </c>
      <c r="S134" s="183">
        <v>0</v>
      </c>
      <c r="T134" s="184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185" t="s">
        <v>163</v>
      </c>
      <c r="AT134" s="185" t="s">
        <v>158</v>
      </c>
      <c r="AU134" s="185" t="s">
        <v>22</v>
      </c>
      <c r="AY134" s="20" t="s">
        <v>156</v>
      </c>
      <c r="BE134" s="186">
        <f>IF(N134="základní",J134,0)</f>
        <v>0</v>
      </c>
      <c r="BF134" s="186">
        <f>IF(N134="snížená",J134,0)</f>
        <v>0</v>
      </c>
      <c r="BG134" s="186">
        <f>IF(N134="zákl. přenesená",J134,0)</f>
        <v>0</v>
      </c>
      <c r="BH134" s="186">
        <f>IF(N134="sníž. přenesená",J134,0)</f>
        <v>0</v>
      </c>
      <c r="BI134" s="186">
        <f>IF(N134="nulová",J134,0)</f>
        <v>0</v>
      </c>
      <c r="BJ134" s="20" t="s">
        <v>81</v>
      </c>
      <c r="BK134" s="186">
        <f>ROUND(I134*H134,2)</f>
        <v>0</v>
      </c>
      <c r="BL134" s="20" t="s">
        <v>163</v>
      </c>
      <c r="BM134" s="185" t="s">
        <v>2285</v>
      </c>
    </row>
    <row r="135" s="2" customFormat="1">
      <c r="A135" s="39"/>
      <c r="B135" s="40"/>
      <c r="C135" s="39"/>
      <c r="D135" s="187" t="s">
        <v>165</v>
      </c>
      <c r="E135" s="39"/>
      <c r="F135" s="188" t="s">
        <v>237</v>
      </c>
      <c r="G135" s="39"/>
      <c r="H135" s="39"/>
      <c r="I135" s="189"/>
      <c r="J135" s="39"/>
      <c r="K135" s="39"/>
      <c r="L135" s="40"/>
      <c r="M135" s="190"/>
      <c r="N135" s="191"/>
      <c r="O135" s="73"/>
      <c r="P135" s="73"/>
      <c r="Q135" s="73"/>
      <c r="R135" s="73"/>
      <c r="S135" s="73"/>
      <c r="T135" s="74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20" t="s">
        <v>165</v>
      </c>
      <c r="AU135" s="20" t="s">
        <v>22</v>
      </c>
    </row>
    <row r="136" s="13" customFormat="1">
      <c r="A136" s="13"/>
      <c r="B136" s="192"/>
      <c r="C136" s="13"/>
      <c r="D136" s="193" t="s">
        <v>167</v>
      </c>
      <c r="E136" s="194" t="s">
        <v>3</v>
      </c>
      <c r="F136" s="195" t="s">
        <v>2286</v>
      </c>
      <c r="G136" s="13"/>
      <c r="H136" s="196">
        <v>3.7330000000000001</v>
      </c>
      <c r="I136" s="197"/>
      <c r="J136" s="13"/>
      <c r="K136" s="13"/>
      <c r="L136" s="192"/>
      <c r="M136" s="198"/>
      <c r="N136" s="199"/>
      <c r="O136" s="199"/>
      <c r="P136" s="199"/>
      <c r="Q136" s="199"/>
      <c r="R136" s="199"/>
      <c r="S136" s="199"/>
      <c r="T136" s="200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94" t="s">
        <v>167</v>
      </c>
      <c r="AU136" s="194" t="s">
        <v>22</v>
      </c>
      <c r="AV136" s="13" t="s">
        <v>22</v>
      </c>
      <c r="AW136" s="13" t="s">
        <v>36</v>
      </c>
      <c r="AX136" s="13" t="s">
        <v>74</v>
      </c>
      <c r="AY136" s="194" t="s">
        <v>156</v>
      </c>
    </row>
    <row r="137" s="14" customFormat="1">
      <c r="A137" s="14"/>
      <c r="B137" s="201"/>
      <c r="C137" s="14"/>
      <c r="D137" s="193" t="s">
        <v>167</v>
      </c>
      <c r="E137" s="202" t="s">
        <v>3</v>
      </c>
      <c r="F137" s="203" t="s">
        <v>174</v>
      </c>
      <c r="G137" s="14"/>
      <c r="H137" s="204">
        <v>3.7330000000000001</v>
      </c>
      <c r="I137" s="205"/>
      <c r="J137" s="14"/>
      <c r="K137" s="14"/>
      <c r="L137" s="201"/>
      <c r="M137" s="206"/>
      <c r="N137" s="207"/>
      <c r="O137" s="207"/>
      <c r="P137" s="207"/>
      <c r="Q137" s="207"/>
      <c r="R137" s="207"/>
      <c r="S137" s="207"/>
      <c r="T137" s="208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02" t="s">
        <v>167</v>
      </c>
      <c r="AU137" s="202" t="s">
        <v>22</v>
      </c>
      <c r="AV137" s="14" t="s">
        <v>163</v>
      </c>
      <c r="AW137" s="14" t="s">
        <v>36</v>
      </c>
      <c r="AX137" s="14" t="s">
        <v>81</v>
      </c>
      <c r="AY137" s="202" t="s">
        <v>156</v>
      </c>
    </row>
    <row r="138" s="2" customFormat="1" ht="16.5" customHeight="1">
      <c r="A138" s="39"/>
      <c r="B138" s="173"/>
      <c r="C138" s="174" t="s">
        <v>227</v>
      </c>
      <c r="D138" s="174" t="s">
        <v>158</v>
      </c>
      <c r="E138" s="175" t="s">
        <v>255</v>
      </c>
      <c r="F138" s="176" t="s">
        <v>256</v>
      </c>
      <c r="G138" s="177" t="s">
        <v>205</v>
      </c>
      <c r="H138" s="178">
        <v>56.159999999999997</v>
      </c>
      <c r="I138" s="179"/>
      <c r="J138" s="180">
        <f>ROUND(I138*H138,2)</f>
        <v>0</v>
      </c>
      <c r="K138" s="176" t="s">
        <v>162</v>
      </c>
      <c r="L138" s="40"/>
      <c r="M138" s="181" t="s">
        <v>3</v>
      </c>
      <c r="N138" s="182" t="s">
        <v>45</v>
      </c>
      <c r="O138" s="73"/>
      <c r="P138" s="183">
        <f>O138*H138</f>
        <v>0</v>
      </c>
      <c r="Q138" s="183">
        <v>0.00069999999999999999</v>
      </c>
      <c r="R138" s="183">
        <f>Q138*H138</f>
        <v>0.039312</v>
      </c>
      <c r="S138" s="183">
        <v>0</v>
      </c>
      <c r="T138" s="184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185" t="s">
        <v>163</v>
      </c>
      <c r="AT138" s="185" t="s">
        <v>158</v>
      </c>
      <c r="AU138" s="185" t="s">
        <v>22</v>
      </c>
      <c r="AY138" s="20" t="s">
        <v>156</v>
      </c>
      <c r="BE138" s="186">
        <f>IF(N138="základní",J138,0)</f>
        <v>0</v>
      </c>
      <c r="BF138" s="186">
        <f>IF(N138="snížená",J138,0)</f>
        <v>0</v>
      </c>
      <c r="BG138" s="186">
        <f>IF(N138="zákl. přenesená",J138,0)</f>
        <v>0</v>
      </c>
      <c r="BH138" s="186">
        <f>IF(N138="sníž. přenesená",J138,0)</f>
        <v>0</v>
      </c>
      <c r="BI138" s="186">
        <f>IF(N138="nulová",J138,0)</f>
        <v>0</v>
      </c>
      <c r="BJ138" s="20" t="s">
        <v>81</v>
      </c>
      <c r="BK138" s="186">
        <f>ROUND(I138*H138,2)</f>
        <v>0</v>
      </c>
      <c r="BL138" s="20" t="s">
        <v>163</v>
      </c>
      <c r="BM138" s="185" t="s">
        <v>2287</v>
      </c>
    </row>
    <row r="139" s="2" customFormat="1">
      <c r="A139" s="39"/>
      <c r="B139" s="40"/>
      <c r="C139" s="39"/>
      <c r="D139" s="187" t="s">
        <v>165</v>
      </c>
      <c r="E139" s="39"/>
      <c r="F139" s="188" t="s">
        <v>258</v>
      </c>
      <c r="G139" s="39"/>
      <c r="H139" s="39"/>
      <c r="I139" s="189"/>
      <c r="J139" s="39"/>
      <c r="K139" s="39"/>
      <c r="L139" s="40"/>
      <c r="M139" s="190"/>
      <c r="N139" s="191"/>
      <c r="O139" s="73"/>
      <c r="P139" s="73"/>
      <c r="Q139" s="73"/>
      <c r="R139" s="73"/>
      <c r="S139" s="73"/>
      <c r="T139" s="74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20" t="s">
        <v>165</v>
      </c>
      <c r="AU139" s="20" t="s">
        <v>22</v>
      </c>
    </row>
    <row r="140" s="13" customFormat="1">
      <c r="A140" s="13"/>
      <c r="B140" s="192"/>
      <c r="C140" s="13"/>
      <c r="D140" s="193" t="s">
        <v>167</v>
      </c>
      <c r="E140" s="194" t="s">
        <v>3</v>
      </c>
      <c r="F140" s="195" t="s">
        <v>2288</v>
      </c>
      <c r="G140" s="13"/>
      <c r="H140" s="196">
        <v>56.159999999999997</v>
      </c>
      <c r="I140" s="197"/>
      <c r="J140" s="13"/>
      <c r="K140" s="13"/>
      <c r="L140" s="192"/>
      <c r="M140" s="198"/>
      <c r="N140" s="199"/>
      <c r="O140" s="199"/>
      <c r="P140" s="199"/>
      <c r="Q140" s="199"/>
      <c r="R140" s="199"/>
      <c r="S140" s="199"/>
      <c r="T140" s="200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194" t="s">
        <v>167</v>
      </c>
      <c r="AU140" s="194" t="s">
        <v>22</v>
      </c>
      <c r="AV140" s="13" t="s">
        <v>22</v>
      </c>
      <c r="AW140" s="13" t="s">
        <v>36</v>
      </c>
      <c r="AX140" s="13" t="s">
        <v>74</v>
      </c>
      <c r="AY140" s="194" t="s">
        <v>156</v>
      </c>
    </row>
    <row r="141" s="14" customFormat="1">
      <c r="A141" s="14"/>
      <c r="B141" s="201"/>
      <c r="C141" s="14"/>
      <c r="D141" s="193" t="s">
        <v>167</v>
      </c>
      <c r="E141" s="202" t="s">
        <v>3</v>
      </c>
      <c r="F141" s="203" t="s">
        <v>174</v>
      </c>
      <c r="G141" s="14"/>
      <c r="H141" s="204">
        <v>56.159999999999997</v>
      </c>
      <c r="I141" s="205"/>
      <c r="J141" s="14"/>
      <c r="K141" s="14"/>
      <c r="L141" s="201"/>
      <c r="M141" s="206"/>
      <c r="N141" s="207"/>
      <c r="O141" s="207"/>
      <c r="P141" s="207"/>
      <c r="Q141" s="207"/>
      <c r="R141" s="207"/>
      <c r="S141" s="207"/>
      <c r="T141" s="208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02" t="s">
        <v>167</v>
      </c>
      <c r="AU141" s="202" t="s">
        <v>22</v>
      </c>
      <c r="AV141" s="14" t="s">
        <v>163</v>
      </c>
      <c r="AW141" s="14" t="s">
        <v>36</v>
      </c>
      <c r="AX141" s="14" t="s">
        <v>81</v>
      </c>
      <c r="AY141" s="202" t="s">
        <v>156</v>
      </c>
    </row>
    <row r="142" s="2" customFormat="1" ht="24.15" customHeight="1">
      <c r="A142" s="39"/>
      <c r="B142" s="173"/>
      <c r="C142" s="174" t="s">
        <v>233</v>
      </c>
      <c r="D142" s="174" t="s">
        <v>158</v>
      </c>
      <c r="E142" s="175" t="s">
        <v>263</v>
      </c>
      <c r="F142" s="176" t="s">
        <v>264</v>
      </c>
      <c r="G142" s="177" t="s">
        <v>205</v>
      </c>
      <c r="H142" s="178">
        <v>56.159999999999997</v>
      </c>
      <c r="I142" s="179"/>
      <c r="J142" s="180">
        <f>ROUND(I142*H142,2)</f>
        <v>0</v>
      </c>
      <c r="K142" s="176" t="s">
        <v>162</v>
      </c>
      <c r="L142" s="40"/>
      <c r="M142" s="181" t="s">
        <v>3</v>
      </c>
      <c r="N142" s="182" t="s">
        <v>45</v>
      </c>
      <c r="O142" s="73"/>
      <c r="P142" s="183">
        <f>O142*H142</f>
        <v>0</v>
      </c>
      <c r="Q142" s="183">
        <v>0</v>
      </c>
      <c r="R142" s="183">
        <f>Q142*H142</f>
        <v>0</v>
      </c>
      <c r="S142" s="183">
        <v>0</v>
      </c>
      <c r="T142" s="184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185" t="s">
        <v>163</v>
      </c>
      <c r="AT142" s="185" t="s">
        <v>158</v>
      </c>
      <c r="AU142" s="185" t="s">
        <v>22</v>
      </c>
      <c r="AY142" s="20" t="s">
        <v>156</v>
      </c>
      <c r="BE142" s="186">
        <f>IF(N142="základní",J142,0)</f>
        <v>0</v>
      </c>
      <c r="BF142" s="186">
        <f>IF(N142="snížená",J142,0)</f>
        <v>0</v>
      </c>
      <c r="BG142" s="186">
        <f>IF(N142="zákl. přenesená",J142,0)</f>
        <v>0</v>
      </c>
      <c r="BH142" s="186">
        <f>IF(N142="sníž. přenesená",J142,0)</f>
        <v>0</v>
      </c>
      <c r="BI142" s="186">
        <f>IF(N142="nulová",J142,0)</f>
        <v>0</v>
      </c>
      <c r="BJ142" s="20" t="s">
        <v>81</v>
      </c>
      <c r="BK142" s="186">
        <f>ROUND(I142*H142,2)</f>
        <v>0</v>
      </c>
      <c r="BL142" s="20" t="s">
        <v>163</v>
      </c>
      <c r="BM142" s="185" t="s">
        <v>2289</v>
      </c>
    </row>
    <row r="143" s="2" customFormat="1">
      <c r="A143" s="39"/>
      <c r="B143" s="40"/>
      <c r="C143" s="39"/>
      <c r="D143" s="187" t="s">
        <v>165</v>
      </c>
      <c r="E143" s="39"/>
      <c r="F143" s="188" t="s">
        <v>266</v>
      </c>
      <c r="G143" s="39"/>
      <c r="H143" s="39"/>
      <c r="I143" s="189"/>
      <c r="J143" s="39"/>
      <c r="K143" s="39"/>
      <c r="L143" s="40"/>
      <c r="M143" s="190"/>
      <c r="N143" s="191"/>
      <c r="O143" s="73"/>
      <c r="P143" s="73"/>
      <c r="Q143" s="73"/>
      <c r="R143" s="73"/>
      <c r="S143" s="73"/>
      <c r="T143" s="74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20" t="s">
        <v>165</v>
      </c>
      <c r="AU143" s="20" t="s">
        <v>22</v>
      </c>
    </row>
    <row r="144" s="2" customFormat="1" ht="24.15" customHeight="1">
      <c r="A144" s="39"/>
      <c r="B144" s="173"/>
      <c r="C144" s="174" t="s">
        <v>239</v>
      </c>
      <c r="D144" s="174" t="s">
        <v>158</v>
      </c>
      <c r="E144" s="175" t="s">
        <v>2290</v>
      </c>
      <c r="F144" s="176" t="s">
        <v>2291</v>
      </c>
      <c r="G144" s="177" t="s">
        <v>212</v>
      </c>
      <c r="H144" s="178">
        <v>52.020000000000003</v>
      </c>
      <c r="I144" s="179"/>
      <c r="J144" s="180">
        <f>ROUND(I144*H144,2)</f>
        <v>0</v>
      </c>
      <c r="K144" s="176" t="s">
        <v>162</v>
      </c>
      <c r="L144" s="40"/>
      <c r="M144" s="181" t="s">
        <v>3</v>
      </c>
      <c r="N144" s="182" t="s">
        <v>45</v>
      </c>
      <c r="O144" s="73"/>
      <c r="P144" s="183">
        <f>O144*H144</f>
        <v>0</v>
      </c>
      <c r="Q144" s="183">
        <v>0.00139</v>
      </c>
      <c r="R144" s="183">
        <f>Q144*H144</f>
        <v>0.072307800000000005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163</v>
      </c>
      <c r="AT144" s="185" t="s">
        <v>158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2292</v>
      </c>
    </row>
    <row r="145" s="2" customFormat="1">
      <c r="A145" s="39"/>
      <c r="B145" s="40"/>
      <c r="C145" s="39"/>
      <c r="D145" s="187" t="s">
        <v>165</v>
      </c>
      <c r="E145" s="39"/>
      <c r="F145" s="188" t="s">
        <v>2293</v>
      </c>
      <c r="G145" s="39"/>
      <c r="H145" s="39"/>
      <c r="I145" s="189"/>
      <c r="J145" s="39"/>
      <c r="K145" s="39"/>
      <c r="L145" s="40"/>
      <c r="M145" s="190"/>
      <c r="N145" s="191"/>
      <c r="O145" s="73"/>
      <c r="P145" s="73"/>
      <c r="Q145" s="73"/>
      <c r="R145" s="73"/>
      <c r="S145" s="73"/>
      <c r="T145" s="74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20" t="s">
        <v>165</v>
      </c>
      <c r="AU145" s="20" t="s">
        <v>22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2277</v>
      </c>
      <c r="G146" s="13"/>
      <c r="H146" s="196">
        <v>52.020000000000003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4" customFormat="1">
      <c r="A147" s="14"/>
      <c r="B147" s="201"/>
      <c r="C147" s="14"/>
      <c r="D147" s="193" t="s">
        <v>167</v>
      </c>
      <c r="E147" s="202" t="s">
        <v>3</v>
      </c>
      <c r="F147" s="203" t="s">
        <v>174</v>
      </c>
      <c r="G147" s="14"/>
      <c r="H147" s="204">
        <v>52.020000000000003</v>
      </c>
      <c r="I147" s="205"/>
      <c r="J147" s="14"/>
      <c r="K147" s="14"/>
      <c r="L147" s="201"/>
      <c r="M147" s="206"/>
      <c r="N147" s="207"/>
      <c r="O147" s="207"/>
      <c r="P147" s="207"/>
      <c r="Q147" s="207"/>
      <c r="R147" s="207"/>
      <c r="S147" s="207"/>
      <c r="T147" s="208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02" t="s">
        <v>167</v>
      </c>
      <c r="AU147" s="202" t="s">
        <v>22</v>
      </c>
      <c r="AV147" s="14" t="s">
        <v>163</v>
      </c>
      <c r="AW147" s="14" t="s">
        <v>36</v>
      </c>
      <c r="AX147" s="14" t="s">
        <v>81</v>
      </c>
      <c r="AY147" s="202" t="s">
        <v>156</v>
      </c>
    </row>
    <row r="148" s="2" customFormat="1" ht="16.5" customHeight="1">
      <c r="A148" s="39"/>
      <c r="B148" s="173"/>
      <c r="C148" s="174" t="s">
        <v>244</v>
      </c>
      <c r="D148" s="174" t="s">
        <v>158</v>
      </c>
      <c r="E148" s="175" t="s">
        <v>2294</v>
      </c>
      <c r="F148" s="176" t="s">
        <v>2295</v>
      </c>
      <c r="G148" s="177" t="s">
        <v>205</v>
      </c>
      <c r="H148" s="178">
        <v>61.200000000000003</v>
      </c>
      <c r="I148" s="179"/>
      <c r="J148" s="180">
        <f>ROUND(I148*H148,2)</f>
        <v>0</v>
      </c>
      <c r="K148" s="176" t="s">
        <v>162</v>
      </c>
      <c r="L148" s="40"/>
      <c r="M148" s="181" t="s">
        <v>3</v>
      </c>
      <c r="N148" s="182" t="s">
        <v>45</v>
      </c>
      <c r="O148" s="73"/>
      <c r="P148" s="183">
        <f>O148*H148</f>
        <v>0</v>
      </c>
      <c r="Q148" s="183">
        <v>0.00149</v>
      </c>
      <c r="R148" s="183">
        <f>Q148*H148</f>
        <v>0.091188000000000005</v>
      </c>
      <c r="S148" s="183">
        <v>0</v>
      </c>
      <c r="T148" s="184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185" t="s">
        <v>163</v>
      </c>
      <c r="AT148" s="185" t="s">
        <v>158</v>
      </c>
      <c r="AU148" s="185" t="s">
        <v>22</v>
      </c>
      <c r="AY148" s="20" t="s">
        <v>156</v>
      </c>
      <c r="BE148" s="186">
        <f>IF(N148="základní",J148,0)</f>
        <v>0</v>
      </c>
      <c r="BF148" s="186">
        <f>IF(N148="snížená",J148,0)</f>
        <v>0</v>
      </c>
      <c r="BG148" s="186">
        <f>IF(N148="zákl. přenesená",J148,0)</f>
        <v>0</v>
      </c>
      <c r="BH148" s="186">
        <f>IF(N148="sníž. přenesená",J148,0)</f>
        <v>0</v>
      </c>
      <c r="BI148" s="186">
        <f>IF(N148="nulová",J148,0)</f>
        <v>0</v>
      </c>
      <c r="BJ148" s="20" t="s">
        <v>81</v>
      </c>
      <c r="BK148" s="186">
        <f>ROUND(I148*H148,2)</f>
        <v>0</v>
      </c>
      <c r="BL148" s="20" t="s">
        <v>163</v>
      </c>
      <c r="BM148" s="185" t="s">
        <v>2296</v>
      </c>
    </row>
    <row r="149" s="2" customFormat="1">
      <c r="A149" s="39"/>
      <c r="B149" s="40"/>
      <c r="C149" s="39"/>
      <c r="D149" s="187" t="s">
        <v>165</v>
      </c>
      <c r="E149" s="39"/>
      <c r="F149" s="188" t="s">
        <v>2297</v>
      </c>
      <c r="G149" s="39"/>
      <c r="H149" s="39"/>
      <c r="I149" s="189"/>
      <c r="J149" s="39"/>
      <c r="K149" s="39"/>
      <c r="L149" s="40"/>
      <c r="M149" s="190"/>
      <c r="N149" s="191"/>
      <c r="O149" s="73"/>
      <c r="P149" s="73"/>
      <c r="Q149" s="73"/>
      <c r="R149" s="73"/>
      <c r="S149" s="73"/>
      <c r="T149" s="74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20" t="s">
        <v>165</v>
      </c>
      <c r="AU149" s="20" t="s">
        <v>22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2298</v>
      </c>
      <c r="G150" s="13"/>
      <c r="H150" s="196">
        <v>61.200000000000003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4" customFormat="1">
      <c r="A151" s="14"/>
      <c r="B151" s="201"/>
      <c r="C151" s="14"/>
      <c r="D151" s="193" t="s">
        <v>167</v>
      </c>
      <c r="E151" s="202" t="s">
        <v>3</v>
      </c>
      <c r="F151" s="203" t="s">
        <v>174</v>
      </c>
      <c r="G151" s="14"/>
      <c r="H151" s="204">
        <v>61.200000000000003</v>
      </c>
      <c r="I151" s="205"/>
      <c r="J151" s="14"/>
      <c r="K151" s="14"/>
      <c r="L151" s="201"/>
      <c r="M151" s="206"/>
      <c r="N151" s="207"/>
      <c r="O151" s="207"/>
      <c r="P151" s="207"/>
      <c r="Q151" s="207"/>
      <c r="R151" s="207"/>
      <c r="S151" s="207"/>
      <c r="T151" s="208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02" t="s">
        <v>167</v>
      </c>
      <c r="AU151" s="202" t="s">
        <v>22</v>
      </c>
      <c r="AV151" s="14" t="s">
        <v>163</v>
      </c>
      <c r="AW151" s="14" t="s">
        <v>36</v>
      </c>
      <c r="AX151" s="14" t="s">
        <v>81</v>
      </c>
      <c r="AY151" s="202" t="s">
        <v>156</v>
      </c>
    </row>
    <row r="152" s="2" customFormat="1" ht="24.15" customHeight="1">
      <c r="A152" s="39"/>
      <c r="B152" s="173"/>
      <c r="C152" s="174" t="s">
        <v>9</v>
      </c>
      <c r="D152" s="174" t="s">
        <v>158</v>
      </c>
      <c r="E152" s="175" t="s">
        <v>2299</v>
      </c>
      <c r="F152" s="176" t="s">
        <v>2300</v>
      </c>
      <c r="G152" s="177" t="s">
        <v>205</v>
      </c>
      <c r="H152" s="178">
        <v>61.200000000000003</v>
      </c>
      <c r="I152" s="179"/>
      <c r="J152" s="180">
        <f>ROUND(I152*H152,2)</f>
        <v>0</v>
      </c>
      <c r="K152" s="176" t="s">
        <v>162</v>
      </c>
      <c r="L152" s="40"/>
      <c r="M152" s="181" t="s">
        <v>3</v>
      </c>
      <c r="N152" s="182" t="s">
        <v>45</v>
      </c>
      <c r="O152" s="73"/>
      <c r="P152" s="183">
        <f>O152*H152</f>
        <v>0</v>
      </c>
      <c r="Q152" s="183">
        <v>0</v>
      </c>
      <c r="R152" s="183">
        <f>Q152*H152</f>
        <v>0</v>
      </c>
      <c r="S152" s="183">
        <v>0</v>
      </c>
      <c r="T152" s="184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185" t="s">
        <v>163</v>
      </c>
      <c r="AT152" s="185" t="s">
        <v>158</v>
      </c>
      <c r="AU152" s="185" t="s">
        <v>22</v>
      </c>
      <c r="AY152" s="20" t="s">
        <v>156</v>
      </c>
      <c r="BE152" s="186">
        <f>IF(N152="základní",J152,0)</f>
        <v>0</v>
      </c>
      <c r="BF152" s="186">
        <f>IF(N152="snížená",J152,0)</f>
        <v>0</v>
      </c>
      <c r="BG152" s="186">
        <f>IF(N152="zákl. přenesená",J152,0)</f>
        <v>0</v>
      </c>
      <c r="BH152" s="186">
        <f>IF(N152="sníž. přenesená",J152,0)</f>
        <v>0</v>
      </c>
      <c r="BI152" s="186">
        <f>IF(N152="nulová",J152,0)</f>
        <v>0</v>
      </c>
      <c r="BJ152" s="20" t="s">
        <v>81</v>
      </c>
      <c r="BK152" s="186">
        <f>ROUND(I152*H152,2)</f>
        <v>0</v>
      </c>
      <c r="BL152" s="20" t="s">
        <v>163</v>
      </c>
      <c r="BM152" s="185" t="s">
        <v>2301</v>
      </c>
    </row>
    <row r="153" s="2" customFormat="1">
      <c r="A153" s="39"/>
      <c r="B153" s="40"/>
      <c r="C153" s="39"/>
      <c r="D153" s="187" t="s">
        <v>165</v>
      </c>
      <c r="E153" s="39"/>
      <c r="F153" s="188" t="s">
        <v>2302</v>
      </c>
      <c r="G153" s="39"/>
      <c r="H153" s="39"/>
      <c r="I153" s="189"/>
      <c r="J153" s="39"/>
      <c r="K153" s="39"/>
      <c r="L153" s="40"/>
      <c r="M153" s="190"/>
      <c r="N153" s="191"/>
      <c r="O153" s="73"/>
      <c r="P153" s="73"/>
      <c r="Q153" s="73"/>
      <c r="R153" s="73"/>
      <c r="S153" s="73"/>
      <c r="T153" s="74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20" t="s">
        <v>165</v>
      </c>
      <c r="AU153" s="20" t="s">
        <v>22</v>
      </c>
    </row>
    <row r="154" s="2" customFormat="1" ht="24.15" customHeight="1">
      <c r="A154" s="39"/>
      <c r="B154" s="173"/>
      <c r="C154" s="174" t="s">
        <v>254</v>
      </c>
      <c r="D154" s="174" t="s">
        <v>158</v>
      </c>
      <c r="E154" s="175" t="s">
        <v>2303</v>
      </c>
      <c r="F154" s="176" t="s">
        <v>2304</v>
      </c>
      <c r="G154" s="177" t="s">
        <v>212</v>
      </c>
      <c r="H154" s="178">
        <v>52.020000000000003</v>
      </c>
      <c r="I154" s="179"/>
      <c r="J154" s="180">
        <f>ROUND(I154*H154,2)</f>
        <v>0</v>
      </c>
      <c r="K154" s="176" t="s">
        <v>162</v>
      </c>
      <c r="L154" s="40"/>
      <c r="M154" s="181" t="s">
        <v>3</v>
      </c>
      <c r="N154" s="182" t="s">
        <v>45</v>
      </c>
      <c r="O154" s="73"/>
      <c r="P154" s="183">
        <f>O154*H154</f>
        <v>0</v>
      </c>
      <c r="Q154" s="183">
        <v>0</v>
      </c>
      <c r="R154" s="183">
        <f>Q154*H154</f>
        <v>0</v>
      </c>
      <c r="S154" s="183">
        <v>0</v>
      </c>
      <c r="T154" s="184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185" t="s">
        <v>163</v>
      </c>
      <c r="AT154" s="185" t="s">
        <v>158</v>
      </c>
      <c r="AU154" s="185" t="s">
        <v>22</v>
      </c>
      <c r="AY154" s="20" t="s">
        <v>156</v>
      </c>
      <c r="BE154" s="186">
        <f>IF(N154="základní",J154,0)</f>
        <v>0</v>
      </c>
      <c r="BF154" s="186">
        <f>IF(N154="snížená",J154,0)</f>
        <v>0</v>
      </c>
      <c r="BG154" s="186">
        <f>IF(N154="zákl. přenesená",J154,0)</f>
        <v>0</v>
      </c>
      <c r="BH154" s="186">
        <f>IF(N154="sníž. přenesená",J154,0)</f>
        <v>0</v>
      </c>
      <c r="BI154" s="186">
        <f>IF(N154="nulová",J154,0)</f>
        <v>0</v>
      </c>
      <c r="BJ154" s="20" t="s">
        <v>81</v>
      </c>
      <c r="BK154" s="186">
        <f>ROUND(I154*H154,2)</f>
        <v>0</v>
      </c>
      <c r="BL154" s="20" t="s">
        <v>163</v>
      </c>
      <c r="BM154" s="185" t="s">
        <v>2305</v>
      </c>
    </row>
    <row r="155" s="2" customFormat="1">
      <c r="A155" s="39"/>
      <c r="B155" s="40"/>
      <c r="C155" s="39"/>
      <c r="D155" s="187" t="s">
        <v>165</v>
      </c>
      <c r="E155" s="39"/>
      <c r="F155" s="188" t="s">
        <v>2306</v>
      </c>
      <c r="G155" s="39"/>
      <c r="H155" s="39"/>
      <c r="I155" s="189"/>
      <c r="J155" s="39"/>
      <c r="K155" s="39"/>
      <c r="L155" s="40"/>
      <c r="M155" s="190"/>
      <c r="N155" s="191"/>
      <c r="O155" s="73"/>
      <c r="P155" s="73"/>
      <c r="Q155" s="73"/>
      <c r="R155" s="73"/>
      <c r="S155" s="73"/>
      <c r="T155" s="74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20" t="s">
        <v>165</v>
      </c>
      <c r="AU155" s="20" t="s">
        <v>22</v>
      </c>
    </row>
    <row r="156" s="2" customFormat="1" ht="37.8" customHeight="1">
      <c r="A156" s="39"/>
      <c r="B156" s="173"/>
      <c r="C156" s="174" t="s">
        <v>262</v>
      </c>
      <c r="D156" s="174" t="s">
        <v>158</v>
      </c>
      <c r="E156" s="175" t="s">
        <v>268</v>
      </c>
      <c r="F156" s="176" t="s">
        <v>269</v>
      </c>
      <c r="G156" s="177" t="s">
        <v>212</v>
      </c>
      <c r="H156" s="178">
        <v>17.736999999999998</v>
      </c>
      <c r="I156" s="179"/>
      <c r="J156" s="180">
        <f>ROUND(I156*H156,2)</f>
        <v>0</v>
      </c>
      <c r="K156" s="176" t="s">
        <v>162</v>
      </c>
      <c r="L156" s="40"/>
      <c r="M156" s="181" t="s">
        <v>3</v>
      </c>
      <c r="N156" s="182" t="s">
        <v>45</v>
      </c>
      <c r="O156" s="73"/>
      <c r="P156" s="183">
        <f>O156*H156</f>
        <v>0</v>
      </c>
      <c r="Q156" s="183">
        <v>0</v>
      </c>
      <c r="R156" s="183">
        <f>Q156*H156</f>
        <v>0</v>
      </c>
      <c r="S156" s="183">
        <v>0</v>
      </c>
      <c r="T156" s="184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185" t="s">
        <v>163</v>
      </c>
      <c r="AT156" s="185" t="s">
        <v>158</v>
      </c>
      <c r="AU156" s="185" t="s">
        <v>22</v>
      </c>
      <c r="AY156" s="20" t="s">
        <v>156</v>
      </c>
      <c r="BE156" s="186">
        <f>IF(N156="základní",J156,0)</f>
        <v>0</v>
      </c>
      <c r="BF156" s="186">
        <f>IF(N156="snížená",J156,0)</f>
        <v>0</v>
      </c>
      <c r="BG156" s="186">
        <f>IF(N156="zákl. přenesená",J156,0)</f>
        <v>0</v>
      </c>
      <c r="BH156" s="186">
        <f>IF(N156="sníž. přenesená",J156,0)</f>
        <v>0</v>
      </c>
      <c r="BI156" s="186">
        <f>IF(N156="nulová",J156,0)</f>
        <v>0</v>
      </c>
      <c r="BJ156" s="20" t="s">
        <v>81</v>
      </c>
      <c r="BK156" s="186">
        <f>ROUND(I156*H156,2)</f>
        <v>0</v>
      </c>
      <c r="BL156" s="20" t="s">
        <v>163</v>
      </c>
      <c r="BM156" s="185" t="s">
        <v>2307</v>
      </c>
    </row>
    <row r="157" s="2" customFormat="1">
      <c r="A157" s="39"/>
      <c r="B157" s="40"/>
      <c r="C157" s="39"/>
      <c r="D157" s="187" t="s">
        <v>165</v>
      </c>
      <c r="E157" s="39"/>
      <c r="F157" s="188" t="s">
        <v>271</v>
      </c>
      <c r="G157" s="39"/>
      <c r="H157" s="39"/>
      <c r="I157" s="189"/>
      <c r="J157" s="39"/>
      <c r="K157" s="39"/>
      <c r="L157" s="40"/>
      <c r="M157" s="190"/>
      <c r="N157" s="191"/>
      <c r="O157" s="73"/>
      <c r="P157" s="73"/>
      <c r="Q157" s="73"/>
      <c r="R157" s="73"/>
      <c r="S157" s="73"/>
      <c r="T157" s="74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20" t="s">
        <v>165</v>
      </c>
      <c r="AU157" s="20" t="s">
        <v>22</v>
      </c>
    </row>
    <row r="158" s="13" customFormat="1">
      <c r="A158" s="13"/>
      <c r="B158" s="192"/>
      <c r="C158" s="13"/>
      <c r="D158" s="193" t="s">
        <v>167</v>
      </c>
      <c r="E158" s="194" t="s">
        <v>3</v>
      </c>
      <c r="F158" s="195" t="s">
        <v>2308</v>
      </c>
      <c r="G158" s="13"/>
      <c r="H158" s="196">
        <v>17.736999999999998</v>
      </c>
      <c r="I158" s="197"/>
      <c r="J158" s="13"/>
      <c r="K158" s="13"/>
      <c r="L158" s="192"/>
      <c r="M158" s="198"/>
      <c r="N158" s="199"/>
      <c r="O158" s="199"/>
      <c r="P158" s="199"/>
      <c r="Q158" s="199"/>
      <c r="R158" s="199"/>
      <c r="S158" s="199"/>
      <c r="T158" s="200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194" t="s">
        <v>167</v>
      </c>
      <c r="AU158" s="194" t="s">
        <v>22</v>
      </c>
      <c r="AV158" s="13" t="s">
        <v>22</v>
      </c>
      <c r="AW158" s="13" t="s">
        <v>36</v>
      </c>
      <c r="AX158" s="13" t="s">
        <v>74</v>
      </c>
      <c r="AY158" s="194" t="s">
        <v>156</v>
      </c>
    </row>
    <row r="159" s="14" customFormat="1">
      <c r="A159" s="14"/>
      <c r="B159" s="201"/>
      <c r="C159" s="14"/>
      <c r="D159" s="193" t="s">
        <v>167</v>
      </c>
      <c r="E159" s="202" t="s">
        <v>3</v>
      </c>
      <c r="F159" s="203" t="s">
        <v>174</v>
      </c>
      <c r="G159" s="14"/>
      <c r="H159" s="204">
        <v>17.736999999999998</v>
      </c>
      <c r="I159" s="205"/>
      <c r="J159" s="14"/>
      <c r="K159" s="14"/>
      <c r="L159" s="201"/>
      <c r="M159" s="206"/>
      <c r="N159" s="207"/>
      <c r="O159" s="207"/>
      <c r="P159" s="207"/>
      <c r="Q159" s="207"/>
      <c r="R159" s="207"/>
      <c r="S159" s="207"/>
      <c r="T159" s="208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02" t="s">
        <v>167</v>
      </c>
      <c r="AU159" s="202" t="s">
        <v>22</v>
      </c>
      <c r="AV159" s="14" t="s">
        <v>163</v>
      </c>
      <c r="AW159" s="14" t="s">
        <v>36</v>
      </c>
      <c r="AX159" s="14" t="s">
        <v>81</v>
      </c>
      <c r="AY159" s="202" t="s">
        <v>156</v>
      </c>
    </row>
    <row r="160" s="2" customFormat="1" ht="37.8" customHeight="1">
      <c r="A160" s="39"/>
      <c r="B160" s="173"/>
      <c r="C160" s="174" t="s">
        <v>267</v>
      </c>
      <c r="D160" s="174" t="s">
        <v>158</v>
      </c>
      <c r="E160" s="175" t="s">
        <v>274</v>
      </c>
      <c r="F160" s="176" t="s">
        <v>275</v>
      </c>
      <c r="G160" s="177" t="s">
        <v>212</v>
      </c>
      <c r="H160" s="178">
        <v>17.736999999999998</v>
      </c>
      <c r="I160" s="179"/>
      <c r="J160" s="180">
        <f>ROUND(I160*H160,2)</f>
        <v>0</v>
      </c>
      <c r="K160" s="176" t="s">
        <v>162</v>
      </c>
      <c r="L160" s="40"/>
      <c r="M160" s="181" t="s">
        <v>3</v>
      </c>
      <c r="N160" s="182" t="s">
        <v>45</v>
      </c>
      <c r="O160" s="73"/>
      <c r="P160" s="183">
        <f>O160*H160</f>
        <v>0</v>
      </c>
      <c r="Q160" s="183">
        <v>0</v>
      </c>
      <c r="R160" s="183">
        <f>Q160*H160</f>
        <v>0</v>
      </c>
      <c r="S160" s="183">
        <v>0</v>
      </c>
      <c r="T160" s="184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185" t="s">
        <v>163</v>
      </c>
      <c r="AT160" s="185" t="s">
        <v>158</v>
      </c>
      <c r="AU160" s="185" t="s">
        <v>22</v>
      </c>
      <c r="AY160" s="20" t="s">
        <v>156</v>
      </c>
      <c r="BE160" s="186">
        <f>IF(N160="základní",J160,0)</f>
        <v>0</v>
      </c>
      <c r="BF160" s="186">
        <f>IF(N160="snížená",J160,0)</f>
        <v>0</v>
      </c>
      <c r="BG160" s="186">
        <f>IF(N160="zákl. přenesená",J160,0)</f>
        <v>0</v>
      </c>
      <c r="BH160" s="186">
        <f>IF(N160="sníž. přenesená",J160,0)</f>
        <v>0</v>
      </c>
      <c r="BI160" s="186">
        <f>IF(N160="nulová",J160,0)</f>
        <v>0</v>
      </c>
      <c r="BJ160" s="20" t="s">
        <v>81</v>
      </c>
      <c r="BK160" s="186">
        <f>ROUND(I160*H160,2)</f>
        <v>0</v>
      </c>
      <c r="BL160" s="20" t="s">
        <v>163</v>
      </c>
      <c r="BM160" s="185" t="s">
        <v>2309</v>
      </c>
    </row>
    <row r="161" s="2" customFormat="1">
      <c r="A161" s="39"/>
      <c r="B161" s="40"/>
      <c r="C161" s="39"/>
      <c r="D161" s="187" t="s">
        <v>165</v>
      </c>
      <c r="E161" s="39"/>
      <c r="F161" s="188" t="s">
        <v>277</v>
      </c>
      <c r="G161" s="39"/>
      <c r="H161" s="39"/>
      <c r="I161" s="189"/>
      <c r="J161" s="39"/>
      <c r="K161" s="39"/>
      <c r="L161" s="40"/>
      <c r="M161" s="190"/>
      <c r="N161" s="191"/>
      <c r="O161" s="73"/>
      <c r="P161" s="73"/>
      <c r="Q161" s="73"/>
      <c r="R161" s="73"/>
      <c r="S161" s="73"/>
      <c r="T161" s="74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20" t="s">
        <v>165</v>
      </c>
      <c r="AU161" s="20" t="s">
        <v>22</v>
      </c>
    </row>
    <row r="162" s="2" customFormat="1" ht="37.8" customHeight="1">
      <c r="A162" s="39"/>
      <c r="B162" s="173"/>
      <c r="C162" s="174" t="s">
        <v>273</v>
      </c>
      <c r="D162" s="174" t="s">
        <v>158</v>
      </c>
      <c r="E162" s="175" t="s">
        <v>280</v>
      </c>
      <c r="F162" s="176" t="s">
        <v>281</v>
      </c>
      <c r="G162" s="177" t="s">
        <v>212</v>
      </c>
      <c r="H162" s="178">
        <v>46.100999999999999</v>
      </c>
      <c r="I162" s="179"/>
      <c r="J162" s="180">
        <f>ROUND(I162*H162,2)</f>
        <v>0</v>
      </c>
      <c r="K162" s="176" t="s">
        <v>162</v>
      </c>
      <c r="L162" s="40"/>
      <c r="M162" s="181" t="s">
        <v>3</v>
      </c>
      <c r="N162" s="182" t="s">
        <v>45</v>
      </c>
      <c r="O162" s="73"/>
      <c r="P162" s="183">
        <f>O162*H162</f>
        <v>0</v>
      </c>
      <c r="Q162" s="183">
        <v>0</v>
      </c>
      <c r="R162" s="183">
        <f>Q162*H162</f>
        <v>0</v>
      </c>
      <c r="S162" s="183">
        <v>0</v>
      </c>
      <c r="T162" s="184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185" t="s">
        <v>163</v>
      </c>
      <c r="AT162" s="185" t="s">
        <v>158</v>
      </c>
      <c r="AU162" s="185" t="s">
        <v>22</v>
      </c>
      <c r="AY162" s="20" t="s">
        <v>156</v>
      </c>
      <c r="BE162" s="186">
        <f>IF(N162="základní",J162,0)</f>
        <v>0</v>
      </c>
      <c r="BF162" s="186">
        <f>IF(N162="snížená",J162,0)</f>
        <v>0</v>
      </c>
      <c r="BG162" s="186">
        <f>IF(N162="zákl. přenesená",J162,0)</f>
        <v>0</v>
      </c>
      <c r="BH162" s="186">
        <f>IF(N162="sníž. přenesená",J162,0)</f>
        <v>0</v>
      </c>
      <c r="BI162" s="186">
        <f>IF(N162="nulová",J162,0)</f>
        <v>0</v>
      </c>
      <c r="BJ162" s="20" t="s">
        <v>81</v>
      </c>
      <c r="BK162" s="186">
        <f>ROUND(I162*H162,2)</f>
        <v>0</v>
      </c>
      <c r="BL162" s="20" t="s">
        <v>163</v>
      </c>
      <c r="BM162" s="185" t="s">
        <v>2310</v>
      </c>
    </row>
    <row r="163" s="2" customFormat="1">
      <c r="A163" s="39"/>
      <c r="B163" s="40"/>
      <c r="C163" s="39"/>
      <c r="D163" s="187" t="s">
        <v>165</v>
      </c>
      <c r="E163" s="39"/>
      <c r="F163" s="188" t="s">
        <v>283</v>
      </c>
      <c r="G163" s="39"/>
      <c r="H163" s="39"/>
      <c r="I163" s="189"/>
      <c r="J163" s="39"/>
      <c r="K163" s="39"/>
      <c r="L163" s="40"/>
      <c r="M163" s="190"/>
      <c r="N163" s="191"/>
      <c r="O163" s="73"/>
      <c r="P163" s="73"/>
      <c r="Q163" s="73"/>
      <c r="R163" s="73"/>
      <c r="S163" s="73"/>
      <c r="T163" s="74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20" t="s">
        <v>165</v>
      </c>
      <c r="AU163" s="20" t="s">
        <v>22</v>
      </c>
    </row>
    <row r="164" s="13" customFormat="1">
      <c r="A164" s="13"/>
      <c r="B164" s="192"/>
      <c r="C164" s="13"/>
      <c r="D164" s="193" t="s">
        <v>167</v>
      </c>
      <c r="E164" s="194" t="s">
        <v>3</v>
      </c>
      <c r="F164" s="195" t="s">
        <v>2311</v>
      </c>
      <c r="G164" s="13"/>
      <c r="H164" s="196">
        <v>57.625999999999998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167</v>
      </c>
      <c r="AU164" s="194" t="s">
        <v>22</v>
      </c>
      <c r="AV164" s="13" t="s">
        <v>22</v>
      </c>
      <c r="AW164" s="13" t="s">
        <v>36</v>
      </c>
      <c r="AX164" s="13" t="s">
        <v>74</v>
      </c>
      <c r="AY164" s="194" t="s">
        <v>156</v>
      </c>
    </row>
    <row r="165" s="15" customFormat="1">
      <c r="A165" s="15"/>
      <c r="B165" s="209"/>
      <c r="C165" s="15"/>
      <c r="D165" s="193" t="s">
        <v>167</v>
      </c>
      <c r="E165" s="210" t="s">
        <v>3</v>
      </c>
      <c r="F165" s="211" t="s">
        <v>219</v>
      </c>
      <c r="G165" s="15"/>
      <c r="H165" s="212">
        <v>57.625999999999998</v>
      </c>
      <c r="I165" s="213"/>
      <c r="J165" s="15"/>
      <c r="K165" s="15"/>
      <c r="L165" s="209"/>
      <c r="M165" s="214"/>
      <c r="N165" s="215"/>
      <c r="O165" s="215"/>
      <c r="P165" s="215"/>
      <c r="Q165" s="215"/>
      <c r="R165" s="215"/>
      <c r="S165" s="215"/>
      <c r="T165" s="216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10" t="s">
        <v>167</v>
      </c>
      <c r="AU165" s="210" t="s">
        <v>22</v>
      </c>
      <c r="AV165" s="15" t="s">
        <v>175</v>
      </c>
      <c r="AW165" s="15" t="s">
        <v>36</v>
      </c>
      <c r="AX165" s="15" t="s">
        <v>74</v>
      </c>
      <c r="AY165" s="210" t="s">
        <v>156</v>
      </c>
    </row>
    <row r="166" s="13" customFormat="1">
      <c r="A166" s="13"/>
      <c r="B166" s="192"/>
      <c r="C166" s="13"/>
      <c r="D166" s="193" t="s">
        <v>167</v>
      </c>
      <c r="E166" s="194" t="s">
        <v>3</v>
      </c>
      <c r="F166" s="195" t="s">
        <v>2312</v>
      </c>
      <c r="G166" s="13"/>
      <c r="H166" s="196">
        <v>46.100999999999999</v>
      </c>
      <c r="I166" s="197"/>
      <c r="J166" s="13"/>
      <c r="K166" s="13"/>
      <c r="L166" s="192"/>
      <c r="M166" s="198"/>
      <c r="N166" s="199"/>
      <c r="O166" s="199"/>
      <c r="P166" s="199"/>
      <c r="Q166" s="199"/>
      <c r="R166" s="199"/>
      <c r="S166" s="199"/>
      <c r="T166" s="200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194" t="s">
        <v>167</v>
      </c>
      <c r="AU166" s="194" t="s">
        <v>22</v>
      </c>
      <c r="AV166" s="13" t="s">
        <v>22</v>
      </c>
      <c r="AW166" s="13" t="s">
        <v>36</v>
      </c>
      <c r="AX166" s="13" t="s">
        <v>74</v>
      </c>
      <c r="AY166" s="194" t="s">
        <v>156</v>
      </c>
    </row>
    <row r="167" s="15" customFormat="1">
      <c r="A167" s="15"/>
      <c r="B167" s="209"/>
      <c r="C167" s="15"/>
      <c r="D167" s="193" t="s">
        <v>167</v>
      </c>
      <c r="E167" s="210" t="s">
        <v>3</v>
      </c>
      <c r="F167" s="211" t="s">
        <v>219</v>
      </c>
      <c r="G167" s="15"/>
      <c r="H167" s="212">
        <v>46.100999999999999</v>
      </c>
      <c r="I167" s="213"/>
      <c r="J167" s="15"/>
      <c r="K167" s="15"/>
      <c r="L167" s="209"/>
      <c r="M167" s="214"/>
      <c r="N167" s="215"/>
      <c r="O167" s="215"/>
      <c r="P167" s="215"/>
      <c r="Q167" s="215"/>
      <c r="R167" s="215"/>
      <c r="S167" s="215"/>
      <c r="T167" s="216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10" t="s">
        <v>167</v>
      </c>
      <c r="AU167" s="210" t="s">
        <v>22</v>
      </c>
      <c r="AV167" s="15" t="s">
        <v>175</v>
      </c>
      <c r="AW167" s="15" t="s">
        <v>36</v>
      </c>
      <c r="AX167" s="15" t="s">
        <v>81</v>
      </c>
      <c r="AY167" s="210" t="s">
        <v>156</v>
      </c>
    </row>
    <row r="168" s="2" customFormat="1" ht="37.8" customHeight="1">
      <c r="A168" s="39"/>
      <c r="B168" s="173"/>
      <c r="C168" s="174" t="s">
        <v>279</v>
      </c>
      <c r="D168" s="174" t="s">
        <v>158</v>
      </c>
      <c r="E168" s="175" t="s">
        <v>287</v>
      </c>
      <c r="F168" s="176" t="s">
        <v>288</v>
      </c>
      <c r="G168" s="177" t="s">
        <v>212</v>
      </c>
      <c r="H168" s="178">
        <v>11.525</v>
      </c>
      <c r="I168" s="179"/>
      <c r="J168" s="180">
        <f>ROUND(I168*H168,2)</f>
        <v>0</v>
      </c>
      <c r="K168" s="176" t="s">
        <v>162</v>
      </c>
      <c r="L168" s="40"/>
      <c r="M168" s="181" t="s">
        <v>3</v>
      </c>
      <c r="N168" s="182" t="s">
        <v>45</v>
      </c>
      <c r="O168" s="73"/>
      <c r="P168" s="183">
        <f>O168*H168</f>
        <v>0</v>
      </c>
      <c r="Q168" s="183">
        <v>0</v>
      </c>
      <c r="R168" s="183">
        <f>Q168*H168</f>
        <v>0</v>
      </c>
      <c r="S168" s="183">
        <v>0</v>
      </c>
      <c r="T168" s="184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185" t="s">
        <v>163</v>
      </c>
      <c r="AT168" s="185" t="s">
        <v>158</v>
      </c>
      <c r="AU168" s="185" t="s">
        <v>22</v>
      </c>
      <c r="AY168" s="20" t="s">
        <v>156</v>
      </c>
      <c r="BE168" s="186">
        <f>IF(N168="základní",J168,0)</f>
        <v>0</v>
      </c>
      <c r="BF168" s="186">
        <f>IF(N168="snížená",J168,0)</f>
        <v>0</v>
      </c>
      <c r="BG168" s="186">
        <f>IF(N168="zákl. přenesená",J168,0)</f>
        <v>0</v>
      </c>
      <c r="BH168" s="186">
        <f>IF(N168="sníž. přenesená",J168,0)</f>
        <v>0</v>
      </c>
      <c r="BI168" s="186">
        <f>IF(N168="nulová",J168,0)</f>
        <v>0</v>
      </c>
      <c r="BJ168" s="20" t="s">
        <v>81</v>
      </c>
      <c r="BK168" s="186">
        <f>ROUND(I168*H168,2)</f>
        <v>0</v>
      </c>
      <c r="BL168" s="20" t="s">
        <v>163</v>
      </c>
      <c r="BM168" s="185" t="s">
        <v>2313</v>
      </c>
    </row>
    <row r="169" s="2" customFormat="1">
      <c r="A169" s="39"/>
      <c r="B169" s="40"/>
      <c r="C169" s="39"/>
      <c r="D169" s="187" t="s">
        <v>165</v>
      </c>
      <c r="E169" s="39"/>
      <c r="F169" s="188" t="s">
        <v>290</v>
      </c>
      <c r="G169" s="39"/>
      <c r="H169" s="39"/>
      <c r="I169" s="189"/>
      <c r="J169" s="39"/>
      <c r="K169" s="39"/>
      <c r="L169" s="40"/>
      <c r="M169" s="190"/>
      <c r="N169" s="191"/>
      <c r="O169" s="73"/>
      <c r="P169" s="73"/>
      <c r="Q169" s="73"/>
      <c r="R169" s="73"/>
      <c r="S169" s="73"/>
      <c r="T169" s="74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20" t="s">
        <v>165</v>
      </c>
      <c r="AU169" s="20" t="s">
        <v>22</v>
      </c>
    </row>
    <row r="170" s="13" customFormat="1">
      <c r="A170" s="13"/>
      <c r="B170" s="192"/>
      <c r="C170" s="13"/>
      <c r="D170" s="193" t="s">
        <v>167</v>
      </c>
      <c r="E170" s="194" t="s">
        <v>3</v>
      </c>
      <c r="F170" s="195" t="s">
        <v>2314</v>
      </c>
      <c r="G170" s="13"/>
      <c r="H170" s="196">
        <v>11.525</v>
      </c>
      <c r="I170" s="197"/>
      <c r="J170" s="13"/>
      <c r="K170" s="13"/>
      <c r="L170" s="192"/>
      <c r="M170" s="198"/>
      <c r="N170" s="199"/>
      <c r="O170" s="199"/>
      <c r="P170" s="199"/>
      <c r="Q170" s="199"/>
      <c r="R170" s="199"/>
      <c r="S170" s="199"/>
      <c r="T170" s="200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194" t="s">
        <v>167</v>
      </c>
      <c r="AU170" s="194" t="s">
        <v>22</v>
      </c>
      <c r="AV170" s="13" t="s">
        <v>22</v>
      </c>
      <c r="AW170" s="13" t="s">
        <v>36</v>
      </c>
      <c r="AX170" s="13" t="s">
        <v>74</v>
      </c>
      <c r="AY170" s="194" t="s">
        <v>156</v>
      </c>
    </row>
    <row r="171" s="14" customFormat="1">
      <c r="A171" s="14"/>
      <c r="B171" s="201"/>
      <c r="C171" s="14"/>
      <c r="D171" s="193" t="s">
        <v>167</v>
      </c>
      <c r="E171" s="202" t="s">
        <v>3</v>
      </c>
      <c r="F171" s="203" t="s">
        <v>174</v>
      </c>
      <c r="G171" s="14"/>
      <c r="H171" s="204">
        <v>11.525</v>
      </c>
      <c r="I171" s="205"/>
      <c r="J171" s="14"/>
      <c r="K171" s="14"/>
      <c r="L171" s="201"/>
      <c r="M171" s="206"/>
      <c r="N171" s="207"/>
      <c r="O171" s="207"/>
      <c r="P171" s="207"/>
      <c r="Q171" s="207"/>
      <c r="R171" s="207"/>
      <c r="S171" s="207"/>
      <c r="T171" s="208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02" t="s">
        <v>167</v>
      </c>
      <c r="AU171" s="202" t="s">
        <v>22</v>
      </c>
      <c r="AV171" s="14" t="s">
        <v>163</v>
      </c>
      <c r="AW171" s="14" t="s">
        <v>36</v>
      </c>
      <c r="AX171" s="14" t="s">
        <v>81</v>
      </c>
      <c r="AY171" s="202" t="s">
        <v>156</v>
      </c>
    </row>
    <row r="172" s="2" customFormat="1" ht="24.15" customHeight="1">
      <c r="A172" s="39"/>
      <c r="B172" s="173"/>
      <c r="C172" s="174" t="s">
        <v>8</v>
      </c>
      <c r="D172" s="174" t="s">
        <v>158</v>
      </c>
      <c r="E172" s="175" t="s">
        <v>293</v>
      </c>
      <c r="F172" s="176" t="s">
        <v>294</v>
      </c>
      <c r="G172" s="177" t="s">
        <v>212</v>
      </c>
      <c r="H172" s="178">
        <v>46.100999999999999</v>
      </c>
      <c r="I172" s="179"/>
      <c r="J172" s="180">
        <f>ROUND(I172*H172,2)</f>
        <v>0</v>
      </c>
      <c r="K172" s="176" t="s">
        <v>162</v>
      </c>
      <c r="L172" s="40"/>
      <c r="M172" s="181" t="s">
        <v>3</v>
      </c>
      <c r="N172" s="182" t="s">
        <v>45</v>
      </c>
      <c r="O172" s="73"/>
      <c r="P172" s="183">
        <f>O172*H172</f>
        <v>0</v>
      </c>
      <c r="Q172" s="183">
        <v>0</v>
      </c>
      <c r="R172" s="183">
        <f>Q172*H172</f>
        <v>0</v>
      </c>
      <c r="S172" s="183">
        <v>0</v>
      </c>
      <c r="T172" s="184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185" t="s">
        <v>163</v>
      </c>
      <c r="AT172" s="185" t="s">
        <v>158</v>
      </c>
      <c r="AU172" s="185" t="s">
        <v>22</v>
      </c>
      <c r="AY172" s="20" t="s">
        <v>156</v>
      </c>
      <c r="BE172" s="186">
        <f>IF(N172="základní",J172,0)</f>
        <v>0</v>
      </c>
      <c r="BF172" s="186">
        <f>IF(N172="snížená",J172,0)</f>
        <v>0</v>
      </c>
      <c r="BG172" s="186">
        <f>IF(N172="zákl. přenesená",J172,0)</f>
        <v>0</v>
      </c>
      <c r="BH172" s="186">
        <f>IF(N172="sníž. přenesená",J172,0)</f>
        <v>0</v>
      </c>
      <c r="BI172" s="186">
        <f>IF(N172="nulová",J172,0)</f>
        <v>0</v>
      </c>
      <c r="BJ172" s="20" t="s">
        <v>81</v>
      </c>
      <c r="BK172" s="186">
        <f>ROUND(I172*H172,2)</f>
        <v>0</v>
      </c>
      <c r="BL172" s="20" t="s">
        <v>163</v>
      </c>
      <c r="BM172" s="185" t="s">
        <v>2315</v>
      </c>
    </row>
    <row r="173" s="2" customFormat="1">
      <c r="A173" s="39"/>
      <c r="B173" s="40"/>
      <c r="C173" s="39"/>
      <c r="D173" s="187" t="s">
        <v>165</v>
      </c>
      <c r="E173" s="39"/>
      <c r="F173" s="188" t="s">
        <v>296</v>
      </c>
      <c r="G173" s="39"/>
      <c r="H173" s="39"/>
      <c r="I173" s="189"/>
      <c r="J173" s="39"/>
      <c r="K173" s="39"/>
      <c r="L173" s="40"/>
      <c r="M173" s="190"/>
      <c r="N173" s="191"/>
      <c r="O173" s="73"/>
      <c r="P173" s="73"/>
      <c r="Q173" s="73"/>
      <c r="R173" s="73"/>
      <c r="S173" s="73"/>
      <c r="T173" s="74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20" t="s">
        <v>165</v>
      </c>
      <c r="AU173" s="20" t="s">
        <v>22</v>
      </c>
    </row>
    <row r="174" s="2" customFormat="1" ht="24.15" customHeight="1">
      <c r="A174" s="39"/>
      <c r="B174" s="173"/>
      <c r="C174" s="174" t="s">
        <v>292</v>
      </c>
      <c r="D174" s="174" t="s">
        <v>158</v>
      </c>
      <c r="E174" s="175" t="s">
        <v>300</v>
      </c>
      <c r="F174" s="176" t="s">
        <v>301</v>
      </c>
      <c r="G174" s="177" t="s">
        <v>212</v>
      </c>
      <c r="H174" s="178">
        <v>11.525</v>
      </c>
      <c r="I174" s="179"/>
      <c r="J174" s="180">
        <f>ROUND(I174*H174,2)</f>
        <v>0</v>
      </c>
      <c r="K174" s="176" t="s">
        <v>162</v>
      </c>
      <c r="L174" s="40"/>
      <c r="M174" s="181" t="s">
        <v>3</v>
      </c>
      <c r="N174" s="182" t="s">
        <v>45</v>
      </c>
      <c r="O174" s="73"/>
      <c r="P174" s="183">
        <f>O174*H174</f>
        <v>0</v>
      </c>
      <c r="Q174" s="183">
        <v>0</v>
      </c>
      <c r="R174" s="183">
        <f>Q174*H174</f>
        <v>0</v>
      </c>
      <c r="S174" s="183">
        <v>0</v>
      </c>
      <c r="T174" s="184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185" t="s">
        <v>163</v>
      </c>
      <c r="AT174" s="185" t="s">
        <v>158</v>
      </c>
      <c r="AU174" s="185" t="s">
        <v>22</v>
      </c>
      <c r="AY174" s="20" t="s">
        <v>156</v>
      </c>
      <c r="BE174" s="186">
        <f>IF(N174="základní",J174,0)</f>
        <v>0</v>
      </c>
      <c r="BF174" s="186">
        <f>IF(N174="snížená",J174,0)</f>
        <v>0</v>
      </c>
      <c r="BG174" s="186">
        <f>IF(N174="zákl. přenesená",J174,0)</f>
        <v>0</v>
      </c>
      <c r="BH174" s="186">
        <f>IF(N174="sníž. přenesená",J174,0)</f>
        <v>0</v>
      </c>
      <c r="BI174" s="186">
        <f>IF(N174="nulová",J174,0)</f>
        <v>0</v>
      </c>
      <c r="BJ174" s="20" t="s">
        <v>81</v>
      </c>
      <c r="BK174" s="186">
        <f>ROUND(I174*H174,2)</f>
        <v>0</v>
      </c>
      <c r="BL174" s="20" t="s">
        <v>163</v>
      </c>
      <c r="BM174" s="185" t="s">
        <v>2316</v>
      </c>
    </row>
    <row r="175" s="2" customFormat="1">
      <c r="A175" s="39"/>
      <c r="B175" s="40"/>
      <c r="C175" s="39"/>
      <c r="D175" s="187" t="s">
        <v>165</v>
      </c>
      <c r="E175" s="39"/>
      <c r="F175" s="188" t="s">
        <v>303</v>
      </c>
      <c r="G175" s="39"/>
      <c r="H175" s="39"/>
      <c r="I175" s="189"/>
      <c r="J175" s="39"/>
      <c r="K175" s="39"/>
      <c r="L175" s="40"/>
      <c r="M175" s="190"/>
      <c r="N175" s="191"/>
      <c r="O175" s="73"/>
      <c r="P175" s="73"/>
      <c r="Q175" s="73"/>
      <c r="R175" s="73"/>
      <c r="S175" s="73"/>
      <c r="T175" s="74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20" t="s">
        <v>165</v>
      </c>
      <c r="AU175" s="20" t="s">
        <v>22</v>
      </c>
    </row>
    <row r="176" s="2" customFormat="1" ht="24.15" customHeight="1">
      <c r="A176" s="39"/>
      <c r="B176" s="173"/>
      <c r="C176" s="174" t="s">
        <v>299</v>
      </c>
      <c r="D176" s="174" t="s">
        <v>158</v>
      </c>
      <c r="E176" s="175" t="s">
        <v>305</v>
      </c>
      <c r="F176" s="176" t="s">
        <v>306</v>
      </c>
      <c r="G176" s="177" t="s">
        <v>205</v>
      </c>
      <c r="H176" s="178">
        <v>27.16</v>
      </c>
      <c r="I176" s="179"/>
      <c r="J176" s="180">
        <f>ROUND(I176*H176,2)</f>
        <v>0</v>
      </c>
      <c r="K176" s="176" t="s">
        <v>162</v>
      </c>
      <c r="L176" s="40"/>
      <c r="M176" s="181" t="s">
        <v>3</v>
      </c>
      <c r="N176" s="182" t="s">
        <v>45</v>
      </c>
      <c r="O176" s="73"/>
      <c r="P176" s="183">
        <f>O176*H176</f>
        <v>0</v>
      </c>
      <c r="Q176" s="183">
        <v>0</v>
      </c>
      <c r="R176" s="183">
        <f>Q176*H176</f>
        <v>0</v>
      </c>
      <c r="S176" s="183">
        <v>0</v>
      </c>
      <c r="T176" s="184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185" t="s">
        <v>163</v>
      </c>
      <c r="AT176" s="185" t="s">
        <v>158</v>
      </c>
      <c r="AU176" s="185" t="s">
        <v>22</v>
      </c>
      <c r="AY176" s="20" t="s">
        <v>156</v>
      </c>
      <c r="BE176" s="186">
        <f>IF(N176="základní",J176,0)</f>
        <v>0</v>
      </c>
      <c r="BF176" s="186">
        <f>IF(N176="snížená",J176,0)</f>
        <v>0</v>
      </c>
      <c r="BG176" s="186">
        <f>IF(N176="zákl. přenesená",J176,0)</f>
        <v>0</v>
      </c>
      <c r="BH176" s="186">
        <f>IF(N176="sníž. přenesená",J176,0)</f>
        <v>0</v>
      </c>
      <c r="BI176" s="186">
        <f>IF(N176="nulová",J176,0)</f>
        <v>0</v>
      </c>
      <c r="BJ176" s="20" t="s">
        <v>81</v>
      </c>
      <c r="BK176" s="186">
        <f>ROUND(I176*H176,2)</f>
        <v>0</v>
      </c>
      <c r="BL176" s="20" t="s">
        <v>163</v>
      </c>
      <c r="BM176" s="185" t="s">
        <v>2317</v>
      </c>
    </row>
    <row r="177" s="2" customFormat="1">
      <c r="A177" s="39"/>
      <c r="B177" s="40"/>
      <c r="C177" s="39"/>
      <c r="D177" s="187" t="s">
        <v>165</v>
      </c>
      <c r="E177" s="39"/>
      <c r="F177" s="188" t="s">
        <v>308</v>
      </c>
      <c r="G177" s="39"/>
      <c r="H177" s="39"/>
      <c r="I177" s="189"/>
      <c r="J177" s="39"/>
      <c r="K177" s="39"/>
      <c r="L177" s="40"/>
      <c r="M177" s="190"/>
      <c r="N177" s="191"/>
      <c r="O177" s="73"/>
      <c r="P177" s="73"/>
      <c r="Q177" s="73"/>
      <c r="R177" s="73"/>
      <c r="S177" s="73"/>
      <c r="T177" s="74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20" t="s">
        <v>165</v>
      </c>
      <c r="AU177" s="20" t="s">
        <v>22</v>
      </c>
    </row>
    <row r="178" s="13" customFormat="1">
      <c r="A178" s="13"/>
      <c r="B178" s="192"/>
      <c r="C178" s="13"/>
      <c r="D178" s="193" t="s">
        <v>167</v>
      </c>
      <c r="E178" s="194" t="s">
        <v>3</v>
      </c>
      <c r="F178" s="195" t="s">
        <v>2318</v>
      </c>
      <c r="G178" s="13"/>
      <c r="H178" s="196">
        <v>27.16</v>
      </c>
      <c r="I178" s="197"/>
      <c r="J178" s="13"/>
      <c r="K178" s="13"/>
      <c r="L178" s="192"/>
      <c r="M178" s="198"/>
      <c r="N178" s="199"/>
      <c r="O178" s="199"/>
      <c r="P178" s="199"/>
      <c r="Q178" s="199"/>
      <c r="R178" s="199"/>
      <c r="S178" s="199"/>
      <c r="T178" s="200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194" t="s">
        <v>167</v>
      </c>
      <c r="AU178" s="194" t="s">
        <v>22</v>
      </c>
      <c r="AV178" s="13" t="s">
        <v>22</v>
      </c>
      <c r="AW178" s="13" t="s">
        <v>36</v>
      </c>
      <c r="AX178" s="13" t="s">
        <v>74</v>
      </c>
      <c r="AY178" s="194" t="s">
        <v>156</v>
      </c>
    </row>
    <row r="179" s="14" customFormat="1">
      <c r="A179" s="14"/>
      <c r="B179" s="201"/>
      <c r="C179" s="14"/>
      <c r="D179" s="193" t="s">
        <v>167</v>
      </c>
      <c r="E179" s="202" t="s">
        <v>3</v>
      </c>
      <c r="F179" s="203" t="s">
        <v>174</v>
      </c>
      <c r="G179" s="14"/>
      <c r="H179" s="204">
        <v>27.16</v>
      </c>
      <c r="I179" s="205"/>
      <c r="J179" s="14"/>
      <c r="K179" s="14"/>
      <c r="L179" s="201"/>
      <c r="M179" s="206"/>
      <c r="N179" s="207"/>
      <c r="O179" s="207"/>
      <c r="P179" s="207"/>
      <c r="Q179" s="207"/>
      <c r="R179" s="207"/>
      <c r="S179" s="207"/>
      <c r="T179" s="208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02" t="s">
        <v>167</v>
      </c>
      <c r="AU179" s="202" t="s">
        <v>22</v>
      </c>
      <c r="AV179" s="14" t="s">
        <v>163</v>
      </c>
      <c r="AW179" s="14" t="s">
        <v>36</v>
      </c>
      <c r="AX179" s="14" t="s">
        <v>81</v>
      </c>
      <c r="AY179" s="202" t="s">
        <v>156</v>
      </c>
    </row>
    <row r="180" s="2" customFormat="1" ht="24.15" customHeight="1">
      <c r="A180" s="39"/>
      <c r="B180" s="173"/>
      <c r="C180" s="174" t="s">
        <v>304</v>
      </c>
      <c r="D180" s="174" t="s">
        <v>158</v>
      </c>
      <c r="E180" s="175" t="s">
        <v>311</v>
      </c>
      <c r="F180" s="176" t="s">
        <v>312</v>
      </c>
      <c r="G180" s="177" t="s">
        <v>313</v>
      </c>
      <c r="H180" s="178">
        <v>115.252</v>
      </c>
      <c r="I180" s="179"/>
      <c r="J180" s="180">
        <f>ROUND(I180*H180,2)</f>
        <v>0</v>
      </c>
      <c r="K180" s="176" t="s">
        <v>162</v>
      </c>
      <c r="L180" s="40"/>
      <c r="M180" s="181" t="s">
        <v>3</v>
      </c>
      <c r="N180" s="182" t="s">
        <v>45</v>
      </c>
      <c r="O180" s="73"/>
      <c r="P180" s="183">
        <f>O180*H180</f>
        <v>0</v>
      </c>
      <c r="Q180" s="183">
        <v>0</v>
      </c>
      <c r="R180" s="183">
        <f>Q180*H180</f>
        <v>0</v>
      </c>
      <c r="S180" s="183">
        <v>0</v>
      </c>
      <c r="T180" s="184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185" t="s">
        <v>163</v>
      </c>
      <c r="AT180" s="185" t="s">
        <v>158</v>
      </c>
      <c r="AU180" s="185" t="s">
        <v>22</v>
      </c>
      <c r="AY180" s="20" t="s">
        <v>156</v>
      </c>
      <c r="BE180" s="186">
        <f>IF(N180="základní",J180,0)</f>
        <v>0</v>
      </c>
      <c r="BF180" s="186">
        <f>IF(N180="snížená",J180,0)</f>
        <v>0</v>
      </c>
      <c r="BG180" s="186">
        <f>IF(N180="zákl. přenesená",J180,0)</f>
        <v>0</v>
      </c>
      <c r="BH180" s="186">
        <f>IF(N180="sníž. přenesená",J180,0)</f>
        <v>0</v>
      </c>
      <c r="BI180" s="186">
        <f>IF(N180="nulová",J180,0)</f>
        <v>0</v>
      </c>
      <c r="BJ180" s="20" t="s">
        <v>81</v>
      </c>
      <c r="BK180" s="186">
        <f>ROUND(I180*H180,2)</f>
        <v>0</v>
      </c>
      <c r="BL180" s="20" t="s">
        <v>163</v>
      </c>
      <c r="BM180" s="185" t="s">
        <v>2319</v>
      </c>
    </row>
    <row r="181" s="2" customFormat="1">
      <c r="A181" s="39"/>
      <c r="B181" s="40"/>
      <c r="C181" s="39"/>
      <c r="D181" s="187" t="s">
        <v>165</v>
      </c>
      <c r="E181" s="39"/>
      <c r="F181" s="188" t="s">
        <v>315</v>
      </c>
      <c r="G181" s="39"/>
      <c r="H181" s="39"/>
      <c r="I181" s="189"/>
      <c r="J181" s="39"/>
      <c r="K181" s="39"/>
      <c r="L181" s="40"/>
      <c r="M181" s="190"/>
      <c r="N181" s="191"/>
      <c r="O181" s="73"/>
      <c r="P181" s="73"/>
      <c r="Q181" s="73"/>
      <c r="R181" s="73"/>
      <c r="S181" s="73"/>
      <c r="T181" s="74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20" t="s">
        <v>165</v>
      </c>
      <c r="AU181" s="20" t="s">
        <v>22</v>
      </c>
    </row>
    <row r="182" s="13" customFormat="1">
      <c r="A182" s="13"/>
      <c r="B182" s="192"/>
      <c r="C182" s="13"/>
      <c r="D182" s="193" t="s">
        <v>167</v>
      </c>
      <c r="E182" s="194" t="s">
        <v>3</v>
      </c>
      <c r="F182" s="195" t="s">
        <v>2320</v>
      </c>
      <c r="G182" s="13"/>
      <c r="H182" s="196">
        <v>115.252</v>
      </c>
      <c r="I182" s="197"/>
      <c r="J182" s="13"/>
      <c r="K182" s="13"/>
      <c r="L182" s="192"/>
      <c r="M182" s="198"/>
      <c r="N182" s="199"/>
      <c r="O182" s="199"/>
      <c r="P182" s="199"/>
      <c r="Q182" s="199"/>
      <c r="R182" s="199"/>
      <c r="S182" s="199"/>
      <c r="T182" s="200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194" t="s">
        <v>167</v>
      </c>
      <c r="AU182" s="194" t="s">
        <v>22</v>
      </c>
      <c r="AV182" s="13" t="s">
        <v>22</v>
      </c>
      <c r="AW182" s="13" t="s">
        <v>36</v>
      </c>
      <c r="AX182" s="13" t="s">
        <v>74</v>
      </c>
      <c r="AY182" s="194" t="s">
        <v>156</v>
      </c>
    </row>
    <row r="183" s="14" customFormat="1">
      <c r="A183" s="14"/>
      <c r="B183" s="201"/>
      <c r="C183" s="14"/>
      <c r="D183" s="193" t="s">
        <v>167</v>
      </c>
      <c r="E183" s="202" t="s">
        <v>3</v>
      </c>
      <c r="F183" s="203" t="s">
        <v>174</v>
      </c>
      <c r="G183" s="14"/>
      <c r="H183" s="204">
        <v>115.252</v>
      </c>
      <c r="I183" s="205"/>
      <c r="J183" s="14"/>
      <c r="K183" s="14"/>
      <c r="L183" s="201"/>
      <c r="M183" s="206"/>
      <c r="N183" s="207"/>
      <c r="O183" s="207"/>
      <c r="P183" s="207"/>
      <c r="Q183" s="207"/>
      <c r="R183" s="207"/>
      <c r="S183" s="207"/>
      <c r="T183" s="208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02" t="s">
        <v>167</v>
      </c>
      <c r="AU183" s="202" t="s">
        <v>22</v>
      </c>
      <c r="AV183" s="14" t="s">
        <v>163</v>
      </c>
      <c r="AW183" s="14" t="s">
        <v>36</v>
      </c>
      <c r="AX183" s="14" t="s">
        <v>81</v>
      </c>
      <c r="AY183" s="202" t="s">
        <v>156</v>
      </c>
    </row>
    <row r="184" s="2" customFormat="1" ht="24.15" customHeight="1">
      <c r="A184" s="39"/>
      <c r="B184" s="173"/>
      <c r="C184" s="174" t="s">
        <v>310</v>
      </c>
      <c r="D184" s="174" t="s">
        <v>158</v>
      </c>
      <c r="E184" s="175" t="s">
        <v>318</v>
      </c>
      <c r="F184" s="176" t="s">
        <v>319</v>
      </c>
      <c r="G184" s="177" t="s">
        <v>212</v>
      </c>
      <c r="H184" s="178">
        <v>57.625999999999998</v>
      </c>
      <c r="I184" s="179"/>
      <c r="J184" s="180">
        <f>ROUND(I184*H184,2)</f>
        <v>0</v>
      </c>
      <c r="K184" s="176" t="s">
        <v>162</v>
      </c>
      <c r="L184" s="40"/>
      <c r="M184" s="181" t="s">
        <v>3</v>
      </c>
      <c r="N184" s="182" t="s">
        <v>45</v>
      </c>
      <c r="O184" s="73"/>
      <c r="P184" s="183">
        <f>O184*H184</f>
        <v>0</v>
      </c>
      <c r="Q184" s="183">
        <v>0</v>
      </c>
      <c r="R184" s="183">
        <f>Q184*H184</f>
        <v>0</v>
      </c>
      <c r="S184" s="183">
        <v>0</v>
      </c>
      <c r="T184" s="184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185" t="s">
        <v>163</v>
      </c>
      <c r="AT184" s="185" t="s">
        <v>158</v>
      </c>
      <c r="AU184" s="185" t="s">
        <v>22</v>
      </c>
      <c r="AY184" s="20" t="s">
        <v>156</v>
      </c>
      <c r="BE184" s="186">
        <f>IF(N184="základní",J184,0)</f>
        <v>0</v>
      </c>
      <c r="BF184" s="186">
        <f>IF(N184="snížená",J184,0)</f>
        <v>0</v>
      </c>
      <c r="BG184" s="186">
        <f>IF(N184="zákl. přenesená",J184,0)</f>
        <v>0</v>
      </c>
      <c r="BH184" s="186">
        <f>IF(N184="sníž. přenesená",J184,0)</f>
        <v>0</v>
      </c>
      <c r="BI184" s="186">
        <f>IF(N184="nulová",J184,0)</f>
        <v>0</v>
      </c>
      <c r="BJ184" s="20" t="s">
        <v>81</v>
      </c>
      <c r="BK184" s="186">
        <f>ROUND(I184*H184,2)</f>
        <v>0</v>
      </c>
      <c r="BL184" s="20" t="s">
        <v>163</v>
      </c>
      <c r="BM184" s="185" t="s">
        <v>2321</v>
      </c>
    </row>
    <row r="185" s="2" customFormat="1">
      <c r="A185" s="39"/>
      <c r="B185" s="40"/>
      <c r="C185" s="39"/>
      <c r="D185" s="187" t="s">
        <v>165</v>
      </c>
      <c r="E185" s="39"/>
      <c r="F185" s="188" t="s">
        <v>321</v>
      </c>
      <c r="G185" s="39"/>
      <c r="H185" s="39"/>
      <c r="I185" s="189"/>
      <c r="J185" s="39"/>
      <c r="K185" s="39"/>
      <c r="L185" s="40"/>
      <c r="M185" s="190"/>
      <c r="N185" s="191"/>
      <c r="O185" s="73"/>
      <c r="P185" s="73"/>
      <c r="Q185" s="73"/>
      <c r="R185" s="73"/>
      <c r="S185" s="73"/>
      <c r="T185" s="74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20" t="s">
        <v>165</v>
      </c>
      <c r="AU185" s="20" t="s">
        <v>22</v>
      </c>
    </row>
    <row r="186" s="13" customFormat="1">
      <c r="A186" s="13"/>
      <c r="B186" s="192"/>
      <c r="C186" s="13"/>
      <c r="D186" s="193" t="s">
        <v>167</v>
      </c>
      <c r="E186" s="194" t="s">
        <v>3</v>
      </c>
      <c r="F186" s="195" t="s">
        <v>2322</v>
      </c>
      <c r="G186" s="13"/>
      <c r="H186" s="196">
        <v>57.625999999999998</v>
      </c>
      <c r="I186" s="197"/>
      <c r="J186" s="13"/>
      <c r="K186" s="13"/>
      <c r="L186" s="192"/>
      <c r="M186" s="198"/>
      <c r="N186" s="199"/>
      <c r="O186" s="199"/>
      <c r="P186" s="199"/>
      <c r="Q186" s="199"/>
      <c r="R186" s="199"/>
      <c r="S186" s="199"/>
      <c r="T186" s="200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194" t="s">
        <v>167</v>
      </c>
      <c r="AU186" s="194" t="s">
        <v>22</v>
      </c>
      <c r="AV186" s="13" t="s">
        <v>22</v>
      </c>
      <c r="AW186" s="13" t="s">
        <v>36</v>
      </c>
      <c r="AX186" s="13" t="s">
        <v>74</v>
      </c>
      <c r="AY186" s="194" t="s">
        <v>156</v>
      </c>
    </row>
    <row r="187" s="14" customFormat="1">
      <c r="A187" s="14"/>
      <c r="B187" s="201"/>
      <c r="C187" s="14"/>
      <c r="D187" s="193" t="s">
        <v>167</v>
      </c>
      <c r="E187" s="202" t="s">
        <v>3</v>
      </c>
      <c r="F187" s="203" t="s">
        <v>174</v>
      </c>
      <c r="G187" s="14"/>
      <c r="H187" s="204">
        <v>57.625999999999998</v>
      </c>
      <c r="I187" s="205"/>
      <c r="J187" s="14"/>
      <c r="K187" s="14"/>
      <c r="L187" s="201"/>
      <c r="M187" s="206"/>
      <c r="N187" s="207"/>
      <c r="O187" s="207"/>
      <c r="P187" s="207"/>
      <c r="Q187" s="207"/>
      <c r="R187" s="207"/>
      <c r="S187" s="207"/>
      <c r="T187" s="208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02" t="s">
        <v>167</v>
      </c>
      <c r="AU187" s="202" t="s">
        <v>22</v>
      </c>
      <c r="AV187" s="14" t="s">
        <v>163</v>
      </c>
      <c r="AW187" s="14" t="s">
        <v>36</v>
      </c>
      <c r="AX187" s="14" t="s">
        <v>81</v>
      </c>
      <c r="AY187" s="202" t="s">
        <v>156</v>
      </c>
    </row>
    <row r="188" s="2" customFormat="1" ht="24.15" customHeight="1">
      <c r="A188" s="39"/>
      <c r="B188" s="173"/>
      <c r="C188" s="174" t="s">
        <v>317</v>
      </c>
      <c r="D188" s="174" t="s">
        <v>158</v>
      </c>
      <c r="E188" s="175" t="s">
        <v>324</v>
      </c>
      <c r="F188" s="176" t="s">
        <v>325</v>
      </c>
      <c r="G188" s="177" t="s">
        <v>212</v>
      </c>
      <c r="H188" s="178">
        <v>17.736999999999998</v>
      </c>
      <c r="I188" s="179"/>
      <c r="J188" s="180">
        <f>ROUND(I188*H188,2)</f>
        <v>0</v>
      </c>
      <c r="K188" s="176" t="s">
        <v>162</v>
      </c>
      <c r="L188" s="40"/>
      <c r="M188" s="181" t="s">
        <v>3</v>
      </c>
      <c r="N188" s="182" t="s">
        <v>45</v>
      </c>
      <c r="O188" s="73"/>
      <c r="P188" s="183">
        <f>O188*H188</f>
        <v>0</v>
      </c>
      <c r="Q188" s="183">
        <v>0</v>
      </c>
      <c r="R188" s="183">
        <f>Q188*H188</f>
        <v>0</v>
      </c>
      <c r="S188" s="183">
        <v>0</v>
      </c>
      <c r="T188" s="184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185" t="s">
        <v>163</v>
      </c>
      <c r="AT188" s="185" t="s">
        <v>158</v>
      </c>
      <c r="AU188" s="185" t="s">
        <v>22</v>
      </c>
      <c r="AY188" s="20" t="s">
        <v>156</v>
      </c>
      <c r="BE188" s="186">
        <f>IF(N188="základní",J188,0)</f>
        <v>0</v>
      </c>
      <c r="BF188" s="186">
        <f>IF(N188="snížená",J188,0)</f>
        <v>0</v>
      </c>
      <c r="BG188" s="186">
        <f>IF(N188="zákl. přenesená",J188,0)</f>
        <v>0</v>
      </c>
      <c r="BH188" s="186">
        <f>IF(N188="sníž. přenesená",J188,0)</f>
        <v>0</v>
      </c>
      <c r="BI188" s="186">
        <f>IF(N188="nulová",J188,0)</f>
        <v>0</v>
      </c>
      <c r="BJ188" s="20" t="s">
        <v>81</v>
      </c>
      <c r="BK188" s="186">
        <f>ROUND(I188*H188,2)</f>
        <v>0</v>
      </c>
      <c r="BL188" s="20" t="s">
        <v>163</v>
      </c>
      <c r="BM188" s="185" t="s">
        <v>2323</v>
      </c>
    </row>
    <row r="189" s="2" customFormat="1">
      <c r="A189" s="39"/>
      <c r="B189" s="40"/>
      <c r="C189" s="39"/>
      <c r="D189" s="187" t="s">
        <v>165</v>
      </c>
      <c r="E189" s="39"/>
      <c r="F189" s="188" t="s">
        <v>327</v>
      </c>
      <c r="G189" s="39"/>
      <c r="H189" s="39"/>
      <c r="I189" s="189"/>
      <c r="J189" s="39"/>
      <c r="K189" s="39"/>
      <c r="L189" s="40"/>
      <c r="M189" s="190"/>
      <c r="N189" s="191"/>
      <c r="O189" s="73"/>
      <c r="P189" s="73"/>
      <c r="Q189" s="73"/>
      <c r="R189" s="73"/>
      <c r="S189" s="73"/>
      <c r="T189" s="74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20" t="s">
        <v>165</v>
      </c>
      <c r="AU189" s="20" t="s">
        <v>22</v>
      </c>
    </row>
    <row r="190" s="13" customFormat="1">
      <c r="A190" s="13"/>
      <c r="B190" s="192"/>
      <c r="C190" s="13"/>
      <c r="D190" s="193" t="s">
        <v>167</v>
      </c>
      <c r="E190" s="194" t="s">
        <v>3</v>
      </c>
      <c r="F190" s="195" t="s">
        <v>2324</v>
      </c>
      <c r="G190" s="13"/>
      <c r="H190" s="196">
        <v>17.736999999999998</v>
      </c>
      <c r="I190" s="197"/>
      <c r="J190" s="13"/>
      <c r="K190" s="13"/>
      <c r="L190" s="192"/>
      <c r="M190" s="198"/>
      <c r="N190" s="199"/>
      <c r="O190" s="199"/>
      <c r="P190" s="199"/>
      <c r="Q190" s="199"/>
      <c r="R190" s="199"/>
      <c r="S190" s="199"/>
      <c r="T190" s="200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194" t="s">
        <v>167</v>
      </c>
      <c r="AU190" s="194" t="s">
        <v>22</v>
      </c>
      <c r="AV190" s="13" t="s">
        <v>22</v>
      </c>
      <c r="AW190" s="13" t="s">
        <v>36</v>
      </c>
      <c r="AX190" s="13" t="s">
        <v>74</v>
      </c>
      <c r="AY190" s="194" t="s">
        <v>156</v>
      </c>
    </row>
    <row r="191" s="14" customFormat="1">
      <c r="A191" s="14"/>
      <c r="B191" s="201"/>
      <c r="C191" s="14"/>
      <c r="D191" s="193" t="s">
        <v>167</v>
      </c>
      <c r="E191" s="202" t="s">
        <v>3</v>
      </c>
      <c r="F191" s="203" t="s">
        <v>174</v>
      </c>
      <c r="G191" s="14"/>
      <c r="H191" s="204">
        <v>17.736999999999998</v>
      </c>
      <c r="I191" s="205"/>
      <c r="J191" s="14"/>
      <c r="K191" s="14"/>
      <c r="L191" s="201"/>
      <c r="M191" s="206"/>
      <c r="N191" s="207"/>
      <c r="O191" s="207"/>
      <c r="P191" s="207"/>
      <c r="Q191" s="207"/>
      <c r="R191" s="207"/>
      <c r="S191" s="207"/>
      <c r="T191" s="208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02" t="s">
        <v>167</v>
      </c>
      <c r="AU191" s="202" t="s">
        <v>22</v>
      </c>
      <c r="AV191" s="14" t="s">
        <v>163</v>
      </c>
      <c r="AW191" s="14" t="s">
        <v>36</v>
      </c>
      <c r="AX191" s="14" t="s">
        <v>81</v>
      </c>
      <c r="AY191" s="202" t="s">
        <v>156</v>
      </c>
    </row>
    <row r="192" s="2" customFormat="1" ht="37.8" customHeight="1">
      <c r="A192" s="39"/>
      <c r="B192" s="173"/>
      <c r="C192" s="174" t="s">
        <v>323</v>
      </c>
      <c r="D192" s="174" t="s">
        <v>158</v>
      </c>
      <c r="E192" s="175" t="s">
        <v>332</v>
      </c>
      <c r="F192" s="176" t="s">
        <v>333</v>
      </c>
      <c r="G192" s="177" t="s">
        <v>212</v>
      </c>
      <c r="H192" s="178">
        <v>37.884999999999998</v>
      </c>
      <c r="I192" s="179"/>
      <c r="J192" s="180">
        <f>ROUND(I192*H192,2)</f>
        <v>0</v>
      </c>
      <c r="K192" s="176" t="s">
        <v>162</v>
      </c>
      <c r="L192" s="40"/>
      <c r="M192" s="181" t="s">
        <v>3</v>
      </c>
      <c r="N192" s="182" t="s">
        <v>45</v>
      </c>
      <c r="O192" s="73"/>
      <c r="P192" s="183">
        <f>O192*H192</f>
        <v>0</v>
      </c>
      <c r="Q192" s="183">
        <v>0</v>
      </c>
      <c r="R192" s="183">
        <f>Q192*H192</f>
        <v>0</v>
      </c>
      <c r="S192" s="183">
        <v>0</v>
      </c>
      <c r="T192" s="184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185" t="s">
        <v>163</v>
      </c>
      <c r="AT192" s="185" t="s">
        <v>158</v>
      </c>
      <c r="AU192" s="185" t="s">
        <v>22</v>
      </c>
      <c r="AY192" s="20" t="s">
        <v>156</v>
      </c>
      <c r="BE192" s="186">
        <f>IF(N192="základní",J192,0)</f>
        <v>0</v>
      </c>
      <c r="BF192" s="186">
        <f>IF(N192="snížená",J192,0)</f>
        <v>0</v>
      </c>
      <c r="BG192" s="186">
        <f>IF(N192="zákl. přenesená",J192,0)</f>
        <v>0</v>
      </c>
      <c r="BH192" s="186">
        <f>IF(N192="sníž. přenesená",J192,0)</f>
        <v>0</v>
      </c>
      <c r="BI192" s="186">
        <f>IF(N192="nulová",J192,0)</f>
        <v>0</v>
      </c>
      <c r="BJ192" s="20" t="s">
        <v>81</v>
      </c>
      <c r="BK192" s="186">
        <f>ROUND(I192*H192,2)</f>
        <v>0</v>
      </c>
      <c r="BL192" s="20" t="s">
        <v>163</v>
      </c>
      <c r="BM192" s="185" t="s">
        <v>2325</v>
      </c>
    </row>
    <row r="193" s="2" customFormat="1">
      <c r="A193" s="39"/>
      <c r="B193" s="40"/>
      <c r="C193" s="39"/>
      <c r="D193" s="187" t="s">
        <v>165</v>
      </c>
      <c r="E193" s="39"/>
      <c r="F193" s="188" t="s">
        <v>335</v>
      </c>
      <c r="G193" s="39"/>
      <c r="H193" s="39"/>
      <c r="I193" s="189"/>
      <c r="J193" s="39"/>
      <c r="K193" s="39"/>
      <c r="L193" s="40"/>
      <c r="M193" s="190"/>
      <c r="N193" s="191"/>
      <c r="O193" s="73"/>
      <c r="P193" s="73"/>
      <c r="Q193" s="73"/>
      <c r="R193" s="73"/>
      <c r="S193" s="73"/>
      <c r="T193" s="74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20" t="s">
        <v>165</v>
      </c>
      <c r="AU193" s="20" t="s">
        <v>22</v>
      </c>
    </row>
    <row r="194" s="13" customFormat="1">
      <c r="A194" s="13"/>
      <c r="B194" s="192"/>
      <c r="C194" s="13"/>
      <c r="D194" s="193" t="s">
        <v>167</v>
      </c>
      <c r="E194" s="194" t="s">
        <v>3</v>
      </c>
      <c r="F194" s="195" t="s">
        <v>2326</v>
      </c>
      <c r="G194" s="13"/>
      <c r="H194" s="196">
        <v>5.6630000000000003</v>
      </c>
      <c r="I194" s="197"/>
      <c r="J194" s="13"/>
      <c r="K194" s="13"/>
      <c r="L194" s="192"/>
      <c r="M194" s="198"/>
      <c r="N194" s="199"/>
      <c r="O194" s="199"/>
      <c r="P194" s="199"/>
      <c r="Q194" s="199"/>
      <c r="R194" s="199"/>
      <c r="S194" s="199"/>
      <c r="T194" s="200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194" t="s">
        <v>167</v>
      </c>
      <c r="AU194" s="194" t="s">
        <v>22</v>
      </c>
      <c r="AV194" s="13" t="s">
        <v>22</v>
      </c>
      <c r="AW194" s="13" t="s">
        <v>36</v>
      </c>
      <c r="AX194" s="13" t="s">
        <v>74</v>
      </c>
      <c r="AY194" s="194" t="s">
        <v>156</v>
      </c>
    </row>
    <row r="195" s="13" customFormat="1">
      <c r="A195" s="13"/>
      <c r="B195" s="192"/>
      <c r="C195" s="13"/>
      <c r="D195" s="193" t="s">
        <v>167</v>
      </c>
      <c r="E195" s="194" t="s">
        <v>3</v>
      </c>
      <c r="F195" s="195" t="s">
        <v>2327</v>
      </c>
      <c r="G195" s="13"/>
      <c r="H195" s="196">
        <v>32.222000000000001</v>
      </c>
      <c r="I195" s="197"/>
      <c r="J195" s="13"/>
      <c r="K195" s="13"/>
      <c r="L195" s="192"/>
      <c r="M195" s="198"/>
      <c r="N195" s="199"/>
      <c r="O195" s="199"/>
      <c r="P195" s="199"/>
      <c r="Q195" s="199"/>
      <c r="R195" s="199"/>
      <c r="S195" s="199"/>
      <c r="T195" s="200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194" t="s">
        <v>167</v>
      </c>
      <c r="AU195" s="194" t="s">
        <v>22</v>
      </c>
      <c r="AV195" s="13" t="s">
        <v>22</v>
      </c>
      <c r="AW195" s="13" t="s">
        <v>36</v>
      </c>
      <c r="AX195" s="13" t="s">
        <v>74</v>
      </c>
      <c r="AY195" s="194" t="s">
        <v>156</v>
      </c>
    </row>
    <row r="196" s="14" customFormat="1">
      <c r="A196" s="14"/>
      <c r="B196" s="201"/>
      <c r="C196" s="14"/>
      <c r="D196" s="193" t="s">
        <v>167</v>
      </c>
      <c r="E196" s="202" t="s">
        <v>3</v>
      </c>
      <c r="F196" s="203" t="s">
        <v>174</v>
      </c>
      <c r="G196" s="14"/>
      <c r="H196" s="204">
        <v>37.885000000000005</v>
      </c>
      <c r="I196" s="205"/>
      <c r="J196" s="14"/>
      <c r="K196" s="14"/>
      <c r="L196" s="201"/>
      <c r="M196" s="206"/>
      <c r="N196" s="207"/>
      <c r="O196" s="207"/>
      <c r="P196" s="207"/>
      <c r="Q196" s="207"/>
      <c r="R196" s="207"/>
      <c r="S196" s="207"/>
      <c r="T196" s="208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02" t="s">
        <v>167</v>
      </c>
      <c r="AU196" s="202" t="s">
        <v>22</v>
      </c>
      <c r="AV196" s="14" t="s">
        <v>163</v>
      </c>
      <c r="AW196" s="14" t="s">
        <v>36</v>
      </c>
      <c r="AX196" s="14" t="s">
        <v>81</v>
      </c>
      <c r="AY196" s="202" t="s">
        <v>156</v>
      </c>
    </row>
    <row r="197" s="2" customFormat="1" ht="16.5" customHeight="1">
      <c r="A197" s="39"/>
      <c r="B197" s="173"/>
      <c r="C197" s="217" t="s">
        <v>331</v>
      </c>
      <c r="D197" s="217" t="s">
        <v>249</v>
      </c>
      <c r="E197" s="218" t="s">
        <v>338</v>
      </c>
      <c r="F197" s="219" t="s">
        <v>339</v>
      </c>
      <c r="G197" s="220" t="s">
        <v>313</v>
      </c>
      <c r="H197" s="221">
        <v>68.192999999999998</v>
      </c>
      <c r="I197" s="222"/>
      <c r="J197" s="223">
        <f>ROUND(I197*H197,2)</f>
        <v>0</v>
      </c>
      <c r="K197" s="219" t="s">
        <v>162</v>
      </c>
      <c r="L197" s="224"/>
      <c r="M197" s="225" t="s">
        <v>3</v>
      </c>
      <c r="N197" s="226" t="s">
        <v>45</v>
      </c>
      <c r="O197" s="73"/>
      <c r="P197" s="183">
        <f>O197*H197</f>
        <v>0</v>
      </c>
      <c r="Q197" s="183">
        <v>0</v>
      </c>
      <c r="R197" s="183">
        <f>Q197*H197</f>
        <v>0</v>
      </c>
      <c r="S197" s="183">
        <v>0</v>
      </c>
      <c r="T197" s="184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185" t="s">
        <v>202</v>
      </c>
      <c r="AT197" s="185" t="s">
        <v>249</v>
      </c>
      <c r="AU197" s="185" t="s">
        <v>22</v>
      </c>
      <c r="AY197" s="20" t="s">
        <v>156</v>
      </c>
      <c r="BE197" s="186">
        <f>IF(N197="základní",J197,0)</f>
        <v>0</v>
      </c>
      <c r="BF197" s="186">
        <f>IF(N197="snížená",J197,0)</f>
        <v>0</v>
      </c>
      <c r="BG197" s="186">
        <f>IF(N197="zákl. přenesená",J197,0)</f>
        <v>0</v>
      </c>
      <c r="BH197" s="186">
        <f>IF(N197="sníž. přenesená",J197,0)</f>
        <v>0</v>
      </c>
      <c r="BI197" s="186">
        <f>IF(N197="nulová",J197,0)</f>
        <v>0</v>
      </c>
      <c r="BJ197" s="20" t="s">
        <v>81</v>
      </c>
      <c r="BK197" s="186">
        <f>ROUND(I197*H197,2)</f>
        <v>0</v>
      </c>
      <c r="BL197" s="20" t="s">
        <v>163</v>
      </c>
      <c r="BM197" s="185" t="s">
        <v>2328</v>
      </c>
    </row>
    <row r="198" s="13" customFormat="1">
      <c r="A198" s="13"/>
      <c r="B198" s="192"/>
      <c r="C198" s="13"/>
      <c r="D198" s="193" t="s">
        <v>167</v>
      </c>
      <c r="E198" s="194" t="s">
        <v>3</v>
      </c>
      <c r="F198" s="195" t="s">
        <v>2329</v>
      </c>
      <c r="G198" s="13"/>
      <c r="H198" s="196">
        <v>68.192999999999998</v>
      </c>
      <c r="I198" s="197"/>
      <c r="J198" s="13"/>
      <c r="K198" s="13"/>
      <c r="L198" s="192"/>
      <c r="M198" s="198"/>
      <c r="N198" s="199"/>
      <c r="O198" s="199"/>
      <c r="P198" s="199"/>
      <c r="Q198" s="199"/>
      <c r="R198" s="199"/>
      <c r="S198" s="199"/>
      <c r="T198" s="200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94" t="s">
        <v>167</v>
      </c>
      <c r="AU198" s="194" t="s">
        <v>22</v>
      </c>
      <c r="AV198" s="13" t="s">
        <v>22</v>
      </c>
      <c r="AW198" s="13" t="s">
        <v>36</v>
      </c>
      <c r="AX198" s="13" t="s">
        <v>74</v>
      </c>
      <c r="AY198" s="194" t="s">
        <v>156</v>
      </c>
    </row>
    <row r="199" s="14" customFormat="1">
      <c r="A199" s="14"/>
      <c r="B199" s="201"/>
      <c r="C199" s="14"/>
      <c r="D199" s="193" t="s">
        <v>167</v>
      </c>
      <c r="E199" s="202" t="s">
        <v>3</v>
      </c>
      <c r="F199" s="203" t="s">
        <v>174</v>
      </c>
      <c r="G199" s="14"/>
      <c r="H199" s="204">
        <v>68.192999999999998</v>
      </c>
      <c r="I199" s="205"/>
      <c r="J199" s="14"/>
      <c r="K199" s="14"/>
      <c r="L199" s="201"/>
      <c r="M199" s="206"/>
      <c r="N199" s="207"/>
      <c r="O199" s="207"/>
      <c r="P199" s="207"/>
      <c r="Q199" s="207"/>
      <c r="R199" s="207"/>
      <c r="S199" s="207"/>
      <c r="T199" s="208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02" t="s">
        <v>167</v>
      </c>
      <c r="AU199" s="202" t="s">
        <v>22</v>
      </c>
      <c r="AV199" s="14" t="s">
        <v>163</v>
      </c>
      <c r="AW199" s="14" t="s">
        <v>36</v>
      </c>
      <c r="AX199" s="14" t="s">
        <v>81</v>
      </c>
      <c r="AY199" s="202" t="s">
        <v>156</v>
      </c>
    </row>
    <row r="200" s="2" customFormat="1" ht="24.15" customHeight="1">
      <c r="A200" s="39"/>
      <c r="B200" s="173"/>
      <c r="C200" s="174" t="s">
        <v>337</v>
      </c>
      <c r="D200" s="174" t="s">
        <v>158</v>
      </c>
      <c r="E200" s="175" t="s">
        <v>1365</v>
      </c>
      <c r="F200" s="176" t="s">
        <v>1366</v>
      </c>
      <c r="G200" s="177" t="s">
        <v>205</v>
      </c>
      <c r="H200" s="178">
        <v>34.960000000000001</v>
      </c>
      <c r="I200" s="179"/>
      <c r="J200" s="180">
        <f>ROUND(I200*H200,2)</f>
        <v>0</v>
      </c>
      <c r="K200" s="176" t="s">
        <v>162</v>
      </c>
      <c r="L200" s="40"/>
      <c r="M200" s="181" t="s">
        <v>3</v>
      </c>
      <c r="N200" s="182" t="s">
        <v>45</v>
      </c>
      <c r="O200" s="73"/>
      <c r="P200" s="183">
        <f>O200*H200</f>
        <v>0</v>
      </c>
      <c r="Q200" s="183">
        <v>0</v>
      </c>
      <c r="R200" s="183">
        <f>Q200*H200</f>
        <v>0</v>
      </c>
      <c r="S200" s="183">
        <v>0</v>
      </c>
      <c r="T200" s="184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185" t="s">
        <v>163</v>
      </c>
      <c r="AT200" s="185" t="s">
        <v>158</v>
      </c>
      <c r="AU200" s="185" t="s">
        <v>22</v>
      </c>
      <c r="AY200" s="20" t="s">
        <v>156</v>
      </c>
      <c r="BE200" s="186">
        <f>IF(N200="základní",J200,0)</f>
        <v>0</v>
      </c>
      <c r="BF200" s="186">
        <f>IF(N200="snížená",J200,0)</f>
        <v>0</v>
      </c>
      <c r="BG200" s="186">
        <f>IF(N200="zákl. přenesená",J200,0)</f>
        <v>0</v>
      </c>
      <c r="BH200" s="186">
        <f>IF(N200="sníž. přenesená",J200,0)</f>
        <v>0</v>
      </c>
      <c r="BI200" s="186">
        <f>IF(N200="nulová",J200,0)</f>
        <v>0</v>
      </c>
      <c r="BJ200" s="20" t="s">
        <v>81</v>
      </c>
      <c r="BK200" s="186">
        <f>ROUND(I200*H200,2)</f>
        <v>0</v>
      </c>
      <c r="BL200" s="20" t="s">
        <v>163</v>
      </c>
      <c r="BM200" s="185" t="s">
        <v>2330</v>
      </c>
    </row>
    <row r="201" s="2" customFormat="1">
      <c r="A201" s="39"/>
      <c r="B201" s="40"/>
      <c r="C201" s="39"/>
      <c r="D201" s="187" t="s">
        <v>165</v>
      </c>
      <c r="E201" s="39"/>
      <c r="F201" s="188" t="s">
        <v>1368</v>
      </c>
      <c r="G201" s="39"/>
      <c r="H201" s="39"/>
      <c r="I201" s="189"/>
      <c r="J201" s="39"/>
      <c r="K201" s="39"/>
      <c r="L201" s="40"/>
      <c r="M201" s="190"/>
      <c r="N201" s="191"/>
      <c r="O201" s="73"/>
      <c r="P201" s="73"/>
      <c r="Q201" s="73"/>
      <c r="R201" s="73"/>
      <c r="S201" s="73"/>
      <c r="T201" s="74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20" t="s">
        <v>165</v>
      </c>
      <c r="AU201" s="20" t="s">
        <v>22</v>
      </c>
    </row>
    <row r="202" s="13" customFormat="1">
      <c r="A202" s="13"/>
      <c r="B202" s="192"/>
      <c r="C202" s="13"/>
      <c r="D202" s="193" t="s">
        <v>167</v>
      </c>
      <c r="E202" s="194" t="s">
        <v>3</v>
      </c>
      <c r="F202" s="195" t="s">
        <v>2331</v>
      </c>
      <c r="G202" s="13"/>
      <c r="H202" s="196">
        <v>34.960000000000001</v>
      </c>
      <c r="I202" s="197"/>
      <c r="J202" s="13"/>
      <c r="K202" s="13"/>
      <c r="L202" s="192"/>
      <c r="M202" s="198"/>
      <c r="N202" s="199"/>
      <c r="O202" s="199"/>
      <c r="P202" s="199"/>
      <c r="Q202" s="199"/>
      <c r="R202" s="199"/>
      <c r="S202" s="199"/>
      <c r="T202" s="200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94" t="s">
        <v>167</v>
      </c>
      <c r="AU202" s="194" t="s">
        <v>22</v>
      </c>
      <c r="AV202" s="13" t="s">
        <v>22</v>
      </c>
      <c r="AW202" s="13" t="s">
        <v>36</v>
      </c>
      <c r="AX202" s="13" t="s">
        <v>74</v>
      </c>
      <c r="AY202" s="194" t="s">
        <v>156</v>
      </c>
    </row>
    <row r="203" s="14" customFormat="1">
      <c r="A203" s="14"/>
      <c r="B203" s="201"/>
      <c r="C203" s="14"/>
      <c r="D203" s="193" t="s">
        <v>167</v>
      </c>
      <c r="E203" s="202" t="s">
        <v>3</v>
      </c>
      <c r="F203" s="203" t="s">
        <v>174</v>
      </c>
      <c r="G203" s="14"/>
      <c r="H203" s="204">
        <v>34.960000000000001</v>
      </c>
      <c r="I203" s="205"/>
      <c r="J203" s="14"/>
      <c r="K203" s="14"/>
      <c r="L203" s="201"/>
      <c r="M203" s="206"/>
      <c r="N203" s="207"/>
      <c r="O203" s="207"/>
      <c r="P203" s="207"/>
      <c r="Q203" s="207"/>
      <c r="R203" s="207"/>
      <c r="S203" s="207"/>
      <c r="T203" s="208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02" t="s">
        <v>167</v>
      </c>
      <c r="AU203" s="202" t="s">
        <v>22</v>
      </c>
      <c r="AV203" s="14" t="s">
        <v>163</v>
      </c>
      <c r="AW203" s="14" t="s">
        <v>36</v>
      </c>
      <c r="AX203" s="14" t="s">
        <v>81</v>
      </c>
      <c r="AY203" s="202" t="s">
        <v>156</v>
      </c>
    </row>
    <row r="204" s="12" customFormat="1" ht="22.8" customHeight="1">
      <c r="A204" s="12"/>
      <c r="B204" s="160"/>
      <c r="C204" s="12"/>
      <c r="D204" s="161" t="s">
        <v>73</v>
      </c>
      <c r="E204" s="171" t="s">
        <v>163</v>
      </c>
      <c r="F204" s="171" t="s">
        <v>348</v>
      </c>
      <c r="G204" s="12"/>
      <c r="H204" s="12"/>
      <c r="I204" s="163"/>
      <c r="J204" s="172">
        <f>BK204</f>
        <v>0</v>
      </c>
      <c r="K204" s="12"/>
      <c r="L204" s="160"/>
      <c r="M204" s="165"/>
      <c r="N204" s="166"/>
      <c r="O204" s="166"/>
      <c r="P204" s="167">
        <f>SUM(P205:P224)</f>
        <v>0</v>
      </c>
      <c r="Q204" s="166"/>
      <c r="R204" s="167">
        <f>SUM(R205:R224)</f>
        <v>0.11819608</v>
      </c>
      <c r="S204" s="166"/>
      <c r="T204" s="168">
        <f>SUM(T205:T224)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161" t="s">
        <v>81</v>
      </c>
      <c r="AT204" s="169" t="s">
        <v>73</v>
      </c>
      <c r="AU204" s="169" t="s">
        <v>81</v>
      </c>
      <c r="AY204" s="161" t="s">
        <v>156</v>
      </c>
      <c r="BK204" s="170">
        <f>SUM(BK205:BK224)</f>
        <v>0</v>
      </c>
    </row>
    <row r="205" s="2" customFormat="1" ht="16.5" customHeight="1">
      <c r="A205" s="39"/>
      <c r="B205" s="173"/>
      <c r="C205" s="174" t="s">
        <v>342</v>
      </c>
      <c r="D205" s="174" t="s">
        <v>158</v>
      </c>
      <c r="E205" s="175" t="s">
        <v>2332</v>
      </c>
      <c r="F205" s="176" t="s">
        <v>2333</v>
      </c>
      <c r="G205" s="177" t="s">
        <v>212</v>
      </c>
      <c r="H205" s="178">
        <v>2.3119999999999998</v>
      </c>
      <c r="I205" s="179"/>
      <c r="J205" s="180">
        <f>ROUND(I205*H205,2)</f>
        <v>0</v>
      </c>
      <c r="K205" s="176" t="s">
        <v>162</v>
      </c>
      <c r="L205" s="40"/>
      <c r="M205" s="181" t="s">
        <v>3</v>
      </c>
      <c r="N205" s="182" t="s">
        <v>45</v>
      </c>
      <c r="O205" s="73"/>
      <c r="P205" s="183">
        <f>O205*H205</f>
        <v>0</v>
      </c>
      <c r="Q205" s="183">
        <v>0</v>
      </c>
      <c r="R205" s="183">
        <f>Q205*H205</f>
        <v>0</v>
      </c>
      <c r="S205" s="183">
        <v>0</v>
      </c>
      <c r="T205" s="184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185" t="s">
        <v>163</v>
      </c>
      <c r="AT205" s="185" t="s">
        <v>158</v>
      </c>
      <c r="AU205" s="185" t="s">
        <v>22</v>
      </c>
      <c r="AY205" s="20" t="s">
        <v>156</v>
      </c>
      <c r="BE205" s="186">
        <f>IF(N205="základní",J205,0)</f>
        <v>0</v>
      </c>
      <c r="BF205" s="186">
        <f>IF(N205="snížená",J205,0)</f>
        <v>0</v>
      </c>
      <c r="BG205" s="186">
        <f>IF(N205="zákl. přenesená",J205,0)</f>
        <v>0</v>
      </c>
      <c r="BH205" s="186">
        <f>IF(N205="sníž. přenesená",J205,0)</f>
        <v>0</v>
      </c>
      <c r="BI205" s="186">
        <f>IF(N205="nulová",J205,0)</f>
        <v>0</v>
      </c>
      <c r="BJ205" s="20" t="s">
        <v>81</v>
      </c>
      <c r="BK205" s="186">
        <f>ROUND(I205*H205,2)</f>
        <v>0</v>
      </c>
      <c r="BL205" s="20" t="s">
        <v>163</v>
      </c>
      <c r="BM205" s="185" t="s">
        <v>2334</v>
      </c>
    </row>
    <row r="206" s="2" customFormat="1">
      <c r="A206" s="39"/>
      <c r="B206" s="40"/>
      <c r="C206" s="39"/>
      <c r="D206" s="187" t="s">
        <v>165</v>
      </c>
      <c r="E206" s="39"/>
      <c r="F206" s="188" t="s">
        <v>2335</v>
      </c>
      <c r="G206" s="39"/>
      <c r="H206" s="39"/>
      <c r="I206" s="189"/>
      <c r="J206" s="39"/>
      <c r="K206" s="39"/>
      <c r="L206" s="40"/>
      <c r="M206" s="190"/>
      <c r="N206" s="191"/>
      <c r="O206" s="73"/>
      <c r="P206" s="73"/>
      <c r="Q206" s="73"/>
      <c r="R206" s="73"/>
      <c r="S206" s="73"/>
      <c r="T206" s="74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20" t="s">
        <v>165</v>
      </c>
      <c r="AU206" s="20" t="s">
        <v>22</v>
      </c>
    </row>
    <row r="207" s="13" customFormat="1">
      <c r="A207" s="13"/>
      <c r="B207" s="192"/>
      <c r="C207" s="13"/>
      <c r="D207" s="193" t="s">
        <v>167</v>
      </c>
      <c r="E207" s="194" t="s">
        <v>3</v>
      </c>
      <c r="F207" s="195" t="s">
        <v>2336</v>
      </c>
      <c r="G207" s="13"/>
      <c r="H207" s="196">
        <v>2.3119999999999998</v>
      </c>
      <c r="I207" s="197"/>
      <c r="J207" s="13"/>
      <c r="K207" s="13"/>
      <c r="L207" s="192"/>
      <c r="M207" s="198"/>
      <c r="N207" s="199"/>
      <c r="O207" s="199"/>
      <c r="P207" s="199"/>
      <c r="Q207" s="199"/>
      <c r="R207" s="199"/>
      <c r="S207" s="199"/>
      <c r="T207" s="200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94" t="s">
        <v>167</v>
      </c>
      <c r="AU207" s="194" t="s">
        <v>22</v>
      </c>
      <c r="AV207" s="13" t="s">
        <v>22</v>
      </c>
      <c r="AW207" s="13" t="s">
        <v>36</v>
      </c>
      <c r="AX207" s="13" t="s">
        <v>74</v>
      </c>
      <c r="AY207" s="194" t="s">
        <v>156</v>
      </c>
    </row>
    <row r="208" s="14" customFormat="1">
      <c r="A208" s="14"/>
      <c r="B208" s="201"/>
      <c r="C208" s="14"/>
      <c r="D208" s="193" t="s">
        <v>167</v>
      </c>
      <c r="E208" s="202" t="s">
        <v>3</v>
      </c>
      <c r="F208" s="203" t="s">
        <v>174</v>
      </c>
      <c r="G208" s="14"/>
      <c r="H208" s="204">
        <v>2.3119999999999998</v>
      </c>
      <c r="I208" s="205"/>
      <c r="J208" s="14"/>
      <c r="K208" s="14"/>
      <c r="L208" s="201"/>
      <c r="M208" s="206"/>
      <c r="N208" s="207"/>
      <c r="O208" s="207"/>
      <c r="P208" s="207"/>
      <c r="Q208" s="207"/>
      <c r="R208" s="207"/>
      <c r="S208" s="207"/>
      <c r="T208" s="208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02" t="s">
        <v>167</v>
      </c>
      <c r="AU208" s="202" t="s">
        <v>22</v>
      </c>
      <c r="AV208" s="14" t="s">
        <v>163</v>
      </c>
      <c r="AW208" s="14" t="s">
        <v>36</v>
      </c>
      <c r="AX208" s="14" t="s">
        <v>81</v>
      </c>
      <c r="AY208" s="202" t="s">
        <v>156</v>
      </c>
    </row>
    <row r="209" s="2" customFormat="1" ht="21.75" customHeight="1">
      <c r="A209" s="39"/>
      <c r="B209" s="173"/>
      <c r="C209" s="174" t="s">
        <v>349</v>
      </c>
      <c r="D209" s="174" t="s">
        <v>158</v>
      </c>
      <c r="E209" s="175" t="s">
        <v>350</v>
      </c>
      <c r="F209" s="176" t="s">
        <v>351</v>
      </c>
      <c r="G209" s="177" t="s">
        <v>212</v>
      </c>
      <c r="H209" s="178">
        <v>1.5600000000000001</v>
      </c>
      <c r="I209" s="179"/>
      <c r="J209" s="180">
        <f>ROUND(I209*H209,2)</f>
        <v>0</v>
      </c>
      <c r="K209" s="176" t="s">
        <v>162</v>
      </c>
      <c r="L209" s="40"/>
      <c r="M209" s="181" t="s">
        <v>3</v>
      </c>
      <c r="N209" s="182" t="s">
        <v>45</v>
      </c>
      <c r="O209" s="73"/>
      <c r="P209" s="183">
        <f>O209*H209</f>
        <v>0</v>
      </c>
      <c r="Q209" s="183">
        <v>0</v>
      </c>
      <c r="R209" s="183">
        <f>Q209*H209</f>
        <v>0</v>
      </c>
      <c r="S209" s="183">
        <v>0</v>
      </c>
      <c r="T209" s="184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185" t="s">
        <v>163</v>
      </c>
      <c r="AT209" s="185" t="s">
        <v>158</v>
      </c>
      <c r="AU209" s="185" t="s">
        <v>22</v>
      </c>
      <c r="AY209" s="20" t="s">
        <v>156</v>
      </c>
      <c r="BE209" s="186">
        <f>IF(N209="základní",J209,0)</f>
        <v>0</v>
      </c>
      <c r="BF209" s="186">
        <f>IF(N209="snížená",J209,0)</f>
        <v>0</v>
      </c>
      <c r="BG209" s="186">
        <f>IF(N209="zákl. přenesená",J209,0)</f>
        <v>0</v>
      </c>
      <c r="BH209" s="186">
        <f>IF(N209="sníž. přenesená",J209,0)</f>
        <v>0</v>
      </c>
      <c r="BI209" s="186">
        <f>IF(N209="nulová",J209,0)</f>
        <v>0</v>
      </c>
      <c r="BJ209" s="20" t="s">
        <v>81</v>
      </c>
      <c r="BK209" s="186">
        <f>ROUND(I209*H209,2)</f>
        <v>0</v>
      </c>
      <c r="BL209" s="20" t="s">
        <v>163</v>
      </c>
      <c r="BM209" s="185" t="s">
        <v>2337</v>
      </c>
    </row>
    <row r="210" s="2" customFormat="1">
      <c r="A210" s="39"/>
      <c r="B210" s="40"/>
      <c r="C210" s="39"/>
      <c r="D210" s="187" t="s">
        <v>165</v>
      </c>
      <c r="E210" s="39"/>
      <c r="F210" s="188" t="s">
        <v>353</v>
      </c>
      <c r="G210" s="39"/>
      <c r="H210" s="39"/>
      <c r="I210" s="189"/>
      <c r="J210" s="39"/>
      <c r="K210" s="39"/>
      <c r="L210" s="40"/>
      <c r="M210" s="190"/>
      <c r="N210" s="191"/>
      <c r="O210" s="73"/>
      <c r="P210" s="73"/>
      <c r="Q210" s="73"/>
      <c r="R210" s="73"/>
      <c r="S210" s="73"/>
      <c r="T210" s="74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20" t="s">
        <v>165</v>
      </c>
      <c r="AU210" s="20" t="s">
        <v>22</v>
      </c>
    </row>
    <row r="211" s="13" customFormat="1">
      <c r="A211" s="13"/>
      <c r="B211" s="192"/>
      <c r="C211" s="13"/>
      <c r="D211" s="193" t="s">
        <v>167</v>
      </c>
      <c r="E211" s="194" t="s">
        <v>3</v>
      </c>
      <c r="F211" s="195" t="s">
        <v>2338</v>
      </c>
      <c r="G211" s="13"/>
      <c r="H211" s="196">
        <v>1.5600000000000001</v>
      </c>
      <c r="I211" s="197"/>
      <c r="J211" s="13"/>
      <c r="K211" s="13"/>
      <c r="L211" s="192"/>
      <c r="M211" s="198"/>
      <c r="N211" s="199"/>
      <c r="O211" s="199"/>
      <c r="P211" s="199"/>
      <c r="Q211" s="199"/>
      <c r="R211" s="199"/>
      <c r="S211" s="199"/>
      <c r="T211" s="200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194" t="s">
        <v>167</v>
      </c>
      <c r="AU211" s="194" t="s">
        <v>22</v>
      </c>
      <c r="AV211" s="13" t="s">
        <v>22</v>
      </c>
      <c r="AW211" s="13" t="s">
        <v>36</v>
      </c>
      <c r="AX211" s="13" t="s">
        <v>74</v>
      </c>
      <c r="AY211" s="194" t="s">
        <v>156</v>
      </c>
    </row>
    <row r="212" s="14" customFormat="1">
      <c r="A212" s="14"/>
      <c r="B212" s="201"/>
      <c r="C212" s="14"/>
      <c r="D212" s="193" t="s">
        <v>167</v>
      </c>
      <c r="E212" s="202" t="s">
        <v>3</v>
      </c>
      <c r="F212" s="203" t="s">
        <v>174</v>
      </c>
      <c r="G212" s="14"/>
      <c r="H212" s="204">
        <v>1.5600000000000001</v>
      </c>
      <c r="I212" s="205"/>
      <c r="J212" s="14"/>
      <c r="K212" s="14"/>
      <c r="L212" s="201"/>
      <c r="M212" s="206"/>
      <c r="N212" s="207"/>
      <c r="O212" s="207"/>
      <c r="P212" s="207"/>
      <c r="Q212" s="207"/>
      <c r="R212" s="207"/>
      <c r="S212" s="207"/>
      <c r="T212" s="208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02" t="s">
        <v>167</v>
      </c>
      <c r="AU212" s="202" t="s">
        <v>22</v>
      </c>
      <c r="AV212" s="14" t="s">
        <v>163</v>
      </c>
      <c r="AW212" s="14" t="s">
        <v>36</v>
      </c>
      <c r="AX212" s="14" t="s">
        <v>81</v>
      </c>
      <c r="AY212" s="202" t="s">
        <v>156</v>
      </c>
    </row>
    <row r="213" s="2" customFormat="1" ht="24.15" customHeight="1">
      <c r="A213" s="39"/>
      <c r="B213" s="173"/>
      <c r="C213" s="174" t="s">
        <v>355</v>
      </c>
      <c r="D213" s="174" t="s">
        <v>158</v>
      </c>
      <c r="E213" s="175" t="s">
        <v>2339</v>
      </c>
      <c r="F213" s="176" t="s">
        <v>2340</v>
      </c>
      <c r="G213" s="177" t="s">
        <v>212</v>
      </c>
      <c r="H213" s="178">
        <v>1.734</v>
      </c>
      <c r="I213" s="179"/>
      <c r="J213" s="180">
        <f>ROUND(I213*H213,2)</f>
        <v>0</v>
      </c>
      <c r="K213" s="176" t="s">
        <v>162</v>
      </c>
      <c r="L213" s="40"/>
      <c r="M213" s="181" t="s">
        <v>3</v>
      </c>
      <c r="N213" s="182" t="s">
        <v>45</v>
      </c>
      <c r="O213" s="73"/>
      <c r="P213" s="183">
        <f>O213*H213</f>
        <v>0</v>
      </c>
      <c r="Q213" s="183">
        <v>0</v>
      </c>
      <c r="R213" s="183">
        <f>Q213*H213</f>
        <v>0</v>
      </c>
      <c r="S213" s="183">
        <v>0</v>
      </c>
      <c r="T213" s="184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185" t="s">
        <v>163</v>
      </c>
      <c r="AT213" s="185" t="s">
        <v>158</v>
      </c>
      <c r="AU213" s="185" t="s">
        <v>22</v>
      </c>
      <c r="AY213" s="20" t="s">
        <v>156</v>
      </c>
      <c r="BE213" s="186">
        <f>IF(N213="základní",J213,0)</f>
        <v>0</v>
      </c>
      <c r="BF213" s="186">
        <f>IF(N213="snížená",J213,0)</f>
        <v>0</v>
      </c>
      <c r="BG213" s="186">
        <f>IF(N213="zákl. přenesená",J213,0)</f>
        <v>0</v>
      </c>
      <c r="BH213" s="186">
        <f>IF(N213="sníž. přenesená",J213,0)</f>
        <v>0</v>
      </c>
      <c r="BI213" s="186">
        <f>IF(N213="nulová",J213,0)</f>
        <v>0</v>
      </c>
      <c r="BJ213" s="20" t="s">
        <v>81</v>
      </c>
      <c r="BK213" s="186">
        <f>ROUND(I213*H213,2)</f>
        <v>0</v>
      </c>
      <c r="BL213" s="20" t="s">
        <v>163</v>
      </c>
      <c r="BM213" s="185" t="s">
        <v>2341</v>
      </c>
    </row>
    <row r="214" s="2" customFormat="1">
      <c r="A214" s="39"/>
      <c r="B214" s="40"/>
      <c r="C214" s="39"/>
      <c r="D214" s="187" t="s">
        <v>165</v>
      </c>
      <c r="E214" s="39"/>
      <c r="F214" s="188" t="s">
        <v>2342</v>
      </c>
      <c r="G214" s="39"/>
      <c r="H214" s="39"/>
      <c r="I214" s="189"/>
      <c r="J214" s="39"/>
      <c r="K214" s="39"/>
      <c r="L214" s="40"/>
      <c r="M214" s="190"/>
      <c r="N214" s="191"/>
      <c r="O214" s="73"/>
      <c r="P214" s="73"/>
      <c r="Q214" s="73"/>
      <c r="R214" s="73"/>
      <c r="S214" s="73"/>
      <c r="T214" s="74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20" t="s">
        <v>165</v>
      </c>
      <c r="AU214" s="20" t="s">
        <v>22</v>
      </c>
    </row>
    <row r="215" s="13" customFormat="1">
      <c r="A215" s="13"/>
      <c r="B215" s="192"/>
      <c r="C215" s="13"/>
      <c r="D215" s="193" t="s">
        <v>167</v>
      </c>
      <c r="E215" s="194" t="s">
        <v>3</v>
      </c>
      <c r="F215" s="195" t="s">
        <v>2343</v>
      </c>
      <c r="G215" s="13"/>
      <c r="H215" s="196">
        <v>1.734</v>
      </c>
      <c r="I215" s="197"/>
      <c r="J215" s="13"/>
      <c r="K215" s="13"/>
      <c r="L215" s="192"/>
      <c r="M215" s="198"/>
      <c r="N215" s="199"/>
      <c r="O215" s="199"/>
      <c r="P215" s="199"/>
      <c r="Q215" s="199"/>
      <c r="R215" s="199"/>
      <c r="S215" s="199"/>
      <c r="T215" s="200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94" t="s">
        <v>167</v>
      </c>
      <c r="AU215" s="194" t="s">
        <v>22</v>
      </c>
      <c r="AV215" s="13" t="s">
        <v>22</v>
      </c>
      <c r="AW215" s="13" t="s">
        <v>36</v>
      </c>
      <c r="AX215" s="13" t="s">
        <v>74</v>
      </c>
      <c r="AY215" s="194" t="s">
        <v>156</v>
      </c>
    </row>
    <row r="216" s="14" customFormat="1">
      <c r="A216" s="14"/>
      <c r="B216" s="201"/>
      <c r="C216" s="14"/>
      <c r="D216" s="193" t="s">
        <v>167</v>
      </c>
      <c r="E216" s="202" t="s">
        <v>3</v>
      </c>
      <c r="F216" s="203" t="s">
        <v>174</v>
      </c>
      <c r="G216" s="14"/>
      <c r="H216" s="204">
        <v>1.734</v>
      </c>
      <c r="I216" s="205"/>
      <c r="J216" s="14"/>
      <c r="K216" s="14"/>
      <c r="L216" s="201"/>
      <c r="M216" s="206"/>
      <c r="N216" s="207"/>
      <c r="O216" s="207"/>
      <c r="P216" s="207"/>
      <c r="Q216" s="207"/>
      <c r="R216" s="207"/>
      <c r="S216" s="207"/>
      <c r="T216" s="208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02" t="s">
        <v>167</v>
      </c>
      <c r="AU216" s="202" t="s">
        <v>22</v>
      </c>
      <c r="AV216" s="14" t="s">
        <v>163</v>
      </c>
      <c r="AW216" s="14" t="s">
        <v>36</v>
      </c>
      <c r="AX216" s="14" t="s">
        <v>81</v>
      </c>
      <c r="AY216" s="202" t="s">
        <v>156</v>
      </c>
    </row>
    <row r="217" s="2" customFormat="1" ht="16.5" customHeight="1">
      <c r="A217" s="39"/>
      <c r="B217" s="173"/>
      <c r="C217" s="174" t="s">
        <v>361</v>
      </c>
      <c r="D217" s="174" t="s">
        <v>158</v>
      </c>
      <c r="E217" s="175" t="s">
        <v>375</v>
      </c>
      <c r="F217" s="176" t="s">
        <v>376</v>
      </c>
      <c r="G217" s="177" t="s">
        <v>205</v>
      </c>
      <c r="H217" s="178">
        <v>1.2</v>
      </c>
      <c r="I217" s="179"/>
      <c r="J217" s="180">
        <f>ROUND(I217*H217,2)</f>
        <v>0</v>
      </c>
      <c r="K217" s="176" t="s">
        <v>162</v>
      </c>
      <c r="L217" s="40"/>
      <c r="M217" s="181" t="s">
        <v>3</v>
      </c>
      <c r="N217" s="182" t="s">
        <v>45</v>
      </c>
      <c r="O217" s="73"/>
      <c r="P217" s="183">
        <f>O217*H217</f>
        <v>0</v>
      </c>
      <c r="Q217" s="183">
        <v>0.0063899999999999998</v>
      </c>
      <c r="R217" s="183">
        <f>Q217*H217</f>
        <v>0.0076679999999999995</v>
      </c>
      <c r="S217" s="183">
        <v>0</v>
      </c>
      <c r="T217" s="184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185" t="s">
        <v>163</v>
      </c>
      <c r="AT217" s="185" t="s">
        <v>158</v>
      </c>
      <c r="AU217" s="185" t="s">
        <v>22</v>
      </c>
      <c r="AY217" s="20" t="s">
        <v>156</v>
      </c>
      <c r="BE217" s="186">
        <f>IF(N217="základní",J217,0)</f>
        <v>0</v>
      </c>
      <c r="BF217" s="186">
        <f>IF(N217="snížená",J217,0)</f>
        <v>0</v>
      </c>
      <c r="BG217" s="186">
        <f>IF(N217="zákl. přenesená",J217,0)</f>
        <v>0</v>
      </c>
      <c r="BH217" s="186">
        <f>IF(N217="sníž. přenesená",J217,0)</f>
        <v>0</v>
      </c>
      <c r="BI217" s="186">
        <f>IF(N217="nulová",J217,0)</f>
        <v>0</v>
      </c>
      <c r="BJ217" s="20" t="s">
        <v>81</v>
      </c>
      <c r="BK217" s="186">
        <f>ROUND(I217*H217,2)</f>
        <v>0</v>
      </c>
      <c r="BL217" s="20" t="s">
        <v>163</v>
      </c>
      <c r="BM217" s="185" t="s">
        <v>2344</v>
      </c>
    </row>
    <row r="218" s="2" customFormat="1">
      <c r="A218" s="39"/>
      <c r="B218" s="40"/>
      <c r="C218" s="39"/>
      <c r="D218" s="187" t="s">
        <v>165</v>
      </c>
      <c r="E218" s="39"/>
      <c r="F218" s="188" t="s">
        <v>378</v>
      </c>
      <c r="G218" s="39"/>
      <c r="H218" s="39"/>
      <c r="I218" s="189"/>
      <c r="J218" s="39"/>
      <c r="K218" s="39"/>
      <c r="L218" s="40"/>
      <c r="M218" s="190"/>
      <c r="N218" s="191"/>
      <c r="O218" s="73"/>
      <c r="P218" s="73"/>
      <c r="Q218" s="73"/>
      <c r="R218" s="73"/>
      <c r="S218" s="73"/>
      <c r="T218" s="74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20" t="s">
        <v>165</v>
      </c>
      <c r="AU218" s="20" t="s">
        <v>22</v>
      </c>
    </row>
    <row r="219" s="13" customFormat="1">
      <c r="A219" s="13"/>
      <c r="B219" s="192"/>
      <c r="C219" s="13"/>
      <c r="D219" s="193" t="s">
        <v>167</v>
      </c>
      <c r="E219" s="194" t="s">
        <v>3</v>
      </c>
      <c r="F219" s="195" t="s">
        <v>758</v>
      </c>
      <c r="G219" s="13"/>
      <c r="H219" s="196">
        <v>1.2</v>
      </c>
      <c r="I219" s="197"/>
      <c r="J219" s="13"/>
      <c r="K219" s="13"/>
      <c r="L219" s="192"/>
      <c r="M219" s="198"/>
      <c r="N219" s="199"/>
      <c r="O219" s="199"/>
      <c r="P219" s="199"/>
      <c r="Q219" s="199"/>
      <c r="R219" s="199"/>
      <c r="S219" s="199"/>
      <c r="T219" s="200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94" t="s">
        <v>167</v>
      </c>
      <c r="AU219" s="194" t="s">
        <v>22</v>
      </c>
      <c r="AV219" s="13" t="s">
        <v>22</v>
      </c>
      <c r="AW219" s="13" t="s">
        <v>36</v>
      </c>
      <c r="AX219" s="13" t="s">
        <v>74</v>
      </c>
      <c r="AY219" s="194" t="s">
        <v>156</v>
      </c>
    </row>
    <row r="220" s="14" customFormat="1">
      <c r="A220" s="14"/>
      <c r="B220" s="201"/>
      <c r="C220" s="14"/>
      <c r="D220" s="193" t="s">
        <v>167</v>
      </c>
      <c r="E220" s="202" t="s">
        <v>3</v>
      </c>
      <c r="F220" s="203" t="s">
        <v>174</v>
      </c>
      <c r="G220" s="14"/>
      <c r="H220" s="204">
        <v>1.2</v>
      </c>
      <c r="I220" s="205"/>
      <c r="J220" s="14"/>
      <c r="K220" s="14"/>
      <c r="L220" s="201"/>
      <c r="M220" s="206"/>
      <c r="N220" s="207"/>
      <c r="O220" s="207"/>
      <c r="P220" s="207"/>
      <c r="Q220" s="207"/>
      <c r="R220" s="207"/>
      <c r="S220" s="207"/>
      <c r="T220" s="208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02" t="s">
        <v>167</v>
      </c>
      <c r="AU220" s="202" t="s">
        <v>22</v>
      </c>
      <c r="AV220" s="14" t="s">
        <v>163</v>
      </c>
      <c r="AW220" s="14" t="s">
        <v>36</v>
      </c>
      <c r="AX220" s="14" t="s">
        <v>81</v>
      </c>
      <c r="AY220" s="202" t="s">
        <v>156</v>
      </c>
    </row>
    <row r="221" s="2" customFormat="1" ht="16.5" customHeight="1">
      <c r="A221" s="39"/>
      <c r="B221" s="173"/>
      <c r="C221" s="174" t="s">
        <v>368</v>
      </c>
      <c r="D221" s="174" t="s">
        <v>158</v>
      </c>
      <c r="E221" s="175" t="s">
        <v>1414</v>
      </c>
      <c r="F221" s="176" t="s">
        <v>1415</v>
      </c>
      <c r="G221" s="177" t="s">
        <v>313</v>
      </c>
      <c r="H221" s="178">
        <v>0.104</v>
      </c>
      <c r="I221" s="179"/>
      <c r="J221" s="180">
        <f>ROUND(I221*H221,2)</f>
        <v>0</v>
      </c>
      <c r="K221" s="176" t="s">
        <v>162</v>
      </c>
      <c r="L221" s="40"/>
      <c r="M221" s="181" t="s">
        <v>3</v>
      </c>
      <c r="N221" s="182" t="s">
        <v>45</v>
      </c>
      <c r="O221" s="73"/>
      <c r="P221" s="183">
        <f>O221*H221</f>
        <v>0</v>
      </c>
      <c r="Q221" s="183">
        <v>1.06277</v>
      </c>
      <c r="R221" s="183">
        <f>Q221*H221</f>
        <v>0.11052808</v>
      </c>
      <c r="S221" s="183">
        <v>0</v>
      </c>
      <c r="T221" s="184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185" t="s">
        <v>163</v>
      </c>
      <c r="AT221" s="185" t="s">
        <v>158</v>
      </c>
      <c r="AU221" s="185" t="s">
        <v>22</v>
      </c>
      <c r="AY221" s="20" t="s">
        <v>156</v>
      </c>
      <c r="BE221" s="186">
        <f>IF(N221="základní",J221,0)</f>
        <v>0</v>
      </c>
      <c r="BF221" s="186">
        <f>IF(N221="snížená",J221,0)</f>
        <v>0</v>
      </c>
      <c r="BG221" s="186">
        <f>IF(N221="zákl. přenesená",J221,0)</f>
        <v>0</v>
      </c>
      <c r="BH221" s="186">
        <f>IF(N221="sníž. přenesená",J221,0)</f>
        <v>0</v>
      </c>
      <c r="BI221" s="186">
        <f>IF(N221="nulová",J221,0)</f>
        <v>0</v>
      </c>
      <c r="BJ221" s="20" t="s">
        <v>81</v>
      </c>
      <c r="BK221" s="186">
        <f>ROUND(I221*H221,2)</f>
        <v>0</v>
      </c>
      <c r="BL221" s="20" t="s">
        <v>163</v>
      </c>
      <c r="BM221" s="185" t="s">
        <v>2345</v>
      </c>
    </row>
    <row r="222" s="2" customFormat="1">
      <c r="A222" s="39"/>
      <c r="B222" s="40"/>
      <c r="C222" s="39"/>
      <c r="D222" s="187" t="s">
        <v>165</v>
      </c>
      <c r="E222" s="39"/>
      <c r="F222" s="188" t="s">
        <v>1417</v>
      </c>
      <c r="G222" s="39"/>
      <c r="H222" s="39"/>
      <c r="I222" s="189"/>
      <c r="J222" s="39"/>
      <c r="K222" s="39"/>
      <c r="L222" s="40"/>
      <c r="M222" s="190"/>
      <c r="N222" s="191"/>
      <c r="O222" s="73"/>
      <c r="P222" s="73"/>
      <c r="Q222" s="73"/>
      <c r="R222" s="73"/>
      <c r="S222" s="73"/>
      <c r="T222" s="74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20" t="s">
        <v>165</v>
      </c>
      <c r="AU222" s="20" t="s">
        <v>22</v>
      </c>
    </row>
    <row r="223" s="13" customFormat="1">
      <c r="A223" s="13"/>
      <c r="B223" s="192"/>
      <c r="C223" s="13"/>
      <c r="D223" s="193" t="s">
        <v>167</v>
      </c>
      <c r="E223" s="194" t="s">
        <v>3</v>
      </c>
      <c r="F223" s="195" t="s">
        <v>2346</v>
      </c>
      <c r="G223" s="13"/>
      <c r="H223" s="196">
        <v>0.104</v>
      </c>
      <c r="I223" s="197"/>
      <c r="J223" s="13"/>
      <c r="K223" s="13"/>
      <c r="L223" s="192"/>
      <c r="M223" s="198"/>
      <c r="N223" s="199"/>
      <c r="O223" s="199"/>
      <c r="P223" s="199"/>
      <c r="Q223" s="199"/>
      <c r="R223" s="199"/>
      <c r="S223" s="199"/>
      <c r="T223" s="200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194" t="s">
        <v>167</v>
      </c>
      <c r="AU223" s="194" t="s">
        <v>22</v>
      </c>
      <c r="AV223" s="13" t="s">
        <v>22</v>
      </c>
      <c r="AW223" s="13" t="s">
        <v>36</v>
      </c>
      <c r="AX223" s="13" t="s">
        <v>74</v>
      </c>
      <c r="AY223" s="194" t="s">
        <v>156</v>
      </c>
    </row>
    <row r="224" s="14" customFormat="1">
      <c r="A224" s="14"/>
      <c r="B224" s="201"/>
      <c r="C224" s="14"/>
      <c r="D224" s="193" t="s">
        <v>167</v>
      </c>
      <c r="E224" s="202" t="s">
        <v>3</v>
      </c>
      <c r="F224" s="203" t="s">
        <v>174</v>
      </c>
      <c r="G224" s="14"/>
      <c r="H224" s="204">
        <v>0.104</v>
      </c>
      <c r="I224" s="205"/>
      <c r="J224" s="14"/>
      <c r="K224" s="14"/>
      <c r="L224" s="201"/>
      <c r="M224" s="206"/>
      <c r="N224" s="207"/>
      <c r="O224" s="207"/>
      <c r="P224" s="207"/>
      <c r="Q224" s="207"/>
      <c r="R224" s="207"/>
      <c r="S224" s="207"/>
      <c r="T224" s="208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02" t="s">
        <v>167</v>
      </c>
      <c r="AU224" s="202" t="s">
        <v>22</v>
      </c>
      <c r="AV224" s="14" t="s">
        <v>163</v>
      </c>
      <c r="AW224" s="14" t="s">
        <v>36</v>
      </c>
      <c r="AX224" s="14" t="s">
        <v>81</v>
      </c>
      <c r="AY224" s="202" t="s">
        <v>156</v>
      </c>
    </row>
    <row r="225" s="12" customFormat="1" ht="22.8" customHeight="1">
      <c r="A225" s="12"/>
      <c r="B225" s="160"/>
      <c r="C225" s="12"/>
      <c r="D225" s="161" t="s">
        <v>73</v>
      </c>
      <c r="E225" s="171" t="s">
        <v>202</v>
      </c>
      <c r="F225" s="171" t="s">
        <v>395</v>
      </c>
      <c r="G225" s="12"/>
      <c r="H225" s="12"/>
      <c r="I225" s="163"/>
      <c r="J225" s="172">
        <f>BK225</f>
        <v>0</v>
      </c>
      <c r="K225" s="12"/>
      <c r="L225" s="160"/>
      <c r="M225" s="165"/>
      <c r="N225" s="166"/>
      <c r="O225" s="166"/>
      <c r="P225" s="167">
        <f>SUM(P226:P281)</f>
        <v>0</v>
      </c>
      <c r="Q225" s="166"/>
      <c r="R225" s="167">
        <f>SUM(R226:R281)</f>
        <v>14.935021200000001</v>
      </c>
      <c r="S225" s="166"/>
      <c r="T225" s="168">
        <f>SUM(T226:T281)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161" t="s">
        <v>81</v>
      </c>
      <c r="AT225" s="169" t="s">
        <v>73</v>
      </c>
      <c r="AU225" s="169" t="s">
        <v>81</v>
      </c>
      <c r="AY225" s="161" t="s">
        <v>156</v>
      </c>
      <c r="BK225" s="170">
        <f>SUM(BK226:BK281)</f>
        <v>0</v>
      </c>
    </row>
    <row r="226" s="2" customFormat="1" ht="24.15" customHeight="1">
      <c r="A226" s="39"/>
      <c r="B226" s="173"/>
      <c r="C226" s="174" t="s">
        <v>374</v>
      </c>
      <c r="D226" s="174" t="s">
        <v>158</v>
      </c>
      <c r="E226" s="175" t="s">
        <v>397</v>
      </c>
      <c r="F226" s="176" t="s">
        <v>398</v>
      </c>
      <c r="G226" s="177" t="s">
        <v>384</v>
      </c>
      <c r="H226" s="178">
        <v>8</v>
      </c>
      <c r="I226" s="179"/>
      <c r="J226" s="180">
        <f>ROUND(I226*H226,2)</f>
        <v>0</v>
      </c>
      <c r="K226" s="176" t="s">
        <v>162</v>
      </c>
      <c r="L226" s="40"/>
      <c r="M226" s="181" t="s">
        <v>3</v>
      </c>
      <c r="N226" s="182" t="s">
        <v>45</v>
      </c>
      <c r="O226" s="73"/>
      <c r="P226" s="183">
        <f>O226*H226</f>
        <v>0</v>
      </c>
      <c r="Q226" s="183">
        <v>0.00167</v>
      </c>
      <c r="R226" s="183">
        <f>Q226*H226</f>
        <v>0.01336</v>
      </c>
      <c r="S226" s="183">
        <v>0</v>
      </c>
      <c r="T226" s="184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185" t="s">
        <v>163</v>
      </c>
      <c r="AT226" s="185" t="s">
        <v>158</v>
      </c>
      <c r="AU226" s="185" t="s">
        <v>22</v>
      </c>
      <c r="AY226" s="20" t="s">
        <v>156</v>
      </c>
      <c r="BE226" s="186">
        <f>IF(N226="základní",J226,0)</f>
        <v>0</v>
      </c>
      <c r="BF226" s="186">
        <f>IF(N226="snížená",J226,0)</f>
        <v>0</v>
      </c>
      <c r="BG226" s="186">
        <f>IF(N226="zákl. přenesená",J226,0)</f>
        <v>0</v>
      </c>
      <c r="BH226" s="186">
        <f>IF(N226="sníž. přenesená",J226,0)</f>
        <v>0</v>
      </c>
      <c r="BI226" s="186">
        <f>IF(N226="nulová",J226,0)</f>
        <v>0</v>
      </c>
      <c r="BJ226" s="20" t="s">
        <v>81</v>
      </c>
      <c r="BK226" s="186">
        <f>ROUND(I226*H226,2)</f>
        <v>0</v>
      </c>
      <c r="BL226" s="20" t="s">
        <v>163</v>
      </c>
      <c r="BM226" s="185" t="s">
        <v>2347</v>
      </c>
    </row>
    <row r="227" s="2" customFormat="1">
      <c r="A227" s="39"/>
      <c r="B227" s="40"/>
      <c r="C227" s="39"/>
      <c r="D227" s="187" t="s">
        <v>165</v>
      </c>
      <c r="E227" s="39"/>
      <c r="F227" s="188" t="s">
        <v>400</v>
      </c>
      <c r="G227" s="39"/>
      <c r="H227" s="39"/>
      <c r="I227" s="189"/>
      <c r="J227" s="39"/>
      <c r="K227" s="39"/>
      <c r="L227" s="40"/>
      <c r="M227" s="190"/>
      <c r="N227" s="191"/>
      <c r="O227" s="73"/>
      <c r="P227" s="73"/>
      <c r="Q227" s="73"/>
      <c r="R227" s="73"/>
      <c r="S227" s="73"/>
      <c r="T227" s="74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20" t="s">
        <v>165</v>
      </c>
      <c r="AU227" s="20" t="s">
        <v>22</v>
      </c>
    </row>
    <row r="228" s="13" customFormat="1">
      <c r="A228" s="13"/>
      <c r="B228" s="192"/>
      <c r="C228" s="13"/>
      <c r="D228" s="193" t="s">
        <v>167</v>
      </c>
      <c r="E228" s="194" t="s">
        <v>3</v>
      </c>
      <c r="F228" s="195" t="s">
        <v>2348</v>
      </c>
      <c r="G228" s="13"/>
      <c r="H228" s="196">
        <v>8</v>
      </c>
      <c r="I228" s="197"/>
      <c r="J228" s="13"/>
      <c r="K228" s="13"/>
      <c r="L228" s="192"/>
      <c r="M228" s="198"/>
      <c r="N228" s="199"/>
      <c r="O228" s="199"/>
      <c r="P228" s="199"/>
      <c r="Q228" s="199"/>
      <c r="R228" s="199"/>
      <c r="S228" s="199"/>
      <c r="T228" s="20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94" t="s">
        <v>167</v>
      </c>
      <c r="AU228" s="194" t="s">
        <v>22</v>
      </c>
      <c r="AV228" s="13" t="s">
        <v>22</v>
      </c>
      <c r="AW228" s="13" t="s">
        <v>36</v>
      </c>
      <c r="AX228" s="13" t="s">
        <v>74</v>
      </c>
      <c r="AY228" s="194" t="s">
        <v>156</v>
      </c>
    </row>
    <row r="229" s="14" customFormat="1">
      <c r="A229" s="14"/>
      <c r="B229" s="201"/>
      <c r="C229" s="14"/>
      <c r="D229" s="193" t="s">
        <v>167</v>
      </c>
      <c r="E229" s="202" t="s">
        <v>3</v>
      </c>
      <c r="F229" s="203" t="s">
        <v>174</v>
      </c>
      <c r="G229" s="14"/>
      <c r="H229" s="204">
        <v>8</v>
      </c>
      <c r="I229" s="205"/>
      <c r="J229" s="14"/>
      <c r="K229" s="14"/>
      <c r="L229" s="201"/>
      <c r="M229" s="206"/>
      <c r="N229" s="207"/>
      <c r="O229" s="207"/>
      <c r="P229" s="207"/>
      <c r="Q229" s="207"/>
      <c r="R229" s="207"/>
      <c r="S229" s="207"/>
      <c r="T229" s="208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02" t="s">
        <v>167</v>
      </c>
      <c r="AU229" s="202" t="s">
        <v>22</v>
      </c>
      <c r="AV229" s="14" t="s">
        <v>163</v>
      </c>
      <c r="AW229" s="14" t="s">
        <v>36</v>
      </c>
      <c r="AX229" s="14" t="s">
        <v>81</v>
      </c>
      <c r="AY229" s="202" t="s">
        <v>156</v>
      </c>
    </row>
    <row r="230" s="2" customFormat="1" ht="21.75" customHeight="1">
      <c r="A230" s="39"/>
      <c r="B230" s="173"/>
      <c r="C230" s="217" t="s">
        <v>381</v>
      </c>
      <c r="D230" s="217" t="s">
        <v>249</v>
      </c>
      <c r="E230" s="218" t="s">
        <v>2139</v>
      </c>
      <c r="F230" s="219" t="s">
        <v>2140</v>
      </c>
      <c r="G230" s="220" t="s">
        <v>384</v>
      </c>
      <c r="H230" s="221">
        <v>8</v>
      </c>
      <c r="I230" s="222"/>
      <c r="J230" s="223">
        <f>ROUND(I230*H230,2)</f>
        <v>0</v>
      </c>
      <c r="K230" s="219" t="s">
        <v>3</v>
      </c>
      <c r="L230" s="224"/>
      <c r="M230" s="225" t="s">
        <v>3</v>
      </c>
      <c r="N230" s="226" t="s">
        <v>45</v>
      </c>
      <c r="O230" s="73"/>
      <c r="P230" s="183">
        <f>O230*H230</f>
        <v>0</v>
      </c>
      <c r="Q230" s="183">
        <v>0.00093000000000000005</v>
      </c>
      <c r="R230" s="183">
        <f>Q230*H230</f>
        <v>0.0074400000000000004</v>
      </c>
      <c r="S230" s="183">
        <v>0</v>
      </c>
      <c r="T230" s="184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185" t="s">
        <v>202</v>
      </c>
      <c r="AT230" s="185" t="s">
        <v>249</v>
      </c>
      <c r="AU230" s="185" t="s">
        <v>22</v>
      </c>
      <c r="AY230" s="20" t="s">
        <v>156</v>
      </c>
      <c r="BE230" s="186">
        <f>IF(N230="základní",J230,0)</f>
        <v>0</v>
      </c>
      <c r="BF230" s="186">
        <f>IF(N230="snížená",J230,0)</f>
        <v>0</v>
      </c>
      <c r="BG230" s="186">
        <f>IF(N230="zákl. přenesená",J230,0)</f>
        <v>0</v>
      </c>
      <c r="BH230" s="186">
        <f>IF(N230="sníž. přenesená",J230,0)</f>
        <v>0</v>
      </c>
      <c r="BI230" s="186">
        <f>IF(N230="nulová",J230,0)</f>
        <v>0</v>
      </c>
      <c r="BJ230" s="20" t="s">
        <v>81</v>
      </c>
      <c r="BK230" s="186">
        <f>ROUND(I230*H230,2)</f>
        <v>0</v>
      </c>
      <c r="BL230" s="20" t="s">
        <v>163</v>
      </c>
      <c r="BM230" s="185" t="s">
        <v>2349</v>
      </c>
    </row>
    <row r="231" s="13" customFormat="1">
      <c r="A231" s="13"/>
      <c r="B231" s="192"/>
      <c r="C231" s="13"/>
      <c r="D231" s="193" t="s">
        <v>167</v>
      </c>
      <c r="E231" s="194" t="s">
        <v>3</v>
      </c>
      <c r="F231" s="195" t="s">
        <v>2348</v>
      </c>
      <c r="G231" s="13"/>
      <c r="H231" s="196">
        <v>8</v>
      </c>
      <c r="I231" s="197"/>
      <c r="J231" s="13"/>
      <c r="K231" s="13"/>
      <c r="L231" s="192"/>
      <c r="M231" s="198"/>
      <c r="N231" s="199"/>
      <c r="O231" s="199"/>
      <c r="P231" s="199"/>
      <c r="Q231" s="199"/>
      <c r="R231" s="199"/>
      <c r="S231" s="199"/>
      <c r="T231" s="200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194" t="s">
        <v>167</v>
      </c>
      <c r="AU231" s="194" t="s">
        <v>22</v>
      </c>
      <c r="AV231" s="13" t="s">
        <v>22</v>
      </c>
      <c r="AW231" s="13" t="s">
        <v>36</v>
      </c>
      <c r="AX231" s="13" t="s">
        <v>74</v>
      </c>
      <c r="AY231" s="194" t="s">
        <v>156</v>
      </c>
    </row>
    <row r="232" s="14" customFormat="1">
      <c r="A232" s="14"/>
      <c r="B232" s="201"/>
      <c r="C232" s="14"/>
      <c r="D232" s="193" t="s">
        <v>167</v>
      </c>
      <c r="E232" s="202" t="s">
        <v>3</v>
      </c>
      <c r="F232" s="203" t="s">
        <v>174</v>
      </c>
      <c r="G232" s="14"/>
      <c r="H232" s="204">
        <v>8</v>
      </c>
      <c r="I232" s="205"/>
      <c r="J232" s="14"/>
      <c r="K232" s="14"/>
      <c r="L232" s="201"/>
      <c r="M232" s="206"/>
      <c r="N232" s="207"/>
      <c r="O232" s="207"/>
      <c r="P232" s="207"/>
      <c r="Q232" s="207"/>
      <c r="R232" s="207"/>
      <c r="S232" s="207"/>
      <c r="T232" s="208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02" t="s">
        <v>167</v>
      </c>
      <c r="AU232" s="202" t="s">
        <v>22</v>
      </c>
      <c r="AV232" s="14" t="s">
        <v>163</v>
      </c>
      <c r="AW232" s="14" t="s">
        <v>36</v>
      </c>
      <c r="AX232" s="14" t="s">
        <v>81</v>
      </c>
      <c r="AY232" s="202" t="s">
        <v>156</v>
      </c>
    </row>
    <row r="233" s="2" customFormat="1" ht="24.15" customHeight="1">
      <c r="A233" s="39"/>
      <c r="B233" s="173"/>
      <c r="C233" s="174" t="s">
        <v>387</v>
      </c>
      <c r="D233" s="174" t="s">
        <v>158</v>
      </c>
      <c r="E233" s="175" t="s">
        <v>2350</v>
      </c>
      <c r="F233" s="176" t="s">
        <v>2351</v>
      </c>
      <c r="G233" s="177" t="s">
        <v>161</v>
      </c>
      <c r="H233" s="178">
        <v>15.6</v>
      </c>
      <c r="I233" s="179"/>
      <c r="J233" s="180">
        <f>ROUND(I233*H233,2)</f>
        <v>0</v>
      </c>
      <c r="K233" s="176" t="s">
        <v>162</v>
      </c>
      <c r="L233" s="40"/>
      <c r="M233" s="181" t="s">
        <v>3</v>
      </c>
      <c r="N233" s="182" t="s">
        <v>45</v>
      </c>
      <c r="O233" s="73"/>
      <c r="P233" s="183">
        <f>O233*H233</f>
        <v>0</v>
      </c>
      <c r="Q233" s="183">
        <v>0</v>
      </c>
      <c r="R233" s="183">
        <f>Q233*H233</f>
        <v>0</v>
      </c>
      <c r="S233" s="183">
        <v>0</v>
      </c>
      <c r="T233" s="184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185" t="s">
        <v>163</v>
      </c>
      <c r="AT233" s="185" t="s">
        <v>158</v>
      </c>
      <c r="AU233" s="185" t="s">
        <v>22</v>
      </c>
      <c r="AY233" s="20" t="s">
        <v>156</v>
      </c>
      <c r="BE233" s="186">
        <f>IF(N233="základní",J233,0)</f>
        <v>0</v>
      </c>
      <c r="BF233" s="186">
        <f>IF(N233="snížená",J233,0)</f>
        <v>0</v>
      </c>
      <c r="BG233" s="186">
        <f>IF(N233="zákl. přenesená",J233,0)</f>
        <v>0</v>
      </c>
      <c r="BH233" s="186">
        <f>IF(N233="sníž. přenesená",J233,0)</f>
        <v>0</v>
      </c>
      <c r="BI233" s="186">
        <f>IF(N233="nulová",J233,0)</f>
        <v>0</v>
      </c>
      <c r="BJ233" s="20" t="s">
        <v>81</v>
      </c>
      <c r="BK233" s="186">
        <f>ROUND(I233*H233,2)</f>
        <v>0</v>
      </c>
      <c r="BL233" s="20" t="s">
        <v>163</v>
      </c>
      <c r="BM233" s="185" t="s">
        <v>2352</v>
      </c>
    </row>
    <row r="234" s="2" customFormat="1">
      <c r="A234" s="39"/>
      <c r="B234" s="40"/>
      <c r="C234" s="39"/>
      <c r="D234" s="187" t="s">
        <v>165</v>
      </c>
      <c r="E234" s="39"/>
      <c r="F234" s="188" t="s">
        <v>2353</v>
      </c>
      <c r="G234" s="39"/>
      <c r="H234" s="39"/>
      <c r="I234" s="189"/>
      <c r="J234" s="39"/>
      <c r="K234" s="39"/>
      <c r="L234" s="40"/>
      <c r="M234" s="190"/>
      <c r="N234" s="191"/>
      <c r="O234" s="73"/>
      <c r="P234" s="73"/>
      <c r="Q234" s="73"/>
      <c r="R234" s="73"/>
      <c r="S234" s="73"/>
      <c r="T234" s="74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20" t="s">
        <v>165</v>
      </c>
      <c r="AU234" s="20" t="s">
        <v>22</v>
      </c>
    </row>
    <row r="235" s="2" customFormat="1" ht="16.5" customHeight="1">
      <c r="A235" s="39"/>
      <c r="B235" s="173"/>
      <c r="C235" s="217" t="s">
        <v>391</v>
      </c>
      <c r="D235" s="217" t="s">
        <v>249</v>
      </c>
      <c r="E235" s="218" t="s">
        <v>1853</v>
      </c>
      <c r="F235" s="219" t="s">
        <v>1854</v>
      </c>
      <c r="G235" s="220" t="s">
        <v>161</v>
      </c>
      <c r="H235" s="221">
        <v>16.995000000000001</v>
      </c>
      <c r="I235" s="222"/>
      <c r="J235" s="223">
        <f>ROUND(I235*H235,2)</f>
        <v>0</v>
      </c>
      <c r="K235" s="219" t="s">
        <v>3</v>
      </c>
      <c r="L235" s="224"/>
      <c r="M235" s="225" t="s">
        <v>3</v>
      </c>
      <c r="N235" s="226" t="s">
        <v>45</v>
      </c>
      <c r="O235" s="73"/>
      <c r="P235" s="183">
        <f>O235*H235</f>
        <v>0</v>
      </c>
      <c r="Q235" s="183">
        <v>0.0013600000000000001</v>
      </c>
      <c r="R235" s="183">
        <f>Q235*H235</f>
        <v>0.023113200000000004</v>
      </c>
      <c r="S235" s="183">
        <v>0</v>
      </c>
      <c r="T235" s="184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185" t="s">
        <v>202</v>
      </c>
      <c r="AT235" s="185" t="s">
        <v>249</v>
      </c>
      <c r="AU235" s="185" t="s">
        <v>22</v>
      </c>
      <c r="AY235" s="20" t="s">
        <v>156</v>
      </c>
      <c r="BE235" s="186">
        <f>IF(N235="základní",J235,0)</f>
        <v>0</v>
      </c>
      <c r="BF235" s="186">
        <f>IF(N235="snížená",J235,0)</f>
        <v>0</v>
      </c>
      <c r="BG235" s="186">
        <f>IF(N235="zákl. přenesená",J235,0)</f>
        <v>0</v>
      </c>
      <c r="BH235" s="186">
        <f>IF(N235="sníž. přenesená",J235,0)</f>
        <v>0</v>
      </c>
      <c r="BI235" s="186">
        <f>IF(N235="nulová",J235,0)</f>
        <v>0</v>
      </c>
      <c r="BJ235" s="20" t="s">
        <v>81</v>
      </c>
      <c r="BK235" s="186">
        <f>ROUND(I235*H235,2)</f>
        <v>0</v>
      </c>
      <c r="BL235" s="20" t="s">
        <v>163</v>
      </c>
      <c r="BM235" s="185" t="s">
        <v>2354</v>
      </c>
    </row>
    <row r="236" s="13" customFormat="1">
      <c r="A236" s="13"/>
      <c r="B236" s="192"/>
      <c r="C236" s="13"/>
      <c r="D236" s="193" t="s">
        <v>167</v>
      </c>
      <c r="E236" s="194" t="s">
        <v>3</v>
      </c>
      <c r="F236" s="195" t="s">
        <v>2355</v>
      </c>
      <c r="G236" s="13"/>
      <c r="H236" s="196">
        <v>16.995000000000001</v>
      </c>
      <c r="I236" s="197"/>
      <c r="J236" s="13"/>
      <c r="K236" s="13"/>
      <c r="L236" s="192"/>
      <c r="M236" s="198"/>
      <c r="N236" s="199"/>
      <c r="O236" s="199"/>
      <c r="P236" s="199"/>
      <c r="Q236" s="199"/>
      <c r="R236" s="199"/>
      <c r="S236" s="199"/>
      <c r="T236" s="200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94" t="s">
        <v>167</v>
      </c>
      <c r="AU236" s="194" t="s">
        <v>22</v>
      </c>
      <c r="AV236" s="13" t="s">
        <v>22</v>
      </c>
      <c r="AW236" s="13" t="s">
        <v>36</v>
      </c>
      <c r="AX236" s="13" t="s">
        <v>74</v>
      </c>
      <c r="AY236" s="194" t="s">
        <v>156</v>
      </c>
    </row>
    <row r="237" s="14" customFormat="1">
      <c r="A237" s="14"/>
      <c r="B237" s="201"/>
      <c r="C237" s="14"/>
      <c r="D237" s="193" t="s">
        <v>167</v>
      </c>
      <c r="E237" s="202" t="s">
        <v>3</v>
      </c>
      <c r="F237" s="203" t="s">
        <v>174</v>
      </c>
      <c r="G237" s="14"/>
      <c r="H237" s="204">
        <v>16.995000000000001</v>
      </c>
      <c r="I237" s="205"/>
      <c r="J237" s="14"/>
      <c r="K237" s="14"/>
      <c r="L237" s="201"/>
      <c r="M237" s="206"/>
      <c r="N237" s="207"/>
      <c r="O237" s="207"/>
      <c r="P237" s="207"/>
      <c r="Q237" s="207"/>
      <c r="R237" s="207"/>
      <c r="S237" s="207"/>
      <c r="T237" s="208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02" t="s">
        <v>167</v>
      </c>
      <c r="AU237" s="202" t="s">
        <v>22</v>
      </c>
      <c r="AV237" s="14" t="s">
        <v>163</v>
      </c>
      <c r="AW237" s="14" t="s">
        <v>36</v>
      </c>
      <c r="AX237" s="14" t="s">
        <v>81</v>
      </c>
      <c r="AY237" s="202" t="s">
        <v>156</v>
      </c>
    </row>
    <row r="238" s="2" customFormat="1" ht="24.15" customHeight="1">
      <c r="A238" s="39"/>
      <c r="B238" s="173"/>
      <c r="C238" s="174" t="s">
        <v>396</v>
      </c>
      <c r="D238" s="174" t="s">
        <v>158</v>
      </c>
      <c r="E238" s="175" t="s">
        <v>2146</v>
      </c>
      <c r="F238" s="176" t="s">
        <v>2147</v>
      </c>
      <c r="G238" s="177" t="s">
        <v>384</v>
      </c>
      <c r="H238" s="178">
        <v>8</v>
      </c>
      <c r="I238" s="179"/>
      <c r="J238" s="180">
        <f>ROUND(I238*H238,2)</f>
        <v>0</v>
      </c>
      <c r="K238" s="176" t="s">
        <v>162</v>
      </c>
      <c r="L238" s="40"/>
      <c r="M238" s="181" t="s">
        <v>3</v>
      </c>
      <c r="N238" s="182" t="s">
        <v>45</v>
      </c>
      <c r="O238" s="73"/>
      <c r="P238" s="183">
        <f>O238*H238</f>
        <v>0</v>
      </c>
      <c r="Q238" s="183">
        <v>0</v>
      </c>
      <c r="R238" s="183">
        <f>Q238*H238</f>
        <v>0</v>
      </c>
      <c r="S238" s="183">
        <v>0</v>
      </c>
      <c r="T238" s="184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185" t="s">
        <v>163</v>
      </c>
      <c r="AT238" s="185" t="s">
        <v>158</v>
      </c>
      <c r="AU238" s="185" t="s">
        <v>22</v>
      </c>
      <c r="AY238" s="20" t="s">
        <v>156</v>
      </c>
      <c r="BE238" s="186">
        <f>IF(N238="základní",J238,0)</f>
        <v>0</v>
      </c>
      <c r="BF238" s="186">
        <f>IF(N238="snížená",J238,0)</f>
        <v>0</v>
      </c>
      <c r="BG238" s="186">
        <f>IF(N238="zákl. přenesená",J238,0)</f>
        <v>0</v>
      </c>
      <c r="BH238" s="186">
        <f>IF(N238="sníž. přenesená",J238,0)</f>
        <v>0</v>
      </c>
      <c r="BI238" s="186">
        <f>IF(N238="nulová",J238,0)</f>
        <v>0</v>
      </c>
      <c r="BJ238" s="20" t="s">
        <v>81</v>
      </c>
      <c r="BK238" s="186">
        <f>ROUND(I238*H238,2)</f>
        <v>0</v>
      </c>
      <c r="BL238" s="20" t="s">
        <v>163</v>
      </c>
      <c r="BM238" s="185" t="s">
        <v>2356</v>
      </c>
    </row>
    <row r="239" s="2" customFormat="1">
      <c r="A239" s="39"/>
      <c r="B239" s="40"/>
      <c r="C239" s="39"/>
      <c r="D239" s="187" t="s">
        <v>165</v>
      </c>
      <c r="E239" s="39"/>
      <c r="F239" s="188" t="s">
        <v>2149</v>
      </c>
      <c r="G239" s="39"/>
      <c r="H239" s="39"/>
      <c r="I239" s="189"/>
      <c r="J239" s="39"/>
      <c r="K239" s="39"/>
      <c r="L239" s="40"/>
      <c r="M239" s="190"/>
      <c r="N239" s="191"/>
      <c r="O239" s="73"/>
      <c r="P239" s="73"/>
      <c r="Q239" s="73"/>
      <c r="R239" s="73"/>
      <c r="S239" s="73"/>
      <c r="T239" s="74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20" t="s">
        <v>165</v>
      </c>
      <c r="AU239" s="20" t="s">
        <v>22</v>
      </c>
    </row>
    <row r="240" s="2" customFormat="1" ht="16.5" customHeight="1">
      <c r="A240" s="39"/>
      <c r="B240" s="173"/>
      <c r="C240" s="217" t="s">
        <v>401</v>
      </c>
      <c r="D240" s="217" t="s">
        <v>249</v>
      </c>
      <c r="E240" s="218" t="s">
        <v>2150</v>
      </c>
      <c r="F240" s="219" t="s">
        <v>2151</v>
      </c>
      <c r="G240" s="220" t="s">
        <v>384</v>
      </c>
      <c r="H240" s="221">
        <v>8</v>
      </c>
      <c r="I240" s="222"/>
      <c r="J240" s="223">
        <f>ROUND(I240*H240,2)</f>
        <v>0</v>
      </c>
      <c r="K240" s="219" t="s">
        <v>3</v>
      </c>
      <c r="L240" s="224"/>
      <c r="M240" s="225" t="s">
        <v>3</v>
      </c>
      <c r="N240" s="226" t="s">
        <v>45</v>
      </c>
      <c r="O240" s="73"/>
      <c r="P240" s="183">
        <f>O240*H240</f>
        <v>0</v>
      </c>
      <c r="Q240" s="183">
        <v>0.00021000000000000001</v>
      </c>
      <c r="R240" s="183">
        <f>Q240*H240</f>
        <v>0.0016800000000000001</v>
      </c>
      <c r="S240" s="183">
        <v>0</v>
      </c>
      <c r="T240" s="184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185" t="s">
        <v>202</v>
      </c>
      <c r="AT240" s="185" t="s">
        <v>249</v>
      </c>
      <c r="AU240" s="185" t="s">
        <v>22</v>
      </c>
      <c r="AY240" s="20" t="s">
        <v>156</v>
      </c>
      <c r="BE240" s="186">
        <f>IF(N240="základní",J240,0)</f>
        <v>0</v>
      </c>
      <c r="BF240" s="186">
        <f>IF(N240="snížená",J240,0)</f>
        <v>0</v>
      </c>
      <c r="BG240" s="186">
        <f>IF(N240="zákl. přenesená",J240,0)</f>
        <v>0</v>
      </c>
      <c r="BH240" s="186">
        <f>IF(N240="sníž. přenesená",J240,0)</f>
        <v>0</v>
      </c>
      <c r="BI240" s="186">
        <f>IF(N240="nulová",J240,0)</f>
        <v>0</v>
      </c>
      <c r="BJ240" s="20" t="s">
        <v>81</v>
      </c>
      <c r="BK240" s="186">
        <f>ROUND(I240*H240,2)</f>
        <v>0</v>
      </c>
      <c r="BL240" s="20" t="s">
        <v>163</v>
      </c>
      <c r="BM240" s="185" t="s">
        <v>2357</v>
      </c>
    </row>
    <row r="241" s="2" customFormat="1" ht="16.5" customHeight="1">
      <c r="A241" s="39"/>
      <c r="B241" s="173"/>
      <c r="C241" s="217" t="s">
        <v>405</v>
      </c>
      <c r="D241" s="217" t="s">
        <v>249</v>
      </c>
      <c r="E241" s="218" t="s">
        <v>2153</v>
      </c>
      <c r="F241" s="219" t="s">
        <v>2154</v>
      </c>
      <c r="G241" s="220" t="s">
        <v>384</v>
      </c>
      <c r="H241" s="221">
        <v>8</v>
      </c>
      <c r="I241" s="222"/>
      <c r="J241" s="223">
        <f>ROUND(I241*H241,2)</f>
        <v>0</v>
      </c>
      <c r="K241" s="219" t="s">
        <v>3</v>
      </c>
      <c r="L241" s="224"/>
      <c r="M241" s="225" t="s">
        <v>3</v>
      </c>
      <c r="N241" s="226" t="s">
        <v>45</v>
      </c>
      <c r="O241" s="73"/>
      <c r="P241" s="183">
        <f>O241*H241</f>
        <v>0</v>
      </c>
      <c r="Q241" s="183">
        <v>3.0000000000000001E-05</v>
      </c>
      <c r="R241" s="183">
        <f>Q241*H241</f>
        <v>0.00024000000000000001</v>
      </c>
      <c r="S241" s="183">
        <v>0</v>
      </c>
      <c r="T241" s="184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185" t="s">
        <v>202</v>
      </c>
      <c r="AT241" s="185" t="s">
        <v>249</v>
      </c>
      <c r="AU241" s="185" t="s">
        <v>22</v>
      </c>
      <c r="AY241" s="20" t="s">
        <v>156</v>
      </c>
      <c r="BE241" s="186">
        <f>IF(N241="základní",J241,0)</f>
        <v>0</v>
      </c>
      <c r="BF241" s="186">
        <f>IF(N241="snížená",J241,0)</f>
        <v>0</v>
      </c>
      <c r="BG241" s="186">
        <f>IF(N241="zákl. přenesená",J241,0)</f>
        <v>0</v>
      </c>
      <c r="BH241" s="186">
        <f>IF(N241="sníž. přenesená",J241,0)</f>
        <v>0</v>
      </c>
      <c r="BI241" s="186">
        <f>IF(N241="nulová",J241,0)</f>
        <v>0</v>
      </c>
      <c r="BJ241" s="20" t="s">
        <v>81</v>
      </c>
      <c r="BK241" s="186">
        <f>ROUND(I241*H241,2)</f>
        <v>0</v>
      </c>
      <c r="BL241" s="20" t="s">
        <v>163</v>
      </c>
      <c r="BM241" s="185" t="s">
        <v>2358</v>
      </c>
    </row>
    <row r="242" s="2" customFormat="1" ht="24.15" customHeight="1">
      <c r="A242" s="39"/>
      <c r="B242" s="173"/>
      <c r="C242" s="174" t="s">
        <v>410</v>
      </c>
      <c r="D242" s="174" t="s">
        <v>158</v>
      </c>
      <c r="E242" s="175" t="s">
        <v>2006</v>
      </c>
      <c r="F242" s="176" t="s">
        <v>2007</v>
      </c>
      <c r="G242" s="177" t="s">
        <v>384</v>
      </c>
      <c r="H242" s="178">
        <v>2</v>
      </c>
      <c r="I242" s="179"/>
      <c r="J242" s="180">
        <f>ROUND(I242*H242,2)</f>
        <v>0</v>
      </c>
      <c r="K242" s="176" t="s">
        <v>162</v>
      </c>
      <c r="L242" s="40"/>
      <c r="M242" s="181" t="s">
        <v>3</v>
      </c>
      <c r="N242" s="182" t="s">
        <v>45</v>
      </c>
      <c r="O242" s="73"/>
      <c r="P242" s="183">
        <f>O242*H242</f>
        <v>0</v>
      </c>
      <c r="Q242" s="183">
        <v>0.00072000000000000005</v>
      </c>
      <c r="R242" s="183">
        <f>Q242*H242</f>
        <v>0.0014400000000000001</v>
      </c>
      <c r="S242" s="183">
        <v>0</v>
      </c>
      <c r="T242" s="184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185" t="s">
        <v>163</v>
      </c>
      <c r="AT242" s="185" t="s">
        <v>158</v>
      </c>
      <c r="AU242" s="185" t="s">
        <v>22</v>
      </c>
      <c r="AY242" s="20" t="s">
        <v>156</v>
      </c>
      <c r="BE242" s="186">
        <f>IF(N242="základní",J242,0)</f>
        <v>0</v>
      </c>
      <c r="BF242" s="186">
        <f>IF(N242="snížená",J242,0)</f>
        <v>0</v>
      </c>
      <c r="BG242" s="186">
        <f>IF(N242="zákl. přenesená",J242,0)</f>
        <v>0</v>
      </c>
      <c r="BH242" s="186">
        <f>IF(N242="sníž. přenesená",J242,0)</f>
        <v>0</v>
      </c>
      <c r="BI242" s="186">
        <f>IF(N242="nulová",J242,0)</f>
        <v>0</v>
      </c>
      <c r="BJ242" s="20" t="s">
        <v>81</v>
      </c>
      <c r="BK242" s="186">
        <f>ROUND(I242*H242,2)</f>
        <v>0</v>
      </c>
      <c r="BL242" s="20" t="s">
        <v>163</v>
      </c>
      <c r="BM242" s="185" t="s">
        <v>2359</v>
      </c>
    </row>
    <row r="243" s="2" customFormat="1">
      <c r="A243" s="39"/>
      <c r="B243" s="40"/>
      <c r="C243" s="39"/>
      <c r="D243" s="187" t="s">
        <v>165</v>
      </c>
      <c r="E243" s="39"/>
      <c r="F243" s="188" t="s">
        <v>2009</v>
      </c>
      <c r="G243" s="39"/>
      <c r="H243" s="39"/>
      <c r="I243" s="189"/>
      <c r="J243" s="39"/>
      <c r="K243" s="39"/>
      <c r="L243" s="40"/>
      <c r="M243" s="190"/>
      <c r="N243" s="191"/>
      <c r="O243" s="73"/>
      <c r="P243" s="73"/>
      <c r="Q243" s="73"/>
      <c r="R243" s="73"/>
      <c r="S243" s="73"/>
      <c r="T243" s="74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20" t="s">
        <v>165</v>
      </c>
      <c r="AU243" s="20" t="s">
        <v>22</v>
      </c>
    </row>
    <row r="244" s="2" customFormat="1" ht="24.15" customHeight="1">
      <c r="A244" s="39"/>
      <c r="B244" s="173"/>
      <c r="C244" s="217" t="s">
        <v>414</v>
      </c>
      <c r="D244" s="217" t="s">
        <v>249</v>
      </c>
      <c r="E244" s="218" t="s">
        <v>2010</v>
      </c>
      <c r="F244" s="219" t="s">
        <v>2011</v>
      </c>
      <c r="G244" s="220" t="s">
        <v>384</v>
      </c>
      <c r="H244" s="221">
        <v>2</v>
      </c>
      <c r="I244" s="222"/>
      <c r="J244" s="223">
        <f>ROUND(I244*H244,2)</f>
        <v>0</v>
      </c>
      <c r="K244" s="219" t="s">
        <v>3</v>
      </c>
      <c r="L244" s="224"/>
      <c r="M244" s="225" t="s">
        <v>3</v>
      </c>
      <c r="N244" s="226" t="s">
        <v>45</v>
      </c>
      <c r="O244" s="73"/>
      <c r="P244" s="183">
        <f>O244*H244</f>
        <v>0</v>
      </c>
      <c r="Q244" s="183">
        <v>0.0051000000000000004</v>
      </c>
      <c r="R244" s="183">
        <f>Q244*H244</f>
        <v>0.010200000000000001</v>
      </c>
      <c r="S244" s="183">
        <v>0</v>
      </c>
      <c r="T244" s="184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185" t="s">
        <v>202</v>
      </c>
      <c r="AT244" s="185" t="s">
        <v>249</v>
      </c>
      <c r="AU244" s="185" t="s">
        <v>22</v>
      </c>
      <c r="AY244" s="20" t="s">
        <v>156</v>
      </c>
      <c r="BE244" s="186">
        <f>IF(N244="základní",J244,0)</f>
        <v>0</v>
      </c>
      <c r="BF244" s="186">
        <f>IF(N244="snížená",J244,0)</f>
        <v>0</v>
      </c>
      <c r="BG244" s="186">
        <f>IF(N244="zákl. přenesená",J244,0)</f>
        <v>0</v>
      </c>
      <c r="BH244" s="186">
        <f>IF(N244="sníž. přenesená",J244,0)</f>
        <v>0</v>
      </c>
      <c r="BI244" s="186">
        <f>IF(N244="nulová",J244,0)</f>
        <v>0</v>
      </c>
      <c r="BJ244" s="20" t="s">
        <v>81</v>
      </c>
      <c r="BK244" s="186">
        <f>ROUND(I244*H244,2)</f>
        <v>0</v>
      </c>
      <c r="BL244" s="20" t="s">
        <v>163</v>
      </c>
      <c r="BM244" s="185" t="s">
        <v>2360</v>
      </c>
    </row>
    <row r="245" s="13" customFormat="1">
      <c r="A245" s="13"/>
      <c r="B245" s="192"/>
      <c r="C245" s="13"/>
      <c r="D245" s="193" t="s">
        <v>167</v>
      </c>
      <c r="E245" s="194" t="s">
        <v>3</v>
      </c>
      <c r="F245" s="195" t="s">
        <v>2228</v>
      </c>
      <c r="G245" s="13"/>
      <c r="H245" s="196">
        <v>1</v>
      </c>
      <c r="I245" s="197"/>
      <c r="J245" s="13"/>
      <c r="K245" s="13"/>
      <c r="L245" s="192"/>
      <c r="M245" s="198"/>
      <c r="N245" s="199"/>
      <c r="O245" s="199"/>
      <c r="P245" s="199"/>
      <c r="Q245" s="199"/>
      <c r="R245" s="199"/>
      <c r="S245" s="199"/>
      <c r="T245" s="20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94" t="s">
        <v>167</v>
      </c>
      <c r="AU245" s="194" t="s">
        <v>22</v>
      </c>
      <c r="AV245" s="13" t="s">
        <v>22</v>
      </c>
      <c r="AW245" s="13" t="s">
        <v>36</v>
      </c>
      <c r="AX245" s="13" t="s">
        <v>74</v>
      </c>
      <c r="AY245" s="194" t="s">
        <v>156</v>
      </c>
    </row>
    <row r="246" s="13" customFormat="1">
      <c r="A246" s="13"/>
      <c r="B246" s="192"/>
      <c r="C246" s="13"/>
      <c r="D246" s="193" t="s">
        <v>167</v>
      </c>
      <c r="E246" s="194" t="s">
        <v>3</v>
      </c>
      <c r="F246" s="195" t="s">
        <v>2166</v>
      </c>
      <c r="G246" s="13"/>
      <c r="H246" s="196">
        <v>1</v>
      </c>
      <c r="I246" s="197"/>
      <c r="J246" s="13"/>
      <c r="K246" s="13"/>
      <c r="L246" s="192"/>
      <c r="M246" s="198"/>
      <c r="N246" s="199"/>
      <c r="O246" s="199"/>
      <c r="P246" s="199"/>
      <c r="Q246" s="199"/>
      <c r="R246" s="199"/>
      <c r="S246" s="199"/>
      <c r="T246" s="20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94" t="s">
        <v>167</v>
      </c>
      <c r="AU246" s="194" t="s">
        <v>22</v>
      </c>
      <c r="AV246" s="13" t="s">
        <v>22</v>
      </c>
      <c r="AW246" s="13" t="s">
        <v>36</v>
      </c>
      <c r="AX246" s="13" t="s">
        <v>74</v>
      </c>
      <c r="AY246" s="194" t="s">
        <v>156</v>
      </c>
    </row>
    <row r="247" s="14" customFormat="1">
      <c r="A247" s="14"/>
      <c r="B247" s="201"/>
      <c r="C247" s="14"/>
      <c r="D247" s="193" t="s">
        <v>167</v>
      </c>
      <c r="E247" s="202" t="s">
        <v>3</v>
      </c>
      <c r="F247" s="203" t="s">
        <v>174</v>
      </c>
      <c r="G247" s="14"/>
      <c r="H247" s="204">
        <v>2</v>
      </c>
      <c r="I247" s="205"/>
      <c r="J247" s="14"/>
      <c r="K247" s="14"/>
      <c r="L247" s="201"/>
      <c r="M247" s="206"/>
      <c r="N247" s="207"/>
      <c r="O247" s="207"/>
      <c r="P247" s="207"/>
      <c r="Q247" s="207"/>
      <c r="R247" s="207"/>
      <c r="S247" s="207"/>
      <c r="T247" s="208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02" t="s">
        <v>167</v>
      </c>
      <c r="AU247" s="202" t="s">
        <v>22</v>
      </c>
      <c r="AV247" s="14" t="s">
        <v>163</v>
      </c>
      <c r="AW247" s="14" t="s">
        <v>36</v>
      </c>
      <c r="AX247" s="14" t="s">
        <v>81</v>
      </c>
      <c r="AY247" s="202" t="s">
        <v>156</v>
      </c>
    </row>
    <row r="248" s="2" customFormat="1" ht="24.15" customHeight="1">
      <c r="A248" s="39"/>
      <c r="B248" s="173"/>
      <c r="C248" s="217" t="s">
        <v>418</v>
      </c>
      <c r="D248" s="217" t="s">
        <v>249</v>
      </c>
      <c r="E248" s="218" t="s">
        <v>513</v>
      </c>
      <c r="F248" s="219" t="s">
        <v>514</v>
      </c>
      <c r="G248" s="220" t="s">
        <v>384</v>
      </c>
      <c r="H248" s="221">
        <v>2</v>
      </c>
      <c r="I248" s="222"/>
      <c r="J248" s="223">
        <f>ROUND(I248*H248,2)</f>
        <v>0</v>
      </c>
      <c r="K248" s="219" t="s">
        <v>3</v>
      </c>
      <c r="L248" s="224"/>
      <c r="M248" s="225" t="s">
        <v>3</v>
      </c>
      <c r="N248" s="226" t="s">
        <v>45</v>
      </c>
      <c r="O248" s="73"/>
      <c r="P248" s="183">
        <f>O248*H248</f>
        <v>0</v>
      </c>
      <c r="Q248" s="183">
        <v>0.0063099999999999996</v>
      </c>
      <c r="R248" s="183">
        <f>Q248*H248</f>
        <v>0.012619999999999999</v>
      </c>
      <c r="S248" s="183">
        <v>0</v>
      </c>
      <c r="T248" s="184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185" t="s">
        <v>202</v>
      </c>
      <c r="AT248" s="185" t="s">
        <v>249</v>
      </c>
      <c r="AU248" s="185" t="s">
        <v>22</v>
      </c>
      <c r="AY248" s="20" t="s">
        <v>156</v>
      </c>
      <c r="BE248" s="186">
        <f>IF(N248="základní",J248,0)</f>
        <v>0</v>
      </c>
      <c r="BF248" s="186">
        <f>IF(N248="snížená",J248,0)</f>
        <v>0</v>
      </c>
      <c r="BG248" s="186">
        <f>IF(N248="zákl. přenesená",J248,0)</f>
        <v>0</v>
      </c>
      <c r="BH248" s="186">
        <f>IF(N248="sníž. přenesená",J248,0)</f>
        <v>0</v>
      </c>
      <c r="BI248" s="186">
        <f>IF(N248="nulová",J248,0)</f>
        <v>0</v>
      </c>
      <c r="BJ248" s="20" t="s">
        <v>81</v>
      </c>
      <c r="BK248" s="186">
        <f>ROUND(I248*H248,2)</f>
        <v>0</v>
      </c>
      <c r="BL248" s="20" t="s">
        <v>163</v>
      </c>
      <c r="BM248" s="185" t="s">
        <v>2361</v>
      </c>
    </row>
    <row r="249" s="2" customFormat="1" ht="16.5" customHeight="1">
      <c r="A249" s="39"/>
      <c r="B249" s="173"/>
      <c r="C249" s="174" t="s">
        <v>422</v>
      </c>
      <c r="D249" s="174" t="s">
        <v>158</v>
      </c>
      <c r="E249" s="175" t="s">
        <v>851</v>
      </c>
      <c r="F249" s="176" t="s">
        <v>852</v>
      </c>
      <c r="G249" s="177" t="s">
        <v>161</v>
      </c>
      <c r="H249" s="178">
        <v>15.6</v>
      </c>
      <c r="I249" s="179"/>
      <c r="J249" s="180">
        <f>ROUND(I249*H249,2)</f>
        <v>0</v>
      </c>
      <c r="K249" s="176" t="s">
        <v>162</v>
      </c>
      <c r="L249" s="40"/>
      <c r="M249" s="181" t="s">
        <v>3</v>
      </c>
      <c r="N249" s="182" t="s">
        <v>45</v>
      </c>
      <c r="O249" s="73"/>
      <c r="P249" s="183">
        <f>O249*H249</f>
        <v>0</v>
      </c>
      <c r="Q249" s="183">
        <v>0</v>
      </c>
      <c r="R249" s="183">
        <f>Q249*H249</f>
        <v>0</v>
      </c>
      <c r="S249" s="183">
        <v>0</v>
      </c>
      <c r="T249" s="184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185" t="s">
        <v>163</v>
      </c>
      <c r="AT249" s="185" t="s">
        <v>158</v>
      </c>
      <c r="AU249" s="185" t="s">
        <v>22</v>
      </c>
      <c r="AY249" s="20" t="s">
        <v>156</v>
      </c>
      <c r="BE249" s="186">
        <f>IF(N249="základní",J249,0)</f>
        <v>0</v>
      </c>
      <c r="BF249" s="186">
        <f>IF(N249="snížená",J249,0)</f>
        <v>0</v>
      </c>
      <c r="BG249" s="186">
        <f>IF(N249="zákl. přenesená",J249,0)</f>
        <v>0</v>
      </c>
      <c r="BH249" s="186">
        <f>IF(N249="sníž. přenesená",J249,0)</f>
        <v>0</v>
      </c>
      <c r="BI249" s="186">
        <f>IF(N249="nulová",J249,0)</f>
        <v>0</v>
      </c>
      <c r="BJ249" s="20" t="s">
        <v>81</v>
      </c>
      <c r="BK249" s="186">
        <f>ROUND(I249*H249,2)</f>
        <v>0</v>
      </c>
      <c r="BL249" s="20" t="s">
        <v>163</v>
      </c>
      <c r="BM249" s="185" t="s">
        <v>2362</v>
      </c>
    </row>
    <row r="250" s="2" customFormat="1">
      <c r="A250" s="39"/>
      <c r="B250" s="40"/>
      <c r="C250" s="39"/>
      <c r="D250" s="187" t="s">
        <v>165</v>
      </c>
      <c r="E250" s="39"/>
      <c r="F250" s="188" t="s">
        <v>854</v>
      </c>
      <c r="G250" s="39"/>
      <c r="H250" s="39"/>
      <c r="I250" s="189"/>
      <c r="J250" s="39"/>
      <c r="K250" s="39"/>
      <c r="L250" s="40"/>
      <c r="M250" s="190"/>
      <c r="N250" s="191"/>
      <c r="O250" s="73"/>
      <c r="P250" s="73"/>
      <c r="Q250" s="73"/>
      <c r="R250" s="73"/>
      <c r="S250" s="73"/>
      <c r="T250" s="74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20" t="s">
        <v>165</v>
      </c>
      <c r="AU250" s="20" t="s">
        <v>22</v>
      </c>
    </row>
    <row r="251" s="13" customFormat="1">
      <c r="A251" s="13"/>
      <c r="B251" s="192"/>
      <c r="C251" s="13"/>
      <c r="D251" s="193" t="s">
        <v>167</v>
      </c>
      <c r="E251" s="194" t="s">
        <v>3</v>
      </c>
      <c r="F251" s="195" t="s">
        <v>2363</v>
      </c>
      <c r="G251" s="13"/>
      <c r="H251" s="196">
        <v>15.6</v>
      </c>
      <c r="I251" s="197"/>
      <c r="J251" s="13"/>
      <c r="K251" s="13"/>
      <c r="L251" s="192"/>
      <c r="M251" s="198"/>
      <c r="N251" s="199"/>
      <c r="O251" s="199"/>
      <c r="P251" s="199"/>
      <c r="Q251" s="199"/>
      <c r="R251" s="199"/>
      <c r="S251" s="199"/>
      <c r="T251" s="200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194" t="s">
        <v>167</v>
      </c>
      <c r="AU251" s="194" t="s">
        <v>22</v>
      </c>
      <c r="AV251" s="13" t="s">
        <v>22</v>
      </c>
      <c r="AW251" s="13" t="s">
        <v>36</v>
      </c>
      <c r="AX251" s="13" t="s">
        <v>74</v>
      </c>
      <c r="AY251" s="194" t="s">
        <v>156</v>
      </c>
    </row>
    <row r="252" s="14" customFormat="1">
      <c r="A252" s="14"/>
      <c r="B252" s="201"/>
      <c r="C252" s="14"/>
      <c r="D252" s="193" t="s">
        <v>167</v>
      </c>
      <c r="E252" s="202" t="s">
        <v>3</v>
      </c>
      <c r="F252" s="203" t="s">
        <v>174</v>
      </c>
      <c r="G252" s="14"/>
      <c r="H252" s="204">
        <v>15.6</v>
      </c>
      <c r="I252" s="205"/>
      <c r="J252" s="14"/>
      <c r="K252" s="14"/>
      <c r="L252" s="201"/>
      <c r="M252" s="206"/>
      <c r="N252" s="207"/>
      <c r="O252" s="207"/>
      <c r="P252" s="207"/>
      <c r="Q252" s="207"/>
      <c r="R252" s="207"/>
      <c r="S252" s="207"/>
      <c r="T252" s="208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02" t="s">
        <v>167</v>
      </c>
      <c r="AU252" s="202" t="s">
        <v>22</v>
      </c>
      <c r="AV252" s="14" t="s">
        <v>163</v>
      </c>
      <c r="AW252" s="14" t="s">
        <v>36</v>
      </c>
      <c r="AX252" s="14" t="s">
        <v>81</v>
      </c>
      <c r="AY252" s="202" t="s">
        <v>156</v>
      </c>
    </row>
    <row r="253" s="2" customFormat="1" ht="16.5" customHeight="1">
      <c r="A253" s="39"/>
      <c r="B253" s="173"/>
      <c r="C253" s="174" t="s">
        <v>427</v>
      </c>
      <c r="D253" s="174" t="s">
        <v>158</v>
      </c>
      <c r="E253" s="175" t="s">
        <v>550</v>
      </c>
      <c r="F253" s="176" t="s">
        <v>551</v>
      </c>
      <c r="G253" s="177" t="s">
        <v>384</v>
      </c>
      <c r="H253" s="178">
        <v>1</v>
      </c>
      <c r="I253" s="179"/>
      <c r="J253" s="180">
        <f>ROUND(I253*H253,2)</f>
        <v>0</v>
      </c>
      <c r="K253" s="176" t="s">
        <v>162</v>
      </c>
      <c r="L253" s="40"/>
      <c r="M253" s="181" t="s">
        <v>3</v>
      </c>
      <c r="N253" s="182" t="s">
        <v>45</v>
      </c>
      <c r="O253" s="73"/>
      <c r="P253" s="183">
        <f>O253*H253</f>
        <v>0</v>
      </c>
      <c r="Q253" s="183">
        <v>0.45937</v>
      </c>
      <c r="R253" s="183">
        <f>Q253*H253</f>
        <v>0.45937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163</v>
      </c>
      <c r="AT253" s="185" t="s">
        <v>158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2364</v>
      </c>
    </row>
    <row r="254" s="2" customFormat="1">
      <c r="A254" s="39"/>
      <c r="B254" s="40"/>
      <c r="C254" s="39"/>
      <c r="D254" s="187" t="s">
        <v>165</v>
      </c>
      <c r="E254" s="39"/>
      <c r="F254" s="188" t="s">
        <v>553</v>
      </c>
      <c r="G254" s="39"/>
      <c r="H254" s="39"/>
      <c r="I254" s="189"/>
      <c r="J254" s="39"/>
      <c r="K254" s="39"/>
      <c r="L254" s="40"/>
      <c r="M254" s="190"/>
      <c r="N254" s="191"/>
      <c r="O254" s="73"/>
      <c r="P254" s="73"/>
      <c r="Q254" s="73"/>
      <c r="R254" s="73"/>
      <c r="S254" s="73"/>
      <c r="T254" s="74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20" t="s">
        <v>165</v>
      </c>
      <c r="AU254" s="20" t="s">
        <v>22</v>
      </c>
    </row>
    <row r="255" s="2" customFormat="1" ht="16.5" customHeight="1">
      <c r="A255" s="39"/>
      <c r="B255" s="173"/>
      <c r="C255" s="174" t="s">
        <v>432</v>
      </c>
      <c r="D255" s="174" t="s">
        <v>158</v>
      </c>
      <c r="E255" s="175" t="s">
        <v>555</v>
      </c>
      <c r="F255" s="176" t="s">
        <v>556</v>
      </c>
      <c r="G255" s="177" t="s">
        <v>384</v>
      </c>
      <c r="H255" s="178">
        <v>3</v>
      </c>
      <c r="I255" s="179"/>
      <c r="J255" s="180">
        <f>ROUND(I255*H255,2)</f>
        <v>0</v>
      </c>
      <c r="K255" s="176" t="s">
        <v>162</v>
      </c>
      <c r="L255" s="40"/>
      <c r="M255" s="181" t="s">
        <v>3</v>
      </c>
      <c r="N255" s="182" t="s">
        <v>45</v>
      </c>
      <c r="O255" s="73"/>
      <c r="P255" s="183">
        <f>O255*H255</f>
        <v>0</v>
      </c>
      <c r="Q255" s="183">
        <v>0.010189999999999999</v>
      </c>
      <c r="R255" s="183">
        <f>Q255*H255</f>
        <v>0.03057</v>
      </c>
      <c r="S255" s="183">
        <v>0</v>
      </c>
      <c r="T255" s="184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185" t="s">
        <v>163</v>
      </c>
      <c r="AT255" s="185" t="s">
        <v>158</v>
      </c>
      <c r="AU255" s="185" t="s">
        <v>22</v>
      </c>
      <c r="AY255" s="20" t="s">
        <v>156</v>
      </c>
      <c r="BE255" s="186">
        <f>IF(N255="základní",J255,0)</f>
        <v>0</v>
      </c>
      <c r="BF255" s="186">
        <f>IF(N255="snížená",J255,0)</f>
        <v>0</v>
      </c>
      <c r="BG255" s="186">
        <f>IF(N255="zákl. přenesená",J255,0)</f>
        <v>0</v>
      </c>
      <c r="BH255" s="186">
        <f>IF(N255="sníž. přenesená",J255,0)</f>
        <v>0</v>
      </c>
      <c r="BI255" s="186">
        <f>IF(N255="nulová",J255,0)</f>
        <v>0</v>
      </c>
      <c r="BJ255" s="20" t="s">
        <v>81</v>
      </c>
      <c r="BK255" s="186">
        <f>ROUND(I255*H255,2)</f>
        <v>0</v>
      </c>
      <c r="BL255" s="20" t="s">
        <v>163</v>
      </c>
      <c r="BM255" s="185" t="s">
        <v>2365</v>
      </c>
    </row>
    <row r="256" s="2" customFormat="1">
      <c r="A256" s="39"/>
      <c r="B256" s="40"/>
      <c r="C256" s="39"/>
      <c r="D256" s="187" t="s">
        <v>165</v>
      </c>
      <c r="E256" s="39"/>
      <c r="F256" s="188" t="s">
        <v>558</v>
      </c>
      <c r="G256" s="39"/>
      <c r="H256" s="39"/>
      <c r="I256" s="189"/>
      <c r="J256" s="39"/>
      <c r="K256" s="39"/>
      <c r="L256" s="40"/>
      <c r="M256" s="190"/>
      <c r="N256" s="191"/>
      <c r="O256" s="73"/>
      <c r="P256" s="73"/>
      <c r="Q256" s="73"/>
      <c r="R256" s="73"/>
      <c r="S256" s="73"/>
      <c r="T256" s="74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20" t="s">
        <v>165</v>
      </c>
      <c r="AU256" s="20" t="s">
        <v>22</v>
      </c>
    </row>
    <row r="257" s="2" customFormat="1" ht="16.5" customHeight="1">
      <c r="A257" s="39"/>
      <c r="B257" s="173"/>
      <c r="C257" s="217" t="s">
        <v>437</v>
      </c>
      <c r="D257" s="217" t="s">
        <v>249</v>
      </c>
      <c r="E257" s="218" t="s">
        <v>2366</v>
      </c>
      <c r="F257" s="219" t="s">
        <v>2367</v>
      </c>
      <c r="G257" s="220" t="s">
        <v>384</v>
      </c>
      <c r="H257" s="221">
        <v>2</v>
      </c>
      <c r="I257" s="222"/>
      <c r="J257" s="223">
        <f>ROUND(I257*H257,2)</f>
        <v>0</v>
      </c>
      <c r="K257" s="219" t="s">
        <v>3</v>
      </c>
      <c r="L257" s="224"/>
      <c r="M257" s="225" t="s">
        <v>3</v>
      </c>
      <c r="N257" s="226" t="s">
        <v>45</v>
      </c>
      <c r="O257" s="73"/>
      <c r="P257" s="183">
        <f>O257*H257</f>
        <v>0</v>
      </c>
      <c r="Q257" s="183">
        <v>2.54</v>
      </c>
      <c r="R257" s="183">
        <f>Q257*H257</f>
        <v>5.0800000000000001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202</v>
      </c>
      <c r="AT257" s="185" t="s">
        <v>249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2368</v>
      </c>
    </row>
    <row r="258" s="2" customFormat="1" ht="16.5" customHeight="1">
      <c r="A258" s="39"/>
      <c r="B258" s="173"/>
      <c r="C258" s="217" t="s">
        <v>441</v>
      </c>
      <c r="D258" s="217" t="s">
        <v>249</v>
      </c>
      <c r="E258" s="218" t="s">
        <v>2369</v>
      </c>
      <c r="F258" s="219" t="s">
        <v>2370</v>
      </c>
      <c r="G258" s="220" t="s">
        <v>384</v>
      </c>
      <c r="H258" s="221">
        <v>1</v>
      </c>
      <c r="I258" s="222"/>
      <c r="J258" s="223">
        <f>ROUND(I258*H258,2)</f>
        <v>0</v>
      </c>
      <c r="K258" s="219" t="s">
        <v>3</v>
      </c>
      <c r="L258" s="224"/>
      <c r="M258" s="225" t="s">
        <v>3</v>
      </c>
      <c r="N258" s="226" t="s">
        <v>45</v>
      </c>
      <c r="O258" s="73"/>
      <c r="P258" s="183">
        <f>O258*H258</f>
        <v>0</v>
      </c>
      <c r="Q258" s="183">
        <v>1.27</v>
      </c>
      <c r="R258" s="183">
        <f>Q258*H258</f>
        <v>1.27</v>
      </c>
      <c r="S258" s="183">
        <v>0</v>
      </c>
      <c r="T258" s="184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185" t="s">
        <v>202</v>
      </c>
      <c r="AT258" s="185" t="s">
        <v>249</v>
      </c>
      <c r="AU258" s="185" t="s">
        <v>22</v>
      </c>
      <c r="AY258" s="20" t="s">
        <v>156</v>
      </c>
      <c r="BE258" s="186">
        <f>IF(N258="základní",J258,0)</f>
        <v>0</v>
      </c>
      <c r="BF258" s="186">
        <f>IF(N258="snížená",J258,0)</f>
        <v>0</v>
      </c>
      <c r="BG258" s="186">
        <f>IF(N258="zákl. přenesená",J258,0)</f>
        <v>0</v>
      </c>
      <c r="BH258" s="186">
        <f>IF(N258="sníž. přenesená",J258,0)</f>
        <v>0</v>
      </c>
      <c r="BI258" s="186">
        <f>IF(N258="nulová",J258,0)</f>
        <v>0</v>
      </c>
      <c r="BJ258" s="20" t="s">
        <v>81</v>
      </c>
      <c r="BK258" s="186">
        <f>ROUND(I258*H258,2)</f>
        <v>0</v>
      </c>
      <c r="BL258" s="20" t="s">
        <v>163</v>
      </c>
      <c r="BM258" s="185" t="s">
        <v>2371</v>
      </c>
    </row>
    <row r="259" s="2" customFormat="1" ht="16.5" customHeight="1">
      <c r="A259" s="39"/>
      <c r="B259" s="173"/>
      <c r="C259" s="174" t="s">
        <v>446</v>
      </c>
      <c r="D259" s="174" t="s">
        <v>158</v>
      </c>
      <c r="E259" s="175" t="s">
        <v>581</v>
      </c>
      <c r="F259" s="176" t="s">
        <v>582</v>
      </c>
      <c r="G259" s="177" t="s">
        <v>384</v>
      </c>
      <c r="H259" s="178">
        <v>1</v>
      </c>
      <c r="I259" s="179"/>
      <c r="J259" s="180">
        <f>ROUND(I259*H259,2)</f>
        <v>0</v>
      </c>
      <c r="K259" s="176" t="s">
        <v>162</v>
      </c>
      <c r="L259" s="40"/>
      <c r="M259" s="181" t="s">
        <v>3</v>
      </c>
      <c r="N259" s="182" t="s">
        <v>45</v>
      </c>
      <c r="O259" s="73"/>
      <c r="P259" s="183">
        <f>O259*H259</f>
        <v>0</v>
      </c>
      <c r="Q259" s="183">
        <v>0.028539999999999999</v>
      </c>
      <c r="R259" s="183">
        <f>Q259*H259</f>
        <v>0.028539999999999999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163</v>
      </c>
      <c r="AT259" s="185" t="s">
        <v>158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2372</v>
      </c>
    </row>
    <row r="260" s="2" customFormat="1">
      <c r="A260" s="39"/>
      <c r="B260" s="40"/>
      <c r="C260" s="39"/>
      <c r="D260" s="187" t="s">
        <v>165</v>
      </c>
      <c r="E260" s="39"/>
      <c r="F260" s="188" t="s">
        <v>584</v>
      </c>
      <c r="G260" s="39"/>
      <c r="H260" s="39"/>
      <c r="I260" s="189"/>
      <c r="J260" s="39"/>
      <c r="K260" s="39"/>
      <c r="L260" s="40"/>
      <c r="M260" s="190"/>
      <c r="N260" s="191"/>
      <c r="O260" s="73"/>
      <c r="P260" s="73"/>
      <c r="Q260" s="73"/>
      <c r="R260" s="73"/>
      <c r="S260" s="73"/>
      <c r="T260" s="74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20" t="s">
        <v>165</v>
      </c>
      <c r="AU260" s="20" t="s">
        <v>22</v>
      </c>
    </row>
    <row r="261" s="2" customFormat="1" ht="16.5" customHeight="1">
      <c r="A261" s="39"/>
      <c r="B261" s="173"/>
      <c r="C261" s="217" t="s">
        <v>450</v>
      </c>
      <c r="D261" s="217" t="s">
        <v>249</v>
      </c>
      <c r="E261" s="218" t="s">
        <v>2373</v>
      </c>
      <c r="F261" s="219" t="s">
        <v>2374</v>
      </c>
      <c r="G261" s="220" t="s">
        <v>384</v>
      </c>
      <c r="H261" s="221">
        <v>1</v>
      </c>
      <c r="I261" s="222"/>
      <c r="J261" s="223">
        <f>ROUND(I261*H261,2)</f>
        <v>0</v>
      </c>
      <c r="K261" s="219" t="s">
        <v>3</v>
      </c>
      <c r="L261" s="224"/>
      <c r="M261" s="225" t="s">
        <v>3</v>
      </c>
      <c r="N261" s="226" t="s">
        <v>45</v>
      </c>
      <c r="O261" s="73"/>
      <c r="P261" s="183">
        <f>O261*H261</f>
        <v>0</v>
      </c>
      <c r="Q261" s="183">
        <v>5.0700000000000003</v>
      </c>
      <c r="R261" s="183">
        <f>Q261*H261</f>
        <v>5.0700000000000003</v>
      </c>
      <c r="S261" s="183">
        <v>0</v>
      </c>
      <c r="T261" s="184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185" t="s">
        <v>202</v>
      </c>
      <c r="AT261" s="185" t="s">
        <v>249</v>
      </c>
      <c r="AU261" s="185" t="s">
        <v>22</v>
      </c>
      <c r="AY261" s="20" t="s">
        <v>156</v>
      </c>
      <c r="BE261" s="186">
        <f>IF(N261="základní",J261,0)</f>
        <v>0</v>
      </c>
      <c r="BF261" s="186">
        <f>IF(N261="snížená",J261,0)</f>
        <v>0</v>
      </c>
      <c r="BG261" s="186">
        <f>IF(N261="zákl. přenesená",J261,0)</f>
        <v>0</v>
      </c>
      <c r="BH261" s="186">
        <f>IF(N261="sníž. přenesená",J261,0)</f>
        <v>0</v>
      </c>
      <c r="BI261" s="186">
        <f>IF(N261="nulová",J261,0)</f>
        <v>0</v>
      </c>
      <c r="BJ261" s="20" t="s">
        <v>81</v>
      </c>
      <c r="BK261" s="186">
        <f>ROUND(I261*H261,2)</f>
        <v>0</v>
      </c>
      <c r="BL261" s="20" t="s">
        <v>163</v>
      </c>
      <c r="BM261" s="185" t="s">
        <v>2375</v>
      </c>
    </row>
    <row r="262" s="2" customFormat="1" ht="16.5" customHeight="1">
      <c r="A262" s="39"/>
      <c r="B262" s="173"/>
      <c r="C262" s="174" t="s">
        <v>455</v>
      </c>
      <c r="D262" s="174" t="s">
        <v>158</v>
      </c>
      <c r="E262" s="175" t="s">
        <v>2376</v>
      </c>
      <c r="F262" s="176" t="s">
        <v>2377</v>
      </c>
      <c r="G262" s="177" t="s">
        <v>384</v>
      </c>
      <c r="H262" s="178">
        <v>1</v>
      </c>
      <c r="I262" s="179"/>
      <c r="J262" s="180">
        <f>ROUND(I262*H262,2)</f>
        <v>0</v>
      </c>
      <c r="K262" s="176" t="s">
        <v>162</v>
      </c>
      <c r="L262" s="40"/>
      <c r="M262" s="181" t="s">
        <v>3</v>
      </c>
      <c r="N262" s="182" t="s">
        <v>45</v>
      </c>
      <c r="O262" s="73"/>
      <c r="P262" s="183">
        <f>O262*H262</f>
        <v>0</v>
      </c>
      <c r="Q262" s="183">
        <v>0.039269999999999999</v>
      </c>
      <c r="R262" s="183">
        <f>Q262*H262</f>
        <v>0.039269999999999999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163</v>
      </c>
      <c r="AT262" s="185" t="s">
        <v>158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2378</v>
      </c>
    </row>
    <row r="263" s="2" customFormat="1">
      <c r="A263" s="39"/>
      <c r="B263" s="40"/>
      <c r="C263" s="39"/>
      <c r="D263" s="187" t="s">
        <v>165</v>
      </c>
      <c r="E263" s="39"/>
      <c r="F263" s="188" t="s">
        <v>2379</v>
      </c>
      <c r="G263" s="39"/>
      <c r="H263" s="39"/>
      <c r="I263" s="189"/>
      <c r="J263" s="39"/>
      <c r="K263" s="39"/>
      <c r="L263" s="40"/>
      <c r="M263" s="190"/>
      <c r="N263" s="191"/>
      <c r="O263" s="73"/>
      <c r="P263" s="73"/>
      <c r="Q263" s="73"/>
      <c r="R263" s="73"/>
      <c r="S263" s="73"/>
      <c r="T263" s="74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20" t="s">
        <v>165</v>
      </c>
      <c r="AU263" s="20" t="s">
        <v>22</v>
      </c>
    </row>
    <row r="264" s="2" customFormat="1" ht="16.5" customHeight="1">
      <c r="A264" s="39"/>
      <c r="B264" s="173"/>
      <c r="C264" s="217" t="s">
        <v>459</v>
      </c>
      <c r="D264" s="217" t="s">
        <v>249</v>
      </c>
      <c r="E264" s="218" t="s">
        <v>2380</v>
      </c>
      <c r="F264" s="219" t="s">
        <v>2381</v>
      </c>
      <c r="G264" s="220" t="s">
        <v>384</v>
      </c>
      <c r="H264" s="221">
        <v>1</v>
      </c>
      <c r="I264" s="222"/>
      <c r="J264" s="223">
        <f>ROUND(I264*H264,2)</f>
        <v>0</v>
      </c>
      <c r="K264" s="219" t="s">
        <v>3</v>
      </c>
      <c r="L264" s="224"/>
      <c r="M264" s="225" t="s">
        <v>3</v>
      </c>
      <c r="N264" s="226" t="s">
        <v>45</v>
      </c>
      <c r="O264" s="73"/>
      <c r="P264" s="183">
        <f>O264*H264</f>
        <v>0</v>
      </c>
      <c r="Q264" s="183">
        <v>1.73</v>
      </c>
      <c r="R264" s="183">
        <f>Q264*H264</f>
        <v>1.73</v>
      </c>
      <c r="S264" s="183">
        <v>0</v>
      </c>
      <c r="T264" s="184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185" t="s">
        <v>202</v>
      </c>
      <c r="AT264" s="185" t="s">
        <v>249</v>
      </c>
      <c r="AU264" s="185" t="s">
        <v>22</v>
      </c>
      <c r="AY264" s="20" t="s">
        <v>156</v>
      </c>
      <c r="BE264" s="186">
        <f>IF(N264="základní",J264,0)</f>
        <v>0</v>
      </c>
      <c r="BF264" s="186">
        <f>IF(N264="snížená",J264,0)</f>
        <v>0</v>
      </c>
      <c r="BG264" s="186">
        <f>IF(N264="zákl. přenesená",J264,0)</f>
        <v>0</v>
      </c>
      <c r="BH264" s="186">
        <f>IF(N264="sníž. přenesená",J264,0)</f>
        <v>0</v>
      </c>
      <c r="BI264" s="186">
        <f>IF(N264="nulová",J264,0)</f>
        <v>0</v>
      </c>
      <c r="BJ264" s="20" t="s">
        <v>81</v>
      </c>
      <c r="BK264" s="186">
        <f>ROUND(I264*H264,2)</f>
        <v>0</v>
      </c>
      <c r="BL264" s="20" t="s">
        <v>163</v>
      </c>
      <c r="BM264" s="185" t="s">
        <v>2382</v>
      </c>
    </row>
    <row r="265" s="2" customFormat="1" ht="16.5" customHeight="1">
      <c r="A265" s="39"/>
      <c r="B265" s="173"/>
      <c r="C265" s="217" t="s">
        <v>463</v>
      </c>
      <c r="D265" s="217" t="s">
        <v>249</v>
      </c>
      <c r="E265" s="218" t="s">
        <v>2383</v>
      </c>
      <c r="F265" s="219" t="s">
        <v>2384</v>
      </c>
      <c r="G265" s="220" t="s">
        <v>384</v>
      </c>
      <c r="H265" s="221">
        <v>5</v>
      </c>
      <c r="I265" s="222"/>
      <c r="J265" s="223">
        <f>ROUND(I265*H265,2)</f>
        <v>0</v>
      </c>
      <c r="K265" s="219" t="s">
        <v>3</v>
      </c>
      <c r="L265" s="224"/>
      <c r="M265" s="225" t="s">
        <v>3</v>
      </c>
      <c r="N265" s="226" t="s">
        <v>45</v>
      </c>
      <c r="O265" s="73"/>
      <c r="P265" s="183">
        <f>O265*H265</f>
        <v>0</v>
      </c>
      <c r="Q265" s="183">
        <v>0</v>
      </c>
      <c r="R265" s="183">
        <f>Q265*H265</f>
        <v>0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202</v>
      </c>
      <c r="AT265" s="185" t="s">
        <v>249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2385</v>
      </c>
    </row>
    <row r="266" s="2" customFormat="1" ht="16.5" customHeight="1">
      <c r="A266" s="39"/>
      <c r="B266" s="173"/>
      <c r="C266" s="174" t="s">
        <v>468</v>
      </c>
      <c r="D266" s="174" t="s">
        <v>158</v>
      </c>
      <c r="E266" s="175" t="s">
        <v>590</v>
      </c>
      <c r="F266" s="176" t="s">
        <v>591</v>
      </c>
      <c r="G266" s="177" t="s">
        <v>384</v>
      </c>
      <c r="H266" s="178">
        <v>3</v>
      </c>
      <c r="I266" s="179"/>
      <c r="J266" s="180">
        <f>ROUND(I266*H266,2)</f>
        <v>0</v>
      </c>
      <c r="K266" s="176" t="s">
        <v>162</v>
      </c>
      <c r="L266" s="40"/>
      <c r="M266" s="181" t="s">
        <v>3</v>
      </c>
      <c r="N266" s="182" t="s">
        <v>45</v>
      </c>
      <c r="O266" s="73"/>
      <c r="P266" s="183">
        <f>O266*H266</f>
        <v>0</v>
      </c>
      <c r="Q266" s="183">
        <v>0.21734000000000001</v>
      </c>
      <c r="R266" s="183">
        <f>Q266*H266</f>
        <v>0.65202000000000004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163</v>
      </c>
      <c r="AT266" s="185" t="s">
        <v>158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2386</v>
      </c>
    </row>
    <row r="267" s="2" customFormat="1">
      <c r="A267" s="39"/>
      <c r="B267" s="40"/>
      <c r="C267" s="39"/>
      <c r="D267" s="187" t="s">
        <v>165</v>
      </c>
      <c r="E267" s="39"/>
      <c r="F267" s="188" t="s">
        <v>593</v>
      </c>
      <c r="G267" s="39"/>
      <c r="H267" s="39"/>
      <c r="I267" s="189"/>
      <c r="J267" s="39"/>
      <c r="K267" s="39"/>
      <c r="L267" s="40"/>
      <c r="M267" s="190"/>
      <c r="N267" s="191"/>
      <c r="O267" s="73"/>
      <c r="P267" s="73"/>
      <c r="Q267" s="73"/>
      <c r="R267" s="73"/>
      <c r="S267" s="73"/>
      <c r="T267" s="74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20" t="s">
        <v>165</v>
      </c>
      <c r="AU267" s="20" t="s">
        <v>22</v>
      </c>
    </row>
    <row r="268" s="2" customFormat="1" ht="16.5" customHeight="1">
      <c r="A268" s="39"/>
      <c r="B268" s="173"/>
      <c r="C268" s="217" t="s">
        <v>472</v>
      </c>
      <c r="D268" s="217" t="s">
        <v>249</v>
      </c>
      <c r="E268" s="218" t="s">
        <v>2387</v>
      </c>
      <c r="F268" s="219" t="s">
        <v>2388</v>
      </c>
      <c r="G268" s="220" t="s">
        <v>384</v>
      </c>
      <c r="H268" s="221">
        <v>2</v>
      </c>
      <c r="I268" s="222"/>
      <c r="J268" s="223">
        <f>ROUND(I268*H268,2)</f>
        <v>0</v>
      </c>
      <c r="K268" s="219" t="s">
        <v>3</v>
      </c>
      <c r="L268" s="224"/>
      <c r="M268" s="225" t="s">
        <v>3</v>
      </c>
      <c r="N268" s="226" t="s">
        <v>45</v>
      </c>
      <c r="O268" s="73"/>
      <c r="P268" s="183">
        <f>O268*H268</f>
        <v>0</v>
      </c>
      <c r="Q268" s="183">
        <v>0.065000000000000002</v>
      </c>
      <c r="R268" s="183">
        <f>Q268*H268</f>
        <v>0.13</v>
      </c>
      <c r="S268" s="183">
        <v>0</v>
      </c>
      <c r="T268" s="184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185" t="s">
        <v>202</v>
      </c>
      <c r="AT268" s="185" t="s">
        <v>249</v>
      </c>
      <c r="AU268" s="185" t="s">
        <v>22</v>
      </c>
      <c r="AY268" s="20" t="s">
        <v>156</v>
      </c>
      <c r="BE268" s="186">
        <f>IF(N268="základní",J268,0)</f>
        <v>0</v>
      </c>
      <c r="BF268" s="186">
        <f>IF(N268="snížená",J268,0)</f>
        <v>0</v>
      </c>
      <c r="BG268" s="186">
        <f>IF(N268="zákl. přenesená",J268,0)</f>
        <v>0</v>
      </c>
      <c r="BH268" s="186">
        <f>IF(N268="sníž. přenesená",J268,0)</f>
        <v>0</v>
      </c>
      <c r="BI268" s="186">
        <f>IF(N268="nulová",J268,0)</f>
        <v>0</v>
      </c>
      <c r="BJ268" s="20" t="s">
        <v>81</v>
      </c>
      <c r="BK268" s="186">
        <f>ROUND(I268*H268,2)</f>
        <v>0</v>
      </c>
      <c r="BL268" s="20" t="s">
        <v>163</v>
      </c>
      <c r="BM268" s="185" t="s">
        <v>2389</v>
      </c>
    </row>
    <row r="269" s="2" customFormat="1" ht="16.5" customHeight="1">
      <c r="A269" s="39"/>
      <c r="B269" s="173"/>
      <c r="C269" s="217" t="s">
        <v>477</v>
      </c>
      <c r="D269" s="217" t="s">
        <v>249</v>
      </c>
      <c r="E269" s="218" t="s">
        <v>2390</v>
      </c>
      <c r="F269" s="219" t="s">
        <v>2391</v>
      </c>
      <c r="G269" s="220" t="s">
        <v>1551</v>
      </c>
      <c r="H269" s="221">
        <v>1</v>
      </c>
      <c r="I269" s="222"/>
      <c r="J269" s="223">
        <f>ROUND(I269*H269,2)</f>
        <v>0</v>
      </c>
      <c r="K269" s="219" t="s">
        <v>3</v>
      </c>
      <c r="L269" s="224"/>
      <c r="M269" s="225" t="s">
        <v>3</v>
      </c>
      <c r="N269" s="226" t="s">
        <v>45</v>
      </c>
      <c r="O269" s="73"/>
      <c r="P269" s="183">
        <f>O269*H269</f>
        <v>0</v>
      </c>
      <c r="Q269" s="183">
        <v>0.097000000000000003</v>
      </c>
      <c r="R269" s="183">
        <f>Q269*H269</f>
        <v>0.097000000000000003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202</v>
      </c>
      <c r="AT269" s="185" t="s">
        <v>249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2392</v>
      </c>
    </row>
    <row r="270" s="2" customFormat="1" ht="16.5" customHeight="1">
      <c r="A270" s="39"/>
      <c r="B270" s="173"/>
      <c r="C270" s="174" t="s">
        <v>481</v>
      </c>
      <c r="D270" s="174" t="s">
        <v>158</v>
      </c>
      <c r="E270" s="175" t="s">
        <v>599</v>
      </c>
      <c r="F270" s="176" t="s">
        <v>600</v>
      </c>
      <c r="G270" s="177" t="s">
        <v>384</v>
      </c>
      <c r="H270" s="178">
        <v>2</v>
      </c>
      <c r="I270" s="179"/>
      <c r="J270" s="180">
        <f>ROUND(I270*H270,2)</f>
        <v>0</v>
      </c>
      <c r="K270" s="176" t="s">
        <v>162</v>
      </c>
      <c r="L270" s="40"/>
      <c r="M270" s="181" t="s">
        <v>3</v>
      </c>
      <c r="N270" s="182" t="s">
        <v>45</v>
      </c>
      <c r="O270" s="73"/>
      <c r="P270" s="183">
        <f>O270*H270</f>
        <v>0</v>
      </c>
      <c r="Q270" s="183">
        <v>0.12303</v>
      </c>
      <c r="R270" s="183">
        <f>Q270*H270</f>
        <v>0.24606</v>
      </c>
      <c r="S270" s="183">
        <v>0</v>
      </c>
      <c r="T270" s="184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185" t="s">
        <v>163</v>
      </c>
      <c r="AT270" s="185" t="s">
        <v>158</v>
      </c>
      <c r="AU270" s="185" t="s">
        <v>22</v>
      </c>
      <c r="AY270" s="20" t="s">
        <v>156</v>
      </c>
      <c r="BE270" s="186">
        <f>IF(N270="základní",J270,0)</f>
        <v>0</v>
      </c>
      <c r="BF270" s="186">
        <f>IF(N270="snížená",J270,0)</f>
        <v>0</v>
      </c>
      <c r="BG270" s="186">
        <f>IF(N270="zákl. přenesená",J270,0)</f>
        <v>0</v>
      </c>
      <c r="BH270" s="186">
        <f>IF(N270="sníž. přenesená",J270,0)</f>
        <v>0</v>
      </c>
      <c r="BI270" s="186">
        <f>IF(N270="nulová",J270,0)</f>
        <v>0</v>
      </c>
      <c r="BJ270" s="20" t="s">
        <v>81</v>
      </c>
      <c r="BK270" s="186">
        <f>ROUND(I270*H270,2)</f>
        <v>0</v>
      </c>
      <c r="BL270" s="20" t="s">
        <v>163</v>
      </c>
      <c r="BM270" s="185" t="s">
        <v>2393</v>
      </c>
    </row>
    <row r="271" s="2" customFormat="1">
      <c r="A271" s="39"/>
      <c r="B271" s="40"/>
      <c r="C271" s="39"/>
      <c r="D271" s="187" t="s">
        <v>165</v>
      </c>
      <c r="E271" s="39"/>
      <c r="F271" s="188" t="s">
        <v>602</v>
      </c>
      <c r="G271" s="39"/>
      <c r="H271" s="39"/>
      <c r="I271" s="189"/>
      <c r="J271" s="39"/>
      <c r="K271" s="39"/>
      <c r="L271" s="40"/>
      <c r="M271" s="190"/>
      <c r="N271" s="191"/>
      <c r="O271" s="73"/>
      <c r="P271" s="73"/>
      <c r="Q271" s="73"/>
      <c r="R271" s="73"/>
      <c r="S271" s="73"/>
      <c r="T271" s="74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20" t="s">
        <v>165</v>
      </c>
      <c r="AU271" s="20" t="s">
        <v>22</v>
      </c>
    </row>
    <row r="272" s="2" customFormat="1" ht="24.15" customHeight="1">
      <c r="A272" s="39"/>
      <c r="B272" s="173"/>
      <c r="C272" s="217" t="s">
        <v>486</v>
      </c>
      <c r="D272" s="217" t="s">
        <v>249</v>
      </c>
      <c r="E272" s="218" t="s">
        <v>604</v>
      </c>
      <c r="F272" s="219" t="s">
        <v>605</v>
      </c>
      <c r="G272" s="220" t="s">
        <v>384</v>
      </c>
      <c r="H272" s="221">
        <v>2</v>
      </c>
      <c r="I272" s="222"/>
      <c r="J272" s="223">
        <f>ROUND(I272*H272,2)</f>
        <v>0</v>
      </c>
      <c r="K272" s="219" t="s">
        <v>3</v>
      </c>
      <c r="L272" s="224"/>
      <c r="M272" s="225" t="s">
        <v>3</v>
      </c>
      <c r="N272" s="226" t="s">
        <v>45</v>
      </c>
      <c r="O272" s="73"/>
      <c r="P272" s="183">
        <f>O272*H272</f>
        <v>0</v>
      </c>
      <c r="Q272" s="183">
        <v>0.012999999999999999</v>
      </c>
      <c r="R272" s="183">
        <f>Q272*H272</f>
        <v>0.025999999999999999</v>
      </c>
      <c r="S272" s="183">
        <v>0</v>
      </c>
      <c r="T272" s="184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185" t="s">
        <v>202</v>
      </c>
      <c r="AT272" s="185" t="s">
        <v>249</v>
      </c>
      <c r="AU272" s="185" t="s">
        <v>22</v>
      </c>
      <c r="AY272" s="20" t="s">
        <v>156</v>
      </c>
      <c r="BE272" s="186">
        <f>IF(N272="základní",J272,0)</f>
        <v>0</v>
      </c>
      <c r="BF272" s="186">
        <f>IF(N272="snížená",J272,0)</f>
        <v>0</v>
      </c>
      <c r="BG272" s="186">
        <f>IF(N272="zákl. přenesená",J272,0)</f>
        <v>0</v>
      </c>
      <c r="BH272" s="186">
        <f>IF(N272="sníž. přenesená",J272,0)</f>
        <v>0</v>
      </c>
      <c r="BI272" s="186">
        <f>IF(N272="nulová",J272,0)</f>
        <v>0</v>
      </c>
      <c r="BJ272" s="20" t="s">
        <v>81</v>
      </c>
      <c r="BK272" s="186">
        <f>ROUND(I272*H272,2)</f>
        <v>0</v>
      </c>
      <c r="BL272" s="20" t="s">
        <v>163</v>
      </c>
      <c r="BM272" s="185" t="s">
        <v>2394</v>
      </c>
    </row>
    <row r="273" s="2" customFormat="1" ht="24.15" customHeight="1">
      <c r="A273" s="39"/>
      <c r="B273" s="173"/>
      <c r="C273" s="217" t="s">
        <v>490</v>
      </c>
      <c r="D273" s="217" t="s">
        <v>249</v>
      </c>
      <c r="E273" s="218" t="s">
        <v>608</v>
      </c>
      <c r="F273" s="219" t="s">
        <v>609</v>
      </c>
      <c r="G273" s="220" t="s">
        <v>384</v>
      </c>
      <c r="H273" s="221">
        <v>2</v>
      </c>
      <c r="I273" s="222"/>
      <c r="J273" s="223">
        <f>ROUND(I273*H273,2)</f>
        <v>0</v>
      </c>
      <c r="K273" s="219" t="s">
        <v>3</v>
      </c>
      <c r="L273" s="224"/>
      <c r="M273" s="225" t="s">
        <v>3</v>
      </c>
      <c r="N273" s="226" t="s">
        <v>45</v>
      </c>
      <c r="O273" s="73"/>
      <c r="P273" s="183">
        <f>O273*H273</f>
        <v>0</v>
      </c>
      <c r="Q273" s="183">
        <v>0.00058</v>
      </c>
      <c r="R273" s="183">
        <f>Q273*H273</f>
        <v>0.00116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202</v>
      </c>
      <c r="AT273" s="185" t="s">
        <v>249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2395</v>
      </c>
    </row>
    <row r="274" s="2" customFormat="1" ht="16.5" customHeight="1">
      <c r="A274" s="39"/>
      <c r="B274" s="173"/>
      <c r="C274" s="174" t="s">
        <v>494</v>
      </c>
      <c r="D274" s="174" t="s">
        <v>158</v>
      </c>
      <c r="E274" s="175" t="s">
        <v>630</v>
      </c>
      <c r="F274" s="176" t="s">
        <v>631</v>
      </c>
      <c r="G274" s="177" t="s">
        <v>161</v>
      </c>
      <c r="H274" s="178">
        <v>18.600000000000001</v>
      </c>
      <c r="I274" s="179"/>
      <c r="J274" s="180">
        <f>ROUND(I274*H274,2)</f>
        <v>0</v>
      </c>
      <c r="K274" s="176" t="s">
        <v>162</v>
      </c>
      <c r="L274" s="40"/>
      <c r="M274" s="181" t="s">
        <v>3</v>
      </c>
      <c r="N274" s="182" t="s">
        <v>45</v>
      </c>
      <c r="O274" s="73"/>
      <c r="P274" s="183">
        <f>O274*H274</f>
        <v>0</v>
      </c>
      <c r="Q274" s="183">
        <v>0.00019000000000000001</v>
      </c>
      <c r="R274" s="183">
        <f>Q274*H274</f>
        <v>0.0035340000000000002</v>
      </c>
      <c r="S274" s="183">
        <v>0</v>
      </c>
      <c r="T274" s="184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185" t="s">
        <v>163</v>
      </c>
      <c r="AT274" s="185" t="s">
        <v>158</v>
      </c>
      <c r="AU274" s="185" t="s">
        <v>22</v>
      </c>
      <c r="AY274" s="20" t="s">
        <v>156</v>
      </c>
      <c r="BE274" s="186">
        <f>IF(N274="základní",J274,0)</f>
        <v>0</v>
      </c>
      <c r="BF274" s="186">
        <f>IF(N274="snížená",J274,0)</f>
        <v>0</v>
      </c>
      <c r="BG274" s="186">
        <f>IF(N274="zákl. přenesená",J274,0)</f>
        <v>0</v>
      </c>
      <c r="BH274" s="186">
        <f>IF(N274="sníž. přenesená",J274,0)</f>
        <v>0</v>
      </c>
      <c r="BI274" s="186">
        <f>IF(N274="nulová",J274,0)</f>
        <v>0</v>
      </c>
      <c r="BJ274" s="20" t="s">
        <v>81</v>
      </c>
      <c r="BK274" s="186">
        <f>ROUND(I274*H274,2)</f>
        <v>0</v>
      </c>
      <c r="BL274" s="20" t="s">
        <v>163</v>
      </c>
      <c r="BM274" s="185" t="s">
        <v>2396</v>
      </c>
    </row>
    <row r="275" s="2" customFormat="1">
      <c r="A275" s="39"/>
      <c r="B275" s="40"/>
      <c r="C275" s="39"/>
      <c r="D275" s="187" t="s">
        <v>165</v>
      </c>
      <c r="E275" s="39"/>
      <c r="F275" s="188" t="s">
        <v>633</v>
      </c>
      <c r="G275" s="39"/>
      <c r="H275" s="39"/>
      <c r="I275" s="189"/>
      <c r="J275" s="39"/>
      <c r="K275" s="39"/>
      <c r="L275" s="40"/>
      <c r="M275" s="190"/>
      <c r="N275" s="191"/>
      <c r="O275" s="73"/>
      <c r="P275" s="73"/>
      <c r="Q275" s="73"/>
      <c r="R275" s="73"/>
      <c r="S275" s="73"/>
      <c r="T275" s="74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20" t="s">
        <v>165</v>
      </c>
      <c r="AU275" s="20" t="s">
        <v>22</v>
      </c>
    </row>
    <row r="276" s="13" customFormat="1">
      <c r="A276" s="13"/>
      <c r="B276" s="192"/>
      <c r="C276" s="13"/>
      <c r="D276" s="193" t="s">
        <v>167</v>
      </c>
      <c r="E276" s="194" t="s">
        <v>3</v>
      </c>
      <c r="F276" s="195" t="s">
        <v>2397</v>
      </c>
      <c r="G276" s="13"/>
      <c r="H276" s="196">
        <v>18.600000000000001</v>
      </c>
      <c r="I276" s="197"/>
      <c r="J276" s="13"/>
      <c r="K276" s="13"/>
      <c r="L276" s="192"/>
      <c r="M276" s="198"/>
      <c r="N276" s="199"/>
      <c r="O276" s="199"/>
      <c r="P276" s="199"/>
      <c r="Q276" s="199"/>
      <c r="R276" s="199"/>
      <c r="S276" s="199"/>
      <c r="T276" s="200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194" t="s">
        <v>167</v>
      </c>
      <c r="AU276" s="194" t="s">
        <v>22</v>
      </c>
      <c r="AV276" s="13" t="s">
        <v>22</v>
      </c>
      <c r="AW276" s="13" t="s">
        <v>36</v>
      </c>
      <c r="AX276" s="13" t="s">
        <v>74</v>
      </c>
      <c r="AY276" s="194" t="s">
        <v>156</v>
      </c>
    </row>
    <row r="277" s="14" customFormat="1">
      <c r="A277" s="14"/>
      <c r="B277" s="201"/>
      <c r="C277" s="14"/>
      <c r="D277" s="193" t="s">
        <v>167</v>
      </c>
      <c r="E277" s="202" t="s">
        <v>3</v>
      </c>
      <c r="F277" s="203" t="s">
        <v>174</v>
      </c>
      <c r="G277" s="14"/>
      <c r="H277" s="204">
        <v>18.600000000000001</v>
      </c>
      <c r="I277" s="205"/>
      <c r="J277" s="14"/>
      <c r="K277" s="14"/>
      <c r="L277" s="201"/>
      <c r="M277" s="206"/>
      <c r="N277" s="207"/>
      <c r="O277" s="207"/>
      <c r="P277" s="207"/>
      <c r="Q277" s="207"/>
      <c r="R277" s="207"/>
      <c r="S277" s="207"/>
      <c r="T277" s="208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02" t="s">
        <v>167</v>
      </c>
      <c r="AU277" s="202" t="s">
        <v>22</v>
      </c>
      <c r="AV277" s="14" t="s">
        <v>163</v>
      </c>
      <c r="AW277" s="14" t="s">
        <v>36</v>
      </c>
      <c r="AX277" s="14" t="s">
        <v>81</v>
      </c>
      <c r="AY277" s="202" t="s">
        <v>156</v>
      </c>
    </row>
    <row r="278" s="2" customFormat="1" ht="16.5" customHeight="1">
      <c r="A278" s="39"/>
      <c r="B278" s="173"/>
      <c r="C278" s="174" t="s">
        <v>499</v>
      </c>
      <c r="D278" s="174" t="s">
        <v>158</v>
      </c>
      <c r="E278" s="175" t="s">
        <v>636</v>
      </c>
      <c r="F278" s="176" t="s">
        <v>637</v>
      </c>
      <c r="G278" s="177" t="s">
        <v>161</v>
      </c>
      <c r="H278" s="178">
        <v>15.6</v>
      </c>
      <c r="I278" s="179"/>
      <c r="J278" s="180">
        <f>ROUND(I278*H278,2)</f>
        <v>0</v>
      </c>
      <c r="K278" s="176" t="s">
        <v>162</v>
      </c>
      <c r="L278" s="40"/>
      <c r="M278" s="181" t="s">
        <v>3</v>
      </c>
      <c r="N278" s="182" t="s">
        <v>45</v>
      </c>
      <c r="O278" s="73"/>
      <c r="P278" s="183">
        <f>O278*H278</f>
        <v>0</v>
      </c>
      <c r="Q278" s="183">
        <v>9.0000000000000006E-05</v>
      </c>
      <c r="R278" s="183">
        <f>Q278*H278</f>
        <v>0.0014040000000000001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163</v>
      </c>
      <c r="AT278" s="185" t="s">
        <v>158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2398</v>
      </c>
    </row>
    <row r="279" s="2" customFormat="1">
      <c r="A279" s="39"/>
      <c r="B279" s="40"/>
      <c r="C279" s="39"/>
      <c r="D279" s="187" t="s">
        <v>165</v>
      </c>
      <c r="E279" s="39"/>
      <c r="F279" s="188" t="s">
        <v>639</v>
      </c>
      <c r="G279" s="39"/>
      <c r="H279" s="39"/>
      <c r="I279" s="189"/>
      <c r="J279" s="39"/>
      <c r="K279" s="39"/>
      <c r="L279" s="40"/>
      <c r="M279" s="190"/>
      <c r="N279" s="191"/>
      <c r="O279" s="73"/>
      <c r="P279" s="73"/>
      <c r="Q279" s="73"/>
      <c r="R279" s="73"/>
      <c r="S279" s="73"/>
      <c r="T279" s="74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20" t="s">
        <v>165</v>
      </c>
      <c r="AU279" s="20" t="s">
        <v>22</v>
      </c>
    </row>
    <row r="280" s="13" customFormat="1">
      <c r="A280" s="13"/>
      <c r="B280" s="192"/>
      <c r="C280" s="13"/>
      <c r="D280" s="193" t="s">
        <v>167</v>
      </c>
      <c r="E280" s="194" t="s">
        <v>3</v>
      </c>
      <c r="F280" s="195" t="s">
        <v>2363</v>
      </c>
      <c r="G280" s="13"/>
      <c r="H280" s="196">
        <v>15.6</v>
      </c>
      <c r="I280" s="197"/>
      <c r="J280" s="13"/>
      <c r="K280" s="13"/>
      <c r="L280" s="192"/>
      <c r="M280" s="198"/>
      <c r="N280" s="199"/>
      <c r="O280" s="199"/>
      <c r="P280" s="199"/>
      <c r="Q280" s="199"/>
      <c r="R280" s="199"/>
      <c r="S280" s="199"/>
      <c r="T280" s="200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194" t="s">
        <v>167</v>
      </c>
      <c r="AU280" s="194" t="s">
        <v>22</v>
      </c>
      <c r="AV280" s="13" t="s">
        <v>22</v>
      </c>
      <c r="AW280" s="13" t="s">
        <v>36</v>
      </c>
      <c r="AX280" s="13" t="s">
        <v>74</v>
      </c>
      <c r="AY280" s="194" t="s">
        <v>156</v>
      </c>
    </row>
    <row r="281" s="14" customFormat="1">
      <c r="A281" s="14"/>
      <c r="B281" s="201"/>
      <c r="C281" s="14"/>
      <c r="D281" s="193" t="s">
        <v>167</v>
      </c>
      <c r="E281" s="202" t="s">
        <v>3</v>
      </c>
      <c r="F281" s="203" t="s">
        <v>174</v>
      </c>
      <c r="G281" s="14"/>
      <c r="H281" s="204">
        <v>15.6</v>
      </c>
      <c r="I281" s="205"/>
      <c r="J281" s="14"/>
      <c r="K281" s="14"/>
      <c r="L281" s="201"/>
      <c r="M281" s="206"/>
      <c r="N281" s="207"/>
      <c r="O281" s="207"/>
      <c r="P281" s="207"/>
      <c r="Q281" s="207"/>
      <c r="R281" s="207"/>
      <c r="S281" s="207"/>
      <c r="T281" s="208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02" t="s">
        <v>167</v>
      </c>
      <c r="AU281" s="202" t="s">
        <v>22</v>
      </c>
      <c r="AV281" s="14" t="s">
        <v>163</v>
      </c>
      <c r="AW281" s="14" t="s">
        <v>36</v>
      </c>
      <c r="AX281" s="14" t="s">
        <v>81</v>
      </c>
      <c r="AY281" s="202" t="s">
        <v>156</v>
      </c>
    </row>
    <row r="282" s="12" customFormat="1" ht="22.8" customHeight="1">
      <c r="A282" s="12"/>
      <c r="B282" s="160"/>
      <c r="C282" s="12"/>
      <c r="D282" s="161" t="s">
        <v>73</v>
      </c>
      <c r="E282" s="171" t="s">
        <v>641</v>
      </c>
      <c r="F282" s="171" t="s">
        <v>642</v>
      </c>
      <c r="G282" s="12"/>
      <c r="H282" s="12"/>
      <c r="I282" s="163"/>
      <c r="J282" s="172">
        <f>BK282</f>
        <v>0</v>
      </c>
      <c r="K282" s="12"/>
      <c r="L282" s="160"/>
      <c r="M282" s="165"/>
      <c r="N282" s="166"/>
      <c r="O282" s="166"/>
      <c r="P282" s="167">
        <f>SUM(P283:P284)</f>
        <v>0</v>
      </c>
      <c r="Q282" s="166"/>
      <c r="R282" s="167">
        <f>SUM(R283:R284)</f>
        <v>0</v>
      </c>
      <c r="S282" s="166"/>
      <c r="T282" s="168">
        <f>SUM(T283:T284)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161" t="s">
        <v>81</v>
      </c>
      <c r="AT282" s="169" t="s">
        <v>73</v>
      </c>
      <c r="AU282" s="169" t="s">
        <v>81</v>
      </c>
      <c r="AY282" s="161" t="s">
        <v>156</v>
      </c>
      <c r="BK282" s="170">
        <f>SUM(BK283:BK284)</f>
        <v>0</v>
      </c>
    </row>
    <row r="283" s="2" customFormat="1" ht="24.15" customHeight="1">
      <c r="A283" s="39"/>
      <c r="B283" s="173"/>
      <c r="C283" s="174" t="s">
        <v>503</v>
      </c>
      <c r="D283" s="174" t="s">
        <v>158</v>
      </c>
      <c r="E283" s="175" t="s">
        <v>644</v>
      </c>
      <c r="F283" s="176" t="s">
        <v>645</v>
      </c>
      <c r="G283" s="177" t="s">
        <v>313</v>
      </c>
      <c r="H283" s="178">
        <v>15.324999999999999</v>
      </c>
      <c r="I283" s="179"/>
      <c r="J283" s="180">
        <f>ROUND(I283*H283,2)</f>
        <v>0</v>
      </c>
      <c r="K283" s="176" t="s">
        <v>162</v>
      </c>
      <c r="L283" s="40"/>
      <c r="M283" s="181" t="s">
        <v>3</v>
      </c>
      <c r="N283" s="182" t="s">
        <v>45</v>
      </c>
      <c r="O283" s="73"/>
      <c r="P283" s="183">
        <f>O283*H283</f>
        <v>0</v>
      </c>
      <c r="Q283" s="183">
        <v>0</v>
      </c>
      <c r="R283" s="183">
        <f>Q283*H283</f>
        <v>0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163</v>
      </c>
      <c r="AT283" s="185" t="s">
        <v>158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2399</v>
      </c>
    </row>
    <row r="284" s="2" customFormat="1">
      <c r="A284" s="39"/>
      <c r="B284" s="40"/>
      <c r="C284" s="39"/>
      <c r="D284" s="187" t="s">
        <v>165</v>
      </c>
      <c r="E284" s="39"/>
      <c r="F284" s="188" t="s">
        <v>647</v>
      </c>
      <c r="G284" s="39"/>
      <c r="H284" s="39"/>
      <c r="I284" s="189"/>
      <c r="J284" s="39"/>
      <c r="K284" s="39"/>
      <c r="L284" s="40"/>
      <c r="M284" s="190"/>
      <c r="N284" s="191"/>
      <c r="O284" s="73"/>
      <c r="P284" s="73"/>
      <c r="Q284" s="73"/>
      <c r="R284" s="73"/>
      <c r="S284" s="73"/>
      <c r="T284" s="74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20" t="s">
        <v>165</v>
      </c>
      <c r="AU284" s="20" t="s">
        <v>22</v>
      </c>
    </row>
    <row r="285" s="12" customFormat="1" ht="25.92" customHeight="1">
      <c r="A285" s="12"/>
      <c r="B285" s="160"/>
      <c r="C285" s="12"/>
      <c r="D285" s="161" t="s">
        <v>73</v>
      </c>
      <c r="E285" s="162" t="s">
        <v>1561</v>
      </c>
      <c r="F285" s="162" t="s">
        <v>1562</v>
      </c>
      <c r="G285" s="12"/>
      <c r="H285" s="12"/>
      <c r="I285" s="163"/>
      <c r="J285" s="164">
        <f>BK285</f>
        <v>0</v>
      </c>
      <c r="K285" s="12"/>
      <c r="L285" s="160"/>
      <c r="M285" s="165"/>
      <c r="N285" s="166"/>
      <c r="O285" s="166"/>
      <c r="P285" s="167">
        <f>P286</f>
        <v>0</v>
      </c>
      <c r="Q285" s="166"/>
      <c r="R285" s="167">
        <f>R286</f>
        <v>0.1227</v>
      </c>
      <c r="S285" s="166"/>
      <c r="T285" s="168">
        <f>T286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161" t="s">
        <v>22</v>
      </c>
      <c r="AT285" s="169" t="s">
        <v>73</v>
      </c>
      <c r="AU285" s="169" t="s">
        <v>74</v>
      </c>
      <c r="AY285" s="161" t="s">
        <v>156</v>
      </c>
      <c r="BK285" s="170">
        <f>BK286</f>
        <v>0</v>
      </c>
    </row>
    <row r="286" s="12" customFormat="1" ht="22.8" customHeight="1">
      <c r="A286" s="12"/>
      <c r="B286" s="160"/>
      <c r="C286" s="12"/>
      <c r="D286" s="161" t="s">
        <v>73</v>
      </c>
      <c r="E286" s="171" t="s">
        <v>2400</v>
      </c>
      <c r="F286" s="171" t="s">
        <v>2401</v>
      </c>
      <c r="G286" s="12"/>
      <c r="H286" s="12"/>
      <c r="I286" s="163"/>
      <c r="J286" s="172">
        <f>BK286</f>
        <v>0</v>
      </c>
      <c r="K286" s="12"/>
      <c r="L286" s="160"/>
      <c r="M286" s="165"/>
      <c r="N286" s="166"/>
      <c r="O286" s="166"/>
      <c r="P286" s="167">
        <f>SUM(P287:P296)</f>
        <v>0</v>
      </c>
      <c r="Q286" s="166"/>
      <c r="R286" s="167">
        <f>SUM(R287:R296)</f>
        <v>0.1227</v>
      </c>
      <c r="S286" s="166"/>
      <c r="T286" s="168">
        <f>SUM(T287:T296)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161" t="s">
        <v>22</v>
      </c>
      <c r="AT286" s="169" t="s">
        <v>73</v>
      </c>
      <c r="AU286" s="169" t="s">
        <v>81</v>
      </c>
      <c r="AY286" s="161" t="s">
        <v>156</v>
      </c>
      <c r="BK286" s="170">
        <f>SUM(BK287:BK296)</f>
        <v>0</v>
      </c>
    </row>
    <row r="287" s="2" customFormat="1" ht="16.5" customHeight="1">
      <c r="A287" s="39"/>
      <c r="B287" s="173"/>
      <c r="C287" s="174" t="s">
        <v>508</v>
      </c>
      <c r="D287" s="174" t="s">
        <v>158</v>
      </c>
      <c r="E287" s="175" t="s">
        <v>2402</v>
      </c>
      <c r="F287" s="176" t="s">
        <v>2403</v>
      </c>
      <c r="G287" s="177" t="s">
        <v>205</v>
      </c>
      <c r="H287" s="178">
        <v>3.1400000000000001</v>
      </c>
      <c r="I287" s="179"/>
      <c r="J287" s="180">
        <f>ROUND(I287*H287,2)</f>
        <v>0</v>
      </c>
      <c r="K287" s="176" t="s">
        <v>3</v>
      </c>
      <c r="L287" s="40"/>
      <c r="M287" s="181" t="s">
        <v>3</v>
      </c>
      <c r="N287" s="182" t="s">
        <v>45</v>
      </c>
      <c r="O287" s="73"/>
      <c r="P287" s="183">
        <f>O287*H287</f>
        <v>0</v>
      </c>
      <c r="Q287" s="183">
        <v>0</v>
      </c>
      <c r="R287" s="183">
        <f>Q287*H287</f>
        <v>0</v>
      </c>
      <c r="S287" s="183">
        <v>0</v>
      </c>
      <c r="T287" s="184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185" t="s">
        <v>254</v>
      </c>
      <c r="AT287" s="185" t="s">
        <v>158</v>
      </c>
      <c r="AU287" s="185" t="s">
        <v>22</v>
      </c>
      <c r="AY287" s="20" t="s">
        <v>156</v>
      </c>
      <c r="BE287" s="186">
        <f>IF(N287="základní",J287,0)</f>
        <v>0</v>
      </c>
      <c r="BF287" s="186">
        <f>IF(N287="snížená",J287,0)</f>
        <v>0</v>
      </c>
      <c r="BG287" s="186">
        <f>IF(N287="zákl. přenesená",J287,0)</f>
        <v>0</v>
      </c>
      <c r="BH287" s="186">
        <f>IF(N287="sníž. přenesená",J287,0)</f>
        <v>0</v>
      </c>
      <c r="BI287" s="186">
        <f>IF(N287="nulová",J287,0)</f>
        <v>0</v>
      </c>
      <c r="BJ287" s="20" t="s">
        <v>81</v>
      </c>
      <c r="BK287" s="186">
        <f>ROUND(I287*H287,2)</f>
        <v>0</v>
      </c>
      <c r="BL287" s="20" t="s">
        <v>254</v>
      </c>
      <c r="BM287" s="185" t="s">
        <v>2404</v>
      </c>
    </row>
    <row r="288" s="13" customFormat="1">
      <c r="A288" s="13"/>
      <c r="B288" s="192"/>
      <c r="C288" s="13"/>
      <c r="D288" s="193" t="s">
        <v>167</v>
      </c>
      <c r="E288" s="194" t="s">
        <v>3</v>
      </c>
      <c r="F288" s="195" t="s">
        <v>2405</v>
      </c>
      <c r="G288" s="13"/>
      <c r="H288" s="196">
        <v>3.1400000000000001</v>
      </c>
      <c r="I288" s="197"/>
      <c r="J288" s="13"/>
      <c r="K288" s="13"/>
      <c r="L288" s="192"/>
      <c r="M288" s="198"/>
      <c r="N288" s="199"/>
      <c r="O288" s="199"/>
      <c r="P288" s="199"/>
      <c r="Q288" s="199"/>
      <c r="R288" s="199"/>
      <c r="S288" s="199"/>
      <c r="T288" s="200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194" t="s">
        <v>167</v>
      </c>
      <c r="AU288" s="194" t="s">
        <v>22</v>
      </c>
      <c r="AV288" s="13" t="s">
        <v>22</v>
      </c>
      <c r="AW288" s="13" t="s">
        <v>36</v>
      </c>
      <c r="AX288" s="13" t="s">
        <v>74</v>
      </c>
      <c r="AY288" s="194" t="s">
        <v>156</v>
      </c>
    </row>
    <row r="289" s="14" customFormat="1">
      <c r="A289" s="14"/>
      <c r="B289" s="201"/>
      <c r="C289" s="14"/>
      <c r="D289" s="193" t="s">
        <v>167</v>
      </c>
      <c r="E289" s="202" t="s">
        <v>3</v>
      </c>
      <c r="F289" s="203" t="s">
        <v>174</v>
      </c>
      <c r="G289" s="14"/>
      <c r="H289" s="204">
        <v>3.1400000000000001</v>
      </c>
      <c r="I289" s="205"/>
      <c r="J289" s="14"/>
      <c r="K289" s="14"/>
      <c r="L289" s="201"/>
      <c r="M289" s="206"/>
      <c r="N289" s="207"/>
      <c r="O289" s="207"/>
      <c r="P289" s="207"/>
      <c r="Q289" s="207"/>
      <c r="R289" s="207"/>
      <c r="S289" s="207"/>
      <c r="T289" s="208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02" t="s">
        <v>167</v>
      </c>
      <c r="AU289" s="202" t="s">
        <v>22</v>
      </c>
      <c r="AV289" s="14" t="s">
        <v>163</v>
      </c>
      <c r="AW289" s="14" t="s">
        <v>36</v>
      </c>
      <c r="AX289" s="14" t="s">
        <v>81</v>
      </c>
      <c r="AY289" s="202" t="s">
        <v>156</v>
      </c>
    </row>
    <row r="290" s="2" customFormat="1" ht="16.5" customHeight="1">
      <c r="A290" s="39"/>
      <c r="B290" s="173"/>
      <c r="C290" s="217" t="s">
        <v>512</v>
      </c>
      <c r="D290" s="217" t="s">
        <v>249</v>
      </c>
      <c r="E290" s="218" t="s">
        <v>2406</v>
      </c>
      <c r="F290" s="219" t="s">
        <v>2407</v>
      </c>
      <c r="G290" s="220" t="s">
        <v>1551</v>
      </c>
      <c r="H290" s="221">
        <v>3.1400000000000001</v>
      </c>
      <c r="I290" s="222"/>
      <c r="J290" s="223">
        <f>ROUND(I290*H290,2)</f>
        <v>0</v>
      </c>
      <c r="K290" s="219" t="s">
        <v>3</v>
      </c>
      <c r="L290" s="224"/>
      <c r="M290" s="225" t="s">
        <v>3</v>
      </c>
      <c r="N290" s="226" t="s">
        <v>45</v>
      </c>
      <c r="O290" s="73"/>
      <c r="P290" s="183">
        <f>O290*H290</f>
        <v>0</v>
      </c>
      <c r="Q290" s="183">
        <v>0.025000000000000001</v>
      </c>
      <c r="R290" s="183">
        <f>Q290*H290</f>
        <v>0.078500000000000014</v>
      </c>
      <c r="S290" s="183">
        <v>0</v>
      </c>
      <c r="T290" s="184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185" t="s">
        <v>355</v>
      </c>
      <c r="AT290" s="185" t="s">
        <v>249</v>
      </c>
      <c r="AU290" s="185" t="s">
        <v>22</v>
      </c>
      <c r="AY290" s="20" t="s">
        <v>156</v>
      </c>
      <c r="BE290" s="186">
        <f>IF(N290="základní",J290,0)</f>
        <v>0</v>
      </c>
      <c r="BF290" s="186">
        <f>IF(N290="snížená",J290,0)</f>
        <v>0</v>
      </c>
      <c r="BG290" s="186">
        <f>IF(N290="zákl. přenesená",J290,0)</f>
        <v>0</v>
      </c>
      <c r="BH290" s="186">
        <f>IF(N290="sníž. přenesená",J290,0)</f>
        <v>0</v>
      </c>
      <c r="BI290" s="186">
        <f>IF(N290="nulová",J290,0)</f>
        <v>0</v>
      </c>
      <c r="BJ290" s="20" t="s">
        <v>81</v>
      </c>
      <c r="BK290" s="186">
        <f>ROUND(I290*H290,2)</f>
        <v>0</v>
      </c>
      <c r="BL290" s="20" t="s">
        <v>254</v>
      </c>
      <c r="BM290" s="185" t="s">
        <v>2408</v>
      </c>
    </row>
    <row r="291" s="2" customFormat="1" ht="16.5" customHeight="1">
      <c r="A291" s="39"/>
      <c r="B291" s="173"/>
      <c r="C291" s="217" t="s">
        <v>516</v>
      </c>
      <c r="D291" s="217" t="s">
        <v>249</v>
      </c>
      <c r="E291" s="218" t="s">
        <v>2409</v>
      </c>
      <c r="F291" s="219" t="s">
        <v>2410</v>
      </c>
      <c r="G291" s="220" t="s">
        <v>1551</v>
      </c>
      <c r="H291" s="221">
        <v>1</v>
      </c>
      <c r="I291" s="222"/>
      <c r="J291" s="223">
        <f>ROUND(I291*H291,2)</f>
        <v>0</v>
      </c>
      <c r="K291" s="219" t="s">
        <v>3</v>
      </c>
      <c r="L291" s="224"/>
      <c r="M291" s="225" t="s">
        <v>3</v>
      </c>
      <c r="N291" s="226" t="s">
        <v>45</v>
      </c>
      <c r="O291" s="73"/>
      <c r="P291" s="183">
        <f>O291*H291</f>
        <v>0</v>
      </c>
      <c r="Q291" s="183">
        <v>0.025000000000000001</v>
      </c>
      <c r="R291" s="183">
        <f>Q291*H291</f>
        <v>0.025000000000000001</v>
      </c>
      <c r="S291" s="183">
        <v>0</v>
      </c>
      <c r="T291" s="184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185" t="s">
        <v>355</v>
      </c>
      <c r="AT291" s="185" t="s">
        <v>249</v>
      </c>
      <c r="AU291" s="185" t="s">
        <v>22</v>
      </c>
      <c r="AY291" s="20" t="s">
        <v>156</v>
      </c>
      <c r="BE291" s="186">
        <f>IF(N291="základní",J291,0)</f>
        <v>0</v>
      </c>
      <c r="BF291" s="186">
        <f>IF(N291="snížená",J291,0)</f>
        <v>0</v>
      </c>
      <c r="BG291" s="186">
        <f>IF(N291="zákl. přenesená",J291,0)</f>
        <v>0</v>
      </c>
      <c r="BH291" s="186">
        <f>IF(N291="sníž. přenesená",J291,0)</f>
        <v>0</v>
      </c>
      <c r="BI291" s="186">
        <f>IF(N291="nulová",J291,0)</f>
        <v>0</v>
      </c>
      <c r="BJ291" s="20" t="s">
        <v>81</v>
      </c>
      <c r="BK291" s="186">
        <f>ROUND(I291*H291,2)</f>
        <v>0</v>
      </c>
      <c r="BL291" s="20" t="s">
        <v>254</v>
      </c>
      <c r="BM291" s="185" t="s">
        <v>2411</v>
      </c>
    </row>
    <row r="292" s="2" customFormat="1" ht="16.5" customHeight="1">
      <c r="A292" s="39"/>
      <c r="B292" s="173"/>
      <c r="C292" s="174" t="s">
        <v>521</v>
      </c>
      <c r="D292" s="174" t="s">
        <v>158</v>
      </c>
      <c r="E292" s="175" t="s">
        <v>2412</v>
      </c>
      <c r="F292" s="176" t="s">
        <v>2413</v>
      </c>
      <c r="G292" s="177" t="s">
        <v>384</v>
      </c>
      <c r="H292" s="178">
        <v>1</v>
      </c>
      <c r="I292" s="179"/>
      <c r="J292" s="180">
        <f>ROUND(I292*H292,2)</f>
        <v>0</v>
      </c>
      <c r="K292" s="176" t="s">
        <v>162</v>
      </c>
      <c r="L292" s="40"/>
      <c r="M292" s="181" t="s">
        <v>3</v>
      </c>
      <c r="N292" s="182" t="s">
        <v>45</v>
      </c>
      <c r="O292" s="73"/>
      <c r="P292" s="183">
        <f>O292*H292</f>
        <v>0</v>
      </c>
      <c r="Q292" s="183">
        <v>0</v>
      </c>
      <c r="R292" s="183">
        <f>Q292*H292</f>
        <v>0</v>
      </c>
      <c r="S292" s="183">
        <v>0</v>
      </c>
      <c r="T292" s="184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185" t="s">
        <v>254</v>
      </c>
      <c r="AT292" s="185" t="s">
        <v>158</v>
      </c>
      <c r="AU292" s="185" t="s">
        <v>22</v>
      </c>
      <c r="AY292" s="20" t="s">
        <v>156</v>
      </c>
      <c r="BE292" s="186">
        <f>IF(N292="základní",J292,0)</f>
        <v>0</v>
      </c>
      <c r="BF292" s="186">
        <f>IF(N292="snížená",J292,0)</f>
        <v>0</v>
      </c>
      <c r="BG292" s="186">
        <f>IF(N292="zákl. přenesená",J292,0)</f>
        <v>0</v>
      </c>
      <c r="BH292" s="186">
        <f>IF(N292="sníž. přenesená",J292,0)</f>
        <v>0</v>
      </c>
      <c r="BI292" s="186">
        <f>IF(N292="nulová",J292,0)</f>
        <v>0</v>
      </c>
      <c r="BJ292" s="20" t="s">
        <v>81</v>
      </c>
      <c r="BK292" s="186">
        <f>ROUND(I292*H292,2)</f>
        <v>0</v>
      </c>
      <c r="BL292" s="20" t="s">
        <v>254</v>
      </c>
      <c r="BM292" s="185" t="s">
        <v>2414</v>
      </c>
    </row>
    <row r="293" s="2" customFormat="1">
      <c r="A293" s="39"/>
      <c r="B293" s="40"/>
      <c r="C293" s="39"/>
      <c r="D293" s="187" t="s">
        <v>165</v>
      </c>
      <c r="E293" s="39"/>
      <c r="F293" s="188" t="s">
        <v>2415</v>
      </c>
      <c r="G293" s="39"/>
      <c r="H293" s="39"/>
      <c r="I293" s="189"/>
      <c r="J293" s="39"/>
      <c r="K293" s="39"/>
      <c r="L293" s="40"/>
      <c r="M293" s="190"/>
      <c r="N293" s="191"/>
      <c r="O293" s="73"/>
      <c r="P293" s="73"/>
      <c r="Q293" s="73"/>
      <c r="R293" s="73"/>
      <c r="S293" s="73"/>
      <c r="T293" s="74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20" t="s">
        <v>165</v>
      </c>
      <c r="AU293" s="20" t="s">
        <v>22</v>
      </c>
    </row>
    <row r="294" s="2" customFormat="1" ht="16.5" customHeight="1">
      <c r="A294" s="39"/>
      <c r="B294" s="173"/>
      <c r="C294" s="217" t="s">
        <v>526</v>
      </c>
      <c r="D294" s="217" t="s">
        <v>249</v>
      </c>
      <c r="E294" s="218" t="s">
        <v>2416</v>
      </c>
      <c r="F294" s="219" t="s">
        <v>2417</v>
      </c>
      <c r="G294" s="220" t="s">
        <v>384</v>
      </c>
      <c r="H294" s="221">
        <v>1</v>
      </c>
      <c r="I294" s="222"/>
      <c r="J294" s="223">
        <f>ROUND(I294*H294,2)</f>
        <v>0</v>
      </c>
      <c r="K294" s="219" t="s">
        <v>162</v>
      </c>
      <c r="L294" s="224"/>
      <c r="M294" s="225" t="s">
        <v>3</v>
      </c>
      <c r="N294" s="226" t="s">
        <v>45</v>
      </c>
      <c r="O294" s="73"/>
      <c r="P294" s="183">
        <f>O294*H294</f>
        <v>0</v>
      </c>
      <c r="Q294" s="183">
        <v>0.019199999999999998</v>
      </c>
      <c r="R294" s="183">
        <f>Q294*H294</f>
        <v>0.019199999999999998</v>
      </c>
      <c r="S294" s="183">
        <v>0</v>
      </c>
      <c r="T294" s="184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185" t="s">
        <v>355</v>
      </c>
      <c r="AT294" s="185" t="s">
        <v>249</v>
      </c>
      <c r="AU294" s="185" t="s">
        <v>22</v>
      </c>
      <c r="AY294" s="20" t="s">
        <v>156</v>
      </c>
      <c r="BE294" s="186">
        <f>IF(N294="základní",J294,0)</f>
        <v>0</v>
      </c>
      <c r="BF294" s="186">
        <f>IF(N294="snížená",J294,0)</f>
        <v>0</v>
      </c>
      <c r="BG294" s="186">
        <f>IF(N294="zákl. přenesená",J294,0)</f>
        <v>0</v>
      </c>
      <c r="BH294" s="186">
        <f>IF(N294="sníž. přenesená",J294,0)</f>
        <v>0</v>
      </c>
      <c r="BI294" s="186">
        <f>IF(N294="nulová",J294,0)</f>
        <v>0</v>
      </c>
      <c r="BJ294" s="20" t="s">
        <v>81</v>
      </c>
      <c r="BK294" s="186">
        <f>ROUND(I294*H294,2)</f>
        <v>0</v>
      </c>
      <c r="BL294" s="20" t="s">
        <v>254</v>
      </c>
      <c r="BM294" s="185" t="s">
        <v>2418</v>
      </c>
    </row>
    <row r="295" s="2" customFormat="1" ht="24.15" customHeight="1">
      <c r="A295" s="39"/>
      <c r="B295" s="173"/>
      <c r="C295" s="174" t="s">
        <v>530</v>
      </c>
      <c r="D295" s="174" t="s">
        <v>158</v>
      </c>
      <c r="E295" s="175" t="s">
        <v>2419</v>
      </c>
      <c r="F295" s="176" t="s">
        <v>2420</v>
      </c>
      <c r="G295" s="177" t="s">
        <v>313</v>
      </c>
      <c r="H295" s="178">
        <v>0.123</v>
      </c>
      <c r="I295" s="179"/>
      <c r="J295" s="180">
        <f>ROUND(I295*H295,2)</f>
        <v>0</v>
      </c>
      <c r="K295" s="176" t="s">
        <v>162</v>
      </c>
      <c r="L295" s="40"/>
      <c r="M295" s="181" t="s">
        <v>3</v>
      </c>
      <c r="N295" s="182" t="s">
        <v>45</v>
      </c>
      <c r="O295" s="73"/>
      <c r="P295" s="183">
        <f>O295*H295</f>
        <v>0</v>
      </c>
      <c r="Q295" s="183">
        <v>0</v>
      </c>
      <c r="R295" s="183">
        <f>Q295*H295</f>
        <v>0</v>
      </c>
      <c r="S295" s="183">
        <v>0</v>
      </c>
      <c r="T295" s="184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185" t="s">
        <v>254</v>
      </c>
      <c r="AT295" s="185" t="s">
        <v>158</v>
      </c>
      <c r="AU295" s="185" t="s">
        <v>22</v>
      </c>
      <c r="AY295" s="20" t="s">
        <v>156</v>
      </c>
      <c r="BE295" s="186">
        <f>IF(N295="základní",J295,0)</f>
        <v>0</v>
      </c>
      <c r="BF295" s="186">
        <f>IF(N295="snížená",J295,0)</f>
        <v>0</v>
      </c>
      <c r="BG295" s="186">
        <f>IF(N295="zákl. přenesená",J295,0)</f>
        <v>0</v>
      </c>
      <c r="BH295" s="186">
        <f>IF(N295="sníž. přenesená",J295,0)</f>
        <v>0</v>
      </c>
      <c r="BI295" s="186">
        <f>IF(N295="nulová",J295,0)</f>
        <v>0</v>
      </c>
      <c r="BJ295" s="20" t="s">
        <v>81</v>
      </c>
      <c r="BK295" s="186">
        <f>ROUND(I295*H295,2)</f>
        <v>0</v>
      </c>
      <c r="BL295" s="20" t="s">
        <v>254</v>
      </c>
      <c r="BM295" s="185" t="s">
        <v>2421</v>
      </c>
    </row>
    <row r="296" s="2" customFormat="1">
      <c r="A296" s="39"/>
      <c r="B296" s="40"/>
      <c r="C296" s="39"/>
      <c r="D296" s="187" t="s">
        <v>165</v>
      </c>
      <c r="E296" s="39"/>
      <c r="F296" s="188" t="s">
        <v>2422</v>
      </c>
      <c r="G296" s="39"/>
      <c r="H296" s="39"/>
      <c r="I296" s="189"/>
      <c r="J296" s="39"/>
      <c r="K296" s="39"/>
      <c r="L296" s="40"/>
      <c r="M296" s="190"/>
      <c r="N296" s="191"/>
      <c r="O296" s="73"/>
      <c r="P296" s="73"/>
      <c r="Q296" s="73"/>
      <c r="R296" s="73"/>
      <c r="S296" s="73"/>
      <c r="T296" s="74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20" t="s">
        <v>165</v>
      </c>
      <c r="AU296" s="20" t="s">
        <v>22</v>
      </c>
    </row>
    <row r="297" s="12" customFormat="1" ht="25.92" customHeight="1">
      <c r="A297" s="12"/>
      <c r="B297" s="160"/>
      <c r="C297" s="12"/>
      <c r="D297" s="161" t="s">
        <v>73</v>
      </c>
      <c r="E297" s="162" t="s">
        <v>249</v>
      </c>
      <c r="F297" s="162" t="s">
        <v>2423</v>
      </c>
      <c r="G297" s="12"/>
      <c r="H297" s="12"/>
      <c r="I297" s="163"/>
      <c r="J297" s="164">
        <f>BK297</f>
        <v>0</v>
      </c>
      <c r="K297" s="12"/>
      <c r="L297" s="160"/>
      <c r="M297" s="165"/>
      <c r="N297" s="166"/>
      <c r="O297" s="166"/>
      <c r="P297" s="167">
        <f>P298</f>
        <v>0</v>
      </c>
      <c r="Q297" s="166"/>
      <c r="R297" s="167">
        <f>R298</f>
        <v>0</v>
      </c>
      <c r="S297" s="166"/>
      <c r="T297" s="168">
        <f>T298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161" t="s">
        <v>175</v>
      </c>
      <c r="AT297" s="169" t="s">
        <v>73</v>
      </c>
      <c r="AU297" s="169" t="s">
        <v>74</v>
      </c>
      <c r="AY297" s="161" t="s">
        <v>156</v>
      </c>
      <c r="BK297" s="170">
        <f>BK298</f>
        <v>0</v>
      </c>
    </row>
    <row r="298" s="12" customFormat="1" ht="22.8" customHeight="1">
      <c r="A298" s="12"/>
      <c r="B298" s="160"/>
      <c r="C298" s="12"/>
      <c r="D298" s="161" t="s">
        <v>73</v>
      </c>
      <c r="E298" s="171" t="s">
        <v>2424</v>
      </c>
      <c r="F298" s="171" t="s">
        <v>2425</v>
      </c>
      <c r="G298" s="12"/>
      <c r="H298" s="12"/>
      <c r="I298" s="163"/>
      <c r="J298" s="172">
        <f>BK298</f>
        <v>0</v>
      </c>
      <c r="K298" s="12"/>
      <c r="L298" s="160"/>
      <c r="M298" s="165"/>
      <c r="N298" s="166"/>
      <c r="O298" s="166"/>
      <c r="P298" s="167">
        <f>SUM(P299:P308)</f>
        <v>0</v>
      </c>
      <c r="Q298" s="166"/>
      <c r="R298" s="167">
        <f>SUM(R299:R308)</f>
        <v>0</v>
      </c>
      <c r="S298" s="166"/>
      <c r="T298" s="168">
        <f>SUM(T299:T308)</f>
        <v>0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161" t="s">
        <v>175</v>
      </c>
      <c r="AT298" s="169" t="s">
        <v>73</v>
      </c>
      <c r="AU298" s="169" t="s">
        <v>81</v>
      </c>
      <c r="AY298" s="161" t="s">
        <v>156</v>
      </c>
      <c r="BK298" s="170">
        <f>SUM(BK299:BK308)</f>
        <v>0</v>
      </c>
    </row>
    <row r="299" s="2" customFormat="1" ht="16.5" customHeight="1">
      <c r="A299" s="39"/>
      <c r="B299" s="173"/>
      <c r="C299" s="174" t="s">
        <v>534</v>
      </c>
      <c r="D299" s="174" t="s">
        <v>158</v>
      </c>
      <c r="E299" s="175" t="s">
        <v>2426</v>
      </c>
      <c r="F299" s="176" t="s">
        <v>2427</v>
      </c>
      <c r="G299" s="177" t="s">
        <v>1551</v>
      </c>
      <c r="H299" s="178">
        <v>1</v>
      </c>
      <c r="I299" s="179"/>
      <c r="J299" s="180">
        <f>ROUND(I299*H299,2)</f>
        <v>0</v>
      </c>
      <c r="K299" s="176" t="s">
        <v>3</v>
      </c>
      <c r="L299" s="40"/>
      <c r="M299" s="181" t="s">
        <v>3</v>
      </c>
      <c r="N299" s="182" t="s">
        <v>45</v>
      </c>
      <c r="O299" s="73"/>
      <c r="P299" s="183">
        <f>O299*H299</f>
        <v>0</v>
      </c>
      <c r="Q299" s="183">
        <v>0</v>
      </c>
      <c r="R299" s="183">
        <f>Q299*H299</f>
        <v>0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508</v>
      </c>
      <c r="AT299" s="185" t="s">
        <v>158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508</v>
      </c>
      <c r="BM299" s="185" t="s">
        <v>2428</v>
      </c>
    </row>
    <row r="300" s="2" customFormat="1" ht="16.5" customHeight="1">
      <c r="A300" s="39"/>
      <c r="B300" s="173"/>
      <c r="C300" s="217" t="s">
        <v>539</v>
      </c>
      <c r="D300" s="217" t="s">
        <v>249</v>
      </c>
      <c r="E300" s="218" t="s">
        <v>2429</v>
      </c>
      <c r="F300" s="219" t="s">
        <v>2430</v>
      </c>
      <c r="G300" s="220" t="s">
        <v>242</v>
      </c>
      <c r="H300" s="221">
        <v>1</v>
      </c>
      <c r="I300" s="222"/>
      <c r="J300" s="223">
        <f>ROUND(I300*H300,2)</f>
        <v>0</v>
      </c>
      <c r="K300" s="219" t="s">
        <v>3</v>
      </c>
      <c r="L300" s="224"/>
      <c r="M300" s="225" t="s">
        <v>3</v>
      </c>
      <c r="N300" s="226" t="s">
        <v>45</v>
      </c>
      <c r="O300" s="73"/>
      <c r="P300" s="183">
        <f>O300*H300</f>
        <v>0</v>
      </c>
      <c r="Q300" s="183">
        <v>0</v>
      </c>
      <c r="R300" s="183">
        <f>Q300*H300</f>
        <v>0</v>
      </c>
      <c r="S300" s="183">
        <v>0</v>
      </c>
      <c r="T300" s="184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185" t="s">
        <v>2431</v>
      </c>
      <c r="AT300" s="185" t="s">
        <v>249</v>
      </c>
      <c r="AU300" s="185" t="s">
        <v>22</v>
      </c>
      <c r="AY300" s="20" t="s">
        <v>156</v>
      </c>
      <c r="BE300" s="186">
        <f>IF(N300="základní",J300,0)</f>
        <v>0</v>
      </c>
      <c r="BF300" s="186">
        <f>IF(N300="snížená",J300,0)</f>
        <v>0</v>
      </c>
      <c r="BG300" s="186">
        <f>IF(N300="zákl. přenesená",J300,0)</f>
        <v>0</v>
      </c>
      <c r="BH300" s="186">
        <f>IF(N300="sníž. přenesená",J300,0)</f>
        <v>0</v>
      </c>
      <c r="BI300" s="186">
        <f>IF(N300="nulová",J300,0)</f>
        <v>0</v>
      </c>
      <c r="BJ300" s="20" t="s">
        <v>81</v>
      </c>
      <c r="BK300" s="186">
        <f>ROUND(I300*H300,2)</f>
        <v>0</v>
      </c>
      <c r="BL300" s="20" t="s">
        <v>508</v>
      </c>
      <c r="BM300" s="185" t="s">
        <v>2432</v>
      </c>
    </row>
    <row r="301" s="16" customFormat="1">
      <c r="A301" s="16"/>
      <c r="B301" s="231"/>
      <c r="C301" s="16"/>
      <c r="D301" s="193" t="s">
        <v>167</v>
      </c>
      <c r="E301" s="232" t="s">
        <v>3</v>
      </c>
      <c r="F301" s="233" t="s">
        <v>2433</v>
      </c>
      <c r="G301" s="16"/>
      <c r="H301" s="232" t="s">
        <v>3</v>
      </c>
      <c r="I301" s="234"/>
      <c r="J301" s="16"/>
      <c r="K301" s="16"/>
      <c r="L301" s="231"/>
      <c r="M301" s="235"/>
      <c r="N301" s="236"/>
      <c r="O301" s="236"/>
      <c r="P301" s="236"/>
      <c r="Q301" s="236"/>
      <c r="R301" s="236"/>
      <c r="S301" s="236"/>
      <c r="T301" s="237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T301" s="232" t="s">
        <v>167</v>
      </c>
      <c r="AU301" s="232" t="s">
        <v>22</v>
      </c>
      <c r="AV301" s="16" t="s">
        <v>81</v>
      </c>
      <c r="AW301" s="16" t="s">
        <v>36</v>
      </c>
      <c r="AX301" s="16" t="s">
        <v>74</v>
      </c>
      <c r="AY301" s="232" t="s">
        <v>156</v>
      </c>
    </row>
    <row r="302" s="16" customFormat="1">
      <c r="A302" s="16"/>
      <c r="B302" s="231"/>
      <c r="C302" s="16"/>
      <c r="D302" s="193" t="s">
        <v>167</v>
      </c>
      <c r="E302" s="232" t="s">
        <v>3</v>
      </c>
      <c r="F302" s="233" t="s">
        <v>2434</v>
      </c>
      <c r="G302" s="16"/>
      <c r="H302" s="232" t="s">
        <v>3</v>
      </c>
      <c r="I302" s="234"/>
      <c r="J302" s="16"/>
      <c r="K302" s="16"/>
      <c r="L302" s="231"/>
      <c r="M302" s="235"/>
      <c r="N302" s="236"/>
      <c r="O302" s="236"/>
      <c r="P302" s="236"/>
      <c r="Q302" s="236"/>
      <c r="R302" s="236"/>
      <c r="S302" s="236"/>
      <c r="T302" s="237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T302" s="232" t="s">
        <v>167</v>
      </c>
      <c r="AU302" s="232" t="s">
        <v>22</v>
      </c>
      <c r="AV302" s="16" t="s">
        <v>81</v>
      </c>
      <c r="AW302" s="16" t="s">
        <v>36</v>
      </c>
      <c r="AX302" s="16" t="s">
        <v>74</v>
      </c>
      <c r="AY302" s="232" t="s">
        <v>156</v>
      </c>
    </row>
    <row r="303" s="16" customFormat="1">
      <c r="A303" s="16"/>
      <c r="B303" s="231"/>
      <c r="C303" s="16"/>
      <c r="D303" s="193" t="s">
        <v>167</v>
      </c>
      <c r="E303" s="232" t="s">
        <v>3</v>
      </c>
      <c r="F303" s="233" t="s">
        <v>2435</v>
      </c>
      <c r="G303" s="16"/>
      <c r="H303" s="232" t="s">
        <v>3</v>
      </c>
      <c r="I303" s="234"/>
      <c r="J303" s="16"/>
      <c r="K303" s="16"/>
      <c r="L303" s="231"/>
      <c r="M303" s="235"/>
      <c r="N303" s="236"/>
      <c r="O303" s="236"/>
      <c r="P303" s="236"/>
      <c r="Q303" s="236"/>
      <c r="R303" s="236"/>
      <c r="S303" s="236"/>
      <c r="T303" s="237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T303" s="232" t="s">
        <v>167</v>
      </c>
      <c r="AU303" s="232" t="s">
        <v>22</v>
      </c>
      <c r="AV303" s="16" t="s">
        <v>81</v>
      </c>
      <c r="AW303" s="16" t="s">
        <v>36</v>
      </c>
      <c r="AX303" s="16" t="s">
        <v>74</v>
      </c>
      <c r="AY303" s="232" t="s">
        <v>156</v>
      </c>
    </row>
    <row r="304" s="16" customFormat="1">
      <c r="A304" s="16"/>
      <c r="B304" s="231"/>
      <c r="C304" s="16"/>
      <c r="D304" s="193" t="s">
        <v>167</v>
      </c>
      <c r="E304" s="232" t="s">
        <v>3</v>
      </c>
      <c r="F304" s="233" t="s">
        <v>2436</v>
      </c>
      <c r="G304" s="16"/>
      <c r="H304" s="232" t="s">
        <v>3</v>
      </c>
      <c r="I304" s="234"/>
      <c r="J304" s="16"/>
      <c r="K304" s="16"/>
      <c r="L304" s="231"/>
      <c r="M304" s="235"/>
      <c r="N304" s="236"/>
      <c r="O304" s="236"/>
      <c r="P304" s="236"/>
      <c r="Q304" s="236"/>
      <c r="R304" s="236"/>
      <c r="S304" s="236"/>
      <c r="T304" s="237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T304" s="232" t="s">
        <v>167</v>
      </c>
      <c r="AU304" s="232" t="s">
        <v>22</v>
      </c>
      <c r="AV304" s="16" t="s">
        <v>81</v>
      </c>
      <c r="AW304" s="16" t="s">
        <v>36</v>
      </c>
      <c r="AX304" s="16" t="s">
        <v>74</v>
      </c>
      <c r="AY304" s="232" t="s">
        <v>156</v>
      </c>
    </row>
    <row r="305" s="16" customFormat="1">
      <c r="A305" s="16"/>
      <c r="B305" s="231"/>
      <c r="C305" s="16"/>
      <c r="D305" s="193" t="s">
        <v>167</v>
      </c>
      <c r="E305" s="232" t="s">
        <v>3</v>
      </c>
      <c r="F305" s="233" t="s">
        <v>2437</v>
      </c>
      <c r="G305" s="16"/>
      <c r="H305" s="232" t="s">
        <v>3</v>
      </c>
      <c r="I305" s="234"/>
      <c r="J305" s="16"/>
      <c r="K305" s="16"/>
      <c r="L305" s="231"/>
      <c r="M305" s="235"/>
      <c r="N305" s="236"/>
      <c r="O305" s="236"/>
      <c r="P305" s="236"/>
      <c r="Q305" s="236"/>
      <c r="R305" s="236"/>
      <c r="S305" s="236"/>
      <c r="T305" s="237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T305" s="232" t="s">
        <v>167</v>
      </c>
      <c r="AU305" s="232" t="s">
        <v>22</v>
      </c>
      <c r="AV305" s="16" t="s">
        <v>81</v>
      </c>
      <c r="AW305" s="16" t="s">
        <v>36</v>
      </c>
      <c r="AX305" s="16" t="s">
        <v>74</v>
      </c>
      <c r="AY305" s="232" t="s">
        <v>156</v>
      </c>
    </row>
    <row r="306" s="16" customFormat="1">
      <c r="A306" s="16"/>
      <c r="B306" s="231"/>
      <c r="C306" s="16"/>
      <c r="D306" s="193" t="s">
        <v>167</v>
      </c>
      <c r="E306" s="232" t="s">
        <v>3</v>
      </c>
      <c r="F306" s="233" t="s">
        <v>2438</v>
      </c>
      <c r="G306" s="16"/>
      <c r="H306" s="232" t="s">
        <v>3</v>
      </c>
      <c r="I306" s="234"/>
      <c r="J306" s="16"/>
      <c r="K306" s="16"/>
      <c r="L306" s="231"/>
      <c r="M306" s="235"/>
      <c r="N306" s="236"/>
      <c r="O306" s="236"/>
      <c r="P306" s="236"/>
      <c r="Q306" s="236"/>
      <c r="R306" s="236"/>
      <c r="S306" s="236"/>
      <c r="T306" s="237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T306" s="232" t="s">
        <v>167</v>
      </c>
      <c r="AU306" s="232" t="s">
        <v>22</v>
      </c>
      <c r="AV306" s="16" t="s">
        <v>81</v>
      </c>
      <c r="AW306" s="16" t="s">
        <v>36</v>
      </c>
      <c r="AX306" s="16" t="s">
        <v>74</v>
      </c>
      <c r="AY306" s="232" t="s">
        <v>156</v>
      </c>
    </row>
    <row r="307" s="13" customFormat="1">
      <c r="A307" s="13"/>
      <c r="B307" s="192"/>
      <c r="C307" s="13"/>
      <c r="D307" s="193" t="s">
        <v>167</v>
      </c>
      <c r="E307" s="194" t="s">
        <v>3</v>
      </c>
      <c r="F307" s="195" t="s">
        <v>2230</v>
      </c>
      <c r="G307" s="13"/>
      <c r="H307" s="196">
        <v>1</v>
      </c>
      <c r="I307" s="197"/>
      <c r="J307" s="13"/>
      <c r="K307" s="13"/>
      <c r="L307" s="192"/>
      <c r="M307" s="198"/>
      <c r="N307" s="199"/>
      <c r="O307" s="199"/>
      <c r="P307" s="199"/>
      <c r="Q307" s="199"/>
      <c r="R307" s="199"/>
      <c r="S307" s="199"/>
      <c r="T307" s="200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194" t="s">
        <v>167</v>
      </c>
      <c r="AU307" s="194" t="s">
        <v>22</v>
      </c>
      <c r="AV307" s="13" t="s">
        <v>22</v>
      </c>
      <c r="AW307" s="13" t="s">
        <v>36</v>
      </c>
      <c r="AX307" s="13" t="s">
        <v>74</v>
      </c>
      <c r="AY307" s="194" t="s">
        <v>156</v>
      </c>
    </row>
    <row r="308" s="14" customFormat="1">
      <c r="A308" s="14"/>
      <c r="B308" s="201"/>
      <c r="C308" s="14"/>
      <c r="D308" s="193" t="s">
        <v>167</v>
      </c>
      <c r="E308" s="202" t="s">
        <v>3</v>
      </c>
      <c r="F308" s="203" t="s">
        <v>174</v>
      </c>
      <c r="G308" s="14"/>
      <c r="H308" s="204">
        <v>1</v>
      </c>
      <c r="I308" s="205"/>
      <c r="J308" s="14"/>
      <c r="K308" s="14"/>
      <c r="L308" s="201"/>
      <c r="M308" s="238"/>
      <c r="N308" s="239"/>
      <c r="O308" s="239"/>
      <c r="P308" s="239"/>
      <c r="Q308" s="239"/>
      <c r="R308" s="239"/>
      <c r="S308" s="239"/>
      <c r="T308" s="24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02" t="s">
        <v>167</v>
      </c>
      <c r="AU308" s="202" t="s">
        <v>22</v>
      </c>
      <c r="AV308" s="14" t="s">
        <v>163</v>
      </c>
      <c r="AW308" s="14" t="s">
        <v>36</v>
      </c>
      <c r="AX308" s="14" t="s">
        <v>81</v>
      </c>
      <c r="AY308" s="202" t="s">
        <v>156</v>
      </c>
    </row>
    <row r="309" s="2" customFormat="1" ht="6.96" customHeight="1">
      <c r="A309" s="39"/>
      <c r="B309" s="56"/>
      <c r="C309" s="57"/>
      <c r="D309" s="57"/>
      <c r="E309" s="57"/>
      <c r="F309" s="57"/>
      <c r="G309" s="57"/>
      <c r="H309" s="57"/>
      <c r="I309" s="57"/>
      <c r="J309" s="57"/>
      <c r="K309" s="57"/>
      <c r="L309" s="40"/>
      <c r="M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</row>
  </sheetData>
  <autoFilter ref="C93:K30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3_01/119001405"/>
    <hyperlink ref="F102" r:id="rId2" display="https://podminky.urs.cz/item/CS_URS_2023_01/119003131"/>
    <hyperlink ref="F106" r:id="rId3" display="https://podminky.urs.cz/item/CS_URS_2023_01/119003132"/>
    <hyperlink ref="F108" r:id="rId4" display="https://podminky.urs.cz/item/CS_URS_2023_01/119004111"/>
    <hyperlink ref="F113" r:id="rId5" display="https://podminky.urs.cz/item/CS_URS_2023_01/119004112"/>
    <hyperlink ref="F115" r:id="rId6" display="https://podminky.urs.cz/item/CS_URS_2023_01/121151103"/>
    <hyperlink ref="F119" r:id="rId7" display="https://podminky.urs.cz/item/CS_URS_2023_01/131151203"/>
    <hyperlink ref="F127" r:id="rId8" display="https://podminky.urs.cz/item/CS_URS_2023_01/131251203"/>
    <hyperlink ref="F131" r:id="rId9" display="https://podminky.urs.cz/item/CS_URS_2023_01/131351203"/>
    <hyperlink ref="F135" r:id="rId10" display="https://podminky.urs.cz/item/CS_URS_2023_01/139001101"/>
    <hyperlink ref="F139" r:id="rId11" display="https://podminky.urs.cz/item/CS_URS_2023_01/151101201"/>
    <hyperlink ref="F143" r:id="rId12" display="https://podminky.urs.cz/item/CS_URS_2023_01/151101211"/>
    <hyperlink ref="F145" r:id="rId13" display="https://podminky.urs.cz/item/CS_URS_2023_01/151201302"/>
    <hyperlink ref="F149" r:id="rId14" display="https://podminky.urs.cz/item/CS_URS_2023_01/151201202"/>
    <hyperlink ref="F153" r:id="rId15" display="https://podminky.urs.cz/item/CS_URS_2023_01/151201212"/>
    <hyperlink ref="F155" r:id="rId16" display="https://podminky.urs.cz/item/CS_URS_2023_01/151201312"/>
    <hyperlink ref="F157" r:id="rId17" display="https://podminky.urs.cz/item/CS_URS_2023_01/162251102"/>
    <hyperlink ref="F161" r:id="rId18" display="https://podminky.urs.cz/item/CS_URS_2023_01/162251122"/>
    <hyperlink ref="F163" r:id="rId19" display="https://podminky.urs.cz/item/CS_URS_2023_01/162451106"/>
    <hyperlink ref="F169" r:id="rId20" display="https://podminky.urs.cz/item/CS_URS_2023_01/162451126"/>
    <hyperlink ref="F173" r:id="rId21" display="https://podminky.urs.cz/item/CS_URS_2023_01/167151101"/>
    <hyperlink ref="F175" r:id="rId22" display="https://podminky.urs.cz/item/CS_URS_2023_01/167151102"/>
    <hyperlink ref="F177" r:id="rId23" display="https://podminky.urs.cz/item/CS_URS_2023_01/171152501"/>
    <hyperlink ref="F181" r:id="rId24" display="https://podminky.urs.cz/item/CS_URS_2023_01/171201231"/>
    <hyperlink ref="F185" r:id="rId25" display="https://podminky.urs.cz/item/CS_URS_2023_01/171251201"/>
    <hyperlink ref="F189" r:id="rId26" display="https://podminky.urs.cz/item/CS_URS_2023_01/174151101"/>
    <hyperlink ref="F193" r:id="rId27" display="https://podminky.urs.cz/item/CS_URS_2023_01/175151101"/>
    <hyperlink ref="F201" r:id="rId28" display="https://podminky.urs.cz/item/CS_URS_2023_01/181351003"/>
    <hyperlink ref="F206" r:id="rId29" display="https://podminky.urs.cz/item/CS_URS_2023_01/451541111"/>
    <hyperlink ref="F210" r:id="rId30" display="https://podminky.urs.cz/item/CS_URS_2023_01/451572111"/>
    <hyperlink ref="F214" r:id="rId31" display="https://podminky.urs.cz/item/CS_URS_2023_01/452321141"/>
    <hyperlink ref="F218" r:id="rId32" display="https://podminky.urs.cz/item/CS_URS_2023_01/452353101"/>
    <hyperlink ref="F222" r:id="rId33" display="https://podminky.urs.cz/item/CS_URS_2023_01/452368211"/>
    <hyperlink ref="F227" r:id="rId34" display="https://podminky.urs.cz/item/CS_URS_2023_01/857242122"/>
    <hyperlink ref="F234" r:id="rId35" display="https://podminky.urs.cz/item/CS_URS_2023_01/871211211"/>
    <hyperlink ref="F239" r:id="rId36" display="https://podminky.urs.cz/item/CS_URS_2023_01/877211101"/>
    <hyperlink ref="F243" r:id="rId37" display="https://podminky.urs.cz/item/CS_URS_2023_01/891211112"/>
    <hyperlink ref="F250" r:id="rId38" display="https://podminky.urs.cz/item/CS_URS_2023_01/892241111"/>
    <hyperlink ref="F254" r:id="rId39" display="https://podminky.urs.cz/item/CS_URS_2023_01/892372111"/>
    <hyperlink ref="F256" r:id="rId40" display="https://podminky.urs.cz/item/CS_URS_2023_01/894411311"/>
    <hyperlink ref="F260" r:id="rId41" display="https://podminky.urs.cz/item/CS_URS_2023_01/894414111"/>
    <hyperlink ref="F263" r:id="rId42" display="https://podminky.urs.cz/item/CS_URS_2023_01/894414211"/>
    <hyperlink ref="F267" r:id="rId43" display="https://podminky.urs.cz/item/CS_URS_2023_01/899103112"/>
    <hyperlink ref="F271" r:id="rId44" display="https://podminky.urs.cz/item/CS_URS_2023_01/899401112"/>
    <hyperlink ref="F275" r:id="rId45" display="https://podminky.urs.cz/item/CS_URS_2023_01/899721111"/>
    <hyperlink ref="F279" r:id="rId46" display="https://podminky.urs.cz/item/CS_URS_2023_01/899722113"/>
    <hyperlink ref="F284" r:id="rId47" display="https://podminky.urs.cz/item/CS_URS_2023_01/998276101"/>
    <hyperlink ref="F293" r:id="rId48" display="https://podminky.urs.cz/item/CS_URS_2023_01/767861011"/>
    <hyperlink ref="F296" r:id="rId49" display="https://podminky.urs.cz/item/CS_URS_2023_01/998767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0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122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2" customFormat="1" ht="12" customHeight="1">
      <c r="A8" s="39"/>
      <c r="B8" s="40"/>
      <c r="C8" s="39"/>
      <c r="D8" s="33" t="s">
        <v>128</v>
      </c>
      <c r="E8" s="39"/>
      <c r="F8" s="39"/>
      <c r="G8" s="39"/>
      <c r="H8" s="39"/>
      <c r="I8" s="39"/>
      <c r="J8" s="39"/>
      <c r="K8" s="39"/>
      <c r="L8" s="125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0"/>
      <c r="C9" s="39"/>
      <c r="D9" s="39"/>
      <c r="E9" s="63" t="s">
        <v>2439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0"/>
      <c r="C10" s="39"/>
      <c r="D10" s="39"/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0"/>
      <c r="C11" s="39"/>
      <c r="D11" s="33" t="s">
        <v>19</v>
      </c>
      <c r="E11" s="39"/>
      <c r="F11" s="28" t="s">
        <v>110</v>
      </c>
      <c r="G11" s="39"/>
      <c r="H11" s="39"/>
      <c r="I11" s="33" t="s">
        <v>21</v>
      </c>
      <c r="J11" s="28" t="s">
        <v>22</v>
      </c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0"/>
      <c r="C12" s="39"/>
      <c r="D12" s="33" t="s">
        <v>23</v>
      </c>
      <c r="E12" s="39"/>
      <c r="F12" s="28" t="s">
        <v>24</v>
      </c>
      <c r="G12" s="39"/>
      <c r="H12" s="39"/>
      <c r="I12" s="33" t="s">
        <v>25</v>
      </c>
      <c r="J12" s="65" t="str">
        <f>'Rekapitulace stavby'!AN8</f>
        <v>18. 4. 2023</v>
      </c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0"/>
      <c r="C13" s="39"/>
      <c r="D13" s="39"/>
      <c r="E13" s="39"/>
      <c r="F13" s="39"/>
      <c r="G13" s="39"/>
      <c r="H13" s="39"/>
      <c r="I13" s="39"/>
      <c r="J13" s="39"/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27</v>
      </c>
      <c r="E14" s="39"/>
      <c r="F14" s="39"/>
      <c r="G14" s="39"/>
      <c r="H14" s="39"/>
      <c r="I14" s="33" t="s">
        <v>28</v>
      </c>
      <c r="J14" s="28" t="s">
        <v>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0"/>
      <c r="C15" s="39"/>
      <c r="D15" s="39"/>
      <c r="E15" s="28" t="s">
        <v>29</v>
      </c>
      <c r="F15" s="39"/>
      <c r="G15" s="39"/>
      <c r="H15" s="39"/>
      <c r="I15" s="33" t="s">
        <v>30</v>
      </c>
      <c r="J15" s="28" t="s">
        <v>3</v>
      </c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0"/>
      <c r="C16" s="39"/>
      <c r="D16" s="39"/>
      <c r="E16" s="39"/>
      <c r="F16" s="39"/>
      <c r="G16" s="39"/>
      <c r="H16" s="39"/>
      <c r="I16" s="39"/>
      <c r="J16" s="39"/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0"/>
      <c r="C17" s="39"/>
      <c r="D17" s="33" t="s">
        <v>31</v>
      </c>
      <c r="E17" s="39"/>
      <c r="F17" s="39"/>
      <c r="G17" s="39"/>
      <c r="H17" s="39"/>
      <c r="I17" s="33" t="s">
        <v>28</v>
      </c>
      <c r="J17" s="34" t="str">
        <f>'Rekapitulace stavby'!AN13</f>
        <v>Vyplň údaj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0"/>
      <c r="C18" s="39"/>
      <c r="D18" s="39"/>
      <c r="E18" s="34" t="str">
        <f>'Rekapitulace stavby'!E14</f>
        <v>Vyplň údaj</v>
      </c>
      <c r="F18" s="28"/>
      <c r="G18" s="28"/>
      <c r="H18" s="28"/>
      <c r="I18" s="33" t="s">
        <v>30</v>
      </c>
      <c r="J18" s="34" t="str">
        <f>'Rekapitulace stavby'!AN14</f>
        <v>Vyplň údaj</v>
      </c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0"/>
      <c r="C19" s="39"/>
      <c r="D19" s="39"/>
      <c r="E19" s="39"/>
      <c r="F19" s="39"/>
      <c r="G19" s="39"/>
      <c r="H19" s="39"/>
      <c r="I19" s="39"/>
      <c r="J19" s="39"/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0"/>
      <c r="C20" s="39"/>
      <c r="D20" s="33" t="s">
        <v>33</v>
      </c>
      <c r="E20" s="39"/>
      <c r="F20" s="39"/>
      <c r="G20" s="39"/>
      <c r="H20" s="39"/>
      <c r="I20" s="33" t="s">
        <v>28</v>
      </c>
      <c r="J20" s="28" t="s">
        <v>34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0"/>
      <c r="C21" s="39"/>
      <c r="D21" s="39"/>
      <c r="E21" s="28" t="s">
        <v>35</v>
      </c>
      <c r="F21" s="39"/>
      <c r="G21" s="39"/>
      <c r="H21" s="39"/>
      <c r="I21" s="33" t="s">
        <v>30</v>
      </c>
      <c r="J21" s="28" t="s">
        <v>3</v>
      </c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0"/>
      <c r="C22" s="39"/>
      <c r="D22" s="39"/>
      <c r="E22" s="39"/>
      <c r="F22" s="39"/>
      <c r="G22" s="39"/>
      <c r="H22" s="39"/>
      <c r="I22" s="39"/>
      <c r="J22" s="39"/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0"/>
      <c r="C23" s="39"/>
      <c r="D23" s="33" t="s">
        <v>37</v>
      </c>
      <c r="E23" s="39"/>
      <c r="F23" s="39"/>
      <c r="G23" s="39"/>
      <c r="H23" s="39"/>
      <c r="I23" s="33" t="s">
        <v>28</v>
      </c>
      <c r="J23" s="28" t="str">
        <f>IF('Rekapitulace stavby'!AN19="","",'Rekapitulace stavby'!AN19)</f>
        <v/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0"/>
      <c r="C24" s="39"/>
      <c r="D24" s="39"/>
      <c r="E24" s="28" t="str">
        <f>IF('Rekapitulace stavby'!E20="","",'Rekapitulace stavby'!E20)</f>
        <v xml:space="preserve"> </v>
      </c>
      <c r="F24" s="39"/>
      <c r="G24" s="39"/>
      <c r="H24" s="39"/>
      <c r="I24" s="33" t="s">
        <v>30</v>
      </c>
      <c r="J24" s="28" t="str">
        <f>IF('Rekapitulace stavby'!AN20="","",'Rekapitulace stavby'!AN20)</f>
        <v/>
      </c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0"/>
      <c r="C25" s="39"/>
      <c r="D25" s="39"/>
      <c r="E25" s="39"/>
      <c r="F25" s="39"/>
      <c r="G25" s="39"/>
      <c r="H25" s="39"/>
      <c r="I25" s="39"/>
      <c r="J25" s="39"/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0"/>
      <c r="C26" s="39"/>
      <c r="D26" s="33" t="s">
        <v>38</v>
      </c>
      <c r="E26" s="39"/>
      <c r="F26" s="39"/>
      <c r="G26" s="39"/>
      <c r="H26" s="39"/>
      <c r="I26" s="39"/>
      <c r="J26" s="39"/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26"/>
      <c r="B27" s="127"/>
      <c r="C27" s="126"/>
      <c r="D27" s="126"/>
      <c r="E27" s="37" t="s">
        <v>39</v>
      </c>
      <c r="F27" s="37"/>
      <c r="G27" s="37"/>
      <c r="H27" s="37"/>
      <c r="I27" s="126"/>
      <c r="J27" s="126"/>
      <c r="K27" s="126"/>
      <c r="L27" s="128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</row>
    <row r="28" s="2" customFormat="1" ht="6.96" customHeight="1">
      <c r="A28" s="39"/>
      <c r="B28" s="40"/>
      <c r="C28" s="39"/>
      <c r="D28" s="39"/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0"/>
      <c r="C29" s="39"/>
      <c r="D29" s="85"/>
      <c r="E29" s="85"/>
      <c r="F29" s="85"/>
      <c r="G29" s="85"/>
      <c r="H29" s="85"/>
      <c r="I29" s="85"/>
      <c r="J29" s="85"/>
      <c r="K29" s="85"/>
      <c r="L29" s="125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0"/>
      <c r="C30" s="39"/>
      <c r="D30" s="129" t="s">
        <v>40</v>
      </c>
      <c r="E30" s="39"/>
      <c r="F30" s="39"/>
      <c r="G30" s="39"/>
      <c r="H30" s="39"/>
      <c r="I30" s="39"/>
      <c r="J30" s="91">
        <f>ROUND(J89, 2)</f>
        <v>0</v>
      </c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0"/>
      <c r="C32" s="39"/>
      <c r="D32" s="39"/>
      <c r="E32" s="39"/>
      <c r="F32" s="44" t="s">
        <v>42</v>
      </c>
      <c r="G32" s="39"/>
      <c r="H32" s="39"/>
      <c r="I32" s="44" t="s">
        <v>41</v>
      </c>
      <c r="J32" s="44" t="s">
        <v>43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0"/>
      <c r="C33" s="39"/>
      <c r="D33" s="130" t="s">
        <v>44</v>
      </c>
      <c r="E33" s="33" t="s">
        <v>45</v>
      </c>
      <c r="F33" s="131">
        <f>ROUND((SUM(BE89:BE346)),  2)</f>
        <v>0</v>
      </c>
      <c r="G33" s="39"/>
      <c r="H33" s="39"/>
      <c r="I33" s="132">
        <v>0.20999999999999999</v>
      </c>
      <c r="J33" s="131">
        <f>ROUND(((SUM(BE89:BE346))*I33),  2)</f>
        <v>0</v>
      </c>
      <c r="K33" s="39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3" t="s">
        <v>46</v>
      </c>
      <c r="F34" s="131">
        <f>ROUND((SUM(BF89:BF346)),  2)</f>
        <v>0</v>
      </c>
      <c r="G34" s="39"/>
      <c r="H34" s="39"/>
      <c r="I34" s="132">
        <v>0.14999999999999999</v>
      </c>
      <c r="J34" s="131">
        <f>ROUND(((SUM(BF89:BF346))*I34),  2)</f>
        <v>0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0"/>
      <c r="C35" s="39"/>
      <c r="D35" s="39"/>
      <c r="E35" s="33" t="s">
        <v>47</v>
      </c>
      <c r="F35" s="131">
        <f>ROUND((SUM(BG89:BG346)),  2)</f>
        <v>0</v>
      </c>
      <c r="G35" s="39"/>
      <c r="H35" s="39"/>
      <c r="I35" s="132">
        <v>0.20999999999999999</v>
      </c>
      <c r="J35" s="131">
        <f>0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0"/>
      <c r="C36" s="39"/>
      <c r="D36" s="39"/>
      <c r="E36" s="33" t="s">
        <v>48</v>
      </c>
      <c r="F36" s="131">
        <f>ROUND((SUM(BH89:BH346)),  2)</f>
        <v>0</v>
      </c>
      <c r="G36" s="39"/>
      <c r="H36" s="39"/>
      <c r="I36" s="132">
        <v>0.14999999999999999</v>
      </c>
      <c r="J36" s="131">
        <f>0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49</v>
      </c>
      <c r="F37" s="131">
        <f>ROUND((SUM(BI89:BI346)),  2)</f>
        <v>0</v>
      </c>
      <c r="G37" s="39"/>
      <c r="H37" s="39"/>
      <c r="I37" s="132">
        <v>0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0"/>
      <c r="C38" s="39"/>
      <c r="D38" s="39"/>
      <c r="E38" s="39"/>
      <c r="F38" s="39"/>
      <c r="G38" s="39"/>
      <c r="H38" s="39"/>
      <c r="I38" s="39"/>
      <c r="J38" s="39"/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0"/>
      <c r="C39" s="133"/>
      <c r="D39" s="134" t="s">
        <v>50</v>
      </c>
      <c r="E39" s="77"/>
      <c r="F39" s="77"/>
      <c r="G39" s="135" t="s">
        <v>51</v>
      </c>
      <c r="H39" s="136" t="s">
        <v>52</v>
      </c>
      <c r="I39" s="77"/>
      <c r="J39" s="137">
        <f>SUM(J30:J37)</f>
        <v>0</v>
      </c>
      <c r="K39" s="138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4" s="2" customFormat="1" ht="6.96" customHeight="1">
      <c r="A44" s="39"/>
      <c r="B44" s="58"/>
      <c r="C44" s="59"/>
      <c r="D44" s="59"/>
      <c r="E44" s="59"/>
      <c r="F44" s="59"/>
      <c r="G44" s="59"/>
      <c r="H44" s="59"/>
      <c r="I44" s="59"/>
      <c r="J44" s="59"/>
      <c r="K44" s="59"/>
      <c r="L44" s="125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2" customFormat="1" ht="24.96" customHeight="1">
      <c r="A45" s="39"/>
      <c r="B45" s="40"/>
      <c r="C45" s="24" t="s">
        <v>132</v>
      </c>
      <c r="D45" s="39"/>
      <c r="E45" s="39"/>
      <c r="F45" s="39"/>
      <c r="G45" s="39"/>
      <c r="H45" s="39"/>
      <c r="I45" s="39"/>
      <c r="J45" s="39"/>
      <c r="K45" s="39"/>
      <c r="L45" s="125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</row>
    <row r="46" s="2" customFormat="1" ht="6.96" customHeight="1">
      <c r="A46" s="39"/>
      <c r="B46" s="40"/>
      <c r="C46" s="39"/>
      <c r="D46" s="39"/>
      <c r="E46" s="39"/>
      <c r="F46" s="39"/>
      <c r="G46" s="39"/>
      <c r="H46" s="39"/>
      <c r="I46" s="39"/>
      <c r="J46" s="39"/>
      <c r="K46" s="3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12" customHeight="1">
      <c r="A47" s="39"/>
      <c r="B47" s="40"/>
      <c r="C47" s="33" t="s">
        <v>17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16.5" customHeight="1">
      <c r="A48" s="39"/>
      <c r="B48" s="40"/>
      <c r="C48" s="39"/>
      <c r="D48" s="39"/>
      <c r="E48" s="124" t="str">
        <f>E7</f>
        <v>Kanalizace a vodovod Dolní Beřkovice a Podvlčí</v>
      </c>
      <c r="F48" s="33"/>
      <c r="G48" s="33"/>
      <c r="H48" s="33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128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63" t="str">
        <f>E9</f>
        <v>IO 04 - PŘÍPOJKY TLAKOVÉ SPLAŠKOVÉ KANALIZACE</v>
      </c>
      <c r="F50" s="39"/>
      <c r="G50" s="39"/>
      <c r="H50" s="39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2" customFormat="1" ht="6.96" customHeight="1">
      <c r="A51" s="39"/>
      <c r="B51" s="40"/>
      <c r="C51" s="39"/>
      <c r="D51" s="39"/>
      <c r="E51" s="39"/>
      <c r="F51" s="39"/>
      <c r="G51" s="39"/>
      <c r="H51" s="39"/>
      <c r="I51" s="39"/>
      <c r="J51" s="39"/>
      <c r="K51" s="39"/>
      <c r="L51" s="125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</row>
    <row r="52" s="2" customFormat="1" ht="12" customHeight="1">
      <c r="A52" s="39"/>
      <c r="B52" s="40"/>
      <c r="C52" s="33" t="s">
        <v>23</v>
      </c>
      <c r="D52" s="39"/>
      <c r="E52" s="39"/>
      <c r="F52" s="28" t="str">
        <f>F12</f>
        <v xml:space="preserve"> </v>
      </c>
      <c r="G52" s="39"/>
      <c r="H52" s="39"/>
      <c r="I52" s="33" t="s">
        <v>25</v>
      </c>
      <c r="J52" s="65" t="str">
        <f>IF(J12="","",J12)</f>
        <v>18. 4. 2023</v>
      </c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6.96" customHeight="1">
      <c r="A53" s="39"/>
      <c r="B53" s="40"/>
      <c r="C53" s="39"/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40.05" customHeight="1">
      <c r="A54" s="39"/>
      <c r="B54" s="40"/>
      <c r="C54" s="33" t="s">
        <v>27</v>
      </c>
      <c r="D54" s="39"/>
      <c r="E54" s="39"/>
      <c r="F54" s="28" t="str">
        <f>E15</f>
        <v>Obec Dolní Beřkovice, Kláštěrní 110, 27701</v>
      </c>
      <c r="G54" s="39"/>
      <c r="H54" s="39"/>
      <c r="I54" s="33" t="s">
        <v>33</v>
      </c>
      <c r="J54" s="37" t="str">
        <f>E21</f>
        <v>VHS PROJEKT s.r.o., Přemyslova 153, Kralupy n.Vlt.</v>
      </c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15.15" customHeight="1">
      <c r="A55" s="39"/>
      <c r="B55" s="40"/>
      <c r="C55" s="33" t="s">
        <v>31</v>
      </c>
      <c r="D55" s="39"/>
      <c r="E55" s="39"/>
      <c r="F55" s="28" t="str">
        <f>IF(E18="","",E18)</f>
        <v>Vyplň údaj</v>
      </c>
      <c r="G55" s="39"/>
      <c r="H55" s="39"/>
      <c r="I55" s="33" t="s">
        <v>37</v>
      </c>
      <c r="J55" s="37" t="str">
        <f>E24</f>
        <v xml:space="preserve"> </v>
      </c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0.32" customHeight="1">
      <c r="A56" s="39"/>
      <c r="B56" s="40"/>
      <c r="C56" s="39"/>
      <c r="D56" s="39"/>
      <c r="E56" s="39"/>
      <c r="F56" s="39"/>
      <c r="G56" s="39"/>
      <c r="H56" s="39"/>
      <c r="I56" s="39"/>
      <c r="J56" s="39"/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29.28" customHeight="1">
      <c r="A57" s="39"/>
      <c r="B57" s="40"/>
      <c r="C57" s="139" t="s">
        <v>133</v>
      </c>
      <c r="D57" s="133"/>
      <c r="E57" s="133"/>
      <c r="F57" s="133"/>
      <c r="G57" s="133"/>
      <c r="H57" s="133"/>
      <c r="I57" s="133"/>
      <c r="J57" s="140" t="s">
        <v>134</v>
      </c>
      <c r="K57" s="133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10.32" customHeight="1">
      <c r="A58" s="39"/>
      <c r="B58" s="40"/>
      <c r="C58" s="39"/>
      <c r="D58" s="39"/>
      <c r="E58" s="39"/>
      <c r="F58" s="39"/>
      <c r="G58" s="39"/>
      <c r="H58" s="39"/>
      <c r="I58" s="39"/>
      <c r="J58" s="39"/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22.8" customHeight="1">
      <c r="A59" s="39"/>
      <c r="B59" s="40"/>
      <c r="C59" s="141" t="s">
        <v>72</v>
      </c>
      <c r="D59" s="39"/>
      <c r="E59" s="39"/>
      <c r="F59" s="39"/>
      <c r="G59" s="39"/>
      <c r="H59" s="39"/>
      <c r="I59" s="39"/>
      <c r="J59" s="91">
        <f>J89</f>
        <v>0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U59" s="20" t="s">
        <v>135</v>
      </c>
    </row>
    <row r="60" s="9" customFormat="1" ht="24.96" customHeight="1">
      <c r="A60" s="9"/>
      <c r="B60" s="142"/>
      <c r="C60" s="9"/>
      <c r="D60" s="143" t="s">
        <v>136</v>
      </c>
      <c r="E60" s="144"/>
      <c r="F60" s="144"/>
      <c r="G60" s="144"/>
      <c r="H60" s="144"/>
      <c r="I60" s="144"/>
      <c r="J60" s="145">
        <f>J90</f>
        <v>0</v>
      </c>
      <c r="K60" s="9"/>
      <c r="L60" s="14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46"/>
      <c r="C61" s="10"/>
      <c r="D61" s="147" t="s">
        <v>137</v>
      </c>
      <c r="E61" s="148"/>
      <c r="F61" s="148"/>
      <c r="G61" s="148"/>
      <c r="H61" s="148"/>
      <c r="I61" s="148"/>
      <c r="J61" s="149">
        <f>J91</f>
        <v>0</v>
      </c>
      <c r="K61" s="10"/>
      <c r="L61" s="14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46"/>
      <c r="C62" s="10"/>
      <c r="D62" s="147" t="s">
        <v>138</v>
      </c>
      <c r="E62" s="148"/>
      <c r="F62" s="148"/>
      <c r="G62" s="148"/>
      <c r="H62" s="148"/>
      <c r="I62" s="148"/>
      <c r="J62" s="149">
        <f>J238</f>
        <v>0</v>
      </c>
      <c r="K62" s="10"/>
      <c r="L62" s="14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46"/>
      <c r="C63" s="10"/>
      <c r="D63" s="147" t="s">
        <v>649</v>
      </c>
      <c r="E63" s="148"/>
      <c r="F63" s="148"/>
      <c r="G63" s="148"/>
      <c r="H63" s="148"/>
      <c r="I63" s="148"/>
      <c r="J63" s="149">
        <f>J253</f>
        <v>0</v>
      </c>
      <c r="K63" s="10"/>
      <c r="L63" s="14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46"/>
      <c r="C64" s="10"/>
      <c r="D64" s="147" t="s">
        <v>139</v>
      </c>
      <c r="E64" s="148"/>
      <c r="F64" s="148"/>
      <c r="G64" s="148"/>
      <c r="H64" s="148"/>
      <c r="I64" s="148"/>
      <c r="J64" s="149">
        <f>J270</f>
        <v>0</v>
      </c>
      <c r="K64" s="10"/>
      <c r="L64" s="14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46"/>
      <c r="C65" s="10"/>
      <c r="D65" s="147" t="s">
        <v>1275</v>
      </c>
      <c r="E65" s="148"/>
      <c r="F65" s="148"/>
      <c r="G65" s="148"/>
      <c r="H65" s="148"/>
      <c r="I65" s="148"/>
      <c r="J65" s="149">
        <f>J301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650</v>
      </c>
      <c r="E66" s="148"/>
      <c r="F66" s="148"/>
      <c r="G66" s="148"/>
      <c r="H66" s="148"/>
      <c r="I66" s="148"/>
      <c r="J66" s="149">
        <f>J306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140</v>
      </c>
      <c r="E67" s="148"/>
      <c r="F67" s="148"/>
      <c r="G67" s="148"/>
      <c r="H67" s="148"/>
      <c r="I67" s="148"/>
      <c r="J67" s="149">
        <f>J321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42"/>
      <c r="C68" s="9"/>
      <c r="D68" s="143" t="s">
        <v>2264</v>
      </c>
      <c r="E68" s="144"/>
      <c r="F68" s="144"/>
      <c r="G68" s="144"/>
      <c r="H68" s="144"/>
      <c r="I68" s="144"/>
      <c r="J68" s="145">
        <f>J324</f>
        <v>0</v>
      </c>
      <c r="K68" s="9"/>
      <c r="L68" s="14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46"/>
      <c r="C69" s="10"/>
      <c r="D69" s="147" t="s">
        <v>2440</v>
      </c>
      <c r="E69" s="148"/>
      <c r="F69" s="148"/>
      <c r="G69" s="148"/>
      <c r="H69" s="148"/>
      <c r="I69" s="148"/>
      <c r="J69" s="149">
        <f>J325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39"/>
      <c r="B70" s="40"/>
      <c r="C70" s="39"/>
      <c r="D70" s="39"/>
      <c r="E70" s="39"/>
      <c r="F70" s="39"/>
      <c r="G70" s="39"/>
      <c r="H70" s="39"/>
      <c r="I70" s="39"/>
      <c r="J70" s="39"/>
      <c r="K70" s="39"/>
      <c r="L70" s="125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1" s="2" customFormat="1" ht="6.96" customHeight="1">
      <c r="A71" s="39"/>
      <c r="B71" s="56"/>
      <c r="C71" s="57"/>
      <c r="D71" s="57"/>
      <c r="E71" s="57"/>
      <c r="F71" s="57"/>
      <c r="G71" s="57"/>
      <c r="H71" s="57"/>
      <c r="I71" s="57"/>
      <c r="J71" s="57"/>
      <c r="K71" s="57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5" s="2" customFormat="1" ht="6.96" customHeight="1">
      <c r="A75" s="39"/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125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24.96" customHeight="1">
      <c r="A76" s="39"/>
      <c r="B76" s="40"/>
      <c r="C76" s="24" t="s">
        <v>141</v>
      </c>
      <c r="D76" s="39"/>
      <c r="E76" s="39"/>
      <c r="F76" s="39"/>
      <c r="G76" s="39"/>
      <c r="H76" s="39"/>
      <c r="I76" s="39"/>
      <c r="J76" s="39"/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6.96" customHeight="1">
      <c r="A77" s="39"/>
      <c r="B77" s="40"/>
      <c r="C77" s="39"/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2" customHeight="1">
      <c r="A78" s="39"/>
      <c r="B78" s="40"/>
      <c r="C78" s="33" t="s">
        <v>17</v>
      </c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6.5" customHeight="1">
      <c r="A79" s="39"/>
      <c r="B79" s="40"/>
      <c r="C79" s="39"/>
      <c r="D79" s="39"/>
      <c r="E79" s="124" t="str">
        <f>E7</f>
        <v>Kanalizace a vodovod Dolní Beřkovice a Podvlčí</v>
      </c>
      <c r="F79" s="33"/>
      <c r="G79" s="33"/>
      <c r="H79" s="33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2" customHeight="1">
      <c r="A80" s="39"/>
      <c r="B80" s="40"/>
      <c r="C80" s="33" t="s">
        <v>128</v>
      </c>
      <c r="D80" s="39"/>
      <c r="E80" s="39"/>
      <c r="F80" s="39"/>
      <c r="G80" s="39"/>
      <c r="H80" s="39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16.5" customHeight="1">
      <c r="A81" s="39"/>
      <c r="B81" s="40"/>
      <c r="C81" s="39"/>
      <c r="D81" s="39"/>
      <c r="E81" s="63" t="str">
        <f>E9</f>
        <v>IO 04 - PŘÍPOJKY TLAKOVÉ SPLAŠKOVÉ KANALIZACE</v>
      </c>
      <c r="F81" s="39"/>
      <c r="G81" s="39"/>
      <c r="H81" s="39"/>
      <c r="I81" s="39"/>
      <c r="J81" s="39"/>
      <c r="K81" s="3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6.96" customHeight="1">
      <c r="A82" s="39"/>
      <c r="B82" s="40"/>
      <c r="C82" s="39"/>
      <c r="D82" s="39"/>
      <c r="E82" s="39"/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23</v>
      </c>
      <c r="D83" s="39"/>
      <c r="E83" s="39"/>
      <c r="F83" s="28" t="str">
        <f>F12</f>
        <v xml:space="preserve"> </v>
      </c>
      <c r="G83" s="39"/>
      <c r="H83" s="39"/>
      <c r="I83" s="33" t="s">
        <v>25</v>
      </c>
      <c r="J83" s="65" t="str">
        <f>IF(J12="","",J12)</f>
        <v>18. 4. 2023</v>
      </c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6.96" customHeight="1">
      <c r="A84" s="39"/>
      <c r="B84" s="40"/>
      <c r="C84" s="39"/>
      <c r="D84" s="39"/>
      <c r="E84" s="39"/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40.05" customHeight="1">
      <c r="A85" s="39"/>
      <c r="B85" s="40"/>
      <c r="C85" s="33" t="s">
        <v>27</v>
      </c>
      <c r="D85" s="39"/>
      <c r="E85" s="39"/>
      <c r="F85" s="28" t="str">
        <f>E15</f>
        <v>Obec Dolní Beřkovice, Kláštěrní 110, 27701</v>
      </c>
      <c r="G85" s="39"/>
      <c r="H85" s="39"/>
      <c r="I85" s="33" t="s">
        <v>33</v>
      </c>
      <c r="J85" s="37" t="str">
        <f>E21</f>
        <v>VHS PROJEKT s.r.o., Přemyslova 153, Kralupy n.Vlt.</v>
      </c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5.15" customHeight="1">
      <c r="A86" s="39"/>
      <c r="B86" s="40"/>
      <c r="C86" s="33" t="s">
        <v>31</v>
      </c>
      <c r="D86" s="39"/>
      <c r="E86" s="39"/>
      <c r="F86" s="28" t="str">
        <f>IF(E18="","",E18)</f>
        <v>Vyplň údaj</v>
      </c>
      <c r="G86" s="39"/>
      <c r="H86" s="39"/>
      <c r="I86" s="33" t="s">
        <v>37</v>
      </c>
      <c r="J86" s="37" t="str">
        <f>E24</f>
        <v xml:space="preserve"> 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0.32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11" customFormat="1" ht="29.28" customHeight="1">
      <c r="A88" s="150"/>
      <c r="B88" s="151"/>
      <c r="C88" s="152" t="s">
        <v>142</v>
      </c>
      <c r="D88" s="153" t="s">
        <v>59</v>
      </c>
      <c r="E88" s="153" t="s">
        <v>55</v>
      </c>
      <c r="F88" s="153" t="s">
        <v>56</v>
      </c>
      <c r="G88" s="153" t="s">
        <v>143</v>
      </c>
      <c r="H88" s="153" t="s">
        <v>144</v>
      </c>
      <c r="I88" s="153" t="s">
        <v>145</v>
      </c>
      <c r="J88" s="153" t="s">
        <v>134</v>
      </c>
      <c r="K88" s="154" t="s">
        <v>146</v>
      </c>
      <c r="L88" s="155"/>
      <c r="M88" s="81" t="s">
        <v>3</v>
      </c>
      <c r="N88" s="82" t="s">
        <v>44</v>
      </c>
      <c r="O88" s="82" t="s">
        <v>147</v>
      </c>
      <c r="P88" s="82" t="s">
        <v>148</v>
      </c>
      <c r="Q88" s="82" t="s">
        <v>149</v>
      </c>
      <c r="R88" s="82" t="s">
        <v>150</v>
      </c>
      <c r="S88" s="82" t="s">
        <v>151</v>
      </c>
      <c r="T88" s="83" t="s">
        <v>152</v>
      </c>
      <c r="U88" s="150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</row>
    <row r="89" s="2" customFormat="1" ht="22.8" customHeight="1">
      <c r="A89" s="39"/>
      <c r="B89" s="40"/>
      <c r="C89" s="88" t="s">
        <v>153</v>
      </c>
      <c r="D89" s="39"/>
      <c r="E89" s="39"/>
      <c r="F89" s="39"/>
      <c r="G89" s="39"/>
      <c r="H89" s="39"/>
      <c r="I89" s="39"/>
      <c r="J89" s="156">
        <f>BK89</f>
        <v>0</v>
      </c>
      <c r="K89" s="39"/>
      <c r="L89" s="40"/>
      <c r="M89" s="84"/>
      <c r="N89" s="69"/>
      <c r="O89" s="85"/>
      <c r="P89" s="157">
        <f>P90+P324</f>
        <v>0</v>
      </c>
      <c r="Q89" s="85"/>
      <c r="R89" s="157">
        <f>R90+R324</f>
        <v>298.79939181000003</v>
      </c>
      <c r="S89" s="85"/>
      <c r="T89" s="158">
        <f>T90+T324</f>
        <v>136.22</v>
      </c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T89" s="20" t="s">
        <v>73</v>
      </c>
      <c r="AU89" s="20" t="s">
        <v>135</v>
      </c>
      <c r="BK89" s="159">
        <f>BK90+BK324</f>
        <v>0</v>
      </c>
    </row>
    <row r="90" s="12" customFormat="1" ht="25.92" customHeight="1">
      <c r="A90" s="12"/>
      <c r="B90" s="160"/>
      <c r="C90" s="12"/>
      <c r="D90" s="161" t="s">
        <v>73</v>
      </c>
      <c r="E90" s="162" t="s">
        <v>154</v>
      </c>
      <c r="F90" s="162" t="s">
        <v>155</v>
      </c>
      <c r="G90" s="12"/>
      <c r="H90" s="12"/>
      <c r="I90" s="163"/>
      <c r="J90" s="164">
        <f>BK90</f>
        <v>0</v>
      </c>
      <c r="K90" s="12"/>
      <c r="L90" s="160"/>
      <c r="M90" s="165"/>
      <c r="N90" s="166"/>
      <c r="O90" s="166"/>
      <c r="P90" s="167">
        <f>P91+P238+P253+P270+P301+P306+P321</f>
        <v>0</v>
      </c>
      <c r="Q90" s="166"/>
      <c r="R90" s="167">
        <f>R91+R238+R253+R270+R301+R306+R321</f>
        <v>298.79939181000003</v>
      </c>
      <c r="S90" s="166"/>
      <c r="T90" s="168">
        <f>T91+T238+T253+T270+T301+T306+T321</f>
        <v>136.22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1" t="s">
        <v>81</v>
      </c>
      <c r="AT90" s="169" t="s">
        <v>73</v>
      </c>
      <c r="AU90" s="169" t="s">
        <v>74</v>
      </c>
      <c r="AY90" s="161" t="s">
        <v>156</v>
      </c>
      <c r="BK90" s="170">
        <f>BK91+BK238+BK253+BK270+BK301+BK306+BK321</f>
        <v>0</v>
      </c>
    </row>
    <row r="91" s="12" customFormat="1" ht="22.8" customHeight="1">
      <c r="A91" s="12"/>
      <c r="B91" s="160"/>
      <c r="C91" s="12"/>
      <c r="D91" s="161" t="s">
        <v>73</v>
      </c>
      <c r="E91" s="171" t="s">
        <v>81</v>
      </c>
      <c r="F91" s="171" t="s">
        <v>157</v>
      </c>
      <c r="G91" s="12"/>
      <c r="H91" s="12"/>
      <c r="I91" s="163"/>
      <c r="J91" s="172">
        <f>BK91</f>
        <v>0</v>
      </c>
      <c r="K91" s="12"/>
      <c r="L91" s="160"/>
      <c r="M91" s="165"/>
      <c r="N91" s="166"/>
      <c r="O91" s="166"/>
      <c r="P91" s="167">
        <f>SUM(P92:P237)</f>
        <v>0</v>
      </c>
      <c r="Q91" s="166"/>
      <c r="R91" s="167">
        <f>SUM(R92:R237)</f>
        <v>5.6193467500000009</v>
      </c>
      <c r="S91" s="166"/>
      <c r="T91" s="168">
        <f>SUM(T92:T237)</f>
        <v>136.22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1" t="s">
        <v>81</v>
      </c>
      <c r="AT91" s="169" t="s">
        <v>73</v>
      </c>
      <c r="AU91" s="169" t="s">
        <v>81</v>
      </c>
      <c r="AY91" s="161" t="s">
        <v>156</v>
      </c>
      <c r="BK91" s="170">
        <f>SUM(BK92:BK237)</f>
        <v>0</v>
      </c>
    </row>
    <row r="92" s="2" customFormat="1" ht="37.8" customHeight="1">
      <c r="A92" s="39"/>
      <c r="B92" s="173"/>
      <c r="C92" s="174" t="s">
        <v>81</v>
      </c>
      <c r="D92" s="174" t="s">
        <v>158</v>
      </c>
      <c r="E92" s="175" t="s">
        <v>651</v>
      </c>
      <c r="F92" s="176" t="s">
        <v>652</v>
      </c>
      <c r="G92" s="177" t="s">
        <v>205</v>
      </c>
      <c r="H92" s="178">
        <v>140</v>
      </c>
      <c r="I92" s="179"/>
      <c r="J92" s="180">
        <f>ROUND(I92*H92,2)</f>
        <v>0</v>
      </c>
      <c r="K92" s="176" t="s">
        <v>162</v>
      </c>
      <c r="L92" s="40"/>
      <c r="M92" s="181" t="s">
        <v>3</v>
      </c>
      <c r="N92" s="182" t="s">
        <v>45</v>
      </c>
      <c r="O92" s="73"/>
      <c r="P92" s="183">
        <f>O92*H92</f>
        <v>0</v>
      </c>
      <c r="Q92" s="183">
        <v>0</v>
      </c>
      <c r="R92" s="183">
        <f>Q92*H92</f>
        <v>0</v>
      </c>
      <c r="S92" s="183">
        <v>0.28999999999999998</v>
      </c>
      <c r="T92" s="184">
        <f>S92*H92</f>
        <v>40.599999999999994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R92" s="185" t="s">
        <v>163</v>
      </c>
      <c r="AT92" s="185" t="s">
        <v>158</v>
      </c>
      <c r="AU92" s="185" t="s">
        <v>22</v>
      </c>
      <c r="AY92" s="20" t="s">
        <v>156</v>
      </c>
      <c r="BE92" s="186">
        <f>IF(N92="základní",J92,0)</f>
        <v>0</v>
      </c>
      <c r="BF92" s="186">
        <f>IF(N92="snížená",J92,0)</f>
        <v>0</v>
      </c>
      <c r="BG92" s="186">
        <f>IF(N92="zákl. přenesená",J92,0)</f>
        <v>0</v>
      </c>
      <c r="BH92" s="186">
        <f>IF(N92="sníž. přenesená",J92,0)</f>
        <v>0</v>
      </c>
      <c r="BI92" s="186">
        <f>IF(N92="nulová",J92,0)</f>
        <v>0</v>
      </c>
      <c r="BJ92" s="20" t="s">
        <v>81</v>
      </c>
      <c r="BK92" s="186">
        <f>ROUND(I92*H92,2)</f>
        <v>0</v>
      </c>
      <c r="BL92" s="20" t="s">
        <v>163</v>
      </c>
      <c r="BM92" s="185" t="s">
        <v>2441</v>
      </c>
    </row>
    <row r="93" s="2" customFormat="1">
      <c r="A93" s="39"/>
      <c r="B93" s="40"/>
      <c r="C93" s="39"/>
      <c r="D93" s="187" t="s">
        <v>165</v>
      </c>
      <c r="E93" s="39"/>
      <c r="F93" s="188" t="s">
        <v>654</v>
      </c>
      <c r="G93" s="39"/>
      <c r="H93" s="39"/>
      <c r="I93" s="189"/>
      <c r="J93" s="39"/>
      <c r="K93" s="39"/>
      <c r="L93" s="40"/>
      <c r="M93" s="190"/>
      <c r="N93" s="191"/>
      <c r="O93" s="73"/>
      <c r="P93" s="73"/>
      <c r="Q93" s="73"/>
      <c r="R93" s="73"/>
      <c r="S93" s="73"/>
      <c r="T93" s="74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T93" s="20" t="s">
        <v>165</v>
      </c>
      <c r="AU93" s="20" t="s">
        <v>22</v>
      </c>
    </row>
    <row r="94" s="13" customFormat="1">
      <c r="A94" s="13"/>
      <c r="B94" s="192"/>
      <c r="C94" s="13"/>
      <c r="D94" s="193" t="s">
        <v>167</v>
      </c>
      <c r="E94" s="194" t="s">
        <v>3</v>
      </c>
      <c r="F94" s="195" t="s">
        <v>2442</v>
      </c>
      <c r="G94" s="13"/>
      <c r="H94" s="196">
        <v>140</v>
      </c>
      <c r="I94" s="197"/>
      <c r="J94" s="13"/>
      <c r="K94" s="13"/>
      <c r="L94" s="192"/>
      <c r="M94" s="198"/>
      <c r="N94" s="199"/>
      <c r="O94" s="199"/>
      <c r="P94" s="199"/>
      <c r="Q94" s="199"/>
      <c r="R94" s="199"/>
      <c r="S94" s="199"/>
      <c r="T94" s="200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194" t="s">
        <v>167</v>
      </c>
      <c r="AU94" s="194" t="s">
        <v>22</v>
      </c>
      <c r="AV94" s="13" t="s">
        <v>22</v>
      </c>
      <c r="AW94" s="13" t="s">
        <v>36</v>
      </c>
      <c r="AX94" s="13" t="s">
        <v>74</v>
      </c>
      <c r="AY94" s="194" t="s">
        <v>156</v>
      </c>
    </row>
    <row r="95" s="14" customFormat="1">
      <c r="A95" s="14"/>
      <c r="B95" s="201"/>
      <c r="C95" s="14"/>
      <c r="D95" s="193" t="s">
        <v>167</v>
      </c>
      <c r="E95" s="202" t="s">
        <v>3</v>
      </c>
      <c r="F95" s="203" t="s">
        <v>174</v>
      </c>
      <c r="G95" s="14"/>
      <c r="H95" s="204">
        <v>140</v>
      </c>
      <c r="I95" s="205"/>
      <c r="J95" s="14"/>
      <c r="K95" s="14"/>
      <c r="L95" s="201"/>
      <c r="M95" s="206"/>
      <c r="N95" s="207"/>
      <c r="O95" s="207"/>
      <c r="P95" s="207"/>
      <c r="Q95" s="207"/>
      <c r="R95" s="207"/>
      <c r="S95" s="207"/>
      <c r="T95" s="208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02" t="s">
        <v>167</v>
      </c>
      <c r="AU95" s="202" t="s">
        <v>22</v>
      </c>
      <c r="AV95" s="14" t="s">
        <v>163</v>
      </c>
      <c r="AW95" s="14" t="s">
        <v>36</v>
      </c>
      <c r="AX95" s="14" t="s">
        <v>81</v>
      </c>
      <c r="AY95" s="202" t="s">
        <v>156</v>
      </c>
    </row>
    <row r="96" s="2" customFormat="1" ht="37.8" customHeight="1">
      <c r="A96" s="39"/>
      <c r="B96" s="173"/>
      <c r="C96" s="174" t="s">
        <v>22</v>
      </c>
      <c r="D96" s="174" t="s">
        <v>158</v>
      </c>
      <c r="E96" s="175" t="s">
        <v>657</v>
      </c>
      <c r="F96" s="176" t="s">
        <v>658</v>
      </c>
      <c r="G96" s="177" t="s">
        <v>205</v>
      </c>
      <c r="H96" s="178">
        <v>140</v>
      </c>
      <c r="I96" s="179"/>
      <c r="J96" s="180">
        <f>ROUND(I96*H96,2)</f>
        <v>0</v>
      </c>
      <c r="K96" s="176" t="s">
        <v>162</v>
      </c>
      <c r="L96" s="40"/>
      <c r="M96" s="181" t="s">
        <v>3</v>
      </c>
      <c r="N96" s="182" t="s">
        <v>45</v>
      </c>
      <c r="O96" s="73"/>
      <c r="P96" s="183">
        <f>O96*H96</f>
        <v>0</v>
      </c>
      <c r="Q96" s="183">
        <v>0</v>
      </c>
      <c r="R96" s="183">
        <f>Q96*H96</f>
        <v>0</v>
      </c>
      <c r="S96" s="183">
        <v>0.32500000000000001</v>
      </c>
      <c r="T96" s="184">
        <f>S96*H96</f>
        <v>45.5</v>
      </c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R96" s="185" t="s">
        <v>163</v>
      </c>
      <c r="AT96" s="185" t="s">
        <v>158</v>
      </c>
      <c r="AU96" s="185" t="s">
        <v>22</v>
      </c>
      <c r="AY96" s="20" t="s">
        <v>156</v>
      </c>
      <c r="BE96" s="186">
        <f>IF(N96="základní",J96,0)</f>
        <v>0</v>
      </c>
      <c r="BF96" s="186">
        <f>IF(N96="snížená",J96,0)</f>
        <v>0</v>
      </c>
      <c r="BG96" s="186">
        <f>IF(N96="zákl. přenesená",J96,0)</f>
        <v>0</v>
      </c>
      <c r="BH96" s="186">
        <f>IF(N96="sníž. přenesená",J96,0)</f>
        <v>0</v>
      </c>
      <c r="BI96" s="186">
        <f>IF(N96="nulová",J96,0)</f>
        <v>0</v>
      </c>
      <c r="BJ96" s="20" t="s">
        <v>81</v>
      </c>
      <c r="BK96" s="186">
        <f>ROUND(I96*H96,2)</f>
        <v>0</v>
      </c>
      <c r="BL96" s="20" t="s">
        <v>163</v>
      </c>
      <c r="BM96" s="185" t="s">
        <v>2443</v>
      </c>
    </row>
    <row r="97" s="2" customFormat="1">
      <c r="A97" s="39"/>
      <c r="B97" s="40"/>
      <c r="C97" s="39"/>
      <c r="D97" s="187" t="s">
        <v>165</v>
      </c>
      <c r="E97" s="39"/>
      <c r="F97" s="188" t="s">
        <v>660</v>
      </c>
      <c r="G97" s="39"/>
      <c r="H97" s="39"/>
      <c r="I97" s="189"/>
      <c r="J97" s="39"/>
      <c r="K97" s="39"/>
      <c r="L97" s="40"/>
      <c r="M97" s="190"/>
      <c r="N97" s="191"/>
      <c r="O97" s="73"/>
      <c r="P97" s="73"/>
      <c r="Q97" s="73"/>
      <c r="R97" s="73"/>
      <c r="S97" s="73"/>
      <c r="T97" s="74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T97" s="20" t="s">
        <v>165</v>
      </c>
      <c r="AU97" s="20" t="s">
        <v>22</v>
      </c>
    </row>
    <row r="98" s="2" customFormat="1" ht="37.8" customHeight="1">
      <c r="A98" s="39"/>
      <c r="B98" s="173"/>
      <c r="C98" s="174" t="s">
        <v>175</v>
      </c>
      <c r="D98" s="174" t="s">
        <v>158</v>
      </c>
      <c r="E98" s="175" t="s">
        <v>661</v>
      </c>
      <c r="F98" s="176" t="s">
        <v>662</v>
      </c>
      <c r="G98" s="177" t="s">
        <v>205</v>
      </c>
      <c r="H98" s="178">
        <v>140</v>
      </c>
      <c r="I98" s="179"/>
      <c r="J98" s="180">
        <f>ROUND(I98*H98,2)</f>
        <v>0</v>
      </c>
      <c r="K98" s="176" t="s">
        <v>162</v>
      </c>
      <c r="L98" s="40"/>
      <c r="M98" s="181" t="s">
        <v>3</v>
      </c>
      <c r="N98" s="182" t="s">
        <v>45</v>
      </c>
      <c r="O98" s="73"/>
      <c r="P98" s="183">
        <f>O98*H98</f>
        <v>0</v>
      </c>
      <c r="Q98" s="183">
        <v>0</v>
      </c>
      <c r="R98" s="183">
        <f>Q98*H98</f>
        <v>0</v>
      </c>
      <c r="S98" s="183">
        <v>0.22</v>
      </c>
      <c r="T98" s="184">
        <f>S98*H98</f>
        <v>30.800000000000001</v>
      </c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R98" s="185" t="s">
        <v>163</v>
      </c>
      <c r="AT98" s="185" t="s">
        <v>158</v>
      </c>
      <c r="AU98" s="185" t="s">
        <v>22</v>
      </c>
      <c r="AY98" s="20" t="s">
        <v>156</v>
      </c>
      <c r="BE98" s="186">
        <f>IF(N98="základní",J98,0)</f>
        <v>0</v>
      </c>
      <c r="BF98" s="186">
        <f>IF(N98="snížená",J98,0)</f>
        <v>0</v>
      </c>
      <c r="BG98" s="186">
        <f>IF(N98="zákl. přenesená",J98,0)</f>
        <v>0</v>
      </c>
      <c r="BH98" s="186">
        <f>IF(N98="sníž. přenesená",J98,0)</f>
        <v>0</v>
      </c>
      <c r="BI98" s="186">
        <f>IF(N98="nulová",J98,0)</f>
        <v>0</v>
      </c>
      <c r="BJ98" s="20" t="s">
        <v>81</v>
      </c>
      <c r="BK98" s="186">
        <f>ROUND(I98*H98,2)</f>
        <v>0</v>
      </c>
      <c r="BL98" s="20" t="s">
        <v>163</v>
      </c>
      <c r="BM98" s="185" t="s">
        <v>2444</v>
      </c>
    </row>
    <row r="99" s="2" customFormat="1">
      <c r="A99" s="39"/>
      <c r="B99" s="40"/>
      <c r="C99" s="39"/>
      <c r="D99" s="187" t="s">
        <v>165</v>
      </c>
      <c r="E99" s="39"/>
      <c r="F99" s="188" t="s">
        <v>664</v>
      </c>
      <c r="G99" s="39"/>
      <c r="H99" s="39"/>
      <c r="I99" s="189"/>
      <c r="J99" s="39"/>
      <c r="K99" s="39"/>
      <c r="L99" s="40"/>
      <c r="M99" s="190"/>
      <c r="N99" s="191"/>
      <c r="O99" s="73"/>
      <c r="P99" s="73"/>
      <c r="Q99" s="73"/>
      <c r="R99" s="73"/>
      <c r="S99" s="73"/>
      <c r="T99" s="74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T99" s="20" t="s">
        <v>165</v>
      </c>
      <c r="AU99" s="20" t="s">
        <v>22</v>
      </c>
    </row>
    <row r="100" s="2" customFormat="1" ht="24.15" customHeight="1">
      <c r="A100" s="39"/>
      <c r="B100" s="173"/>
      <c r="C100" s="174" t="s">
        <v>163</v>
      </c>
      <c r="D100" s="174" t="s">
        <v>158</v>
      </c>
      <c r="E100" s="175" t="s">
        <v>665</v>
      </c>
      <c r="F100" s="176" t="s">
        <v>666</v>
      </c>
      <c r="G100" s="177" t="s">
        <v>205</v>
      </c>
      <c r="H100" s="178">
        <v>210</v>
      </c>
      <c r="I100" s="179"/>
      <c r="J100" s="180">
        <f>ROUND(I100*H100,2)</f>
        <v>0</v>
      </c>
      <c r="K100" s="176" t="s">
        <v>162</v>
      </c>
      <c r="L100" s="40"/>
      <c r="M100" s="181" t="s">
        <v>3</v>
      </c>
      <c r="N100" s="182" t="s">
        <v>45</v>
      </c>
      <c r="O100" s="73"/>
      <c r="P100" s="183">
        <f>O100*H100</f>
        <v>0</v>
      </c>
      <c r="Q100" s="183">
        <v>4.0000000000000003E-05</v>
      </c>
      <c r="R100" s="183">
        <f>Q100*H100</f>
        <v>0.0084000000000000012</v>
      </c>
      <c r="S100" s="183">
        <v>0.091999999999999998</v>
      </c>
      <c r="T100" s="184">
        <f>S100*H100</f>
        <v>19.32</v>
      </c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R100" s="185" t="s">
        <v>163</v>
      </c>
      <c r="AT100" s="185" t="s">
        <v>158</v>
      </c>
      <c r="AU100" s="185" t="s">
        <v>22</v>
      </c>
      <c r="AY100" s="20" t="s">
        <v>156</v>
      </c>
      <c r="BE100" s="186">
        <f>IF(N100="základní",J100,0)</f>
        <v>0</v>
      </c>
      <c r="BF100" s="186">
        <f>IF(N100="snížená",J100,0)</f>
        <v>0</v>
      </c>
      <c r="BG100" s="186">
        <f>IF(N100="zákl. přenesená",J100,0)</f>
        <v>0</v>
      </c>
      <c r="BH100" s="186">
        <f>IF(N100="sníž. přenesená",J100,0)</f>
        <v>0</v>
      </c>
      <c r="BI100" s="186">
        <f>IF(N100="nulová",J100,0)</f>
        <v>0</v>
      </c>
      <c r="BJ100" s="20" t="s">
        <v>81</v>
      </c>
      <c r="BK100" s="186">
        <f>ROUND(I100*H100,2)</f>
        <v>0</v>
      </c>
      <c r="BL100" s="20" t="s">
        <v>163</v>
      </c>
      <c r="BM100" s="185" t="s">
        <v>2445</v>
      </c>
    </row>
    <row r="101" s="2" customFormat="1">
      <c r="A101" s="39"/>
      <c r="B101" s="40"/>
      <c r="C101" s="39"/>
      <c r="D101" s="187" t="s">
        <v>165</v>
      </c>
      <c r="E101" s="39"/>
      <c r="F101" s="188" t="s">
        <v>668</v>
      </c>
      <c r="G101" s="39"/>
      <c r="H101" s="39"/>
      <c r="I101" s="189"/>
      <c r="J101" s="39"/>
      <c r="K101" s="39"/>
      <c r="L101" s="40"/>
      <c r="M101" s="190"/>
      <c r="N101" s="191"/>
      <c r="O101" s="73"/>
      <c r="P101" s="73"/>
      <c r="Q101" s="73"/>
      <c r="R101" s="73"/>
      <c r="S101" s="73"/>
      <c r="T101" s="74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T101" s="20" t="s">
        <v>165</v>
      </c>
      <c r="AU101" s="20" t="s">
        <v>22</v>
      </c>
    </row>
    <row r="102" s="13" customFormat="1">
      <c r="A102" s="13"/>
      <c r="B102" s="192"/>
      <c r="C102" s="13"/>
      <c r="D102" s="193" t="s">
        <v>167</v>
      </c>
      <c r="E102" s="194" t="s">
        <v>3</v>
      </c>
      <c r="F102" s="195" t="s">
        <v>2446</v>
      </c>
      <c r="G102" s="13"/>
      <c r="H102" s="196">
        <v>210</v>
      </c>
      <c r="I102" s="197"/>
      <c r="J102" s="13"/>
      <c r="K102" s="13"/>
      <c r="L102" s="192"/>
      <c r="M102" s="198"/>
      <c r="N102" s="199"/>
      <c r="O102" s="199"/>
      <c r="P102" s="199"/>
      <c r="Q102" s="199"/>
      <c r="R102" s="199"/>
      <c r="S102" s="199"/>
      <c r="T102" s="200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194" t="s">
        <v>167</v>
      </c>
      <c r="AU102" s="194" t="s">
        <v>22</v>
      </c>
      <c r="AV102" s="13" t="s">
        <v>22</v>
      </c>
      <c r="AW102" s="13" t="s">
        <v>36</v>
      </c>
      <c r="AX102" s="13" t="s">
        <v>74</v>
      </c>
      <c r="AY102" s="194" t="s">
        <v>156</v>
      </c>
    </row>
    <row r="103" s="14" customFormat="1">
      <c r="A103" s="14"/>
      <c r="B103" s="201"/>
      <c r="C103" s="14"/>
      <c r="D103" s="193" t="s">
        <v>167</v>
      </c>
      <c r="E103" s="202" t="s">
        <v>3</v>
      </c>
      <c r="F103" s="203" t="s">
        <v>174</v>
      </c>
      <c r="G103" s="14"/>
      <c r="H103" s="204">
        <v>210</v>
      </c>
      <c r="I103" s="205"/>
      <c r="J103" s="14"/>
      <c r="K103" s="14"/>
      <c r="L103" s="201"/>
      <c r="M103" s="206"/>
      <c r="N103" s="207"/>
      <c r="O103" s="207"/>
      <c r="P103" s="207"/>
      <c r="Q103" s="207"/>
      <c r="R103" s="207"/>
      <c r="S103" s="207"/>
      <c r="T103" s="208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02" t="s">
        <v>167</v>
      </c>
      <c r="AU103" s="202" t="s">
        <v>22</v>
      </c>
      <c r="AV103" s="14" t="s">
        <v>163</v>
      </c>
      <c r="AW103" s="14" t="s">
        <v>36</v>
      </c>
      <c r="AX103" s="14" t="s">
        <v>81</v>
      </c>
      <c r="AY103" s="202" t="s">
        <v>156</v>
      </c>
    </row>
    <row r="104" s="2" customFormat="1" ht="49.05" customHeight="1">
      <c r="A104" s="39"/>
      <c r="B104" s="173"/>
      <c r="C104" s="174" t="s">
        <v>186</v>
      </c>
      <c r="D104" s="174" t="s">
        <v>158</v>
      </c>
      <c r="E104" s="175" t="s">
        <v>159</v>
      </c>
      <c r="F104" s="176" t="s">
        <v>160</v>
      </c>
      <c r="G104" s="177" t="s">
        <v>161</v>
      </c>
      <c r="H104" s="178">
        <v>29</v>
      </c>
      <c r="I104" s="179"/>
      <c r="J104" s="180">
        <f>ROUND(I104*H104,2)</f>
        <v>0</v>
      </c>
      <c r="K104" s="176" t="s">
        <v>162</v>
      </c>
      <c r="L104" s="40"/>
      <c r="M104" s="181" t="s">
        <v>3</v>
      </c>
      <c r="N104" s="182" t="s">
        <v>45</v>
      </c>
      <c r="O104" s="73"/>
      <c r="P104" s="183">
        <f>O104*H104</f>
        <v>0</v>
      </c>
      <c r="Q104" s="183">
        <v>0.036900000000000002</v>
      </c>
      <c r="R104" s="183">
        <f>Q104*H104</f>
        <v>1.0701000000000001</v>
      </c>
      <c r="S104" s="183">
        <v>0</v>
      </c>
      <c r="T104" s="184">
        <f>S104*H104</f>
        <v>0</v>
      </c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R104" s="185" t="s">
        <v>163</v>
      </c>
      <c r="AT104" s="185" t="s">
        <v>158</v>
      </c>
      <c r="AU104" s="185" t="s">
        <v>22</v>
      </c>
      <c r="AY104" s="20" t="s">
        <v>156</v>
      </c>
      <c r="BE104" s="186">
        <f>IF(N104="základní",J104,0)</f>
        <v>0</v>
      </c>
      <c r="BF104" s="186">
        <f>IF(N104="snížená",J104,0)</f>
        <v>0</v>
      </c>
      <c r="BG104" s="186">
        <f>IF(N104="zákl. přenesená",J104,0)</f>
        <v>0</v>
      </c>
      <c r="BH104" s="186">
        <f>IF(N104="sníž. přenesená",J104,0)</f>
        <v>0</v>
      </c>
      <c r="BI104" s="186">
        <f>IF(N104="nulová",J104,0)</f>
        <v>0</v>
      </c>
      <c r="BJ104" s="20" t="s">
        <v>81</v>
      </c>
      <c r="BK104" s="186">
        <f>ROUND(I104*H104,2)</f>
        <v>0</v>
      </c>
      <c r="BL104" s="20" t="s">
        <v>163</v>
      </c>
      <c r="BM104" s="185" t="s">
        <v>2447</v>
      </c>
    </row>
    <row r="105" s="2" customFormat="1">
      <c r="A105" s="39"/>
      <c r="B105" s="40"/>
      <c r="C105" s="39"/>
      <c r="D105" s="187" t="s">
        <v>165</v>
      </c>
      <c r="E105" s="39"/>
      <c r="F105" s="188" t="s">
        <v>166</v>
      </c>
      <c r="G105" s="39"/>
      <c r="H105" s="39"/>
      <c r="I105" s="189"/>
      <c r="J105" s="39"/>
      <c r="K105" s="39"/>
      <c r="L105" s="40"/>
      <c r="M105" s="190"/>
      <c r="N105" s="191"/>
      <c r="O105" s="73"/>
      <c r="P105" s="73"/>
      <c r="Q105" s="73"/>
      <c r="R105" s="73"/>
      <c r="S105" s="73"/>
      <c r="T105" s="74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T105" s="20" t="s">
        <v>165</v>
      </c>
      <c r="AU105" s="20" t="s">
        <v>22</v>
      </c>
    </row>
    <row r="106" s="13" customFormat="1">
      <c r="A106" s="13"/>
      <c r="B106" s="192"/>
      <c r="C106" s="13"/>
      <c r="D106" s="193" t="s">
        <v>167</v>
      </c>
      <c r="E106" s="194" t="s">
        <v>3</v>
      </c>
      <c r="F106" s="195" t="s">
        <v>2448</v>
      </c>
      <c r="G106" s="13"/>
      <c r="H106" s="196">
        <v>29</v>
      </c>
      <c r="I106" s="197"/>
      <c r="J106" s="13"/>
      <c r="K106" s="13"/>
      <c r="L106" s="192"/>
      <c r="M106" s="198"/>
      <c r="N106" s="199"/>
      <c r="O106" s="199"/>
      <c r="P106" s="199"/>
      <c r="Q106" s="199"/>
      <c r="R106" s="199"/>
      <c r="S106" s="199"/>
      <c r="T106" s="200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94" t="s">
        <v>167</v>
      </c>
      <c r="AU106" s="194" t="s">
        <v>22</v>
      </c>
      <c r="AV106" s="13" t="s">
        <v>22</v>
      </c>
      <c r="AW106" s="13" t="s">
        <v>36</v>
      </c>
      <c r="AX106" s="13" t="s">
        <v>74</v>
      </c>
      <c r="AY106" s="194" t="s">
        <v>156</v>
      </c>
    </row>
    <row r="107" s="14" customFormat="1">
      <c r="A107" s="14"/>
      <c r="B107" s="201"/>
      <c r="C107" s="14"/>
      <c r="D107" s="193" t="s">
        <v>167</v>
      </c>
      <c r="E107" s="202" t="s">
        <v>3</v>
      </c>
      <c r="F107" s="203" t="s">
        <v>174</v>
      </c>
      <c r="G107" s="14"/>
      <c r="H107" s="204">
        <v>29</v>
      </c>
      <c r="I107" s="205"/>
      <c r="J107" s="14"/>
      <c r="K107" s="14"/>
      <c r="L107" s="201"/>
      <c r="M107" s="206"/>
      <c r="N107" s="207"/>
      <c r="O107" s="207"/>
      <c r="P107" s="207"/>
      <c r="Q107" s="207"/>
      <c r="R107" s="207"/>
      <c r="S107" s="207"/>
      <c r="T107" s="20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02" t="s">
        <v>167</v>
      </c>
      <c r="AU107" s="202" t="s">
        <v>22</v>
      </c>
      <c r="AV107" s="14" t="s">
        <v>163</v>
      </c>
      <c r="AW107" s="14" t="s">
        <v>36</v>
      </c>
      <c r="AX107" s="14" t="s">
        <v>81</v>
      </c>
      <c r="AY107" s="202" t="s">
        <v>156</v>
      </c>
    </row>
    <row r="108" s="2" customFormat="1" ht="49.05" customHeight="1">
      <c r="A108" s="39"/>
      <c r="B108" s="173"/>
      <c r="C108" s="174" t="s">
        <v>191</v>
      </c>
      <c r="D108" s="174" t="s">
        <v>158</v>
      </c>
      <c r="E108" s="175" t="s">
        <v>176</v>
      </c>
      <c r="F108" s="176" t="s">
        <v>177</v>
      </c>
      <c r="G108" s="177" t="s">
        <v>161</v>
      </c>
      <c r="H108" s="178">
        <v>58</v>
      </c>
      <c r="I108" s="179"/>
      <c r="J108" s="180">
        <f>ROUND(I108*H108,2)</f>
        <v>0</v>
      </c>
      <c r="K108" s="176" t="s">
        <v>162</v>
      </c>
      <c r="L108" s="40"/>
      <c r="M108" s="181" t="s">
        <v>3</v>
      </c>
      <c r="N108" s="182" t="s">
        <v>45</v>
      </c>
      <c r="O108" s="73"/>
      <c r="P108" s="183">
        <f>O108*H108</f>
        <v>0</v>
      </c>
      <c r="Q108" s="183">
        <v>0.036900000000000002</v>
      </c>
      <c r="R108" s="183">
        <f>Q108*H108</f>
        <v>2.1402000000000001</v>
      </c>
      <c r="S108" s="183">
        <v>0</v>
      </c>
      <c r="T108" s="184">
        <f>S108*H108</f>
        <v>0</v>
      </c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R108" s="185" t="s">
        <v>163</v>
      </c>
      <c r="AT108" s="185" t="s">
        <v>158</v>
      </c>
      <c r="AU108" s="185" t="s">
        <v>22</v>
      </c>
      <c r="AY108" s="20" t="s">
        <v>156</v>
      </c>
      <c r="BE108" s="186">
        <f>IF(N108="základní",J108,0)</f>
        <v>0</v>
      </c>
      <c r="BF108" s="186">
        <f>IF(N108="snížená",J108,0)</f>
        <v>0</v>
      </c>
      <c r="BG108" s="186">
        <f>IF(N108="zákl. přenesená",J108,0)</f>
        <v>0</v>
      </c>
      <c r="BH108" s="186">
        <f>IF(N108="sníž. přenesená",J108,0)</f>
        <v>0</v>
      </c>
      <c r="BI108" s="186">
        <f>IF(N108="nulová",J108,0)</f>
        <v>0</v>
      </c>
      <c r="BJ108" s="20" t="s">
        <v>81</v>
      </c>
      <c r="BK108" s="186">
        <f>ROUND(I108*H108,2)</f>
        <v>0</v>
      </c>
      <c r="BL108" s="20" t="s">
        <v>163</v>
      </c>
      <c r="BM108" s="185" t="s">
        <v>2449</v>
      </c>
    </row>
    <row r="109" s="2" customFormat="1">
      <c r="A109" s="39"/>
      <c r="B109" s="40"/>
      <c r="C109" s="39"/>
      <c r="D109" s="187" t="s">
        <v>165</v>
      </c>
      <c r="E109" s="39"/>
      <c r="F109" s="188" t="s">
        <v>179</v>
      </c>
      <c r="G109" s="39"/>
      <c r="H109" s="39"/>
      <c r="I109" s="189"/>
      <c r="J109" s="39"/>
      <c r="K109" s="39"/>
      <c r="L109" s="40"/>
      <c r="M109" s="190"/>
      <c r="N109" s="191"/>
      <c r="O109" s="73"/>
      <c r="P109" s="73"/>
      <c r="Q109" s="73"/>
      <c r="R109" s="73"/>
      <c r="S109" s="73"/>
      <c r="T109" s="74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T109" s="20" t="s">
        <v>165</v>
      </c>
      <c r="AU109" s="20" t="s">
        <v>22</v>
      </c>
    </row>
    <row r="110" s="13" customFormat="1">
      <c r="A110" s="13"/>
      <c r="B110" s="192"/>
      <c r="C110" s="13"/>
      <c r="D110" s="193" t="s">
        <v>167</v>
      </c>
      <c r="E110" s="194" t="s">
        <v>3</v>
      </c>
      <c r="F110" s="195" t="s">
        <v>2450</v>
      </c>
      <c r="G110" s="13"/>
      <c r="H110" s="196">
        <v>58</v>
      </c>
      <c r="I110" s="197"/>
      <c r="J110" s="13"/>
      <c r="K110" s="13"/>
      <c r="L110" s="192"/>
      <c r="M110" s="198"/>
      <c r="N110" s="199"/>
      <c r="O110" s="199"/>
      <c r="P110" s="199"/>
      <c r="Q110" s="199"/>
      <c r="R110" s="199"/>
      <c r="S110" s="199"/>
      <c r="T110" s="200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194" t="s">
        <v>167</v>
      </c>
      <c r="AU110" s="194" t="s">
        <v>22</v>
      </c>
      <c r="AV110" s="13" t="s">
        <v>22</v>
      </c>
      <c r="AW110" s="13" t="s">
        <v>36</v>
      </c>
      <c r="AX110" s="13" t="s">
        <v>74</v>
      </c>
      <c r="AY110" s="194" t="s">
        <v>156</v>
      </c>
    </row>
    <row r="111" s="14" customFormat="1">
      <c r="A111" s="14"/>
      <c r="B111" s="201"/>
      <c r="C111" s="14"/>
      <c r="D111" s="193" t="s">
        <v>167</v>
      </c>
      <c r="E111" s="202" t="s">
        <v>3</v>
      </c>
      <c r="F111" s="203" t="s">
        <v>174</v>
      </c>
      <c r="G111" s="14"/>
      <c r="H111" s="204">
        <v>58</v>
      </c>
      <c r="I111" s="205"/>
      <c r="J111" s="14"/>
      <c r="K111" s="14"/>
      <c r="L111" s="201"/>
      <c r="M111" s="206"/>
      <c r="N111" s="207"/>
      <c r="O111" s="207"/>
      <c r="P111" s="207"/>
      <c r="Q111" s="207"/>
      <c r="R111" s="207"/>
      <c r="S111" s="207"/>
      <c r="T111" s="208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02" t="s">
        <v>167</v>
      </c>
      <c r="AU111" s="202" t="s">
        <v>22</v>
      </c>
      <c r="AV111" s="14" t="s">
        <v>163</v>
      </c>
      <c r="AW111" s="14" t="s">
        <v>36</v>
      </c>
      <c r="AX111" s="14" t="s">
        <v>81</v>
      </c>
      <c r="AY111" s="202" t="s">
        <v>156</v>
      </c>
    </row>
    <row r="112" s="2" customFormat="1" ht="16.5" customHeight="1">
      <c r="A112" s="39"/>
      <c r="B112" s="173"/>
      <c r="C112" s="174" t="s">
        <v>197</v>
      </c>
      <c r="D112" s="174" t="s">
        <v>158</v>
      </c>
      <c r="E112" s="175" t="s">
        <v>181</v>
      </c>
      <c r="F112" s="176" t="s">
        <v>182</v>
      </c>
      <c r="G112" s="177" t="s">
        <v>161</v>
      </c>
      <c r="H112" s="178">
        <v>845.60000000000002</v>
      </c>
      <c r="I112" s="179"/>
      <c r="J112" s="180">
        <f>ROUND(I112*H112,2)</f>
        <v>0</v>
      </c>
      <c r="K112" s="176" t="s">
        <v>162</v>
      </c>
      <c r="L112" s="40"/>
      <c r="M112" s="181" t="s">
        <v>3</v>
      </c>
      <c r="N112" s="182" t="s">
        <v>45</v>
      </c>
      <c r="O112" s="73"/>
      <c r="P112" s="183">
        <f>O112*H112</f>
        <v>0</v>
      </c>
      <c r="Q112" s="183">
        <v>0.00055999999999999995</v>
      </c>
      <c r="R112" s="183">
        <f>Q112*H112</f>
        <v>0.47353599999999996</v>
      </c>
      <c r="S112" s="183">
        <v>0</v>
      </c>
      <c r="T112" s="184">
        <f>S112*H112</f>
        <v>0</v>
      </c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R112" s="185" t="s">
        <v>163</v>
      </c>
      <c r="AT112" s="185" t="s">
        <v>158</v>
      </c>
      <c r="AU112" s="185" t="s">
        <v>22</v>
      </c>
      <c r="AY112" s="20" t="s">
        <v>156</v>
      </c>
      <c r="BE112" s="186">
        <f>IF(N112="základní",J112,0)</f>
        <v>0</v>
      </c>
      <c r="BF112" s="186">
        <f>IF(N112="snížená",J112,0)</f>
        <v>0</v>
      </c>
      <c r="BG112" s="186">
        <f>IF(N112="zákl. přenesená",J112,0)</f>
        <v>0</v>
      </c>
      <c r="BH112" s="186">
        <f>IF(N112="sníž. přenesená",J112,0)</f>
        <v>0</v>
      </c>
      <c r="BI112" s="186">
        <f>IF(N112="nulová",J112,0)</f>
        <v>0</v>
      </c>
      <c r="BJ112" s="20" t="s">
        <v>81</v>
      </c>
      <c r="BK112" s="186">
        <f>ROUND(I112*H112,2)</f>
        <v>0</v>
      </c>
      <c r="BL112" s="20" t="s">
        <v>163</v>
      </c>
      <c r="BM112" s="185" t="s">
        <v>2451</v>
      </c>
    </row>
    <row r="113" s="2" customFormat="1">
      <c r="A113" s="39"/>
      <c r="B113" s="40"/>
      <c r="C113" s="39"/>
      <c r="D113" s="187" t="s">
        <v>165</v>
      </c>
      <c r="E113" s="39"/>
      <c r="F113" s="188" t="s">
        <v>184</v>
      </c>
      <c r="G113" s="39"/>
      <c r="H113" s="39"/>
      <c r="I113" s="189"/>
      <c r="J113" s="39"/>
      <c r="K113" s="39"/>
      <c r="L113" s="40"/>
      <c r="M113" s="190"/>
      <c r="N113" s="191"/>
      <c r="O113" s="73"/>
      <c r="P113" s="73"/>
      <c r="Q113" s="73"/>
      <c r="R113" s="73"/>
      <c r="S113" s="73"/>
      <c r="T113" s="74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T113" s="20" t="s">
        <v>165</v>
      </c>
      <c r="AU113" s="20" t="s">
        <v>22</v>
      </c>
    </row>
    <row r="114" s="13" customFormat="1">
      <c r="A114" s="13"/>
      <c r="B114" s="192"/>
      <c r="C114" s="13"/>
      <c r="D114" s="193" t="s">
        <v>167</v>
      </c>
      <c r="E114" s="194" t="s">
        <v>3</v>
      </c>
      <c r="F114" s="195" t="s">
        <v>2452</v>
      </c>
      <c r="G114" s="13"/>
      <c r="H114" s="196">
        <v>845.60000000000002</v>
      </c>
      <c r="I114" s="197"/>
      <c r="J114" s="13"/>
      <c r="K114" s="13"/>
      <c r="L114" s="192"/>
      <c r="M114" s="198"/>
      <c r="N114" s="199"/>
      <c r="O114" s="199"/>
      <c r="P114" s="199"/>
      <c r="Q114" s="199"/>
      <c r="R114" s="199"/>
      <c r="S114" s="199"/>
      <c r="T114" s="200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194" t="s">
        <v>167</v>
      </c>
      <c r="AU114" s="194" t="s">
        <v>22</v>
      </c>
      <c r="AV114" s="13" t="s">
        <v>22</v>
      </c>
      <c r="AW114" s="13" t="s">
        <v>36</v>
      </c>
      <c r="AX114" s="13" t="s">
        <v>74</v>
      </c>
      <c r="AY114" s="194" t="s">
        <v>156</v>
      </c>
    </row>
    <row r="115" s="14" customFormat="1">
      <c r="A115" s="14"/>
      <c r="B115" s="201"/>
      <c r="C115" s="14"/>
      <c r="D115" s="193" t="s">
        <v>167</v>
      </c>
      <c r="E115" s="202" t="s">
        <v>3</v>
      </c>
      <c r="F115" s="203" t="s">
        <v>174</v>
      </c>
      <c r="G115" s="14"/>
      <c r="H115" s="204">
        <v>845.60000000000002</v>
      </c>
      <c r="I115" s="205"/>
      <c r="J115" s="14"/>
      <c r="K115" s="14"/>
      <c r="L115" s="201"/>
      <c r="M115" s="206"/>
      <c r="N115" s="207"/>
      <c r="O115" s="207"/>
      <c r="P115" s="207"/>
      <c r="Q115" s="207"/>
      <c r="R115" s="207"/>
      <c r="S115" s="207"/>
      <c r="T115" s="208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02" t="s">
        <v>167</v>
      </c>
      <c r="AU115" s="202" t="s">
        <v>22</v>
      </c>
      <c r="AV115" s="14" t="s">
        <v>163</v>
      </c>
      <c r="AW115" s="14" t="s">
        <v>36</v>
      </c>
      <c r="AX115" s="14" t="s">
        <v>81</v>
      </c>
      <c r="AY115" s="202" t="s">
        <v>156</v>
      </c>
    </row>
    <row r="116" s="2" customFormat="1" ht="16.5" customHeight="1">
      <c r="A116" s="39"/>
      <c r="B116" s="173"/>
      <c r="C116" s="174" t="s">
        <v>202</v>
      </c>
      <c r="D116" s="174" t="s">
        <v>158</v>
      </c>
      <c r="E116" s="175" t="s">
        <v>187</v>
      </c>
      <c r="F116" s="176" t="s">
        <v>188</v>
      </c>
      <c r="G116" s="177" t="s">
        <v>161</v>
      </c>
      <c r="H116" s="178">
        <v>845.60000000000002</v>
      </c>
      <c r="I116" s="179"/>
      <c r="J116" s="180">
        <f>ROUND(I116*H116,2)</f>
        <v>0</v>
      </c>
      <c r="K116" s="176" t="s">
        <v>162</v>
      </c>
      <c r="L116" s="40"/>
      <c r="M116" s="181" t="s">
        <v>3</v>
      </c>
      <c r="N116" s="182" t="s">
        <v>45</v>
      </c>
      <c r="O116" s="73"/>
      <c r="P116" s="183">
        <f>O116*H116</f>
        <v>0</v>
      </c>
      <c r="Q116" s="183">
        <v>0</v>
      </c>
      <c r="R116" s="183">
        <f>Q116*H116</f>
        <v>0</v>
      </c>
      <c r="S116" s="183">
        <v>0</v>
      </c>
      <c r="T116" s="184">
        <f>S116*H116</f>
        <v>0</v>
      </c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R116" s="185" t="s">
        <v>163</v>
      </c>
      <c r="AT116" s="185" t="s">
        <v>158</v>
      </c>
      <c r="AU116" s="185" t="s">
        <v>22</v>
      </c>
      <c r="AY116" s="20" t="s">
        <v>156</v>
      </c>
      <c r="BE116" s="186">
        <f>IF(N116="základní",J116,0)</f>
        <v>0</v>
      </c>
      <c r="BF116" s="186">
        <f>IF(N116="snížená",J116,0)</f>
        <v>0</v>
      </c>
      <c r="BG116" s="186">
        <f>IF(N116="zákl. přenesená",J116,0)</f>
        <v>0</v>
      </c>
      <c r="BH116" s="186">
        <f>IF(N116="sníž. přenesená",J116,0)</f>
        <v>0</v>
      </c>
      <c r="BI116" s="186">
        <f>IF(N116="nulová",J116,0)</f>
        <v>0</v>
      </c>
      <c r="BJ116" s="20" t="s">
        <v>81</v>
      </c>
      <c r="BK116" s="186">
        <f>ROUND(I116*H116,2)</f>
        <v>0</v>
      </c>
      <c r="BL116" s="20" t="s">
        <v>163</v>
      </c>
      <c r="BM116" s="185" t="s">
        <v>2453</v>
      </c>
    </row>
    <row r="117" s="2" customFormat="1">
      <c r="A117" s="39"/>
      <c r="B117" s="40"/>
      <c r="C117" s="39"/>
      <c r="D117" s="187" t="s">
        <v>165</v>
      </c>
      <c r="E117" s="39"/>
      <c r="F117" s="188" t="s">
        <v>190</v>
      </c>
      <c r="G117" s="39"/>
      <c r="H117" s="39"/>
      <c r="I117" s="189"/>
      <c r="J117" s="39"/>
      <c r="K117" s="39"/>
      <c r="L117" s="40"/>
      <c r="M117" s="190"/>
      <c r="N117" s="191"/>
      <c r="O117" s="73"/>
      <c r="P117" s="73"/>
      <c r="Q117" s="73"/>
      <c r="R117" s="73"/>
      <c r="S117" s="73"/>
      <c r="T117" s="74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20" t="s">
        <v>165</v>
      </c>
      <c r="AU117" s="20" t="s">
        <v>22</v>
      </c>
    </row>
    <row r="118" s="2" customFormat="1" ht="16.5" customHeight="1">
      <c r="A118" s="39"/>
      <c r="B118" s="173"/>
      <c r="C118" s="174" t="s">
        <v>209</v>
      </c>
      <c r="D118" s="174" t="s">
        <v>158</v>
      </c>
      <c r="E118" s="175" t="s">
        <v>192</v>
      </c>
      <c r="F118" s="176" t="s">
        <v>193</v>
      </c>
      <c r="G118" s="177" t="s">
        <v>161</v>
      </c>
      <c r="H118" s="178">
        <v>3.9249999999999998</v>
      </c>
      <c r="I118" s="179"/>
      <c r="J118" s="180">
        <f>ROUND(I118*H118,2)</f>
        <v>0</v>
      </c>
      <c r="K118" s="176" t="s">
        <v>162</v>
      </c>
      <c r="L118" s="40"/>
      <c r="M118" s="181" t="s">
        <v>3</v>
      </c>
      <c r="N118" s="182" t="s">
        <v>45</v>
      </c>
      <c r="O118" s="73"/>
      <c r="P118" s="183">
        <f>O118*H118</f>
        <v>0</v>
      </c>
      <c r="Q118" s="183">
        <v>0.00046999999999999999</v>
      </c>
      <c r="R118" s="183">
        <f>Q118*H118</f>
        <v>0.0018447499999999998</v>
      </c>
      <c r="S118" s="183">
        <v>0</v>
      </c>
      <c r="T118" s="184">
        <f>S118*H118</f>
        <v>0</v>
      </c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R118" s="185" t="s">
        <v>163</v>
      </c>
      <c r="AT118" s="185" t="s">
        <v>158</v>
      </c>
      <c r="AU118" s="185" t="s">
        <v>22</v>
      </c>
      <c r="AY118" s="20" t="s">
        <v>156</v>
      </c>
      <c r="BE118" s="186">
        <f>IF(N118="základní",J118,0)</f>
        <v>0</v>
      </c>
      <c r="BF118" s="186">
        <f>IF(N118="snížená",J118,0)</f>
        <v>0</v>
      </c>
      <c r="BG118" s="186">
        <f>IF(N118="zákl. přenesená",J118,0)</f>
        <v>0</v>
      </c>
      <c r="BH118" s="186">
        <f>IF(N118="sníž. přenesená",J118,0)</f>
        <v>0</v>
      </c>
      <c r="BI118" s="186">
        <f>IF(N118="nulová",J118,0)</f>
        <v>0</v>
      </c>
      <c r="BJ118" s="20" t="s">
        <v>81</v>
      </c>
      <c r="BK118" s="186">
        <f>ROUND(I118*H118,2)</f>
        <v>0</v>
      </c>
      <c r="BL118" s="20" t="s">
        <v>163</v>
      </c>
      <c r="BM118" s="185" t="s">
        <v>2454</v>
      </c>
    </row>
    <row r="119" s="2" customFormat="1">
      <c r="A119" s="39"/>
      <c r="B119" s="40"/>
      <c r="C119" s="39"/>
      <c r="D119" s="187" t="s">
        <v>165</v>
      </c>
      <c r="E119" s="39"/>
      <c r="F119" s="188" t="s">
        <v>195</v>
      </c>
      <c r="G119" s="39"/>
      <c r="H119" s="39"/>
      <c r="I119" s="189"/>
      <c r="J119" s="39"/>
      <c r="K119" s="39"/>
      <c r="L119" s="40"/>
      <c r="M119" s="190"/>
      <c r="N119" s="191"/>
      <c r="O119" s="73"/>
      <c r="P119" s="73"/>
      <c r="Q119" s="73"/>
      <c r="R119" s="73"/>
      <c r="S119" s="73"/>
      <c r="T119" s="74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T119" s="20" t="s">
        <v>165</v>
      </c>
      <c r="AU119" s="20" t="s">
        <v>22</v>
      </c>
    </row>
    <row r="120" s="13" customFormat="1">
      <c r="A120" s="13"/>
      <c r="B120" s="192"/>
      <c r="C120" s="13"/>
      <c r="D120" s="193" t="s">
        <v>167</v>
      </c>
      <c r="E120" s="194" t="s">
        <v>3</v>
      </c>
      <c r="F120" s="195" t="s">
        <v>2455</v>
      </c>
      <c r="G120" s="13"/>
      <c r="H120" s="196">
        <v>3.9249999999999998</v>
      </c>
      <c r="I120" s="197"/>
      <c r="J120" s="13"/>
      <c r="K120" s="13"/>
      <c r="L120" s="192"/>
      <c r="M120" s="198"/>
      <c r="N120" s="199"/>
      <c r="O120" s="199"/>
      <c r="P120" s="199"/>
      <c r="Q120" s="199"/>
      <c r="R120" s="199"/>
      <c r="S120" s="199"/>
      <c r="T120" s="200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194" t="s">
        <v>167</v>
      </c>
      <c r="AU120" s="194" t="s">
        <v>22</v>
      </c>
      <c r="AV120" s="13" t="s">
        <v>22</v>
      </c>
      <c r="AW120" s="13" t="s">
        <v>36</v>
      </c>
      <c r="AX120" s="13" t="s">
        <v>74</v>
      </c>
      <c r="AY120" s="194" t="s">
        <v>156</v>
      </c>
    </row>
    <row r="121" s="14" customFormat="1">
      <c r="A121" s="14"/>
      <c r="B121" s="201"/>
      <c r="C121" s="14"/>
      <c r="D121" s="193" t="s">
        <v>167</v>
      </c>
      <c r="E121" s="202" t="s">
        <v>3</v>
      </c>
      <c r="F121" s="203" t="s">
        <v>174</v>
      </c>
      <c r="G121" s="14"/>
      <c r="H121" s="204">
        <v>3.9249999999999998</v>
      </c>
      <c r="I121" s="205"/>
      <c r="J121" s="14"/>
      <c r="K121" s="14"/>
      <c r="L121" s="201"/>
      <c r="M121" s="206"/>
      <c r="N121" s="207"/>
      <c r="O121" s="207"/>
      <c r="P121" s="207"/>
      <c r="Q121" s="207"/>
      <c r="R121" s="207"/>
      <c r="S121" s="207"/>
      <c r="T121" s="208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02" t="s">
        <v>167</v>
      </c>
      <c r="AU121" s="202" t="s">
        <v>22</v>
      </c>
      <c r="AV121" s="14" t="s">
        <v>163</v>
      </c>
      <c r="AW121" s="14" t="s">
        <v>36</v>
      </c>
      <c r="AX121" s="14" t="s">
        <v>81</v>
      </c>
      <c r="AY121" s="202" t="s">
        <v>156</v>
      </c>
    </row>
    <row r="122" s="2" customFormat="1" ht="16.5" customHeight="1">
      <c r="A122" s="39"/>
      <c r="B122" s="173"/>
      <c r="C122" s="174" t="s">
        <v>221</v>
      </c>
      <c r="D122" s="174" t="s">
        <v>158</v>
      </c>
      <c r="E122" s="175" t="s">
        <v>198</v>
      </c>
      <c r="F122" s="176" t="s">
        <v>199</v>
      </c>
      <c r="G122" s="177" t="s">
        <v>161</v>
      </c>
      <c r="H122" s="178">
        <v>3.9249999999999998</v>
      </c>
      <c r="I122" s="179"/>
      <c r="J122" s="180">
        <f>ROUND(I122*H122,2)</f>
        <v>0</v>
      </c>
      <c r="K122" s="176" t="s">
        <v>162</v>
      </c>
      <c r="L122" s="40"/>
      <c r="M122" s="181" t="s">
        <v>3</v>
      </c>
      <c r="N122" s="182" t="s">
        <v>45</v>
      </c>
      <c r="O122" s="73"/>
      <c r="P122" s="183">
        <f>O122*H122</f>
        <v>0</v>
      </c>
      <c r="Q122" s="183">
        <v>0</v>
      </c>
      <c r="R122" s="183">
        <f>Q122*H122</f>
        <v>0</v>
      </c>
      <c r="S122" s="183">
        <v>0</v>
      </c>
      <c r="T122" s="184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185" t="s">
        <v>163</v>
      </c>
      <c r="AT122" s="185" t="s">
        <v>158</v>
      </c>
      <c r="AU122" s="185" t="s">
        <v>22</v>
      </c>
      <c r="AY122" s="20" t="s">
        <v>156</v>
      </c>
      <c r="BE122" s="186">
        <f>IF(N122="základní",J122,0)</f>
        <v>0</v>
      </c>
      <c r="BF122" s="186">
        <f>IF(N122="snížená",J122,0)</f>
        <v>0</v>
      </c>
      <c r="BG122" s="186">
        <f>IF(N122="zákl. přenesená",J122,0)</f>
        <v>0</v>
      </c>
      <c r="BH122" s="186">
        <f>IF(N122="sníž. přenesená",J122,0)</f>
        <v>0</v>
      </c>
      <c r="BI122" s="186">
        <f>IF(N122="nulová",J122,0)</f>
        <v>0</v>
      </c>
      <c r="BJ122" s="20" t="s">
        <v>81</v>
      </c>
      <c r="BK122" s="186">
        <f>ROUND(I122*H122,2)</f>
        <v>0</v>
      </c>
      <c r="BL122" s="20" t="s">
        <v>163</v>
      </c>
      <c r="BM122" s="185" t="s">
        <v>2456</v>
      </c>
    </row>
    <row r="123" s="2" customFormat="1">
      <c r="A123" s="39"/>
      <c r="B123" s="40"/>
      <c r="C123" s="39"/>
      <c r="D123" s="187" t="s">
        <v>165</v>
      </c>
      <c r="E123" s="39"/>
      <c r="F123" s="188" t="s">
        <v>201</v>
      </c>
      <c r="G123" s="39"/>
      <c r="H123" s="39"/>
      <c r="I123" s="189"/>
      <c r="J123" s="39"/>
      <c r="K123" s="39"/>
      <c r="L123" s="40"/>
      <c r="M123" s="190"/>
      <c r="N123" s="191"/>
      <c r="O123" s="73"/>
      <c r="P123" s="73"/>
      <c r="Q123" s="73"/>
      <c r="R123" s="73"/>
      <c r="S123" s="73"/>
      <c r="T123" s="74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20" t="s">
        <v>165</v>
      </c>
      <c r="AU123" s="20" t="s">
        <v>22</v>
      </c>
    </row>
    <row r="124" s="2" customFormat="1" ht="16.5" customHeight="1">
      <c r="A124" s="39"/>
      <c r="B124" s="173"/>
      <c r="C124" s="174" t="s">
        <v>227</v>
      </c>
      <c r="D124" s="174" t="s">
        <v>158</v>
      </c>
      <c r="E124" s="175" t="s">
        <v>203</v>
      </c>
      <c r="F124" s="176" t="s">
        <v>204</v>
      </c>
      <c r="G124" s="177" t="s">
        <v>205</v>
      </c>
      <c r="H124" s="178">
        <v>379.60000000000002</v>
      </c>
      <c r="I124" s="179"/>
      <c r="J124" s="180">
        <f>ROUND(I124*H124,2)</f>
        <v>0</v>
      </c>
      <c r="K124" s="176" t="s">
        <v>162</v>
      </c>
      <c r="L124" s="40"/>
      <c r="M124" s="181" t="s">
        <v>3</v>
      </c>
      <c r="N124" s="182" t="s">
        <v>45</v>
      </c>
      <c r="O124" s="73"/>
      <c r="P124" s="183">
        <f>O124*H124</f>
        <v>0</v>
      </c>
      <c r="Q124" s="183">
        <v>0</v>
      </c>
      <c r="R124" s="183">
        <f>Q124*H124</f>
        <v>0</v>
      </c>
      <c r="S124" s="183">
        <v>0</v>
      </c>
      <c r="T124" s="184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185" t="s">
        <v>163</v>
      </c>
      <c r="AT124" s="185" t="s">
        <v>158</v>
      </c>
      <c r="AU124" s="185" t="s">
        <v>22</v>
      </c>
      <c r="AY124" s="20" t="s">
        <v>156</v>
      </c>
      <c r="BE124" s="186">
        <f>IF(N124="základní",J124,0)</f>
        <v>0</v>
      </c>
      <c r="BF124" s="186">
        <f>IF(N124="snížená",J124,0)</f>
        <v>0</v>
      </c>
      <c r="BG124" s="186">
        <f>IF(N124="zákl. přenesená",J124,0)</f>
        <v>0</v>
      </c>
      <c r="BH124" s="186">
        <f>IF(N124="sníž. přenesená",J124,0)</f>
        <v>0</v>
      </c>
      <c r="BI124" s="186">
        <f>IF(N124="nulová",J124,0)</f>
        <v>0</v>
      </c>
      <c r="BJ124" s="20" t="s">
        <v>81</v>
      </c>
      <c r="BK124" s="186">
        <f>ROUND(I124*H124,2)</f>
        <v>0</v>
      </c>
      <c r="BL124" s="20" t="s">
        <v>163</v>
      </c>
      <c r="BM124" s="185" t="s">
        <v>2457</v>
      </c>
    </row>
    <row r="125" s="2" customFormat="1">
      <c r="A125" s="39"/>
      <c r="B125" s="40"/>
      <c r="C125" s="39"/>
      <c r="D125" s="187" t="s">
        <v>165</v>
      </c>
      <c r="E125" s="39"/>
      <c r="F125" s="188" t="s">
        <v>207</v>
      </c>
      <c r="G125" s="39"/>
      <c r="H125" s="39"/>
      <c r="I125" s="189"/>
      <c r="J125" s="39"/>
      <c r="K125" s="39"/>
      <c r="L125" s="40"/>
      <c r="M125" s="190"/>
      <c r="N125" s="191"/>
      <c r="O125" s="73"/>
      <c r="P125" s="73"/>
      <c r="Q125" s="73"/>
      <c r="R125" s="73"/>
      <c r="S125" s="73"/>
      <c r="T125" s="74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20" t="s">
        <v>165</v>
      </c>
      <c r="AU125" s="20" t="s">
        <v>22</v>
      </c>
    </row>
    <row r="126" s="13" customFormat="1">
      <c r="A126" s="13"/>
      <c r="B126" s="192"/>
      <c r="C126" s="13"/>
      <c r="D126" s="193" t="s">
        <v>167</v>
      </c>
      <c r="E126" s="194" t="s">
        <v>3</v>
      </c>
      <c r="F126" s="195" t="s">
        <v>2458</v>
      </c>
      <c r="G126" s="13"/>
      <c r="H126" s="196">
        <v>96.799999999999997</v>
      </c>
      <c r="I126" s="197"/>
      <c r="J126" s="13"/>
      <c r="K126" s="13"/>
      <c r="L126" s="192"/>
      <c r="M126" s="198"/>
      <c r="N126" s="199"/>
      <c r="O126" s="199"/>
      <c r="P126" s="199"/>
      <c r="Q126" s="199"/>
      <c r="R126" s="199"/>
      <c r="S126" s="199"/>
      <c r="T126" s="200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194" t="s">
        <v>167</v>
      </c>
      <c r="AU126" s="194" t="s">
        <v>22</v>
      </c>
      <c r="AV126" s="13" t="s">
        <v>22</v>
      </c>
      <c r="AW126" s="13" t="s">
        <v>36</v>
      </c>
      <c r="AX126" s="13" t="s">
        <v>74</v>
      </c>
      <c r="AY126" s="194" t="s">
        <v>156</v>
      </c>
    </row>
    <row r="127" s="13" customFormat="1">
      <c r="A127" s="13"/>
      <c r="B127" s="192"/>
      <c r="C127" s="13"/>
      <c r="D127" s="193" t="s">
        <v>167</v>
      </c>
      <c r="E127" s="194" t="s">
        <v>3</v>
      </c>
      <c r="F127" s="195" t="s">
        <v>2459</v>
      </c>
      <c r="G127" s="13"/>
      <c r="H127" s="196">
        <v>282.80000000000001</v>
      </c>
      <c r="I127" s="197"/>
      <c r="J127" s="13"/>
      <c r="K127" s="13"/>
      <c r="L127" s="192"/>
      <c r="M127" s="198"/>
      <c r="N127" s="199"/>
      <c r="O127" s="199"/>
      <c r="P127" s="199"/>
      <c r="Q127" s="199"/>
      <c r="R127" s="199"/>
      <c r="S127" s="199"/>
      <c r="T127" s="200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194" t="s">
        <v>167</v>
      </c>
      <c r="AU127" s="194" t="s">
        <v>22</v>
      </c>
      <c r="AV127" s="13" t="s">
        <v>22</v>
      </c>
      <c r="AW127" s="13" t="s">
        <v>36</v>
      </c>
      <c r="AX127" s="13" t="s">
        <v>74</v>
      </c>
      <c r="AY127" s="194" t="s">
        <v>156</v>
      </c>
    </row>
    <row r="128" s="14" customFormat="1">
      <c r="A128" s="14"/>
      <c r="B128" s="201"/>
      <c r="C128" s="14"/>
      <c r="D128" s="193" t="s">
        <v>167</v>
      </c>
      <c r="E128" s="202" t="s">
        <v>3</v>
      </c>
      <c r="F128" s="203" t="s">
        <v>174</v>
      </c>
      <c r="G128" s="14"/>
      <c r="H128" s="204">
        <v>379.60000000000002</v>
      </c>
      <c r="I128" s="205"/>
      <c r="J128" s="14"/>
      <c r="K128" s="14"/>
      <c r="L128" s="201"/>
      <c r="M128" s="206"/>
      <c r="N128" s="207"/>
      <c r="O128" s="207"/>
      <c r="P128" s="207"/>
      <c r="Q128" s="207"/>
      <c r="R128" s="207"/>
      <c r="S128" s="207"/>
      <c r="T128" s="208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02" t="s">
        <v>167</v>
      </c>
      <c r="AU128" s="202" t="s">
        <v>22</v>
      </c>
      <c r="AV128" s="14" t="s">
        <v>163</v>
      </c>
      <c r="AW128" s="14" t="s">
        <v>36</v>
      </c>
      <c r="AX128" s="14" t="s">
        <v>81</v>
      </c>
      <c r="AY128" s="202" t="s">
        <v>156</v>
      </c>
    </row>
    <row r="129" s="2" customFormat="1" ht="24.15" customHeight="1">
      <c r="A129" s="39"/>
      <c r="B129" s="173"/>
      <c r="C129" s="174" t="s">
        <v>233</v>
      </c>
      <c r="D129" s="174" t="s">
        <v>158</v>
      </c>
      <c r="E129" s="175" t="s">
        <v>210</v>
      </c>
      <c r="F129" s="176" t="s">
        <v>211</v>
      </c>
      <c r="G129" s="177" t="s">
        <v>212</v>
      </c>
      <c r="H129" s="178">
        <v>143.196</v>
      </c>
      <c r="I129" s="179"/>
      <c r="J129" s="180">
        <f>ROUND(I129*H129,2)</f>
        <v>0</v>
      </c>
      <c r="K129" s="176" t="s">
        <v>162</v>
      </c>
      <c r="L129" s="40"/>
      <c r="M129" s="181" t="s">
        <v>3</v>
      </c>
      <c r="N129" s="182" t="s">
        <v>45</v>
      </c>
      <c r="O129" s="73"/>
      <c r="P129" s="183">
        <f>O129*H129</f>
        <v>0</v>
      </c>
      <c r="Q129" s="183">
        <v>0</v>
      </c>
      <c r="R129" s="183">
        <f>Q129*H129</f>
        <v>0</v>
      </c>
      <c r="S129" s="183">
        <v>0</v>
      </c>
      <c r="T129" s="184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185" t="s">
        <v>163</v>
      </c>
      <c r="AT129" s="185" t="s">
        <v>158</v>
      </c>
      <c r="AU129" s="185" t="s">
        <v>22</v>
      </c>
      <c r="AY129" s="20" t="s">
        <v>156</v>
      </c>
      <c r="BE129" s="186">
        <f>IF(N129="základní",J129,0)</f>
        <v>0</v>
      </c>
      <c r="BF129" s="186">
        <f>IF(N129="snížená",J129,0)</f>
        <v>0</v>
      </c>
      <c r="BG129" s="186">
        <f>IF(N129="zákl. přenesená",J129,0)</f>
        <v>0</v>
      </c>
      <c r="BH129" s="186">
        <f>IF(N129="sníž. přenesená",J129,0)</f>
        <v>0</v>
      </c>
      <c r="BI129" s="186">
        <f>IF(N129="nulová",J129,0)</f>
        <v>0</v>
      </c>
      <c r="BJ129" s="20" t="s">
        <v>81</v>
      </c>
      <c r="BK129" s="186">
        <f>ROUND(I129*H129,2)</f>
        <v>0</v>
      </c>
      <c r="BL129" s="20" t="s">
        <v>163</v>
      </c>
      <c r="BM129" s="185" t="s">
        <v>2460</v>
      </c>
    </row>
    <row r="130" s="2" customFormat="1">
      <c r="A130" s="39"/>
      <c r="B130" s="40"/>
      <c r="C130" s="39"/>
      <c r="D130" s="187" t="s">
        <v>165</v>
      </c>
      <c r="E130" s="39"/>
      <c r="F130" s="188" t="s">
        <v>214</v>
      </c>
      <c r="G130" s="39"/>
      <c r="H130" s="39"/>
      <c r="I130" s="189"/>
      <c r="J130" s="39"/>
      <c r="K130" s="39"/>
      <c r="L130" s="40"/>
      <c r="M130" s="190"/>
      <c r="N130" s="191"/>
      <c r="O130" s="73"/>
      <c r="P130" s="73"/>
      <c r="Q130" s="73"/>
      <c r="R130" s="73"/>
      <c r="S130" s="73"/>
      <c r="T130" s="74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20" t="s">
        <v>165</v>
      </c>
      <c r="AU130" s="20" t="s">
        <v>22</v>
      </c>
    </row>
    <row r="131" s="13" customFormat="1">
      <c r="A131" s="13"/>
      <c r="B131" s="192"/>
      <c r="C131" s="13"/>
      <c r="D131" s="193" t="s">
        <v>167</v>
      </c>
      <c r="E131" s="194" t="s">
        <v>3</v>
      </c>
      <c r="F131" s="195" t="s">
        <v>2461</v>
      </c>
      <c r="G131" s="13"/>
      <c r="H131" s="196">
        <v>396.517</v>
      </c>
      <c r="I131" s="197"/>
      <c r="J131" s="13"/>
      <c r="K131" s="13"/>
      <c r="L131" s="192"/>
      <c r="M131" s="198"/>
      <c r="N131" s="199"/>
      <c r="O131" s="199"/>
      <c r="P131" s="199"/>
      <c r="Q131" s="199"/>
      <c r="R131" s="199"/>
      <c r="S131" s="199"/>
      <c r="T131" s="200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194" t="s">
        <v>167</v>
      </c>
      <c r="AU131" s="194" t="s">
        <v>22</v>
      </c>
      <c r="AV131" s="13" t="s">
        <v>22</v>
      </c>
      <c r="AW131" s="13" t="s">
        <v>36</v>
      </c>
      <c r="AX131" s="13" t="s">
        <v>74</v>
      </c>
      <c r="AY131" s="194" t="s">
        <v>156</v>
      </c>
    </row>
    <row r="132" s="13" customFormat="1">
      <c r="A132" s="13"/>
      <c r="B132" s="192"/>
      <c r="C132" s="13"/>
      <c r="D132" s="193" t="s">
        <v>167</v>
      </c>
      <c r="E132" s="194" t="s">
        <v>3</v>
      </c>
      <c r="F132" s="195" t="s">
        <v>2462</v>
      </c>
      <c r="G132" s="13"/>
      <c r="H132" s="196">
        <v>-19.359999999999999</v>
      </c>
      <c r="I132" s="197"/>
      <c r="J132" s="13"/>
      <c r="K132" s="13"/>
      <c r="L132" s="192"/>
      <c r="M132" s="198"/>
      <c r="N132" s="199"/>
      <c r="O132" s="199"/>
      <c r="P132" s="199"/>
      <c r="Q132" s="199"/>
      <c r="R132" s="199"/>
      <c r="S132" s="199"/>
      <c r="T132" s="200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194" t="s">
        <v>167</v>
      </c>
      <c r="AU132" s="194" t="s">
        <v>22</v>
      </c>
      <c r="AV132" s="13" t="s">
        <v>22</v>
      </c>
      <c r="AW132" s="13" t="s">
        <v>36</v>
      </c>
      <c r="AX132" s="13" t="s">
        <v>74</v>
      </c>
      <c r="AY132" s="194" t="s">
        <v>156</v>
      </c>
    </row>
    <row r="133" s="13" customFormat="1">
      <c r="A133" s="13"/>
      <c r="B133" s="192"/>
      <c r="C133" s="13"/>
      <c r="D133" s="193" t="s">
        <v>167</v>
      </c>
      <c r="E133" s="194" t="s">
        <v>3</v>
      </c>
      <c r="F133" s="195" t="s">
        <v>1671</v>
      </c>
      <c r="G133" s="13"/>
      <c r="H133" s="196">
        <v>-19.166</v>
      </c>
      <c r="I133" s="197"/>
      <c r="J133" s="13"/>
      <c r="K133" s="13"/>
      <c r="L133" s="192"/>
      <c r="M133" s="198"/>
      <c r="N133" s="199"/>
      <c r="O133" s="199"/>
      <c r="P133" s="199"/>
      <c r="Q133" s="199"/>
      <c r="R133" s="199"/>
      <c r="S133" s="199"/>
      <c r="T133" s="200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94" t="s">
        <v>167</v>
      </c>
      <c r="AU133" s="194" t="s">
        <v>22</v>
      </c>
      <c r="AV133" s="13" t="s">
        <v>22</v>
      </c>
      <c r="AW133" s="13" t="s">
        <v>36</v>
      </c>
      <c r="AX133" s="13" t="s">
        <v>74</v>
      </c>
      <c r="AY133" s="194" t="s">
        <v>156</v>
      </c>
    </row>
    <row r="134" s="15" customFormat="1">
      <c r="A134" s="15"/>
      <c r="B134" s="209"/>
      <c r="C134" s="15"/>
      <c r="D134" s="193" t="s">
        <v>167</v>
      </c>
      <c r="E134" s="210" t="s">
        <v>3</v>
      </c>
      <c r="F134" s="211" t="s">
        <v>219</v>
      </c>
      <c r="G134" s="15"/>
      <c r="H134" s="212">
        <v>357.99099999999999</v>
      </c>
      <c r="I134" s="213"/>
      <c r="J134" s="15"/>
      <c r="K134" s="15"/>
      <c r="L134" s="209"/>
      <c r="M134" s="214"/>
      <c r="N134" s="215"/>
      <c r="O134" s="215"/>
      <c r="P134" s="215"/>
      <c r="Q134" s="215"/>
      <c r="R134" s="215"/>
      <c r="S134" s="215"/>
      <c r="T134" s="216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10" t="s">
        <v>167</v>
      </c>
      <c r="AU134" s="210" t="s">
        <v>22</v>
      </c>
      <c r="AV134" s="15" t="s">
        <v>175</v>
      </c>
      <c r="AW134" s="15" t="s">
        <v>36</v>
      </c>
      <c r="AX134" s="15" t="s">
        <v>74</v>
      </c>
      <c r="AY134" s="210" t="s">
        <v>156</v>
      </c>
    </row>
    <row r="135" s="13" customFormat="1">
      <c r="A135" s="13"/>
      <c r="B135" s="192"/>
      <c r="C135" s="13"/>
      <c r="D135" s="193" t="s">
        <v>167</v>
      </c>
      <c r="E135" s="194" t="s">
        <v>3</v>
      </c>
      <c r="F135" s="195" t="s">
        <v>2463</v>
      </c>
      <c r="G135" s="13"/>
      <c r="H135" s="196">
        <v>143.196</v>
      </c>
      <c r="I135" s="197"/>
      <c r="J135" s="13"/>
      <c r="K135" s="13"/>
      <c r="L135" s="192"/>
      <c r="M135" s="198"/>
      <c r="N135" s="199"/>
      <c r="O135" s="199"/>
      <c r="P135" s="199"/>
      <c r="Q135" s="199"/>
      <c r="R135" s="199"/>
      <c r="S135" s="199"/>
      <c r="T135" s="200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94" t="s">
        <v>167</v>
      </c>
      <c r="AU135" s="194" t="s">
        <v>22</v>
      </c>
      <c r="AV135" s="13" t="s">
        <v>22</v>
      </c>
      <c r="AW135" s="13" t="s">
        <v>36</v>
      </c>
      <c r="AX135" s="13" t="s">
        <v>74</v>
      </c>
      <c r="AY135" s="194" t="s">
        <v>156</v>
      </c>
    </row>
    <row r="136" s="15" customFormat="1">
      <c r="A136" s="15"/>
      <c r="B136" s="209"/>
      <c r="C136" s="15"/>
      <c r="D136" s="193" t="s">
        <v>167</v>
      </c>
      <c r="E136" s="210" t="s">
        <v>3</v>
      </c>
      <c r="F136" s="211" t="s">
        <v>219</v>
      </c>
      <c r="G136" s="15"/>
      <c r="H136" s="212">
        <v>143.196</v>
      </c>
      <c r="I136" s="213"/>
      <c r="J136" s="15"/>
      <c r="K136" s="15"/>
      <c r="L136" s="209"/>
      <c r="M136" s="214"/>
      <c r="N136" s="215"/>
      <c r="O136" s="215"/>
      <c r="P136" s="215"/>
      <c r="Q136" s="215"/>
      <c r="R136" s="215"/>
      <c r="S136" s="215"/>
      <c r="T136" s="216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10" t="s">
        <v>167</v>
      </c>
      <c r="AU136" s="210" t="s">
        <v>22</v>
      </c>
      <c r="AV136" s="15" t="s">
        <v>175</v>
      </c>
      <c r="AW136" s="15" t="s">
        <v>36</v>
      </c>
      <c r="AX136" s="15" t="s">
        <v>81</v>
      </c>
      <c r="AY136" s="210" t="s">
        <v>156</v>
      </c>
    </row>
    <row r="137" s="2" customFormat="1" ht="24.15" customHeight="1">
      <c r="A137" s="39"/>
      <c r="B137" s="173"/>
      <c r="C137" s="174" t="s">
        <v>239</v>
      </c>
      <c r="D137" s="174" t="s">
        <v>158</v>
      </c>
      <c r="E137" s="175" t="s">
        <v>222</v>
      </c>
      <c r="F137" s="176" t="s">
        <v>223</v>
      </c>
      <c r="G137" s="177" t="s">
        <v>212</v>
      </c>
      <c r="H137" s="178">
        <v>143.196</v>
      </c>
      <c r="I137" s="179"/>
      <c r="J137" s="180">
        <f>ROUND(I137*H137,2)</f>
        <v>0</v>
      </c>
      <c r="K137" s="176" t="s">
        <v>162</v>
      </c>
      <c r="L137" s="40"/>
      <c r="M137" s="181" t="s">
        <v>3</v>
      </c>
      <c r="N137" s="182" t="s">
        <v>45</v>
      </c>
      <c r="O137" s="73"/>
      <c r="P137" s="183">
        <f>O137*H137</f>
        <v>0</v>
      </c>
      <c r="Q137" s="183">
        <v>0</v>
      </c>
      <c r="R137" s="183">
        <f>Q137*H137</f>
        <v>0</v>
      </c>
      <c r="S137" s="183">
        <v>0</v>
      </c>
      <c r="T137" s="184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185" t="s">
        <v>163</v>
      </c>
      <c r="AT137" s="185" t="s">
        <v>158</v>
      </c>
      <c r="AU137" s="185" t="s">
        <v>22</v>
      </c>
      <c r="AY137" s="20" t="s">
        <v>156</v>
      </c>
      <c r="BE137" s="186">
        <f>IF(N137="základní",J137,0)</f>
        <v>0</v>
      </c>
      <c r="BF137" s="186">
        <f>IF(N137="snížená",J137,0)</f>
        <v>0</v>
      </c>
      <c r="BG137" s="186">
        <f>IF(N137="zákl. přenesená",J137,0)</f>
        <v>0</v>
      </c>
      <c r="BH137" s="186">
        <f>IF(N137="sníž. přenesená",J137,0)</f>
        <v>0</v>
      </c>
      <c r="BI137" s="186">
        <f>IF(N137="nulová",J137,0)</f>
        <v>0</v>
      </c>
      <c r="BJ137" s="20" t="s">
        <v>81</v>
      </c>
      <c r="BK137" s="186">
        <f>ROUND(I137*H137,2)</f>
        <v>0</v>
      </c>
      <c r="BL137" s="20" t="s">
        <v>163</v>
      </c>
      <c r="BM137" s="185" t="s">
        <v>2464</v>
      </c>
    </row>
    <row r="138" s="2" customFormat="1">
      <c r="A138" s="39"/>
      <c r="B138" s="40"/>
      <c r="C138" s="39"/>
      <c r="D138" s="187" t="s">
        <v>165</v>
      </c>
      <c r="E138" s="39"/>
      <c r="F138" s="188" t="s">
        <v>225</v>
      </c>
      <c r="G138" s="39"/>
      <c r="H138" s="39"/>
      <c r="I138" s="189"/>
      <c r="J138" s="39"/>
      <c r="K138" s="39"/>
      <c r="L138" s="40"/>
      <c r="M138" s="190"/>
      <c r="N138" s="191"/>
      <c r="O138" s="73"/>
      <c r="P138" s="73"/>
      <c r="Q138" s="73"/>
      <c r="R138" s="73"/>
      <c r="S138" s="73"/>
      <c r="T138" s="74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20" t="s">
        <v>165</v>
      </c>
      <c r="AU138" s="20" t="s">
        <v>22</v>
      </c>
    </row>
    <row r="139" s="13" customFormat="1">
      <c r="A139" s="13"/>
      <c r="B139" s="192"/>
      <c r="C139" s="13"/>
      <c r="D139" s="193" t="s">
        <v>167</v>
      </c>
      <c r="E139" s="194" t="s">
        <v>3</v>
      </c>
      <c r="F139" s="195" t="s">
        <v>2465</v>
      </c>
      <c r="G139" s="13"/>
      <c r="H139" s="196">
        <v>143.196</v>
      </c>
      <c r="I139" s="197"/>
      <c r="J139" s="13"/>
      <c r="K139" s="13"/>
      <c r="L139" s="192"/>
      <c r="M139" s="198"/>
      <c r="N139" s="199"/>
      <c r="O139" s="199"/>
      <c r="P139" s="199"/>
      <c r="Q139" s="199"/>
      <c r="R139" s="199"/>
      <c r="S139" s="199"/>
      <c r="T139" s="200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94" t="s">
        <v>167</v>
      </c>
      <c r="AU139" s="194" t="s">
        <v>22</v>
      </c>
      <c r="AV139" s="13" t="s">
        <v>22</v>
      </c>
      <c r="AW139" s="13" t="s">
        <v>36</v>
      </c>
      <c r="AX139" s="13" t="s">
        <v>74</v>
      </c>
      <c r="AY139" s="194" t="s">
        <v>156</v>
      </c>
    </row>
    <row r="140" s="14" customFormat="1">
      <c r="A140" s="14"/>
      <c r="B140" s="201"/>
      <c r="C140" s="14"/>
      <c r="D140" s="193" t="s">
        <v>167</v>
      </c>
      <c r="E140" s="202" t="s">
        <v>3</v>
      </c>
      <c r="F140" s="203" t="s">
        <v>174</v>
      </c>
      <c r="G140" s="14"/>
      <c r="H140" s="204">
        <v>143.196</v>
      </c>
      <c r="I140" s="205"/>
      <c r="J140" s="14"/>
      <c r="K140" s="14"/>
      <c r="L140" s="201"/>
      <c r="M140" s="206"/>
      <c r="N140" s="207"/>
      <c r="O140" s="207"/>
      <c r="P140" s="207"/>
      <c r="Q140" s="207"/>
      <c r="R140" s="207"/>
      <c r="S140" s="207"/>
      <c r="T140" s="208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02" t="s">
        <v>167</v>
      </c>
      <c r="AU140" s="202" t="s">
        <v>22</v>
      </c>
      <c r="AV140" s="14" t="s">
        <v>163</v>
      </c>
      <c r="AW140" s="14" t="s">
        <v>36</v>
      </c>
      <c r="AX140" s="14" t="s">
        <v>81</v>
      </c>
      <c r="AY140" s="202" t="s">
        <v>156</v>
      </c>
    </row>
    <row r="141" s="2" customFormat="1" ht="24.15" customHeight="1">
      <c r="A141" s="39"/>
      <c r="B141" s="173"/>
      <c r="C141" s="174" t="s">
        <v>244</v>
      </c>
      <c r="D141" s="174" t="s">
        <v>158</v>
      </c>
      <c r="E141" s="175" t="s">
        <v>228</v>
      </c>
      <c r="F141" s="176" t="s">
        <v>229</v>
      </c>
      <c r="G141" s="177" t="s">
        <v>212</v>
      </c>
      <c r="H141" s="178">
        <v>71.597999999999999</v>
      </c>
      <c r="I141" s="179"/>
      <c r="J141" s="180">
        <f>ROUND(I141*H141,2)</f>
        <v>0</v>
      </c>
      <c r="K141" s="176" t="s">
        <v>162</v>
      </c>
      <c r="L141" s="40"/>
      <c r="M141" s="181" t="s">
        <v>3</v>
      </c>
      <c r="N141" s="182" t="s">
        <v>45</v>
      </c>
      <c r="O141" s="73"/>
      <c r="P141" s="183">
        <f>O141*H141</f>
        <v>0</v>
      </c>
      <c r="Q141" s="183">
        <v>0</v>
      </c>
      <c r="R141" s="183">
        <f>Q141*H141</f>
        <v>0</v>
      </c>
      <c r="S141" s="183">
        <v>0</v>
      </c>
      <c r="T141" s="184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185" t="s">
        <v>163</v>
      </c>
      <c r="AT141" s="185" t="s">
        <v>158</v>
      </c>
      <c r="AU141" s="185" t="s">
        <v>22</v>
      </c>
      <c r="AY141" s="20" t="s">
        <v>156</v>
      </c>
      <c r="BE141" s="186">
        <f>IF(N141="základní",J141,0)</f>
        <v>0</v>
      </c>
      <c r="BF141" s="186">
        <f>IF(N141="snížená",J141,0)</f>
        <v>0</v>
      </c>
      <c r="BG141" s="186">
        <f>IF(N141="zákl. přenesená",J141,0)</f>
        <v>0</v>
      </c>
      <c r="BH141" s="186">
        <f>IF(N141="sníž. přenesená",J141,0)</f>
        <v>0</v>
      </c>
      <c r="BI141" s="186">
        <f>IF(N141="nulová",J141,0)</f>
        <v>0</v>
      </c>
      <c r="BJ141" s="20" t="s">
        <v>81</v>
      </c>
      <c r="BK141" s="186">
        <f>ROUND(I141*H141,2)</f>
        <v>0</v>
      </c>
      <c r="BL141" s="20" t="s">
        <v>163</v>
      </c>
      <c r="BM141" s="185" t="s">
        <v>2466</v>
      </c>
    </row>
    <row r="142" s="2" customFormat="1">
      <c r="A142" s="39"/>
      <c r="B142" s="40"/>
      <c r="C142" s="39"/>
      <c r="D142" s="187" t="s">
        <v>165</v>
      </c>
      <c r="E142" s="39"/>
      <c r="F142" s="188" t="s">
        <v>231</v>
      </c>
      <c r="G142" s="39"/>
      <c r="H142" s="39"/>
      <c r="I142" s="189"/>
      <c r="J142" s="39"/>
      <c r="K142" s="39"/>
      <c r="L142" s="40"/>
      <c r="M142" s="190"/>
      <c r="N142" s="191"/>
      <c r="O142" s="73"/>
      <c r="P142" s="73"/>
      <c r="Q142" s="73"/>
      <c r="R142" s="73"/>
      <c r="S142" s="73"/>
      <c r="T142" s="74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20" t="s">
        <v>165</v>
      </c>
      <c r="AU142" s="20" t="s">
        <v>22</v>
      </c>
    </row>
    <row r="143" s="13" customFormat="1">
      <c r="A143" s="13"/>
      <c r="B143" s="192"/>
      <c r="C143" s="13"/>
      <c r="D143" s="193" t="s">
        <v>167</v>
      </c>
      <c r="E143" s="194" t="s">
        <v>3</v>
      </c>
      <c r="F143" s="195" t="s">
        <v>2467</v>
      </c>
      <c r="G143" s="13"/>
      <c r="H143" s="196">
        <v>71.597999999999999</v>
      </c>
      <c r="I143" s="197"/>
      <c r="J143" s="13"/>
      <c r="K143" s="13"/>
      <c r="L143" s="192"/>
      <c r="M143" s="198"/>
      <c r="N143" s="199"/>
      <c r="O143" s="199"/>
      <c r="P143" s="199"/>
      <c r="Q143" s="199"/>
      <c r="R143" s="199"/>
      <c r="S143" s="199"/>
      <c r="T143" s="200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194" t="s">
        <v>167</v>
      </c>
      <c r="AU143" s="194" t="s">
        <v>22</v>
      </c>
      <c r="AV143" s="13" t="s">
        <v>22</v>
      </c>
      <c r="AW143" s="13" t="s">
        <v>36</v>
      </c>
      <c r="AX143" s="13" t="s">
        <v>74</v>
      </c>
      <c r="AY143" s="194" t="s">
        <v>156</v>
      </c>
    </row>
    <row r="144" s="14" customFormat="1">
      <c r="A144" s="14"/>
      <c r="B144" s="201"/>
      <c r="C144" s="14"/>
      <c r="D144" s="193" t="s">
        <v>167</v>
      </c>
      <c r="E144" s="202" t="s">
        <v>3</v>
      </c>
      <c r="F144" s="203" t="s">
        <v>174</v>
      </c>
      <c r="G144" s="14"/>
      <c r="H144" s="204">
        <v>71.597999999999999</v>
      </c>
      <c r="I144" s="205"/>
      <c r="J144" s="14"/>
      <c r="K144" s="14"/>
      <c r="L144" s="201"/>
      <c r="M144" s="206"/>
      <c r="N144" s="207"/>
      <c r="O144" s="207"/>
      <c r="P144" s="207"/>
      <c r="Q144" s="207"/>
      <c r="R144" s="207"/>
      <c r="S144" s="207"/>
      <c r="T144" s="208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02" t="s">
        <v>167</v>
      </c>
      <c r="AU144" s="202" t="s">
        <v>22</v>
      </c>
      <c r="AV144" s="14" t="s">
        <v>163</v>
      </c>
      <c r="AW144" s="14" t="s">
        <v>36</v>
      </c>
      <c r="AX144" s="14" t="s">
        <v>81</v>
      </c>
      <c r="AY144" s="202" t="s">
        <v>156</v>
      </c>
    </row>
    <row r="145" s="2" customFormat="1" ht="33" customHeight="1">
      <c r="A145" s="39"/>
      <c r="B145" s="173"/>
      <c r="C145" s="174" t="s">
        <v>9</v>
      </c>
      <c r="D145" s="174" t="s">
        <v>158</v>
      </c>
      <c r="E145" s="175" t="s">
        <v>2468</v>
      </c>
      <c r="F145" s="176" t="s">
        <v>2469</v>
      </c>
      <c r="G145" s="177" t="s">
        <v>212</v>
      </c>
      <c r="H145" s="178">
        <v>290.976</v>
      </c>
      <c r="I145" s="179"/>
      <c r="J145" s="180">
        <f>ROUND(I145*H145,2)</f>
        <v>0</v>
      </c>
      <c r="K145" s="176" t="s">
        <v>162</v>
      </c>
      <c r="L145" s="40"/>
      <c r="M145" s="181" t="s">
        <v>3</v>
      </c>
      <c r="N145" s="182" t="s">
        <v>45</v>
      </c>
      <c r="O145" s="73"/>
      <c r="P145" s="183">
        <f>O145*H145</f>
        <v>0</v>
      </c>
      <c r="Q145" s="183">
        <v>0</v>
      </c>
      <c r="R145" s="183">
        <f>Q145*H145</f>
        <v>0</v>
      </c>
      <c r="S145" s="183">
        <v>0</v>
      </c>
      <c r="T145" s="184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185" t="s">
        <v>163</v>
      </c>
      <c r="AT145" s="185" t="s">
        <v>158</v>
      </c>
      <c r="AU145" s="185" t="s">
        <v>22</v>
      </c>
      <c r="AY145" s="20" t="s">
        <v>156</v>
      </c>
      <c r="BE145" s="186">
        <f>IF(N145="základní",J145,0)</f>
        <v>0</v>
      </c>
      <c r="BF145" s="186">
        <f>IF(N145="snížená",J145,0)</f>
        <v>0</v>
      </c>
      <c r="BG145" s="186">
        <f>IF(N145="zákl. přenesená",J145,0)</f>
        <v>0</v>
      </c>
      <c r="BH145" s="186">
        <f>IF(N145="sníž. přenesená",J145,0)</f>
        <v>0</v>
      </c>
      <c r="BI145" s="186">
        <f>IF(N145="nulová",J145,0)</f>
        <v>0</v>
      </c>
      <c r="BJ145" s="20" t="s">
        <v>81</v>
      </c>
      <c r="BK145" s="186">
        <f>ROUND(I145*H145,2)</f>
        <v>0</v>
      </c>
      <c r="BL145" s="20" t="s">
        <v>163</v>
      </c>
      <c r="BM145" s="185" t="s">
        <v>2470</v>
      </c>
    </row>
    <row r="146" s="2" customFormat="1">
      <c r="A146" s="39"/>
      <c r="B146" s="40"/>
      <c r="C146" s="39"/>
      <c r="D146" s="187" t="s">
        <v>165</v>
      </c>
      <c r="E146" s="39"/>
      <c r="F146" s="188" t="s">
        <v>2471</v>
      </c>
      <c r="G146" s="39"/>
      <c r="H146" s="39"/>
      <c r="I146" s="189"/>
      <c r="J146" s="39"/>
      <c r="K146" s="39"/>
      <c r="L146" s="40"/>
      <c r="M146" s="190"/>
      <c r="N146" s="191"/>
      <c r="O146" s="73"/>
      <c r="P146" s="73"/>
      <c r="Q146" s="73"/>
      <c r="R146" s="73"/>
      <c r="S146" s="73"/>
      <c r="T146" s="74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20" t="s">
        <v>165</v>
      </c>
      <c r="AU146" s="20" t="s">
        <v>22</v>
      </c>
    </row>
    <row r="147" s="13" customFormat="1">
      <c r="A147" s="13"/>
      <c r="B147" s="192"/>
      <c r="C147" s="13"/>
      <c r="D147" s="193" t="s">
        <v>167</v>
      </c>
      <c r="E147" s="194" t="s">
        <v>3</v>
      </c>
      <c r="F147" s="195" t="s">
        <v>2472</v>
      </c>
      <c r="G147" s="13"/>
      <c r="H147" s="196">
        <v>845.60000000000002</v>
      </c>
      <c r="I147" s="197"/>
      <c r="J147" s="13"/>
      <c r="K147" s="13"/>
      <c r="L147" s="192"/>
      <c r="M147" s="198"/>
      <c r="N147" s="199"/>
      <c r="O147" s="199"/>
      <c r="P147" s="199"/>
      <c r="Q147" s="199"/>
      <c r="R147" s="199"/>
      <c r="S147" s="199"/>
      <c r="T147" s="200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94" t="s">
        <v>167</v>
      </c>
      <c r="AU147" s="194" t="s">
        <v>22</v>
      </c>
      <c r="AV147" s="13" t="s">
        <v>22</v>
      </c>
      <c r="AW147" s="13" t="s">
        <v>36</v>
      </c>
      <c r="AX147" s="13" t="s">
        <v>74</v>
      </c>
      <c r="AY147" s="194" t="s">
        <v>156</v>
      </c>
    </row>
    <row r="148" s="13" customFormat="1">
      <c r="A148" s="13"/>
      <c r="B148" s="192"/>
      <c r="C148" s="13"/>
      <c r="D148" s="193" t="s">
        <v>167</v>
      </c>
      <c r="E148" s="194" t="s">
        <v>3</v>
      </c>
      <c r="F148" s="195" t="s">
        <v>2473</v>
      </c>
      <c r="G148" s="13"/>
      <c r="H148" s="196">
        <v>-61.600000000000001</v>
      </c>
      <c r="I148" s="197"/>
      <c r="J148" s="13"/>
      <c r="K148" s="13"/>
      <c r="L148" s="192"/>
      <c r="M148" s="198"/>
      <c r="N148" s="199"/>
      <c r="O148" s="199"/>
      <c r="P148" s="199"/>
      <c r="Q148" s="199"/>
      <c r="R148" s="199"/>
      <c r="S148" s="199"/>
      <c r="T148" s="200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94" t="s">
        <v>167</v>
      </c>
      <c r="AU148" s="194" t="s">
        <v>22</v>
      </c>
      <c r="AV148" s="13" t="s">
        <v>22</v>
      </c>
      <c r="AW148" s="13" t="s">
        <v>36</v>
      </c>
      <c r="AX148" s="13" t="s">
        <v>74</v>
      </c>
      <c r="AY148" s="194" t="s">
        <v>156</v>
      </c>
    </row>
    <row r="149" s="13" customFormat="1">
      <c r="A149" s="13"/>
      <c r="B149" s="192"/>
      <c r="C149" s="13"/>
      <c r="D149" s="193" t="s">
        <v>167</v>
      </c>
      <c r="E149" s="194" t="s">
        <v>3</v>
      </c>
      <c r="F149" s="195" t="s">
        <v>2474</v>
      </c>
      <c r="G149" s="13"/>
      <c r="H149" s="196">
        <v>-56.560000000000002</v>
      </c>
      <c r="I149" s="197"/>
      <c r="J149" s="13"/>
      <c r="K149" s="13"/>
      <c r="L149" s="192"/>
      <c r="M149" s="198"/>
      <c r="N149" s="199"/>
      <c r="O149" s="199"/>
      <c r="P149" s="199"/>
      <c r="Q149" s="199"/>
      <c r="R149" s="199"/>
      <c r="S149" s="199"/>
      <c r="T149" s="20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94" t="s">
        <v>167</v>
      </c>
      <c r="AU149" s="194" t="s">
        <v>22</v>
      </c>
      <c r="AV149" s="13" t="s">
        <v>22</v>
      </c>
      <c r="AW149" s="13" t="s">
        <v>36</v>
      </c>
      <c r="AX149" s="13" t="s">
        <v>74</v>
      </c>
      <c r="AY149" s="194" t="s">
        <v>156</v>
      </c>
    </row>
    <row r="150" s="15" customFormat="1">
      <c r="A150" s="15"/>
      <c r="B150" s="209"/>
      <c r="C150" s="15"/>
      <c r="D150" s="193" t="s">
        <v>167</v>
      </c>
      <c r="E150" s="210" t="s">
        <v>3</v>
      </c>
      <c r="F150" s="211" t="s">
        <v>219</v>
      </c>
      <c r="G150" s="15"/>
      <c r="H150" s="212">
        <v>727.44000000000005</v>
      </c>
      <c r="I150" s="213"/>
      <c r="J150" s="15"/>
      <c r="K150" s="15"/>
      <c r="L150" s="209"/>
      <c r="M150" s="214"/>
      <c r="N150" s="215"/>
      <c r="O150" s="215"/>
      <c r="P150" s="215"/>
      <c r="Q150" s="215"/>
      <c r="R150" s="215"/>
      <c r="S150" s="215"/>
      <c r="T150" s="216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10" t="s">
        <v>167</v>
      </c>
      <c r="AU150" s="210" t="s">
        <v>22</v>
      </c>
      <c r="AV150" s="15" t="s">
        <v>175</v>
      </c>
      <c r="AW150" s="15" t="s">
        <v>36</v>
      </c>
      <c r="AX150" s="15" t="s">
        <v>74</v>
      </c>
      <c r="AY150" s="210" t="s">
        <v>156</v>
      </c>
    </row>
    <row r="151" s="13" customFormat="1">
      <c r="A151" s="13"/>
      <c r="B151" s="192"/>
      <c r="C151" s="13"/>
      <c r="D151" s="193" t="s">
        <v>167</v>
      </c>
      <c r="E151" s="194" t="s">
        <v>3</v>
      </c>
      <c r="F151" s="195" t="s">
        <v>2475</v>
      </c>
      <c r="G151" s="13"/>
      <c r="H151" s="196">
        <v>290.976</v>
      </c>
      <c r="I151" s="197"/>
      <c r="J151" s="13"/>
      <c r="K151" s="13"/>
      <c r="L151" s="192"/>
      <c r="M151" s="198"/>
      <c r="N151" s="199"/>
      <c r="O151" s="199"/>
      <c r="P151" s="199"/>
      <c r="Q151" s="199"/>
      <c r="R151" s="199"/>
      <c r="S151" s="199"/>
      <c r="T151" s="200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94" t="s">
        <v>167</v>
      </c>
      <c r="AU151" s="194" t="s">
        <v>22</v>
      </c>
      <c r="AV151" s="13" t="s">
        <v>22</v>
      </c>
      <c r="AW151" s="13" t="s">
        <v>36</v>
      </c>
      <c r="AX151" s="13" t="s">
        <v>74</v>
      </c>
      <c r="AY151" s="194" t="s">
        <v>156</v>
      </c>
    </row>
    <row r="152" s="15" customFormat="1">
      <c r="A152" s="15"/>
      <c r="B152" s="209"/>
      <c r="C152" s="15"/>
      <c r="D152" s="193" t="s">
        <v>167</v>
      </c>
      <c r="E152" s="210" t="s">
        <v>3</v>
      </c>
      <c r="F152" s="211" t="s">
        <v>219</v>
      </c>
      <c r="G152" s="15"/>
      <c r="H152" s="212">
        <v>290.976</v>
      </c>
      <c r="I152" s="213"/>
      <c r="J152" s="15"/>
      <c r="K152" s="15"/>
      <c r="L152" s="209"/>
      <c r="M152" s="214"/>
      <c r="N152" s="215"/>
      <c r="O152" s="215"/>
      <c r="P152" s="215"/>
      <c r="Q152" s="215"/>
      <c r="R152" s="215"/>
      <c r="S152" s="215"/>
      <c r="T152" s="216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10" t="s">
        <v>167</v>
      </c>
      <c r="AU152" s="210" t="s">
        <v>22</v>
      </c>
      <c r="AV152" s="15" t="s">
        <v>175</v>
      </c>
      <c r="AW152" s="15" t="s">
        <v>36</v>
      </c>
      <c r="AX152" s="15" t="s">
        <v>81</v>
      </c>
      <c r="AY152" s="210" t="s">
        <v>156</v>
      </c>
    </row>
    <row r="153" s="2" customFormat="1" ht="24.15" customHeight="1">
      <c r="A153" s="39"/>
      <c r="B153" s="173"/>
      <c r="C153" s="174" t="s">
        <v>254</v>
      </c>
      <c r="D153" s="174" t="s">
        <v>158</v>
      </c>
      <c r="E153" s="175" t="s">
        <v>2476</v>
      </c>
      <c r="F153" s="176" t="s">
        <v>2477</v>
      </c>
      <c r="G153" s="177" t="s">
        <v>212</v>
      </c>
      <c r="H153" s="178">
        <v>290.976</v>
      </c>
      <c r="I153" s="179"/>
      <c r="J153" s="180">
        <f>ROUND(I153*H153,2)</f>
        <v>0</v>
      </c>
      <c r="K153" s="176" t="s">
        <v>162</v>
      </c>
      <c r="L153" s="40"/>
      <c r="M153" s="181" t="s">
        <v>3</v>
      </c>
      <c r="N153" s="182" t="s">
        <v>45</v>
      </c>
      <c r="O153" s="73"/>
      <c r="P153" s="183">
        <f>O153*H153</f>
        <v>0</v>
      </c>
      <c r="Q153" s="183">
        <v>0</v>
      </c>
      <c r="R153" s="183">
        <f>Q153*H153</f>
        <v>0</v>
      </c>
      <c r="S153" s="183">
        <v>0</v>
      </c>
      <c r="T153" s="184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185" t="s">
        <v>163</v>
      </c>
      <c r="AT153" s="185" t="s">
        <v>158</v>
      </c>
      <c r="AU153" s="185" t="s">
        <v>22</v>
      </c>
      <c r="AY153" s="20" t="s">
        <v>156</v>
      </c>
      <c r="BE153" s="186">
        <f>IF(N153="základní",J153,0)</f>
        <v>0</v>
      </c>
      <c r="BF153" s="186">
        <f>IF(N153="snížená",J153,0)</f>
        <v>0</v>
      </c>
      <c r="BG153" s="186">
        <f>IF(N153="zákl. přenesená",J153,0)</f>
        <v>0</v>
      </c>
      <c r="BH153" s="186">
        <f>IF(N153="sníž. přenesená",J153,0)</f>
        <v>0</v>
      </c>
      <c r="BI153" s="186">
        <f>IF(N153="nulová",J153,0)</f>
        <v>0</v>
      </c>
      <c r="BJ153" s="20" t="s">
        <v>81</v>
      </c>
      <c r="BK153" s="186">
        <f>ROUND(I153*H153,2)</f>
        <v>0</v>
      </c>
      <c r="BL153" s="20" t="s">
        <v>163</v>
      </c>
      <c r="BM153" s="185" t="s">
        <v>2478</v>
      </c>
    </row>
    <row r="154" s="2" customFormat="1">
      <c r="A154" s="39"/>
      <c r="B154" s="40"/>
      <c r="C154" s="39"/>
      <c r="D154" s="187" t="s">
        <v>165</v>
      </c>
      <c r="E154" s="39"/>
      <c r="F154" s="188" t="s">
        <v>2479</v>
      </c>
      <c r="G154" s="39"/>
      <c r="H154" s="39"/>
      <c r="I154" s="189"/>
      <c r="J154" s="39"/>
      <c r="K154" s="39"/>
      <c r="L154" s="40"/>
      <c r="M154" s="190"/>
      <c r="N154" s="191"/>
      <c r="O154" s="73"/>
      <c r="P154" s="73"/>
      <c r="Q154" s="73"/>
      <c r="R154" s="73"/>
      <c r="S154" s="73"/>
      <c r="T154" s="74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20" t="s">
        <v>165</v>
      </c>
      <c r="AU154" s="20" t="s">
        <v>22</v>
      </c>
    </row>
    <row r="155" s="13" customFormat="1">
      <c r="A155" s="13"/>
      <c r="B155" s="192"/>
      <c r="C155" s="13"/>
      <c r="D155" s="193" t="s">
        <v>167</v>
      </c>
      <c r="E155" s="194" t="s">
        <v>3</v>
      </c>
      <c r="F155" s="195" t="s">
        <v>2480</v>
      </c>
      <c r="G155" s="13"/>
      <c r="H155" s="196">
        <v>290.976</v>
      </c>
      <c r="I155" s="197"/>
      <c r="J155" s="13"/>
      <c r="K155" s="13"/>
      <c r="L155" s="192"/>
      <c r="M155" s="198"/>
      <c r="N155" s="199"/>
      <c r="O155" s="199"/>
      <c r="P155" s="199"/>
      <c r="Q155" s="199"/>
      <c r="R155" s="199"/>
      <c r="S155" s="199"/>
      <c r="T155" s="200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194" t="s">
        <v>167</v>
      </c>
      <c r="AU155" s="194" t="s">
        <v>22</v>
      </c>
      <c r="AV155" s="13" t="s">
        <v>22</v>
      </c>
      <c r="AW155" s="13" t="s">
        <v>36</v>
      </c>
      <c r="AX155" s="13" t="s">
        <v>74</v>
      </c>
      <c r="AY155" s="194" t="s">
        <v>156</v>
      </c>
    </row>
    <row r="156" s="14" customFormat="1">
      <c r="A156" s="14"/>
      <c r="B156" s="201"/>
      <c r="C156" s="14"/>
      <c r="D156" s="193" t="s">
        <v>167</v>
      </c>
      <c r="E156" s="202" t="s">
        <v>3</v>
      </c>
      <c r="F156" s="203" t="s">
        <v>174</v>
      </c>
      <c r="G156" s="14"/>
      <c r="H156" s="204">
        <v>290.976</v>
      </c>
      <c r="I156" s="205"/>
      <c r="J156" s="14"/>
      <c r="K156" s="14"/>
      <c r="L156" s="201"/>
      <c r="M156" s="206"/>
      <c r="N156" s="207"/>
      <c r="O156" s="207"/>
      <c r="P156" s="207"/>
      <c r="Q156" s="207"/>
      <c r="R156" s="207"/>
      <c r="S156" s="207"/>
      <c r="T156" s="208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02" t="s">
        <v>167</v>
      </c>
      <c r="AU156" s="202" t="s">
        <v>22</v>
      </c>
      <c r="AV156" s="14" t="s">
        <v>163</v>
      </c>
      <c r="AW156" s="14" t="s">
        <v>36</v>
      </c>
      <c r="AX156" s="14" t="s">
        <v>81</v>
      </c>
      <c r="AY156" s="202" t="s">
        <v>156</v>
      </c>
    </row>
    <row r="157" s="2" customFormat="1" ht="24.15" customHeight="1">
      <c r="A157" s="39"/>
      <c r="B157" s="173"/>
      <c r="C157" s="174" t="s">
        <v>262</v>
      </c>
      <c r="D157" s="174" t="s">
        <v>158</v>
      </c>
      <c r="E157" s="175" t="s">
        <v>2481</v>
      </c>
      <c r="F157" s="176" t="s">
        <v>2482</v>
      </c>
      <c r="G157" s="177" t="s">
        <v>212</v>
      </c>
      <c r="H157" s="178">
        <v>145.488</v>
      </c>
      <c r="I157" s="179"/>
      <c r="J157" s="180">
        <f>ROUND(I157*H157,2)</f>
        <v>0</v>
      </c>
      <c r="K157" s="176" t="s">
        <v>162</v>
      </c>
      <c r="L157" s="40"/>
      <c r="M157" s="181" t="s">
        <v>3</v>
      </c>
      <c r="N157" s="182" t="s">
        <v>45</v>
      </c>
      <c r="O157" s="73"/>
      <c r="P157" s="183">
        <f>O157*H157</f>
        <v>0</v>
      </c>
      <c r="Q157" s="183">
        <v>0</v>
      </c>
      <c r="R157" s="183">
        <f>Q157*H157</f>
        <v>0</v>
      </c>
      <c r="S157" s="183">
        <v>0</v>
      </c>
      <c r="T157" s="184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185" t="s">
        <v>163</v>
      </c>
      <c r="AT157" s="185" t="s">
        <v>158</v>
      </c>
      <c r="AU157" s="185" t="s">
        <v>22</v>
      </c>
      <c r="AY157" s="20" t="s">
        <v>156</v>
      </c>
      <c r="BE157" s="186">
        <f>IF(N157="základní",J157,0)</f>
        <v>0</v>
      </c>
      <c r="BF157" s="186">
        <f>IF(N157="snížená",J157,0)</f>
        <v>0</v>
      </c>
      <c r="BG157" s="186">
        <f>IF(N157="zákl. přenesená",J157,0)</f>
        <v>0</v>
      </c>
      <c r="BH157" s="186">
        <f>IF(N157="sníž. přenesená",J157,0)</f>
        <v>0</v>
      </c>
      <c r="BI157" s="186">
        <f>IF(N157="nulová",J157,0)</f>
        <v>0</v>
      </c>
      <c r="BJ157" s="20" t="s">
        <v>81</v>
      </c>
      <c r="BK157" s="186">
        <f>ROUND(I157*H157,2)</f>
        <v>0</v>
      </c>
      <c r="BL157" s="20" t="s">
        <v>163</v>
      </c>
      <c r="BM157" s="185" t="s">
        <v>2483</v>
      </c>
    </row>
    <row r="158" s="2" customFormat="1">
      <c r="A158" s="39"/>
      <c r="B158" s="40"/>
      <c r="C158" s="39"/>
      <c r="D158" s="187" t="s">
        <v>165</v>
      </c>
      <c r="E158" s="39"/>
      <c r="F158" s="188" t="s">
        <v>2484</v>
      </c>
      <c r="G158" s="39"/>
      <c r="H158" s="39"/>
      <c r="I158" s="189"/>
      <c r="J158" s="39"/>
      <c r="K158" s="39"/>
      <c r="L158" s="40"/>
      <c r="M158" s="190"/>
      <c r="N158" s="191"/>
      <c r="O158" s="73"/>
      <c r="P158" s="73"/>
      <c r="Q158" s="73"/>
      <c r="R158" s="73"/>
      <c r="S158" s="73"/>
      <c r="T158" s="74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20" t="s">
        <v>165</v>
      </c>
      <c r="AU158" s="20" t="s">
        <v>22</v>
      </c>
    </row>
    <row r="159" s="13" customFormat="1">
      <c r="A159" s="13"/>
      <c r="B159" s="192"/>
      <c r="C159" s="13"/>
      <c r="D159" s="193" t="s">
        <v>167</v>
      </c>
      <c r="E159" s="194" t="s">
        <v>3</v>
      </c>
      <c r="F159" s="195" t="s">
        <v>2485</v>
      </c>
      <c r="G159" s="13"/>
      <c r="H159" s="196">
        <v>145.488</v>
      </c>
      <c r="I159" s="197"/>
      <c r="J159" s="13"/>
      <c r="K159" s="13"/>
      <c r="L159" s="192"/>
      <c r="M159" s="198"/>
      <c r="N159" s="199"/>
      <c r="O159" s="199"/>
      <c r="P159" s="199"/>
      <c r="Q159" s="199"/>
      <c r="R159" s="199"/>
      <c r="S159" s="199"/>
      <c r="T159" s="200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194" t="s">
        <v>167</v>
      </c>
      <c r="AU159" s="194" t="s">
        <v>22</v>
      </c>
      <c r="AV159" s="13" t="s">
        <v>22</v>
      </c>
      <c r="AW159" s="13" t="s">
        <v>36</v>
      </c>
      <c r="AX159" s="13" t="s">
        <v>74</v>
      </c>
      <c r="AY159" s="194" t="s">
        <v>156</v>
      </c>
    </row>
    <row r="160" s="14" customFormat="1">
      <c r="A160" s="14"/>
      <c r="B160" s="201"/>
      <c r="C160" s="14"/>
      <c r="D160" s="193" t="s">
        <v>167</v>
      </c>
      <c r="E160" s="202" t="s">
        <v>3</v>
      </c>
      <c r="F160" s="203" t="s">
        <v>174</v>
      </c>
      <c r="G160" s="14"/>
      <c r="H160" s="204">
        <v>145.488</v>
      </c>
      <c r="I160" s="205"/>
      <c r="J160" s="14"/>
      <c r="K160" s="14"/>
      <c r="L160" s="201"/>
      <c r="M160" s="206"/>
      <c r="N160" s="207"/>
      <c r="O160" s="207"/>
      <c r="P160" s="207"/>
      <c r="Q160" s="207"/>
      <c r="R160" s="207"/>
      <c r="S160" s="207"/>
      <c r="T160" s="208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02" t="s">
        <v>167</v>
      </c>
      <c r="AU160" s="202" t="s">
        <v>22</v>
      </c>
      <c r="AV160" s="14" t="s">
        <v>163</v>
      </c>
      <c r="AW160" s="14" t="s">
        <v>36</v>
      </c>
      <c r="AX160" s="14" t="s">
        <v>81</v>
      </c>
      <c r="AY160" s="202" t="s">
        <v>156</v>
      </c>
    </row>
    <row r="161" s="2" customFormat="1" ht="24.15" customHeight="1">
      <c r="A161" s="39"/>
      <c r="B161" s="173"/>
      <c r="C161" s="174" t="s">
        <v>267</v>
      </c>
      <c r="D161" s="174" t="s">
        <v>158</v>
      </c>
      <c r="E161" s="175" t="s">
        <v>234</v>
      </c>
      <c r="F161" s="176" t="s">
        <v>235</v>
      </c>
      <c r="G161" s="177" t="s">
        <v>212</v>
      </c>
      <c r="H161" s="178">
        <v>54.271999999999998</v>
      </c>
      <c r="I161" s="179"/>
      <c r="J161" s="180">
        <f>ROUND(I161*H161,2)</f>
        <v>0</v>
      </c>
      <c r="K161" s="176" t="s">
        <v>162</v>
      </c>
      <c r="L161" s="40"/>
      <c r="M161" s="181" t="s">
        <v>3</v>
      </c>
      <c r="N161" s="182" t="s">
        <v>45</v>
      </c>
      <c r="O161" s="73"/>
      <c r="P161" s="183">
        <f>O161*H161</f>
        <v>0</v>
      </c>
      <c r="Q161" s="183">
        <v>0</v>
      </c>
      <c r="R161" s="183">
        <f>Q161*H161</f>
        <v>0</v>
      </c>
      <c r="S161" s="183">
        <v>0</v>
      </c>
      <c r="T161" s="184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185" t="s">
        <v>163</v>
      </c>
      <c r="AT161" s="185" t="s">
        <v>158</v>
      </c>
      <c r="AU161" s="185" t="s">
        <v>22</v>
      </c>
      <c r="AY161" s="20" t="s">
        <v>156</v>
      </c>
      <c r="BE161" s="186">
        <f>IF(N161="základní",J161,0)</f>
        <v>0</v>
      </c>
      <c r="BF161" s="186">
        <f>IF(N161="snížená",J161,0)</f>
        <v>0</v>
      </c>
      <c r="BG161" s="186">
        <f>IF(N161="zákl. přenesená",J161,0)</f>
        <v>0</v>
      </c>
      <c r="BH161" s="186">
        <f>IF(N161="sníž. přenesená",J161,0)</f>
        <v>0</v>
      </c>
      <c r="BI161" s="186">
        <f>IF(N161="nulová",J161,0)</f>
        <v>0</v>
      </c>
      <c r="BJ161" s="20" t="s">
        <v>81</v>
      </c>
      <c r="BK161" s="186">
        <f>ROUND(I161*H161,2)</f>
        <v>0</v>
      </c>
      <c r="BL161" s="20" t="s">
        <v>163</v>
      </c>
      <c r="BM161" s="185" t="s">
        <v>2486</v>
      </c>
    </row>
    <row r="162" s="2" customFormat="1">
      <c r="A162" s="39"/>
      <c r="B162" s="40"/>
      <c r="C162" s="39"/>
      <c r="D162" s="187" t="s">
        <v>165</v>
      </c>
      <c r="E162" s="39"/>
      <c r="F162" s="188" t="s">
        <v>237</v>
      </c>
      <c r="G162" s="39"/>
      <c r="H162" s="39"/>
      <c r="I162" s="189"/>
      <c r="J162" s="39"/>
      <c r="K162" s="39"/>
      <c r="L162" s="40"/>
      <c r="M162" s="190"/>
      <c r="N162" s="191"/>
      <c r="O162" s="73"/>
      <c r="P162" s="73"/>
      <c r="Q162" s="73"/>
      <c r="R162" s="73"/>
      <c r="S162" s="73"/>
      <c r="T162" s="74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20" t="s">
        <v>165</v>
      </c>
      <c r="AU162" s="20" t="s">
        <v>22</v>
      </c>
    </row>
    <row r="163" s="13" customFormat="1">
      <c r="A163" s="13"/>
      <c r="B163" s="192"/>
      <c r="C163" s="13"/>
      <c r="D163" s="193" t="s">
        <v>167</v>
      </c>
      <c r="E163" s="194" t="s">
        <v>3</v>
      </c>
      <c r="F163" s="195" t="s">
        <v>2487</v>
      </c>
      <c r="G163" s="13"/>
      <c r="H163" s="196">
        <v>54.271999999999998</v>
      </c>
      <c r="I163" s="197"/>
      <c r="J163" s="13"/>
      <c r="K163" s="13"/>
      <c r="L163" s="192"/>
      <c r="M163" s="198"/>
      <c r="N163" s="199"/>
      <c r="O163" s="199"/>
      <c r="P163" s="199"/>
      <c r="Q163" s="199"/>
      <c r="R163" s="199"/>
      <c r="S163" s="199"/>
      <c r="T163" s="200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194" t="s">
        <v>167</v>
      </c>
      <c r="AU163" s="194" t="s">
        <v>22</v>
      </c>
      <c r="AV163" s="13" t="s">
        <v>22</v>
      </c>
      <c r="AW163" s="13" t="s">
        <v>36</v>
      </c>
      <c r="AX163" s="13" t="s">
        <v>74</v>
      </c>
      <c r="AY163" s="194" t="s">
        <v>156</v>
      </c>
    </row>
    <row r="164" s="14" customFormat="1">
      <c r="A164" s="14"/>
      <c r="B164" s="201"/>
      <c r="C164" s="14"/>
      <c r="D164" s="193" t="s">
        <v>167</v>
      </c>
      <c r="E164" s="202" t="s">
        <v>3</v>
      </c>
      <c r="F164" s="203" t="s">
        <v>174</v>
      </c>
      <c r="G164" s="14"/>
      <c r="H164" s="204">
        <v>54.271999999999998</v>
      </c>
      <c r="I164" s="205"/>
      <c r="J164" s="14"/>
      <c r="K164" s="14"/>
      <c r="L164" s="201"/>
      <c r="M164" s="206"/>
      <c r="N164" s="207"/>
      <c r="O164" s="207"/>
      <c r="P164" s="207"/>
      <c r="Q164" s="207"/>
      <c r="R164" s="207"/>
      <c r="S164" s="207"/>
      <c r="T164" s="208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02" t="s">
        <v>167</v>
      </c>
      <c r="AU164" s="202" t="s">
        <v>22</v>
      </c>
      <c r="AV164" s="14" t="s">
        <v>163</v>
      </c>
      <c r="AW164" s="14" t="s">
        <v>36</v>
      </c>
      <c r="AX164" s="14" t="s">
        <v>81</v>
      </c>
      <c r="AY164" s="202" t="s">
        <v>156</v>
      </c>
    </row>
    <row r="165" s="2" customFormat="1" ht="21.75" customHeight="1">
      <c r="A165" s="39"/>
      <c r="B165" s="173"/>
      <c r="C165" s="174" t="s">
        <v>273</v>
      </c>
      <c r="D165" s="174" t="s">
        <v>158</v>
      </c>
      <c r="E165" s="175" t="s">
        <v>1323</v>
      </c>
      <c r="F165" s="176" t="s">
        <v>1324</v>
      </c>
      <c r="G165" s="177" t="s">
        <v>205</v>
      </c>
      <c r="H165" s="178">
        <v>1691.2000000000001</v>
      </c>
      <c r="I165" s="179"/>
      <c r="J165" s="180">
        <f>ROUND(I165*H165,2)</f>
        <v>0</v>
      </c>
      <c r="K165" s="176" t="s">
        <v>162</v>
      </c>
      <c r="L165" s="40"/>
      <c r="M165" s="181" t="s">
        <v>3</v>
      </c>
      <c r="N165" s="182" t="s">
        <v>45</v>
      </c>
      <c r="O165" s="73"/>
      <c r="P165" s="183">
        <f>O165*H165</f>
        <v>0</v>
      </c>
      <c r="Q165" s="183">
        <v>0.00084000000000000003</v>
      </c>
      <c r="R165" s="183">
        <f>Q165*H165</f>
        <v>1.4206080000000001</v>
      </c>
      <c r="S165" s="183">
        <v>0</v>
      </c>
      <c r="T165" s="184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185" t="s">
        <v>163</v>
      </c>
      <c r="AT165" s="185" t="s">
        <v>158</v>
      </c>
      <c r="AU165" s="185" t="s">
        <v>22</v>
      </c>
      <c r="AY165" s="20" t="s">
        <v>156</v>
      </c>
      <c r="BE165" s="186">
        <f>IF(N165="základní",J165,0)</f>
        <v>0</v>
      </c>
      <c r="BF165" s="186">
        <f>IF(N165="snížená",J165,0)</f>
        <v>0</v>
      </c>
      <c r="BG165" s="186">
        <f>IF(N165="zákl. přenesená",J165,0)</f>
        <v>0</v>
      </c>
      <c r="BH165" s="186">
        <f>IF(N165="sníž. přenesená",J165,0)</f>
        <v>0</v>
      </c>
      <c r="BI165" s="186">
        <f>IF(N165="nulová",J165,0)</f>
        <v>0</v>
      </c>
      <c r="BJ165" s="20" t="s">
        <v>81</v>
      </c>
      <c r="BK165" s="186">
        <f>ROUND(I165*H165,2)</f>
        <v>0</v>
      </c>
      <c r="BL165" s="20" t="s">
        <v>163</v>
      </c>
      <c r="BM165" s="185" t="s">
        <v>2488</v>
      </c>
    </row>
    <row r="166" s="2" customFormat="1">
      <c r="A166" s="39"/>
      <c r="B166" s="40"/>
      <c r="C166" s="39"/>
      <c r="D166" s="187" t="s">
        <v>165</v>
      </c>
      <c r="E166" s="39"/>
      <c r="F166" s="188" t="s">
        <v>1326</v>
      </c>
      <c r="G166" s="39"/>
      <c r="H166" s="39"/>
      <c r="I166" s="189"/>
      <c r="J166" s="39"/>
      <c r="K166" s="39"/>
      <c r="L166" s="40"/>
      <c r="M166" s="190"/>
      <c r="N166" s="191"/>
      <c r="O166" s="73"/>
      <c r="P166" s="73"/>
      <c r="Q166" s="73"/>
      <c r="R166" s="73"/>
      <c r="S166" s="73"/>
      <c r="T166" s="74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20" t="s">
        <v>165</v>
      </c>
      <c r="AU166" s="20" t="s">
        <v>22</v>
      </c>
    </row>
    <row r="167" s="13" customFormat="1">
      <c r="A167" s="13"/>
      <c r="B167" s="192"/>
      <c r="C167" s="13"/>
      <c r="D167" s="193" t="s">
        <v>167</v>
      </c>
      <c r="E167" s="194" t="s">
        <v>3</v>
      </c>
      <c r="F167" s="195" t="s">
        <v>2489</v>
      </c>
      <c r="G167" s="13"/>
      <c r="H167" s="196">
        <v>1691.2000000000001</v>
      </c>
      <c r="I167" s="197"/>
      <c r="J167" s="13"/>
      <c r="K167" s="13"/>
      <c r="L167" s="192"/>
      <c r="M167" s="198"/>
      <c r="N167" s="199"/>
      <c r="O167" s="199"/>
      <c r="P167" s="199"/>
      <c r="Q167" s="199"/>
      <c r="R167" s="199"/>
      <c r="S167" s="199"/>
      <c r="T167" s="200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194" t="s">
        <v>167</v>
      </c>
      <c r="AU167" s="194" t="s">
        <v>22</v>
      </c>
      <c r="AV167" s="13" t="s">
        <v>22</v>
      </c>
      <c r="AW167" s="13" t="s">
        <v>36</v>
      </c>
      <c r="AX167" s="13" t="s">
        <v>74</v>
      </c>
      <c r="AY167" s="194" t="s">
        <v>156</v>
      </c>
    </row>
    <row r="168" s="14" customFormat="1">
      <c r="A168" s="14"/>
      <c r="B168" s="201"/>
      <c r="C168" s="14"/>
      <c r="D168" s="193" t="s">
        <v>167</v>
      </c>
      <c r="E168" s="202" t="s">
        <v>3</v>
      </c>
      <c r="F168" s="203" t="s">
        <v>174</v>
      </c>
      <c r="G168" s="14"/>
      <c r="H168" s="204">
        <v>1691.2000000000001</v>
      </c>
      <c r="I168" s="205"/>
      <c r="J168" s="14"/>
      <c r="K168" s="14"/>
      <c r="L168" s="201"/>
      <c r="M168" s="206"/>
      <c r="N168" s="207"/>
      <c r="O168" s="207"/>
      <c r="P168" s="207"/>
      <c r="Q168" s="207"/>
      <c r="R168" s="207"/>
      <c r="S168" s="207"/>
      <c r="T168" s="208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02" t="s">
        <v>167</v>
      </c>
      <c r="AU168" s="202" t="s">
        <v>22</v>
      </c>
      <c r="AV168" s="14" t="s">
        <v>163</v>
      </c>
      <c r="AW168" s="14" t="s">
        <v>36</v>
      </c>
      <c r="AX168" s="14" t="s">
        <v>81</v>
      </c>
      <c r="AY168" s="202" t="s">
        <v>156</v>
      </c>
    </row>
    <row r="169" s="2" customFormat="1" ht="24.15" customHeight="1">
      <c r="A169" s="39"/>
      <c r="B169" s="173"/>
      <c r="C169" s="174" t="s">
        <v>279</v>
      </c>
      <c r="D169" s="174" t="s">
        <v>158</v>
      </c>
      <c r="E169" s="175" t="s">
        <v>1333</v>
      </c>
      <c r="F169" s="176" t="s">
        <v>1334</v>
      </c>
      <c r="G169" s="177" t="s">
        <v>205</v>
      </c>
      <c r="H169" s="178">
        <v>1691.2000000000001</v>
      </c>
      <c r="I169" s="179"/>
      <c r="J169" s="180">
        <f>ROUND(I169*H169,2)</f>
        <v>0</v>
      </c>
      <c r="K169" s="176" t="s">
        <v>162</v>
      </c>
      <c r="L169" s="40"/>
      <c r="M169" s="181" t="s">
        <v>3</v>
      </c>
      <c r="N169" s="182" t="s">
        <v>45</v>
      </c>
      <c r="O169" s="73"/>
      <c r="P169" s="183">
        <f>O169*H169</f>
        <v>0</v>
      </c>
      <c r="Q169" s="183">
        <v>0</v>
      </c>
      <c r="R169" s="183">
        <f>Q169*H169</f>
        <v>0</v>
      </c>
      <c r="S169" s="183">
        <v>0</v>
      </c>
      <c r="T169" s="184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185" t="s">
        <v>163</v>
      </c>
      <c r="AT169" s="185" t="s">
        <v>158</v>
      </c>
      <c r="AU169" s="185" t="s">
        <v>22</v>
      </c>
      <c r="AY169" s="20" t="s">
        <v>156</v>
      </c>
      <c r="BE169" s="186">
        <f>IF(N169="základní",J169,0)</f>
        <v>0</v>
      </c>
      <c r="BF169" s="186">
        <f>IF(N169="snížená",J169,0)</f>
        <v>0</v>
      </c>
      <c r="BG169" s="186">
        <f>IF(N169="zákl. přenesená",J169,0)</f>
        <v>0</v>
      </c>
      <c r="BH169" s="186">
        <f>IF(N169="sníž. přenesená",J169,0)</f>
        <v>0</v>
      </c>
      <c r="BI169" s="186">
        <f>IF(N169="nulová",J169,0)</f>
        <v>0</v>
      </c>
      <c r="BJ169" s="20" t="s">
        <v>81</v>
      </c>
      <c r="BK169" s="186">
        <f>ROUND(I169*H169,2)</f>
        <v>0</v>
      </c>
      <c r="BL169" s="20" t="s">
        <v>163</v>
      </c>
      <c r="BM169" s="185" t="s">
        <v>2490</v>
      </c>
    </row>
    <row r="170" s="2" customFormat="1">
      <c r="A170" s="39"/>
      <c r="B170" s="40"/>
      <c r="C170" s="39"/>
      <c r="D170" s="187" t="s">
        <v>165</v>
      </c>
      <c r="E170" s="39"/>
      <c r="F170" s="188" t="s">
        <v>1336</v>
      </c>
      <c r="G170" s="39"/>
      <c r="H170" s="39"/>
      <c r="I170" s="189"/>
      <c r="J170" s="39"/>
      <c r="K170" s="39"/>
      <c r="L170" s="40"/>
      <c r="M170" s="190"/>
      <c r="N170" s="191"/>
      <c r="O170" s="73"/>
      <c r="P170" s="73"/>
      <c r="Q170" s="73"/>
      <c r="R170" s="73"/>
      <c r="S170" s="73"/>
      <c r="T170" s="74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20" t="s">
        <v>165</v>
      </c>
      <c r="AU170" s="20" t="s">
        <v>22</v>
      </c>
    </row>
    <row r="171" s="2" customFormat="1" ht="16.5" customHeight="1">
      <c r="A171" s="39"/>
      <c r="B171" s="173"/>
      <c r="C171" s="174" t="s">
        <v>8</v>
      </c>
      <c r="D171" s="174" t="s">
        <v>158</v>
      </c>
      <c r="E171" s="175" t="s">
        <v>255</v>
      </c>
      <c r="F171" s="176" t="s">
        <v>256</v>
      </c>
      <c r="G171" s="177" t="s">
        <v>205</v>
      </c>
      <c r="H171" s="178">
        <v>720.94000000000005</v>
      </c>
      <c r="I171" s="179"/>
      <c r="J171" s="180">
        <f>ROUND(I171*H171,2)</f>
        <v>0</v>
      </c>
      <c r="K171" s="176" t="s">
        <v>162</v>
      </c>
      <c r="L171" s="40"/>
      <c r="M171" s="181" t="s">
        <v>3</v>
      </c>
      <c r="N171" s="182" t="s">
        <v>45</v>
      </c>
      <c r="O171" s="73"/>
      <c r="P171" s="183">
        <f>O171*H171</f>
        <v>0</v>
      </c>
      <c r="Q171" s="183">
        <v>0.00069999999999999999</v>
      </c>
      <c r="R171" s="183">
        <f>Q171*H171</f>
        <v>0.50465800000000005</v>
      </c>
      <c r="S171" s="183">
        <v>0</v>
      </c>
      <c r="T171" s="184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185" t="s">
        <v>163</v>
      </c>
      <c r="AT171" s="185" t="s">
        <v>158</v>
      </c>
      <c r="AU171" s="185" t="s">
        <v>22</v>
      </c>
      <c r="AY171" s="20" t="s">
        <v>156</v>
      </c>
      <c r="BE171" s="186">
        <f>IF(N171="základní",J171,0)</f>
        <v>0</v>
      </c>
      <c r="BF171" s="186">
        <f>IF(N171="snížená",J171,0)</f>
        <v>0</v>
      </c>
      <c r="BG171" s="186">
        <f>IF(N171="zákl. přenesená",J171,0)</f>
        <v>0</v>
      </c>
      <c r="BH171" s="186">
        <f>IF(N171="sníž. přenesená",J171,0)</f>
        <v>0</v>
      </c>
      <c r="BI171" s="186">
        <f>IF(N171="nulová",J171,0)</f>
        <v>0</v>
      </c>
      <c r="BJ171" s="20" t="s">
        <v>81</v>
      </c>
      <c r="BK171" s="186">
        <f>ROUND(I171*H171,2)</f>
        <v>0</v>
      </c>
      <c r="BL171" s="20" t="s">
        <v>163</v>
      </c>
      <c r="BM171" s="185" t="s">
        <v>2491</v>
      </c>
    </row>
    <row r="172" s="2" customFormat="1">
      <c r="A172" s="39"/>
      <c r="B172" s="40"/>
      <c r="C172" s="39"/>
      <c r="D172" s="187" t="s">
        <v>165</v>
      </c>
      <c r="E172" s="39"/>
      <c r="F172" s="188" t="s">
        <v>258</v>
      </c>
      <c r="G172" s="39"/>
      <c r="H172" s="39"/>
      <c r="I172" s="189"/>
      <c r="J172" s="39"/>
      <c r="K172" s="39"/>
      <c r="L172" s="40"/>
      <c r="M172" s="190"/>
      <c r="N172" s="191"/>
      <c r="O172" s="73"/>
      <c r="P172" s="73"/>
      <c r="Q172" s="73"/>
      <c r="R172" s="73"/>
      <c r="S172" s="73"/>
      <c r="T172" s="74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20" t="s">
        <v>165</v>
      </c>
      <c r="AU172" s="20" t="s">
        <v>22</v>
      </c>
    </row>
    <row r="173" s="13" customFormat="1">
      <c r="A173" s="13"/>
      <c r="B173" s="192"/>
      <c r="C173" s="13"/>
      <c r="D173" s="193" t="s">
        <v>167</v>
      </c>
      <c r="E173" s="194" t="s">
        <v>3</v>
      </c>
      <c r="F173" s="195" t="s">
        <v>2492</v>
      </c>
      <c r="G173" s="13"/>
      <c r="H173" s="196">
        <v>720.94000000000005</v>
      </c>
      <c r="I173" s="197"/>
      <c r="J173" s="13"/>
      <c r="K173" s="13"/>
      <c r="L173" s="192"/>
      <c r="M173" s="198"/>
      <c r="N173" s="199"/>
      <c r="O173" s="199"/>
      <c r="P173" s="199"/>
      <c r="Q173" s="199"/>
      <c r="R173" s="199"/>
      <c r="S173" s="199"/>
      <c r="T173" s="200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94" t="s">
        <v>167</v>
      </c>
      <c r="AU173" s="194" t="s">
        <v>22</v>
      </c>
      <c r="AV173" s="13" t="s">
        <v>22</v>
      </c>
      <c r="AW173" s="13" t="s">
        <v>36</v>
      </c>
      <c r="AX173" s="13" t="s">
        <v>74</v>
      </c>
      <c r="AY173" s="194" t="s">
        <v>156</v>
      </c>
    </row>
    <row r="174" s="14" customFormat="1">
      <c r="A174" s="14"/>
      <c r="B174" s="201"/>
      <c r="C174" s="14"/>
      <c r="D174" s="193" t="s">
        <v>167</v>
      </c>
      <c r="E174" s="202" t="s">
        <v>3</v>
      </c>
      <c r="F174" s="203" t="s">
        <v>174</v>
      </c>
      <c r="G174" s="14"/>
      <c r="H174" s="204">
        <v>720.94000000000005</v>
      </c>
      <c r="I174" s="205"/>
      <c r="J174" s="14"/>
      <c r="K174" s="14"/>
      <c r="L174" s="201"/>
      <c r="M174" s="206"/>
      <c r="N174" s="207"/>
      <c r="O174" s="207"/>
      <c r="P174" s="207"/>
      <c r="Q174" s="207"/>
      <c r="R174" s="207"/>
      <c r="S174" s="207"/>
      <c r="T174" s="208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02" t="s">
        <v>167</v>
      </c>
      <c r="AU174" s="202" t="s">
        <v>22</v>
      </c>
      <c r="AV174" s="14" t="s">
        <v>163</v>
      </c>
      <c r="AW174" s="14" t="s">
        <v>36</v>
      </c>
      <c r="AX174" s="14" t="s">
        <v>81</v>
      </c>
      <c r="AY174" s="202" t="s">
        <v>156</v>
      </c>
    </row>
    <row r="175" s="2" customFormat="1" ht="24.15" customHeight="1">
      <c r="A175" s="39"/>
      <c r="B175" s="173"/>
      <c r="C175" s="174" t="s">
        <v>292</v>
      </c>
      <c r="D175" s="174" t="s">
        <v>158</v>
      </c>
      <c r="E175" s="175" t="s">
        <v>263</v>
      </c>
      <c r="F175" s="176" t="s">
        <v>264</v>
      </c>
      <c r="G175" s="177" t="s">
        <v>205</v>
      </c>
      <c r="H175" s="178">
        <v>720.94000000000005</v>
      </c>
      <c r="I175" s="179"/>
      <c r="J175" s="180">
        <f>ROUND(I175*H175,2)</f>
        <v>0</v>
      </c>
      <c r="K175" s="176" t="s">
        <v>162</v>
      </c>
      <c r="L175" s="40"/>
      <c r="M175" s="181" t="s">
        <v>3</v>
      </c>
      <c r="N175" s="182" t="s">
        <v>45</v>
      </c>
      <c r="O175" s="73"/>
      <c r="P175" s="183">
        <f>O175*H175</f>
        <v>0</v>
      </c>
      <c r="Q175" s="183">
        <v>0</v>
      </c>
      <c r="R175" s="183">
        <f>Q175*H175</f>
        <v>0</v>
      </c>
      <c r="S175" s="183">
        <v>0</v>
      </c>
      <c r="T175" s="184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185" t="s">
        <v>163</v>
      </c>
      <c r="AT175" s="185" t="s">
        <v>158</v>
      </c>
      <c r="AU175" s="185" t="s">
        <v>22</v>
      </c>
      <c r="AY175" s="20" t="s">
        <v>156</v>
      </c>
      <c r="BE175" s="186">
        <f>IF(N175="základní",J175,0)</f>
        <v>0</v>
      </c>
      <c r="BF175" s="186">
        <f>IF(N175="snížená",J175,0)</f>
        <v>0</v>
      </c>
      <c r="BG175" s="186">
        <f>IF(N175="zákl. přenesená",J175,0)</f>
        <v>0</v>
      </c>
      <c r="BH175" s="186">
        <f>IF(N175="sníž. přenesená",J175,0)</f>
        <v>0</v>
      </c>
      <c r="BI175" s="186">
        <f>IF(N175="nulová",J175,0)</f>
        <v>0</v>
      </c>
      <c r="BJ175" s="20" t="s">
        <v>81</v>
      </c>
      <c r="BK175" s="186">
        <f>ROUND(I175*H175,2)</f>
        <v>0</v>
      </c>
      <c r="BL175" s="20" t="s">
        <v>163</v>
      </c>
      <c r="BM175" s="185" t="s">
        <v>2493</v>
      </c>
    </row>
    <row r="176" s="2" customFormat="1">
      <c r="A176" s="39"/>
      <c r="B176" s="40"/>
      <c r="C176" s="39"/>
      <c r="D176" s="187" t="s">
        <v>165</v>
      </c>
      <c r="E176" s="39"/>
      <c r="F176" s="188" t="s">
        <v>266</v>
      </c>
      <c r="G176" s="39"/>
      <c r="H176" s="39"/>
      <c r="I176" s="189"/>
      <c r="J176" s="39"/>
      <c r="K176" s="39"/>
      <c r="L176" s="40"/>
      <c r="M176" s="190"/>
      <c r="N176" s="191"/>
      <c r="O176" s="73"/>
      <c r="P176" s="73"/>
      <c r="Q176" s="73"/>
      <c r="R176" s="73"/>
      <c r="S176" s="73"/>
      <c r="T176" s="74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20" t="s">
        <v>165</v>
      </c>
      <c r="AU176" s="20" t="s">
        <v>22</v>
      </c>
    </row>
    <row r="177" s="2" customFormat="1" ht="37.8" customHeight="1">
      <c r="A177" s="39"/>
      <c r="B177" s="173"/>
      <c r="C177" s="174" t="s">
        <v>299</v>
      </c>
      <c r="D177" s="174" t="s">
        <v>158</v>
      </c>
      <c r="E177" s="175" t="s">
        <v>268</v>
      </c>
      <c r="F177" s="176" t="s">
        <v>269</v>
      </c>
      <c r="G177" s="177" t="s">
        <v>212</v>
      </c>
      <c r="H177" s="178">
        <v>954.55200000000002</v>
      </c>
      <c r="I177" s="179"/>
      <c r="J177" s="180">
        <f>ROUND(I177*H177,2)</f>
        <v>0</v>
      </c>
      <c r="K177" s="176" t="s">
        <v>162</v>
      </c>
      <c r="L177" s="40"/>
      <c r="M177" s="181" t="s">
        <v>3</v>
      </c>
      <c r="N177" s="182" t="s">
        <v>45</v>
      </c>
      <c r="O177" s="73"/>
      <c r="P177" s="183">
        <f>O177*H177</f>
        <v>0</v>
      </c>
      <c r="Q177" s="183">
        <v>0</v>
      </c>
      <c r="R177" s="183">
        <f>Q177*H177</f>
        <v>0</v>
      </c>
      <c r="S177" s="183">
        <v>0</v>
      </c>
      <c r="T177" s="184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185" t="s">
        <v>163</v>
      </c>
      <c r="AT177" s="185" t="s">
        <v>158</v>
      </c>
      <c r="AU177" s="185" t="s">
        <v>22</v>
      </c>
      <c r="AY177" s="20" t="s">
        <v>156</v>
      </c>
      <c r="BE177" s="186">
        <f>IF(N177="základní",J177,0)</f>
        <v>0</v>
      </c>
      <c r="BF177" s="186">
        <f>IF(N177="snížená",J177,0)</f>
        <v>0</v>
      </c>
      <c r="BG177" s="186">
        <f>IF(N177="zákl. přenesená",J177,0)</f>
        <v>0</v>
      </c>
      <c r="BH177" s="186">
        <f>IF(N177="sníž. přenesená",J177,0)</f>
        <v>0</v>
      </c>
      <c r="BI177" s="186">
        <f>IF(N177="nulová",J177,0)</f>
        <v>0</v>
      </c>
      <c r="BJ177" s="20" t="s">
        <v>81</v>
      </c>
      <c r="BK177" s="186">
        <f>ROUND(I177*H177,2)</f>
        <v>0</v>
      </c>
      <c r="BL177" s="20" t="s">
        <v>163</v>
      </c>
      <c r="BM177" s="185" t="s">
        <v>2494</v>
      </c>
    </row>
    <row r="178" s="2" customFormat="1">
      <c r="A178" s="39"/>
      <c r="B178" s="40"/>
      <c r="C178" s="39"/>
      <c r="D178" s="187" t="s">
        <v>165</v>
      </c>
      <c r="E178" s="39"/>
      <c r="F178" s="188" t="s">
        <v>271</v>
      </c>
      <c r="G178" s="39"/>
      <c r="H178" s="39"/>
      <c r="I178" s="189"/>
      <c r="J178" s="39"/>
      <c r="K178" s="39"/>
      <c r="L178" s="40"/>
      <c r="M178" s="190"/>
      <c r="N178" s="191"/>
      <c r="O178" s="73"/>
      <c r="P178" s="73"/>
      <c r="Q178" s="73"/>
      <c r="R178" s="73"/>
      <c r="S178" s="73"/>
      <c r="T178" s="74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20" t="s">
        <v>165</v>
      </c>
      <c r="AU178" s="20" t="s">
        <v>22</v>
      </c>
    </row>
    <row r="179" s="13" customFormat="1">
      <c r="A179" s="13"/>
      <c r="B179" s="192"/>
      <c r="C179" s="13"/>
      <c r="D179" s="193" t="s">
        <v>167</v>
      </c>
      <c r="E179" s="194" t="s">
        <v>3</v>
      </c>
      <c r="F179" s="195" t="s">
        <v>2495</v>
      </c>
      <c r="G179" s="13"/>
      <c r="H179" s="196">
        <v>1193.1900000000001</v>
      </c>
      <c r="I179" s="197"/>
      <c r="J179" s="13"/>
      <c r="K179" s="13"/>
      <c r="L179" s="192"/>
      <c r="M179" s="198"/>
      <c r="N179" s="199"/>
      <c r="O179" s="199"/>
      <c r="P179" s="199"/>
      <c r="Q179" s="199"/>
      <c r="R179" s="199"/>
      <c r="S179" s="199"/>
      <c r="T179" s="200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194" t="s">
        <v>167</v>
      </c>
      <c r="AU179" s="194" t="s">
        <v>22</v>
      </c>
      <c r="AV179" s="13" t="s">
        <v>22</v>
      </c>
      <c r="AW179" s="13" t="s">
        <v>36</v>
      </c>
      <c r="AX179" s="13" t="s">
        <v>74</v>
      </c>
      <c r="AY179" s="194" t="s">
        <v>156</v>
      </c>
    </row>
    <row r="180" s="15" customFormat="1">
      <c r="A180" s="15"/>
      <c r="B180" s="209"/>
      <c r="C180" s="15"/>
      <c r="D180" s="193" t="s">
        <v>167</v>
      </c>
      <c r="E180" s="210" t="s">
        <v>3</v>
      </c>
      <c r="F180" s="211" t="s">
        <v>219</v>
      </c>
      <c r="G180" s="15"/>
      <c r="H180" s="212">
        <v>1193.1900000000001</v>
      </c>
      <c r="I180" s="213"/>
      <c r="J180" s="15"/>
      <c r="K180" s="15"/>
      <c r="L180" s="209"/>
      <c r="M180" s="214"/>
      <c r="N180" s="215"/>
      <c r="O180" s="215"/>
      <c r="P180" s="215"/>
      <c r="Q180" s="215"/>
      <c r="R180" s="215"/>
      <c r="S180" s="215"/>
      <c r="T180" s="216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10" t="s">
        <v>167</v>
      </c>
      <c r="AU180" s="210" t="s">
        <v>22</v>
      </c>
      <c r="AV180" s="15" t="s">
        <v>175</v>
      </c>
      <c r="AW180" s="15" t="s">
        <v>36</v>
      </c>
      <c r="AX180" s="15" t="s">
        <v>74</v>
      </c>
      <c r="AY180" s="210" t="s">
        <v>156</v>
      </c>
    </row>
    <row r="181" s="13" customFormat="1">
      <c r="A181" s="13"/>
      <c r="B181" s="192"/>
      <c r="C181" s="13"/>
      <c r="D181" s="193" t="s">
        <v>167</v>
      </c>
      <c r="E181" s="194" t="s">
        <v>3</v>
      </c>
      <c r="F181" s="195" t="s">
        <v>2496</v>
      </c>
      <c r="G181" s="13"/>
      <c r="H181" s="196">
        <v>954.55200000000002</v>
      </c>
      <c r="I181" s="197"/>
      <c r="J181" s="13"/>
      <c r="K181" s="13"/>
      <c r="L181" s="192"/>
      <c r="M181" s="198"/>
      <c r="N181" s="199"/>
      <c r="O181" s="199"/>
      <c r="P181" s="199"/>
      <c r="Q181" s="199"/>
      <c r="R181" s="199"/>
      <c r="S181" s="199"/>
      <c r="T181" s="200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94" t="s">
        <v>167</v>
      </c>
      <c r="AU181" s="194" t="s">
        <v>22</v>
      </c>
      <c r="AV181" s="13" t="s">
        <v>22</v>
      </c>
      <c r="AW181" s="13" t="s">
        <v>36</v>
      </c>
      <c r="AX181" s="13" t="s">
        <v>74</v>
      </c>
      <c r="AY181" s="194" t="s">
        <v>156</v>
      </c>
    </row>
    <row r="182" s="15" customFormat="1">
      <c r="A182" s="15"/>
      <c r="B182" s="209"/>
      <c r="C182" s="15"/>
      <c r="D182" s="193" t="s">
        <v>167</v>
      </c>
      <c r="E182" s="210" t="s">
        <v>3</v>
      </c>
      <c r="F182" s="211" t="s">
        <v>219</v>
      </c>
      <c r="G182" s="15"/>
      <c r="H182" s="212">
        <v>954.55200000000002</v>
      </c>
      <c r="I182" s="213"/>
      <c r="J182" s="15"/>
      <c r="K182" s="15"/>
      <c r="L182" s="209"/>
      <c r="M182" s="214"/>
      <c r="N182" s="215"/>
      <c r="O182" s="215"/>
      <c r="P182" s="215"/>
      <c r="Q182" s="215"/>
      <c r="R182" s="215"/>
      <c r="S182" s="215"/>
      <c r="T182" s="216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10" t="s">
        <v>167</v>
      </c>
      <c r="AU182" s="210" t="s">
        <v>22</v>
      </c>
      <c r="AV182" s="15" t="s">
        <v>175</v>
      </c>
      <c r="AW182" s="15" t="s">
        <v>36</v>
      </c>
      <c r="AX182" s="15" t="s">
        <v>81</v>
      </c>
      <c r="AY182" s="210" t="s">
        <v>156</v>
      </c>
    </row>
    <row r="183" s="2" customFormat="1" ht="37.8" customHeight="1">
      <c r="A183" s="39"/>
      <c r="B183" s="173"/>
      <c r="C183" s="174" t="s">
        <v>304</v>
      </c>
      <c r="D183" s="174" t="s">
        <v>158</v>
      </c>
      <c r="E183" s="175" t="s">
        <v>274</v>
      </c>
      <c r="F183" s="176" t="s">
        <v>275</v>
      </c>
      <c r="G183" s="177" t="s">
        <v>212</v>
      </c>
      <c r="H183" s="178">
        <v>238.63800000000001</v>
      </c>
      <c r="I183" s="179"/>
      <c r="J183" s="180">
        <f>ROUND(I183*H183,2)</f>
        <v>0</v>
      </c>
      <c r="K183" s="176" t="s">
        <v>162</v>
      </c>
      <c r="L183" s="40"/>
      <c r="M183" s="181" t="s">
        <v>3</v>
      </c>
      <c r="N183" s="182" t="s">
        <v>45</v>
      </c>
      <c r="O183" s="73"/>
      <c r="P183" s="183">
        <f>O183*H183</f>
        <v>0</v>
      </c>
      <c r="Q183" s="183">
        <v>0</v>
      </c>
      <c r="R183" s="183">
        <f>Q183*H183</f>
        <v>0</v>
      </c>
      <c r="S183" s="183">
        <v>0</v>
      </c>
      <c r="T183" s="184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185" t="s">
        <v>163</v>
      </c>
      <c r="AT183" s="185" t="s">
        <v>158</v>
      </c>
      <c r="AU183" s="185" t="s">
        <v>22</v>
      </c>
      <c r="AY183" s="20" t="s">
        <v>156</v>
      </c>
      <c r="BE183" s="186">
        <f>IF(N183="základní",J183,0)</f>
        <v>0</v>
      </c>
      <c r="BF183" s="186">
        <f>IF(N183="snížená",J183,0)</f>
        <v>0</v>
      </c>
      <c r="BG183" s="186">
        <f>IF(N183="zákl. přenesená",J183,0)</f>
        <v>0</v>
      </c>
      <c r="BH183" s="186">
        <f>IF(N183="sníž. přenesená",J183,0)</f>
        <v>0</v>
      </c>
      <c r="BI183" s="186">
        <f>IF(N183="nulová",J183,0)</f>
        <v>0</v>
      </c>
      <c r="BJ183" s="20" t="s">
        <v>81</v>
      </c>
      <c r="BK183" s="186">
        <f>ROUND(I183*H183,2)</f>
        <v>0</v>
      </c>
      <c r="BL183" s="20" t="s">
        <v>163</v>
      </c>
      <c r="BM183" s="185" t="s">
        <v>2497</v>
      </c>
    </row>
    <row r="184" s="2" customFormat="1">
      <c r="A184" s="39"/>
      <c r="B184" s="40"/>
      <c r="C184" s="39"/>
      <c r="D184" s="187" t="s">
        <v>165</v>
      </c>
      <c r="E184" s="39"/>
      <c r="F184" s="188" t="s">
        <v>277</v>
      </c>
      <c r="G184" s="39"/>
      <c r="H184" s="39"/>
      <c r="I184" s="189"/>
      <c r="J184" s="39"/>
      <c r="K184" s="39"/>
      <c r="L184" s="40"/>
      <c r="M184" s="190"/>
      <c r="N184" s="191"/>
      <c r="O184" s="73"/>
      <c r="P184" s="73"/>
      <c r="Q184" s="73"/>
      <c r="R184" s="73"/>
      <c r="S184" s="73"/>
      <c r="T184" s="74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20" t="s">
        <v>165</v>
      </c>
      <c r="AU184" s="20" t="s">
        <v>22</v>
      </c>
    </row>
    <row r="185" s="13" customFormat="1">
      <c r="A185" s="13"/>
      <c r="B185" s="192"/>
      <c r="C185" s="13"/>
      <c r="D185" s="193" t="s">
        <v>167</v>
      </c>
      <c r="E185" s="194" t="s">
        <v>3</v>
      </c>
      <c r="F185" s="195" t="s">
        <v>2498</v>
      </c>
      <c r="G185" s="13"/>
      <c r="H185" s="196">
        <v>238.63800000000001</v>
      </c>
      <c r="I185" s="197"/>
      <c r="J185" s="13"/>
      <c r="K185" s="13"/>
      <c r="L185" s="192"/>
      <c r="M185" s="198"/>
      <c r="N185" s="199"/>
      <c r="O185" s="199"/>
      <c r="P185" s="199"/>
      <c r="Q185" s="199"/>
      <c r="R185" s="199"/>
      <c r="S185" s="199"/>
      <c r="T185" s="200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194" t="s">
        <v>167</v>
      </c>
      <c r="AU185" s="194" t="s">
        <v>22</v>
      </c>
      <c r="AV185" s="13" t="s">
        <v>22</v>
      </c>
      <c r="AW185" s="13" t="s">
        <v>36</v>
      </c>
      <c r="AX185" s="13" t="s">
        <v>74</v>
      </c>
      <c r="AY185" s="194" t="s">
        <v>156</v>
      </c>
    </row>
    <row r="186" s="14" customFormat="1">
      <c r="A186" s="14"/>
      <c r="B186" s="201"/>
      <c r="C186" s="14"/>
      <c r="D186" s="193" t="s">
        <v>167</v>
      </c>
      <c r="E186" s="202" t="s">
        <v>3</v>
      </c>
      <c r="F186" s="203" t="s">
        <v>174</v>
      </c>
      <c r="G186" s="14"/>
      <c r="H186" s="204">
        <v>238.63800000000001</v>
      </c>
      <c r="I186" s="205"/>
      <c r="J186" s="14"/>
      <c r="K186" s="14"/>
      <c r="L186" s="201"/>
      <c r="M186" s="206"/>
      <c r="N186" s="207"/>
      <c r="O186" s="207"/>
      <c r="P186" s="207"/>
      <c r="Q186" s="207"/>
      <c r="R186" s="207"/>
      <c r="S186" s="207"/>
      <c r="T186" s="208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02" t="s">
        <v>167</v>
      </c>
      <c r="AU186" s="202" t="s">
        <v>22</v>
      </c>
      <c r="AV186" s="14" t="s">
        <v>163</v>
      </c>
      <c r="AW186" s="14" t="s">
        <v>36</v>
      </c>
      <c r="AX186" s="14" t="s">
        <v>81</v>
      </c>
      <c r="AY186" s="202" t="s">
        <v>156</v>
      </c>
    </row>
    <row r="187" s="2" customFormat="1" ht="37.8" customHeight="1">
      <c r="A187" s="39"/>
      <c r="B187" s="173"/>
      <c r="C187" s="174" t="s">
        <v>310</v>
      </c>
      <c r="D187" s="174" t="s">
        <v>158</v>
      </c>
      <c r="E187" s="175" t="s">
        <v>280</v>
      </c>
      <c r="F187" s="176" t="s">
        <v>281</v>
      </c>
      <c r="G187" s="177" t="s">
        <v>212</v>
      </c>
      <c r="H187" s="178">
        <v>397.73599999999999</v>
      </c>
      <c r="I187" s="179"/>
      <c r="J187" s="180">
        <f>ROUND(I187*H187,2)</f>
        <v>0</v>
      </c>
      <c r="K187" s="176" t="s">
        <v>162</v>
      </c>
      <c r="L187" s="40"/>
      <c r="M187" s="181" t="s">
        <v>3</v>
      </c>
      <c r="N187" s="182" t="s">
        <v>45</v>
      </c>
      <c r="O187" s="73"/>
      <c r="P187" s="183">
        <f>O187*H187</f>
        <v>0</v>
      </c>
      <c r="Q187" s="183">
        <v>0</v>
      </c>
      <c r="R187" s="183">
        <f>Q187*H187</f>
        <v>0</v>
      </c>
      <c r="S187" s="183">
        <v>0</v>
      </c>
      <c r="T187" s="184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185" t="s">
        <v>163</v>
      </c>
      <c r="AT187" s="185" t="s">
        <v>158</v>
      </c>
      <c r="AU187" s="185" t="s">
        <v>22</v>
      </c>
      <c r="AY187" s="20" t="s">
        <v>156</v>
      </c>
      <c r="BE187" s="186">
        <f>IF(N187="základní",J187,0)</f>
        <v>0</v>
      </c>
      <c r="BF187" s="186">
        <f>IF(N187="snížená",J187,0)</f>
        <v>0</v>
      </c>
      <c r="BG187" s="186">
        <f>IF(N187="zákl. přenesená",J187,0)</f>
        <v>0</v>
      </c>
      <c r="BH187" s="186">
        <f>IF(N187="sníž. přenesená",J187,0)</f>
        <v>0</v>
      </c>
      <c r="BI187" s="186">
        <f>IF(N187="nulová",J187,0)</f>
        <v>0</v>
      </c>
      <c r="BJ187" s="20" t="s">
        <v>81</v>
      </c>
      <c r="BK187" s="186">
        <f>ROUND(I187*H187,2)</f>
        <v>0</v>
      </c>
      <c r="BL187" s="20" t="s">
        <v>163</v>
      </c>
      <c r="BM187" s="185" t="s">
        <v>2499</v>
      </c>
    </row>
    <row r="188" s="2" customFormat="1">
      <c r="A188" s="39"/>
      <c r="B188" s="40"/>
      <c r="C188" s="39"/>
      <c r="D188" s="187" t="s">
        <v>165</v>
      </c>
      <c r="E188" s="39"/>
      <c r="F188" s="188" t="s">
        <v>283</v>
      </c>
      <c r="G188" s="39"/>
      <c r="H188" s="39"/>
      <c r="I188" s="189"/>
      <c r="J188" s="39"/>
      <c r="K188" s="39"/>
      <c r="L188" s="40"/>
      <c r="M188" s="190"/>
      <c r="N188" s="191"/>
      <c r="O188" s="73"/>
      <c r="P188" s="73"/>
      <c r="Q188" s="73"/>
      <c r="R188" s="73"/>
      <c r="S188" s="73"/>
      <c r="T188" s="74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20" t="s">
        <v>165</v>
      </c>
      <c r="AU188" s="20" t="s">
        <v>22</v>
      </c>
    </row>
    <row r="189" s="16" customFormat="1">
      <c r="A189" s="16"/>
      <c r="B189" s="231"/>
      <c r="C189" s="16"/>
      <c r="D189" s="193" t="s">
        <v>167</v>
      </c>
      <c r="E189" s="232" t="s">
        <v>3</v>
      </c>
      <c r="F189" s="233" t="s">
        <v>2500</v>
      </c>
      <c r="G189" s="16"/>
      <c r="H189" s="232" t="s">
        <v>3</v>
      </c>
      <c r="I189" s="234"/>
      <c r="J189" s="16"/>
      <c r="K189" s="16"/>
      <c r="L189" s="231"/>
      <c r="M189" s="235"/>
      <c r="N189" s="236"/>
      <c r="O189" s="236"/>
      <c r="P189" s="236"/>
      <c r="Q189" s="236"/>
      <c r="R189" s="236"/>
      <c r="S189" s="236"/>
      <c r="T189" s="237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T189" s="232" t="s">
        <v>167</v>
      </c>
      <c r="AU189" s="232" t="s">
        <v>22</v>
      </c>
      <c r="AV189" s="16" t="s">
        <v>81</v>
      </c>
      <c r="AW189" s="16" t="s">
        <v>36</v>
      </c>
      <c r="AX189" s="16" t="s">
        <v>74</v>
      </c>
      <c r="AY189" s="232" t="s">
        <v>156</v>
      </c>
    </row>
    <row r="190" s="13" customFormat="1">
      <c r="A190" s="13"/>
      <c r="B190" s="192"/>
      <c r="C190" s="13"/>
      <c r="D190" s="193" t="s">
        <v>167</v>
      </c>
      <c r="E190" s="194" t="s">
        <v>3</v>
      </c>
      <c r="F190" s="195" t="s">
        <v>2501</v>
      </c>
      <c r="G190" s="13"/>
      <c r="H190" s="196">
        <v>497.17000000000002</v>
      </c>
      <c r="I190" s="197"/>
      <c r="J190" s="13"/>
      <c r="K190" s="13"/>
      <c r="L190" s="192"/>
      <c r="M190" s="198"/>
      <c r="N190" s="199"/>
      <c r="O190" s="199"/>
      <c r="P190" s="199"/>
      <c r="Q190" s="199"/>
      <c r="R190" s="199"/>
      <c r="S190" s="199"/>
      <c r="T190" s="200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194" t="s">
        <v>167</v>
      </c>
      <c r="AU190" s="194" t="s">
        <v>22</v>
      </c>
      <c r="AV190" s="13" t="s">
        <v>22</v>
      </c>
      <c r="AW190" s="13" t="s">
        <v>36</v>
      </c>
      <c r="AX190" s="13" t="s">
        <v>74</v>
      </c>
      <c r="AY190" s="194" t="s">
        <v>156</v>
      </c>
    </row>
    <row r="191" s="15" customFormat="1">
      <c r="A191" s="15"/>
      <c r="B191" s="209"/>
      <c r="C191" s="15"/>
      <c r="D191" s="193" t="s">
        <v>167</v>
      </c>
      <c r="E191" s="210" t="s">
        <v>3</v>
      </c>
      <c r="F191" s="211" t="s">
        <v>219</v>
      </c>
      <c r="G191" s="15"/>
      <c r="H191" s="212">
        <v>497.17000000000002</v>
      </c>
      <c r="I191" s="213"/>
      <c r="J191" s="15"/>
      <c r="K191" s="15"/>
      <c r="L191" s="209"/>
      <c r="M191" s="214"/>
      <c r="N191" s="215"/>
      <c r="O191" s="215"/>
      <c r="P191" s="215"/>
      <c r="Q191" s="215"/>
      <c r="R191" s="215"/>
      <c r="S191" s="215"/>
      <c r="T191" s="216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10" t="s">
        <v>167</v>
      </c>
      <c r="AU191" s="210" t="s">
        <v>22</v>
      </c>
      <c r="AV191" s="15" t="s">
        <v>175</v>
      </c>
      <c r="AW191" s="15" t="s">
        <v>36</v>
      </c>
      <c r="AX191" s="15" t="s">
        <v>74</v>
      </c>
      <c r="AY191" s="210" t="s">
        <v>156</v>
      </c>
    </row>
    <row r="192" s="13" customFormat="1">
      <c r="A192" s="13"/>
      <c r="B192" s="192"/>
      <c r="C192" s="13"/>
      <c r="D192" s="193" t="s">
        <v>167</v>
      </c>
      <c r="E192" s="194" t="s">
        <v>3</v>
      </c>
      <c r="F192" s="195" t="s">
        <v>2502</v>
      </c>
      <c r="G192" s="13"/>
      <c r="H192" s="196">
        <v>397.73599999999999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167</v>
      </c>
      <c r="AU192" s="194" t="s">
        <v>22</v>
      </c>
      <c r="AV192" s="13" t="s">
        <v>22</v>
      </c>
      <c r="AW192" s="13" t="s">
        <v>36</v>
      </c>
      <c r="AX192" s="13" t="s">
        <v>74</v>
      </c>
      <c r="AY192" s="194" t="s">
        <v>156</v>
      </c>
    </row>
    <row r="193" s="15" customFormat="1">
      <c r="A193" s="15"/>
      <c r="B193" s="209"/>
      <c r="C193" s="15"/>
      <c r="D193" s="193" t="s">
        <v>167</v>
      </c>
      <c r="E193" s="210" t="s">
        <v>3</v>
      </c>
      <c r="F193" s="211" t="s">
        <v>219</v>
      </c>
      <c r="G193" s="15"/>
      <c r="H193" s="212">
        <v>397.73599999999999</v>
      </c>
      <c r="I193" s="213"/>
      <c r="J193" s="15"/>
      <c r="K193" s="15"/>
      <c r="L193" s="209"/>
      <c r="M193" s="214"/>
      <c r="N193" s="215"/>
      <c r="O193" s="215"/>
      <c r="P193" s="215"/>
      <c r="Q193" s="215"/>
      <c r="R193" s="215"/>
      <c r="S193" s="215"/>
      <c r="T193" s="216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10" t="s">
        <v>167</v>
      </c>
      <c r="AU193" s="210" t="s">
        <v>22</v>
      </c>
      <c r="AV193" s="15" t="s">
        <v>175</v>
      </c>
      <c r="AW193" s="15" t="s">
        <v>36</v>
      </c>
      <c r="AX193" s="15" t="s">
        <v>81</v>
      </c>
      <c r="AY193" s="210" t="s">
        <v>156</v>
      </c>
    </row>
    <row r="194" s="2" customFormat="1" ht="37.8" customHeight="1">
      <c r="A194" s="39"/>
      <c r="B194" s="173"/>
      <c r="C194" s="174" t="s">
        <v>317</v>
      </c>
      <c r="D194" s="174" t="s">
        <v>158</v>
      </c>
      <c r="E194" s="175" t="s">
        <v>287</v>
      </c>
      <c r="F194" s="176" t="s">
        <v>288</v>
      </c>
      <c r="G194" s="177" t="s">
        <v>212</v>
      </c>
      <c r="H194" s="178">
        <v>99.433999999999998</v>
      </c>
      <c r="I194" s="179"/>
      <c r="J194" s="180">
        <f>ROUND(I194*H194,2)</f>
        <v>0</v>
      </c>
      <c r="K194" s="176" t="s">
        <v>162</v>
      </c>
      <c r="L194" s="40"/>
      <c r="M194" s="181" t="s">
        <v>3</v>
      </c>
      <c r="N194" s="182" t="s">
        <v>45</v>
      </c>
      <c r="O194" s="73"/>
      <c r="P194" s="183">
        <f>O194*H194</f>
        <v>0</v>
      </c>
      <c r="Q194" s="183">
        <v>0</v>
      </c>
      <c r="R194" s="183">
        <f>Q194*H194</f>
        <v>0</v>
      </c>
      <c r="S194" s="183">
        <v>0</v>
      </c>
      <c r="T194" s="184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185" t="s">
        <v>163</v>
      </c>
      <c r="AT194" s="185" t="s">
        <v>158</v>
      </c>
      <c r="AU194" s="185" t="s">
        <v>22</v>
      </c>
      <c r="AY194" s="20" t="s">
        <v>156</v>
      </c>
      <c r="BE194" s="186">
        <f>IF(N194="základní",J194,0)</f>
        <v>0</v>
      </c>
      <c r="BF194" s="186">
        <f>IF(N194="snížená",J194,0)</f>
        <v>0</v>
      </c>
      <c r="BG194" s="186">
        <f>IF(N194="zákl. přenesená",J194,0)</f>
        <v>0</v>
      </c>
      <c r="BH194" s="186">
        <f>IF(N194="sníž. přenesená",J194,0)</f>
        <v>0</v>
      </c>
      <c r="BI194" s="186">
        <f>IF(N194="nulová",J194,0)</f>
        <v>0</v>
      </c>
      <c r="BJ194" s="20" t="s">
        <v>81</v>
      </c>
      <c r="BK194" s="186">
        <f>ROUND(I194*H194,2)</f>
        <v>0</v>
      </c>
      <c r="BL194" s="20" t="s">
        <v>163</v>
      </c>
      <c r="BM194" s="185" t="s">
        <v>2503</v>
      </c>
    </row>
    <row r="195" s="2" customFormat="1">
      <c r="A195" s="39"/>
      <c r="B195" s="40"/>
      <c r="C195" s="39"/>
      <c r="D195" s="187" t="s">
        <v>165</v>
      </c>
      <c r="E195" s="39"/>
      <c r="F195" s="188" t="s">
        <v>290</v>
      </c>
      <c r="G195" s="39"/>
      <c r="H195" s="39"/>
      <c r="I195" s="189"/>
      <c r="J195" s="39"/>
      <c r="K195" s="39"/>
      <c r="L195" s="40"/>
      <c r="M195" s="190"/>
      <c r="N195" s="191"/>
      <c r="O195" s="73"/>
      <c r="P195" s="73"/>
      <c r="Q195" s="73"/>
      <c r="R195" s="73"/>
      <c r="S195" s="73"/>
      <c r="T195" s="74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20" t="s">
        <v>165</v>
      </c>
      <c r="AU195" s="20" t="s">
        <v>22</v>
      </c>
    </row>
    <row r="196" s="13" customFormat="1">
      <c r="A196" s="13"/>
      <c r="B196" s="192"/>
      <c r="C196" s="13"/>
      <c r="D196" s="193" t="s">
        <v>167</v>
      </c>
      <c r="E196" s="194" t="s">
        <v>3</v>
      </c>
      <c r="F196" s="195" t="s">
        <v>2504</v>
      </c>
      <c r="G196" s="13"/>
      <c r="H196" s="196">
        <v>99.433999999999998</v>
      </c>
      <c r="I196" s="197"/>
      <c r="J196" s="13"/>
      <c r="K196" s="13"/>
      <c r="L196" s="192"/>
      <c r="M196" s="198"/>
      <c r="N196" s="199"/>
      <c r="O196" s="199"/>
      <c r="P196" s="199"/>
      <c r="Q196" s="199"/>
      <c r="R196" s="199"/>
      <c r="S196" s="199"/>
      <c r="T196" s="200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94" t="s">
        <v>167</v>
      </c>
      <c r="AU196" s="194" t="s">
        <v>22</v>
      </c>
      <c r="AV196" s="13" t="s">
        <v>22</v>
      </c>
      <c r="AW196" s="13" t="s">
        <v>36</v>
      </c>
      <c r="AX196" s="13" t="s">
        <v>74</v>
      </c>
      <c r="AY196" s="194" t="s">
        <v>156</v>
      </c>
    </row>
    <row r="197" s="14" customFormat="1">
      <c r="A197" s="14"/>
      <c r="B197" s="201"/>
      <c r="C197" s="14"/>
      <c r="D197" s="193" t="s">
        <v>167</v>
      </c>
      <c r="E197" s="202" t="s">
        <v>3</v>
      </c>
      <c r="F197" s="203" t="s">
        <v>174</v>
      </c>
      <c r="G197" s="14"/>
      <c r="H197" s="204">
        <v>99.433999999999998</v>
      </c>
      <c r="I197" s="205"/>
      <c r="J197" s="14"/>
      <c r="K197" s="14"/>
      <c r="L197" s="201"/>
      <c r="M197" s="206"/>
      <c r="N197" s="207"/>
      <c r="O197" s="207"/>
      <c r="P197" s="207"/>
      <c r="Q197" s="207"/>
      <c r="R197" s="207"/>
      <c r="S197" s="207"/>
      <c r="T197" s="208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2" t="s">
        <v>167</v>
      </c>
      <c r="AU197" s="202" t="s">
        <v>22</v>
      </c>
      <c r="AV197" s="14" t="s">
        <v>163</v>
      </c>
      <c r="AW197" s="14" t="s">
        <v>36</v>
      </c>
      <c r="AX197" s="14" t="s">
        <v>81</v>
      </c>
      <c r="AY197" s="202" t="s">
        <v>156</v>
      </c>
    </row>
    <row r="198" s="2" customFormat="1" ht="24.15" customHeight="1">
      <c r="A198" s="39"/>
      <c r="B198" s="173"/>
      <c r="C198" s="174" t="s">
        <v>323</v>
      </c>
      <c r="D198" s="174" t="s">
        <v>158</v>
      </c>
      <c r="E198" s="175" t="s">
        <v>1714</v>
      </c>
      <c r="F198" s="176" t="s">
        <v>1715</v>
      </c>
      <c r="G198" s="177" t="s">
        <v>212</v>
      </c>
      <c r="H198" s="178">
        <v>397.73599999999999</v>
      </c>
      <c r="I198" s="179"/>
      <c r="J198" s="180">
        <f>ROUND(I198*H198,2)</f>
        <v>0</v>
      </c>
      <c r="K198" s="176" t="s">
        <v>162</v>
      </c>
      <c r="L198" s="40"/>
      <c r="M198" s="181" t="s">
        <v>3</v>
      </c>
      <c r="N198" s="182" t="s">
        <v>45</v>
      </c>
      <c r="O198" s="73"/>
      <c r="P198" s="183">
        <f>O198*H198</f>
        <v>0</v>
      </c>
      <c r="Q198" s="183">
        <v>0</v>
      </c>
      <c r="R198" s="183">
        <f>Q198*H198</f>
        <v>0</v>
      </c>
      <c r="S198" s="183">
        <v>0</v>
      </c>
      <c r="T198" s="184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185" t="s">
        <v>163</v>
      </c>
      <c r="AT198" s="185" t="s">
        <v>158</v>
      </c>
      <c r="AU198" s="185" t="s">
        <v>22</v>
      </c>
      <c r="AY198" s="20" t="s">
        <v>156</v>
      </c>
      <c r="BE198" s="186">
        <f>IF(N198="základní",J198,0)</f>
        <v>0</v>
      </c>
      <c r="BF198" s="186">
        <f>IF(N198="snížená",J198,0)</f>
        <v>0</v>
      </c>
      <c r="BG198" s="186">
        <f>IF(N198="zákl. přenesená",J198,0)</f>
        <v>0</v>
      </c>
      <c r="BH198" s="186">
        <f>IF(N198="sníž. přenesená",J198,0)</f>
        <v>0</v>
      </c>
      <c r="BI198" s="186">
        <f>IF(N198="nulová",J198,0)</f>
        <v>0</v>
      </c>
      <c r="BJ198" s="20" t="s">
        <v>81</v>
      </c>
      <c r="BK198" s="186">
        <f>ROUND(I198*H198,2)</f>
        <v>0</v>
      </c>
      <c r="BL198" s="20" t="s">
        <v>163</v>
      </c>
      <c r="BM198" s="185" t="s">
        <v>2505</v>
      </c>
    </row>
    <row r="199" s="2" customFormat="1">
      <c r="A199" s="39"/>
      <c r="B199" s="40"/>
      <c r="C199" s="39"/>
      <c r="D199" s="187" t="s">
        <v>165</v>
      </c>
      <c r="E199" s="39"/>
      <c r="F199" s="188" t="s">
        <v>1717</v>
      </c>
      <c r="G199" s="39"/>
      <c r="H199" s="39"/>
      <c r="I199" s="189"/>
      <c r="J199" s="39"/>
      <c r="K199" s="39"/>
      <c r="L199" s="40"/>
      <c r="M199" s="190"/>
      <c r="N199" s="191"/>
      <c r="O199" s="73"/>
      <c r="P199" s="73"/>
      <c r="Q199" s="73"/>
      <c r="R199" s="73"/>
      <c r="S199" s="73"/>
      <c r="T199" s="74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20" t="s">
        <v>165</v>
      </c>
      <c r="AU199" s="20" t="s">
        <v>22</v>
      </c>
    </row>
    <row r="200" s="2" customFormat="1" ht="24.15" customHeight="1">
      <c r="A200" s="39"/>
      <c r="B200" s="173"/>
      <c r="C200" s="174" t="s">
        <v>331</v>
      </c>
      <c r="D200" s="174" t="s">
        <v>158</v>
      </c>
      <c r="E200" s="175" t="s">
        <v>1718</v>
      </c>
      <c r="F200" s="176" t="s">
        <v>1719</v>
      </c>
      <c r="G200" s="177" t="s">
        <v>212</v>
      </c>
      <c r="H200" s="178">
        <v>99.433999999999998</v>
      </c>
      <c r="I200" s="179"/>
      <c r="J200" s="180">
        <f>ROUND(I200*H200,2)</f>
        <v>0</v>
      </c>
      <c r="K200" s="176" t="s">
        <v>162</v>
      </c>
      <c r="L200" s="40"/>
      <c r="M200" s="181" t="s">
        <v>3</v>
      </c>
      <c r="N200" s="182" t="s">
        <v>45</v>
      </c>
      <c r="O200" s="73"/>
      <c r="P200" s="183">
        <f>O200*H200</f>
        <v>0</v>
      </c>
      <c r="Q200" s="183">
        <v>0</v>
      </c>
      <c r="R200" s="183">
        <f>Q200*H200</f>
        <v>0</v>
      </c>
      <c r="S200" s="183">
        <v>0</v>
      </c>
      <c r="T200" s="184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185" t="s">
        <v>163</v>
      </c>
      <c r="AT200" s="185" t="s">
        <v>158</v>
      </c>
      <c r="AU200" s="185" t="s">
        <v>22</v>
      </c>
      <c r="AY200" s="20" t="s">
        <v>156</v>
      </c>
      <c r="BE200" s="186">
        <f>IF(N200="základní",J200,0)</f>
        <v>0</v>
      </c>
      <c r="BF200" s="186">
        <f>IF(N200="snížená",J200,0)</f>
        <v>0</v>
      </c>
      <c r="BG200" s="186">
        <f>IF(N200="zákl. přenesená",J200,0)</f>
        <v>0</v>
      </c>
      <c r="BH200" s="186">
        <f>IF(N200="sníž. přenesená",J200,0)</f>
        <v>0</v>
      </c>
      <c r="BI200" s="186">
        <f>IF(N200="nulová",J200,0)</f>
        <v>0</v>
      </c>
      <c r="BJ200" s="20" t="s">
        <v>81</v>
      </c>
      <c r="BK200" s="186">
        <f>ROUND(I200*H200,2)</f>
        <v>0</v>
      </c>
      <c r="BL200" s="20" t="s">
        <v>163</v>
      </c>
      <c r="BM200" s="185" t="s">
        <v>2506</v>
      </c>
    </row>
    <row r="201" s="2" customFormat="1">
      <c r="A201" s="39"/>
      <c r="B201" s="40"/>
      <c r="C201" s="39"/>
      <c r="D201" s="187" t="s">
        <v>165</v>
      </c>
      <c r="E201" s="39"/>
      <c r="F201" s="188" t="s">
        <v>1721</v>
      </c>
      <c r="G201" s="39"/>
      <c r="H201" s="39"/>
      <c r="I201" s="189"/>
      <c r="J201" s="39"/>
      <c r="K201" s="39"/>
      <c r="L201" s="40"/>
      <c r="M201" s="190"/>
      <c r="N201" s="191"/>
      <c r="O201" s="73"/>
      <c r="P201" s="73"/>
      <c r="Q201" s="73"/>
      <c r="R201" s="73"/>
      <c r="S201" s="73"/>
      <c r="T201" s="74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20" t="s">
        <v>165</v>
      </c>
      <c r="AU201" s="20" t="s">
        <v>22</v>
      </c>
    </row>
    <row r="202" s="2" customFormat="1" ht="24.15" customHeight="1">
      <c r="A202" s="39"/>
      <c r="B202" s="173"/>
      <c r="C202" s="174" t="s">
        <v>337</v>
      </c>
      <c r="D202" s="174" t="s">
        <v>158</v>
      </c>
      <c r="E202" s="175" t="s">
        <v>305</v>
      </c>
      <c r="F202" s="176" t="s">
        <v>306</v>
      </c>
      <c r="G202" s="177" t="s">
        <v>205</v>
      </c>
      <c r="H202" s="178">
        <v>563.15999999999997</v>
      </c>
      <c r="I202" s="179"/>
      <c r="J202" s="180">
        <f>ROUND(I202*H202,2)</f>
        <v>0</v>
      </c>
      <c r="K202" s="176" t="s">
        <v>162</v>
      </c>
      <c r="L202" s="40"/>
      <c r="M202" s="181" t="s">
        <v>3</v>
      </c>
      <c r="N202" s="182" t="s">
        <v>45</v>
      </c>
      <c r="O202" s="73"/>
      <c r="P202" s="183">
        <f>O202*H202</f>
        <v>0</v>
      </c>
      <c r="Q202" s="183">
        <v>0</v>
      </c>
      <c r="R202" s="183">
        <f>Q202*H202</f>
        <v>0</v>
      </c>
      <c r="S202" s="183">
        <v>0</v>
      </c>
      <c r="T202" s="184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185" t="s">
        <v>163</v>
      </c>
      <c r="AT202" s="185" t="s">
        <v>158</v>
      </c>
      <c r="AU202" s="185" t="s">
        <v>22</v>
      </c>
      <c r="AY202" s="20" t="s">
        <v>156</v>
      </c>
      <c r="BE202" s="186">
        <f>IF(N202="základní",J202,0)</f>
        <v>0</v>
      </c>
      <c r="BF202" s="186">
        <f>IF(N202="snížená",J202,0)</f>
        <v>0</v>
      </c>
      <c r="BG202" s="186">
        <f>IF(N202="zákl. přenesená",J202,0)</f>
        <v>0</v>
      </c>
      <c r="BH202" s="186">
        <f>IF(N202="sníž. přenesená",J202,0)</f>
        <v>0</v>
      </c>
      <c r="BI202" s="186">
        <f>IF(N202="nulová",J202,0)</f>
        <v>0</v>
      </c>
      <c r="BJ202" s="20" t="s">
        <v>81</v>
      </c>
      <c r="BK202" s="186">
        <f>ROUND(I202*H202,2)</f>
        <v>0</v>
      </c>
      <c r="BL202" s="20" t="s">
        <v>163</v>
      </c>
      <c r="BM202" s="185" t="s">
        <v>2507</v>
      </c>
    </row>
    <row r="203" s="2" customFormat="1">
      <c r="A203" s="39"/>
      <c r="B203" s="40"/>
      <c r="C203" s="39"/>
      <c r="D203" s="187" t="s">
        <v>165</v>
      </c>
      <c r="E203" s="39"/>
      <c r="F203" s="188" t="s">
        <v>308</v>
      </c>
      <c r="G203" s="39"/>
      <c r="H203" s="39"/>
      <c r="I203" s="189"/>
      <c r="J203" s="39"/>
      <c r="K203" s="39"/>
      <c r="L203" s="40"/>
      <c r="M203" s="190"/>
      <c r="N203" s="191"/>
      <c r="O203" s="73"/>
      <c r="P203" s="73"/>
      <c r="Q203" s="73"/>
      <c r="R203" s="73"/>
      <c r="S203" s="73"/>
      <c r="T203" s="74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20" t="s">
        <v>165</v>
      </c>
      <c r="AU203" s="20" t="s">
        <v>22</v>
      </c>
    </row>
    <row r="204" s="13" customFormat="1">
      <c r="A204" s="13"/>
      <c r="B204" s="192"/>
      <c r="C204" s="13"/>
      <c r="D204" s="193" t="s">
        <v>167</v>
      </c>
      <c r="E204" s="194" t="s">
        <v>3</v>
      </c>
      <c r="F204" s="195" t="s">
        <v>2508</v>
      </c>
      <c r="G204" s="13"/>
      <c r="H204" s="196">
        <v>563.15999999999997</v>
      </c>
      <c r="I204" s="197"/>
      <c r="J204" s="13"/>
      <c r="K204" s="13"/>
      <c r="L204" s="192"/>
      <c r="M204" s="198"/>
      <c r="N204" s="199"/>
      <c r="O204" s="199"/>
      <c r="P204" s="199"/>
      <c r="Q204" s="199"/>
      <c r="R204" s="199"/>
      <c r="S204" s="199"/>
      <c r="T204" s="200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194" t="s">
        <v>167</v>
      </c>
      <c r="AU204" s="194" t="s">
        <v>22</v>
      </c>
      <c r="AV204" s="13" t="s">
        <v>22</v>
      </c>
      <c r="AW204" s="13" t="s">
        <v>36</v>
      </c>
      <c r="AX204" s="13" t="s">
        <v>74</v>
      </c>
      <c r="AY204" s="194" t="s">
        <v>156</v>
      </c>
    </row>
    <row r="205" s="14" customFormat="1">
      <c r="A205" s="14"/>
      <c r="B205" s="201"/>
      <c r="C205" s="14"/>
      <c r="D205" s="193" t="s">
        <v>167</v>
      </c>
      <c r="E205" s="202" t="s">
        <v>3</v>
      </c>
      <c r="F205" s="203" t="s">
        <v>174</v>
      </c>
      <c r="G205" s="14"/>
      <c r="H205" s="204">
        <v>563.15999999999997</v>
      </c>
      <c r="I205" s="205"/>
      <c r="J205" s="14"/>
      <c r="K205" s="14"/>
      <c r="L205" s="201"/>
      <c r="M205" s="206"/>
      <c r="N205" s="207"/>
      <c r="O205" s="207"/>
      <c r="P205" s="207"/>
      <c r="Q205" s="207"/>
      <c r="R205" s="207"/>
      <c r="S205" s="207"/>
      <c r="T205" s="208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02" t="s">
        <v>167</v>
      </c>
      <c r="AU205" s="202" t="s">
        <v>22</v>
      </c>
      <c r="AV205" s="14" t="s">
        <v>163</v>
      </c>
      <c r="AW205" s="14" t="s">
        <v>36</v>
      </c>
      <c r="AX205" s="14" t="s">
        <v>81</v>
      </c>
      <c r="AY205" s="202" t="s">
        <v>156</v>
      </c>
    </row>
    <row r="206" s="2" customFormat="1" ht="24.15" customHeight="1">
      <c r="A206" s="39"/>
      <c r="B206" s="173"/>
      <c r="C206" s="174" t="s">
        <v>342</v>
      </c>
      <c r="D206" s="174" t="s">
        <v>158</v>
      </c>
      <c r="E206" s="175" t="s">
        <v>311</v>
      </c>
      <c r="F206" s="176" t="s">
        <v>312</v>
      </c>
      <c r="G206" s="177" t="s">
        <v>313</v>
      </c>
      <c r="H206" s="178">
        <v>994.34000000000003</v>
      </c>
      <c r="I206" s="179"/>
      <c r="J206" s="180">
        <f>ROUND(I206*H206,2)</f>
        <v>0</v>
      </c>
      <c r="K206" s="176" t="s">
        <v>162</v>
      </c>
      <c r="L206" s="40"/>
      <c r="M206" s="181" t="s">
        <v>3</v>
      </c>
      <c r="N206" s="182" t="s">
        <v>45</v>
      </c>
      <c r="O206" s="73"/>
      <c r="P206" s="183">
        <f>O206*H206</f>
        <v>0</v>
      </c>
      <c r="Q206" s="183">
        <v>0</v>
      </c>
      <c r="R206" s="183">
        <f>Q206*H206</f>
        <v>0</v>
      </c>
      <c r="S206" s="183">
        <v>0</v>
      </c>
      <c r="T206" s="184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185" t="s">
        <v>163</v>
      </c>
      <c r="AT206" s="185" t="s">
        <v>158</v>
      </c>
      <c r="AU206" s="185" t="s">
        <v>22</v>
      </c>
      <c r="AY206" s="20" t="s">
        <v>156</v>
      </c>
      <c r="BE206" s="186">
        <f>IF(N206="základní",J206,0)</f>
        <v>0</v>
      </c>
      <c r="BF206" s="186">
        <f>IF(N206="snížená",J206,0)</f>
        <v>0</v>
      </c>
      <c r="BG206" s="186">
        <f>IF(N206="zákl. přenesená",J206,0)</f>
        <v>0</v>
      </c>
      <c r="BH206" s="186">
        <f>IF(N206="sníž. přenesená",J206,0)</f>
        <v>0</v>
      </c>
      <c r="BI206" s="186">
        <f>IF(N206="nulová",J206,0)</f>
        <v>0</v>
      </c>
      <c r="BJ206" s="20" t="s">
        <v>81</v>
      </c>
      <c r="BK206" s="186">
        <f>ROUND(I206*H206,2)</f>
        <v>0</v>
      </c>
      <c r="BL206" s="20" t="s">
        <v>163</v>
      </c>
      <c r="BM206" s="185" t="s">
        <v>2509</v>
      </c>
    </row>
    <row r="207" s="2" customFormat="1">
      <c r="A207" s="39"/>
      <c r="B207" s="40"/>
      <c r="C207" s="39"/>
      <c r="D207" s="187" t="s">
        <v>165</v>
      </c>
      <c r="E207" s="39"/>
      <c r="F207" s="188" t="s">
        <v>315</v>
      </c>
      <c r="G207" s="39"/>
      <c r="H207" s="39"/>
      <c r="I207" s="189"/>
      <c r="J207" s="39"/>
      <c r="K207" s="39"/>
      <c r="L207" s="40"/>
      <c r="M207" s="190"/>
      <c r="N207" s="191"/>
      <c r="O207" s="73"/>
      <c r="P207" s="73"/>
      <c r="Q207" s="73"/>
      <c r="R207" s="73"/>
      <c r="S207" s="73"/>
      <c r="T207" s="74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20" t="s">
        <v>165</v>
      </c>
      <c r="AU207" s="20" t="s">
        <v>22</v>
      </c>
    </row>
    <row r="208" s="13" customFormat="1">
      <c r="A208" s="13"/>
      <c r="B208" s="192"/>
      <c r="C208" s="13"/>
      <c r="D208" s="193" t="s">
        <v>167</v>
      </c>
      <c r="E208" s="194" t="s">
        <v>3</v>
      </c>
      <c r="F208" s="195" t="s">
        <v>2510</v>
      </c>
      <c r="G208" s="13"/>
      <c r="H208" s="196">
        <v>994.34000000000003</v>
      </c>
      <c r="I208" s="197"/>
      <c r="J208" s="13"/>
      <c r="K208" s="13"/>
      <c r="L208" s="192"/>
      <c r="M208" s="198"/>
      <c r="N208" s="199"/>
      <c r="O208" s="199"/>
      <c r="P208" s="199"/>
      <c r="Q208" s="199"/>
      <c r="R208" s="199"/>
      <c r="S208" s="199"/>
      <c r="T208" s="200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94" t="s">
        <v>167</v>
      </c>
      <c r="AU208" s="194" t="s">
        <v>22</v>
      </c>
      <c r="AV208" s="13" t="s">
        <v>22</v>
      </c>
      <c r="AW208" s="13" t="s">
        <v>36</v>
      </c>
      <c r="AX208" s="13" t="s">
        <v>74</v>
      </c>
      <c r="AY208" s="194" t="s">
        <v>156</v>
      </c>
    </row>
    <row r="209" s="14" customFormat="1">
      <c r="A209" s="14"/>
      <c r="B209" s="201"/>
      <c r="C209" s="14"/>
      <c r="D209" s="193" t="s">
        <v>167</v>
      </c>
      <c r="E209" s="202" t="s">
        <v>3</v>
      </c>
      <c r="F209" s="203" t="s">
        <v>174</v>
      </c>
      <c r="G209" s="14"/>
      <c r="H209" s="204">
        <v>994.34000000000003</v>
      </c>
      <c r="I209" s="205"/>
      <c r="J209" s="14"/>
      <c r="K209" s="14"/>
      <c r="L209" s="201"/>
      <c r="M209" s="206"/>
      <c r="N209" s="207"/>
      <c r="O209" s="207"/>
      <c r="P209" s="207"/>
      <c r="Q209" s="207"/>
      <c r="R209" s="207"/>
      <c r="S209" s="207"/>
      <c r="T209" s="208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02" t="s">
        <v>167</v>
      </c>
      <c r="AU209" s="202" t="s">
        <v>22</v>
      </c>
      <c r="AV209" s="14" t="s">
        <v>163</v>
      </c>
      <c r="AW209" s="14" t="s">
        <v>36</v>
      </c>
      <c r="AX209" s="14" t="s">
        <v>81</v>
      </c>
      <c r="AY209" s="202" t="s">
        <v>156</v>
      </c>
    </row>
    <row r="210" s="2" customFormat="1" ht="24.15" customHeight="1">
      <c r="A210" s="39"/>
      <c r="B210" s="173"/>
      <c r="C210" s="174" t="s">
        <v>349</v>
      </c>
      <c r="D210" s="174" t="s">
        <v>158</v>
      </c>
      <c r="E210" s="175" t="s">
        <v>318</v>
      </c>
      <c r="F210" s="176" t="s">
        <v>319</v>
      </c>
      <c r="G210" s="177" t="s">
        <v>212</v>
      </c>
      <c r="H210" s="178">
        <v>497.17000000000002</v>
      </c>
      <c r="I210" s="179"/>
      <c r="J210" s="180">
        <f>ROUND(I210*H210,2)</f>
        <v>0</v>
      </c>
      <c r="K210" s="176" t="s">
        <v>162</v>
      </c>
      <c r="L210" s="40"/>
      <c r="M210" s="181" t="s">
        <v>3</v>
      </c>
      <c r="N210" s="182" t="s">
        <v>45</v>
      </c>
      <c r="O210" s="73"/>
      <c r="P210" s="183">
        <f>O210*H210</f>
        <v>0</v>
      </c>
      <c r="Q210" s="183">
        <v>0</v>
      </c>
      <c r="R210" s="183">
        <f>Q210*H210</f>
        <v>0</v>
      </c>
      <c r="S210" s="183">
        <v>0</v>
      </c>
      <c r="T210" s="184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185" t="s">
        <v>163</v>
      </c>
      <c r="AT210" s="185" t="s">
        <v>158</v>
      </c>
      <c r="AU210" s="185" t="s">
        <v>22</v>
      </c>
      <c r="AY210" s="20" t="s">
        <v>156</v>
      </c>
      <c r="BE210" s="186">
        <f>IF(N210="základní",J210,0)</f>
        <v>0</v>
      </c>
      <c r="BF210" s="186">
        <f>IF(N210="snížená",J210,0)</f>
        <v>0</v>
      </c>
      <c r="BG210" s="186">
        <f>IF(N210="zákl. přenesená",J210,0)</f>
        <v>0</v>
      </c>
      <c r="BH210" s="186">
        <f>IF(N210="sníž. přenesená",J210,0)</f>
        <v>0</v>
      </c>
      <c r="BI210" s="186">
        <f>IF(N210="nulová",J210,0)</f>
        <v>0</v>
      </c>
      <c r="BJ210" s="20" t="s">
        <v>81</v>
      </c>
      <c r="BK210" s="186">
        <f>ROUND(I210*H210,2)</f>
        <v>0</v>
      </c>
      <c r="BL210" s="20" t="s">
        <v>163</v>
      </c>
      <c r="BM210" s="185" t="s">
        <v>2511</v>
      </c>
    </row>
    <row r="211" s="2" customFormat="1">
      <c r="A211" s="39"/>
      <c r="B211" s="40"/>
      <c r="C211" s="39"/>
      <c r="D211" s="187" t="s">
        <v>165</v>
      </c>
      <c r="E211" s="39"/>
      <c r="F211" s="188" t="s">
        <v>321</v>
      </c>
      <c r="G211" s="39"/>
      <c r="H211" s="39"/>
      <c r="I211" s="189"/>
      <c r="J211" s="39"/>
      <c r="K211" s="39"/>
      <c r="L211" s="40"/>
      <c r="M211" s="190"/>
      <c r="N211" s="191"/>
      <c r="O211" s="73"/>
      <c r="P211" s="73"/>
      <c r="Q211" s="73"/>
      <c r="R211" s="73"/>
      <c r="S211" s="73"/>
      <c r="T211" s="74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20" t="s">
        <v>165</v>
      </c>
      <c r="AU211" s="20" t="s">
        <v>22</v>
      </c>
    </row>
    <row r="212" s="13" customFormat="1">
      <c r="A212" s="13"/>
      <c r="B212" s="192"/>
      <c r="C212" s="13"/>
      <c r="D212" s="193" t="s">
        <v>167</v>
      </c>
      <c r="E212" s="194" t="s">
        <v>3</v>
      </c>
      <c r="F212" s="195" t="s">
        <v>2512</v>
      </c>
      <c r="G212" s="13"/>
      <c r="H212" s="196">
        <v>497.17000000000002</v>
      </c>
      <c r="I212" s="197"/>
      <c r="J212" s="13"/>
      <c r="K212" s="13"/>
      <c r="L212" s="192"/>
      <c r="M212" s="198"/>
      <c r="N212" s="199"/>
      <c r="O212" s="199"/>
      <c r="P212" s="199"/>
      <c r="Q212" s="199"/>
      <c r="R212" s="199"/>
      <c r="S212" s="199"/>
      <c r="T212" s="200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94" t="s">
        <v>167</v>
      </c>
      <c r="AU212" s="194" t="s">
        <v>22</v>
      </c>
      <c r="AV212" s="13" t="s">
        <v>22</v>
      </c>
      <c r="AW212" s="13" t="s">
        <v>36</v>
      </c>
      <c r="AX212" s="13" t="s">
        <v>74</v>
      </c>
      <c r="AY212" s="194" t="s">
        <v>156</v>
      </c>
    </row>
    <row r="213" s="14" customFormat="1">
      <c r="A213" s="14"/>
      <c r="B213" s="201"/>
      <c r="C213" s="14"/>
      <c r="D213" s="193" t="s">
        <v>167</v>
      </c>
      <c r="E213" s="202" t="s">
        <v>3</v>
      </c>
      <c r="F213" s="203" t="s">
        <v>174</v>
      </c>
      <c r="G213" s="14"/>
      <c r="H213" s="204">
        <v>497.17000000000002</v>
      </c>
      <c r="I213" s="205"/>
      <c r="J213" s="14"/>
      <c r="K213" s="14"/>
      <c r="L213" s="201"/>
      <c r="M213" s="206"/>
      <c r="N213" s="207"/>
      <c r="O213" s="207"/>
      <c r="P213" s="207"/>
      <c r="Q213" s="207"/>
      <c r="R213" s="207"/>
      <c r="S213" s="207"/>
      <c r="T213" s="208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02" t="s">
        <v>167</v>
      </c>
      <c r="AU213" s="202" t="s">
        <v>22</v>
      </c>
      <c r="AV213" s="14" t="s">
        <v>163</v>
      </c>
      <c r="AW213" s="14" t="s">
        <v>36</v>
      </c>
      <c r="AX213" s="14" t="s">
        <v>81</v>
      </c>
      <c r="AY213" s="202" t="s">
        <v>156</v>
      </c>
    </row>
    <row r="214" s="2" customFormat="1" ht="24.15" customHeight="1">
      <c r="A214" s="39"/>
      <c r="B214" s="173"/>
      <c r="C214" s="174" t="s">
        <v>355</v>
      </c>
      <c r="D214" s="174" t="s">
        <v>158</v>
      </c>
      <c r="E214" s="175" t="s">
        <v>324</v>
      </c>
      <c r="F214" s="176" t="s">
        <v>325</v>
      </c>
      <c r="G214" s="177" t="s">
        <v>212</v>
      </c>
      <c r="H214" s="178">
        <v>793.04499999999996</v>
      </c>
      <c r="I214" s="179"/>
      <c r="J214" s="180">
        <f>ROUND(I214*H214,2)</f>
        <v>0</v>
      </c>
      <c r="K214" s="176" t="s">
        <v>162</v>
      </c>
      <c r="L214" s="40"/>
      <c r="M214" s="181" t="s">
        <v>3</v>
      </c>
      <c r="N214" s="182" t="s">
        <v>45</v>
      </c>
      <c r="O214" s="73"/>
      <c r="P214" s="183">
        <f>O214*H214</f>
        <v>0</v>
      </c>
      <c r="Q214" s="183">
        <v>0</v>
      </c>
      <c r="R214" s="183">
        <f>Q214*H214</f>
        <v>0</v>
      </c>
      <c r="S214" s="183">
        <v>0</v>
      </c>
      <c r="T214" s="184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185" t="s">
        <v>163</v>
      </c>
      <c r="AT214" s="185" t="s">
        <v>158</v>
      </c>
      <c r="AU214" s="185" t="s">
        <v>22</v>
      </c>
      <c r="AY214" s="20" t="s">
        <v>156</v>
      </c>
      <c r="BE214" s="186">
        <f>IF(N214="základní",J214,0)</f>
        <v>0</v>
      </c>
      <c r="BF214" s="186">
        <f>IF(N214="snížená",J214,0)</f>
        <v>0</v>
      </c>
      <c r="BG214" s="186">
        <f>IF(N214="zákl. přenesená",J214,0)</f>
        <v>0</v>
      </c>
      <c r="BH214" s="186">
        <f>IF(N214="sníž. přenesená",J214,0)</f>
        <v>0</v>
      </c>
      <c r="BI214" s="186">
        <f>IF(N214="nulová",J214,0)</f>
        <v>0</v>
      </c>
      <c r="BJ214" s="20" t="s">
        <v>81</v>
      </c>
      <c r="BK214" s="186">
        <f>ROUND(I214*H214,2)</f>
        <v>0</v>
      </c>
      <c r="BL214" s="20" t="s">
        <v>163</v>
      </c>
      <c r="BM214" s="185" t="s">
        <v>2513</v>
      </c>
    </row>
    <row r="215" s="2" customFormat="1">
      <c r="A215" s="39"/>
      <c r="B215" s="40"/>
      <c r="C215" s="39"/>
      <c r="D215" s="187" t="s">
        <v>165</v>
      </c>
      <c r="E215" s="39"/>
      <c r="F215" s="188" t="s">
        <v>327</v>
      </c>
      <c r="G215" s="39"/>
      <c r="H215" s="39"/>
      <c r="I215" s="189"/>
      <c r="J215" s="39"/>
      <c r="K215" s="39"/>
      <c r="L215" s="40"/>
      <c r="M215" s="190"/>
      <c r="N215" s="191"/>
      <c r="O215" s="73"/>
      <c r="P215" s="73"/>
      <c r="Q215" s="73"/>
      <c r="R215" s="73"/>
      <c r="S215" s="73"/>
      <c r="T215" s="74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20" t="s">
        <v>165</v>
      </c>
      <c r="AU215" s="20" t="s">
        <v>22</v>
      </c>
    </row>
    <row r="216" s="13" customFormat="1">
      <c r="A216" s="13"/>
      <c r="B216" s="192"/>
      <c r="C216" s="13"/>
      <c r="D216" s="193" t="s">
        <v>167</v>
      </c>
      <c r="E216" s="194" t="s">
        <v>3</v>
      </c>
      <c r="F216" s="195" t="s">
        <v>2514</v>
      </c>
      <c r="G216" s="13"/>
      <c r="H216" s="196">
        <v>727.44000000000005</v>
      </c>
      <c r="I216" s="197"/>
      <c r="J216" s="13"/>
      <c r="K216" s="13"/>
      <c r="L216" s="192"/>
      <c r="M216" s="198"/>
      <c r="N216" s="199"/>
      <c r="O216" s="199"/>
      <c r="P216" s="199"/>
      <c r="Q216" s="199"/>
      <c r="R216" s="199"/>
      <c r="S216" s="199"/>
      <c r="T216" s="200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194" t="s">
        <v>167</v>
      </c>
      <c r="AU216" s="194" t="s">
        <v>22</v>
      </c>
      <c r="AV216" s="13" t="s">
        <v>22</v>
      </c>
      <c r="AW216" s="13" t="s">
        <v>36</v>
      </c>
      <c r="AX216" s="13" t="s">
        <v>74</v>
      </c>
      <c r="AY216" s="194" t="s">
        <v>156</v>
      </c>
    </row>
    <row r="217" s="13" customFormat="1">
      <c r="A217" s="13"/>
      <c r="B217" s="192"/>
      <c r="C217" s="13"/>
      <c r="D217" s="193" t="s">
        <v>167</v>
      </c>
      <c r="E217" s="194" t="s">
        <v>3</v>
      </c>
      <c r="F217" s="195" t="s">
        <v>2515</v>
      </c>
      <c r="G217" s="13"/>
      <c r="H217" s="196">
        <v>-186.03200000000001</v>
      </c>
      <c r="I217" s="197"/>
      <c r="J217" s="13"/>
      <c r="K217" s="13"/>
      <c r="L217" s="192"/>
      <c r="M217" s="198"/>
      <c r="N217" s="199"/>
      <c r="O217" s="199"/>
      <c r="P217" s="199"/>
      <c r="Q217" s="199"/>
      <c r="R217" s="199"/>
      <c r="S217" s="199"/>
      <c r="T217" s="200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94" t="s">
        <v>167</v>
      </c>
      <c r="AU217" s="194" t="s">
        <v>22</v>
      </c>
      <c r="AV217" s="13" t="s">
        <v>22</v>
      </c>
      <c r="AW217" s="13" t="s">
        <v>36</v>
      </c>
      <c r="AX217" s="13" t="s">
        <v>74</v>
      </c>
      <c r="AY217" s="194" t="s">
        <v>156</v>
      </c>
    </row>
    <row r="218" s="15" customFormat="1">
      <c r="A218" s="15"/>
      <c r="B218" s="209"/>
      <c r="C218" s="15"/>
      <c r="D218" s="193" t="s">
        <v>167</v>
      </c>
      <c r="E218" s="210" t="s">
        <v>3</v>
      </c>
      <c r="F218" s="211" t="s">
        <v>219</v>
      </c>
      <c r="G218" s="15"/>
      <c r="H218" s="212">
        <v>541.40800000000002</v>
      </c>
      <c r="I218" s="213"/>
      <c r="J218" s="15"/>
      <c r="K218" s="15"/>
      <c r="L218" s="209"/>
      <c r="M218" s="214"/>
      <c r="N218" s="215"/>
      <c r="O218" s="215"/>
      <c r="P218" s="215"/>
      <c r="Q218" s="215"/>
      <c r="R218" s="215"/>
      <c r="S218" s="215"/>
      <c r="T218" s="216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10" t="s">
        <v>167</v>
      </c>
      <c r="AU218" s="210" t="s">
        <v>22</v>
      </c>
      <c r="AV218" s="15" t="s">
        <v>175</v>
      </c>
      <c r="AW218" s="15" t="s">
        <v>36</v>
      </c>
      <c r="AX218" s="15" t="s">
        <v>74</v>
      </c>
      <c r="AY218" s="210" t="s">
        <v>156</v>
      </c>
    </row>
    <row r="219" s="13" customFormat="1">
      <c r="A219" s="13"/>
      <c r="B219" s="192"/>
      <c r="C219" s="13"/>
      <c r="D219" s="193" t="s">
        <v>167</v>
      </c>
      <c r="E219" s="194" t="s">
        <v>3</v>
      </c>
      <c r="F219" s="195" t="s">
        <v>2516</v>
      </c>
      <c r="G219" s="13"/>
      <c r="H219" s="196">
        <v>357.99099999999999</v>
      </c>
      <c r="I219" s="197"/>
      <c r="J219" s="13"/>
      <c r="K219" s="13"/>
      <c r="L219" s="192"/>
      <c r="M219" s="198"/>
      <c r="N219" s="199"/>
      <c r="O219" s="199"/>
      <c r="P219" s="199"/>
      <c r="Q219" s="199"/>
      <c r="R219" s="199"/>
      <c r="S219" s="199"/>
      <c r="T219" s="200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94" t="s">
        <v>167</v>
      </c>
      <c r="AU219" s="194" t="s">
        <v>22</v>
      </c>
      <c r="AV219" s="13" t="s">
        <v>22</v>
      </c>
      <c r="AW219" s="13" t="s">
        <v>36</v>
      </c>
      <c r="AX219" s="13" t="s">
        <v>74</v>
      </c>
      <c r="AY219" s="194" t="s">
        <v>156</v>
      </c>
    </row>
    <row r="220" s="13" customFormat="1">
      <c r="A220" s="13"/>
      <c r="B220" s="192"/>
      <c r="C220" s="13"/>
      <c r="D220" s="193" t="s">
        <v>167</v>
      </c>
      <c r="E220" s="194" t="s">
        <v>3</v>
      </c>
      <c r="F220" s="195" t="s">
        <v>2517</v>
      </c>
      <c r="G220" s="13"/>
      <c r="H220" s="196">
        <v>-106.354</v>
      </c>
      <c r="I220" s="197"/>
      <c r="J220" s="13"/>
      <c r="K220" s="13"/>
      <c r="L220" s="192"/>
      <c r="M220" s="198"/>
      <c r="N220" s="199"/>
      <c r="O220" s="199"/>
      <c r="P220" s="199"/>
      <c r="Q220" s="199"/>
      <c r="R220" s="199"/>
      <c r="S220" s="199"/>
      <c r="T220" s="200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94" t="s">
        <v>167</v>
      </c>
      <c r="AU220" s="194" t="s">
        <v>22</v>
      </c>
      <c r="AV220" s="13" t="s">
        <v>22</v>
      </c>
      <c r="AW220" s="13" t="s">
        <v>36</v>
      </c>
      <c r="AX220" s="13" t="s">
        <v>74</v>
      </c>
      <c r="AY220" s="194" t="s">
        <v>156</v>
      </c>
    </row>
    <row r="221" s="15" customFormat="1">
      <c r="A221" s="15"/>
      <c r="B221" s="209"/>
      <c r="C221" s="15"/>
      <c r="D221" s="193" t="s">
        <v>167</v>
      </c>
      <c r="E221" s="210" t="s">
        <v>3</v>
      </c>
      <c r="F221" s="211" t="s">
        <v>219</v>
      </c>
      <c r="G221" s="15"/>
      <c r="H221" s="212">
        <v>251.637</v>
      </c>
      <c r="I221" s="213"/>
      <c r="J221" s="15"/>
      <c r="K221" s="15"/>
      <c r="L221" s="209"/>
      <c r="M221" s="214"/>
      <c r="N221" s="215"/>
      <c r="O221" s="215"/>
      <c r="P221" s="215"/>
      <c r="Q221" s="215"/>
      <c r="R221" s="215"/>
      <c r="S221" s="215"/>
      <c r="T221" s="216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10" t="s">
        <v>167</v>
      </c>
      <c r="AU221" s="210" t="s">
        <v>22</v>
      </c>
      <c r="AV221" s="15" t="s">
        <v>175</v>
      </c>
      <c r="AW221" s="15" t="s">
        <v>36</v>
      </c>
      <c r="AX221" s="15" t="s">
        <v>74</v>
      </c>
      <c r="AY221" s="210" t="s">
        <v>156</v>
      </c>
    </row>
    <row r="222" s="14" customFormat="1">
      <c r="A222" s="14"/>
      <c r="B222" s="201"/>
      <c r="C222" s="14"/>
      <c r="D222" s="193" t="s">
        <v>167</v>
      </c>
      <c r="E222" s="202" t="s">
        <v>3</v>
      </c>
      <c r="F222" s="203" t="s">
        <v>174</v>
      </c>
      <c r="G222" s="14"/>
      <c r="H222" s="204">
        <v>793.04499999999996</v>
      </c>
      <c r="I222" s="205"/>
      <c r="J222" s="14"/>
      <c r="K222" s="14"/>
      <c r="L222" s="201"/>
      <c r="M222" s="206"/>
      <c r="N222" s="207"/>
      <c r="O222" s="207"/>
      <c r="P222" s="207"/>
      <c r="Q222" s="207"/>
      <c r="R222" s="207"/>
      <c r="S222" s="207"/>
      <c r="T222" s="208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2" t="s">
        <v>167</v>
      </c>
      <c r="AU222" s="202" t="s">
        <v>22</v>
      </c>
      <c r="AV222" s="14" t="s">
        <v>163</v>
      </c>
      <c r="AW222" s="14" t="s">
        <v>36</v>
      </c>
      <c r="AX222" s="14" t="s">
        <v>81</v>
      </c>
      <c r="AY222" s="202" t="s">
        <v>156</v>
      </c>
    </row>
    <row r="223" s="2" customFormat="1" ht="16.5" customHeight="1">
      <c r="A223" s="39"/>
      <c r="B223" s="173"/>
      <c r="C223" s="217" t="s">
        <v>361</v>
      </c>
      <c r="D223" s="217" t="s">
        <v>249</v>
      </c>
      <c r="E223" s="218" t="s">
        <v>738</v>
      </c>
      <c r="F223" s="219" t="s">
        <v>739</v>
      </c>
      <c r="G223" s="220" t="s">
        <v>313</v>
      </c>
      <c r="H223" s="221">
        <v>353.61099999999999</v>
      </c>
      <c r="I223" s="222"/>
      <c r="J223" s="223">
        <f>ROUND(I223*H223,2)</f>
        <v>0</v>
      </c>
      <c r="K223" s="219" t="s">
        <v>162</v>
      </c>
      <c r="L223" s="224"/>
      <c r="M223" s="225" t="s">
        <v>3</v>
      </c>
      <c r="N223" s="226" t="s">
        <v>45</v>
      </c>
      <c r="O223" s="73"/>
      <c r="P223" s="183">
        <f>O223*H223</f>
        <v>0</v>
      </c>
      <c r="Q223" s="183">
        <v>0</v>
      </c>
      <c r="R223" s="183">
        <f>Q223*H223</f>
        <v>0</v>
      </c>
      <c r="S223" s="183">
        <v>0</v>
      </c>
      <c r="T223" s="184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185" t="s">
        <v>202</v>
      </c>
      <c r="AT223" s="185" t="s">
        <v>249</v>
      </c>
      <c r="AU223" s="185" t="s">
        <v>22</v>
      </c>
      <c r="AY223" s="20" t="s">
        <v>156</v>
      </c>
      <c r="BE223" s="186">
        <f>IF(N223="základní",J223,0)</f>
        <v>0</v>
      </c>
      <c r="BF223" s="186">
        <f>IF(N223="snížená",J223,0)</f>
        <v>0</v>
      </c>
      <c r="BG223" s="186">
        <f>IF(N223="zákl. přenesená",J223,0)</f>
        <v>0</v>
      </c>
      <c r="BH223" s="186">
        <f>IF(N223="sníž. přenesená",J223,0)</f>
        <v>0</v>
      </c>
      <c r="BI223" s="186">
        <f>IF(N223="nulová",J223,0)</f>
        <v>0</v>
      </c>
      <c r="BJ223" s="20" t="s">
        <v>81</v>
      </c>
      <c r="BK223" s="186">
        <f>ROUND(I223*H223,2)</f>
        <v>0</v>
      </c>
      <c r="BL223" s="20" t="s">
        <v>163</v>
      </c>
      <c r="BM223" s="185" t="s">
        <v>2518</v>
      </c>
    </row>
    <row r="224" s="13" customFormat="1">
      <c r="A224" s="13"/>
      <c r="B224" s="192"/>
      <c r="C224" s="13"/>
      <c r="D224" s="193" t="s">
        <v>167</v>
      </c>
      <c r="E224" s="194" t="s">
        <v>3</v>
      </c>
      <c r="F224" s="195" t="s">
        <v>2519</v>
      </c>
      <c r="G224" s="13"/>
      <c r="H224" s="196">
        <v>191.52000000000001</v>
      </c>
      <c r="I224" s="197"/>
      <c r="J224" s="13"/>
      <c r="K224" s="13"/>
      <c r="L224" s="192"/>
      <c r="M224" s="198"/>
      <c r="N224" s="199"/>
      <c r="O224" s="199"/>
      <c r="P224" s="199"/>
      <c r="Q224" s="199"/>
      <c r="R224" s="199"/>
      <c r="S224" s="199"/>
      <c r="T224" s="200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194" t="s">
        <v>167</v>
      </c>
      <c r="AU224" s="194" t="s">
        <v>22</v>
      </c>
      <c r="AV224" s="13" t="s">
        <v>22</v>
      </c>
      <c r="AW224" s="13" t="s">
        <v>36</v>
      </c>
      <c r="AX224" s="13" t="s">
        <v>74</v>
      </c>
      <c r="AY224" s="194" t="s">
        <v>156</v>
      </c>
    </row>
    <row r="225" s="13" customFormat="1">
      <c r="A225" s="13"/>
      <c r="B225" s="192"/>
      <c r="C225" s="13"/>
      <c r="D225" s="193" t="s">
        <v>167</v>
      </c>
      <c r="E225" s="194" t="s">
        <v>3</v>
      </c>
      <c r="F225" s="195" t="s">
        <v>2520</v>
      </c>
      <c r="G225" s="13"/>
      <c r="H225" s="196">
        <v>162.09100000000001</v>
      </c>
      <c r="I225" s="197"/>
      <c r="J225" s="13"/>
      <c r="K225" s="13"/>
      <c r="L225" s="192"/>
      <c r="M225" s="198"/>
      <c r="N225" s="199"/>
      <c r="O225" s="199"/>
      <c r="P225" s="199"/>
      <c r="Q225" s="199"/>
      <c r="R225" s="199"/>
      <c r="S225" s="199"/>
      <c r="T225" s="200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94" t="s">
        <v>167</v>
      </c>
      <c r="AU225" s="194" t="s">
        <v>22</v>
      </c>
      <c r="AV225" s="13" t="s">
        <v>22</v>
      </c>
      <c r="AW225" s="13" t="s">
        <v>36</v>
      </c>
      <c r="AX225" s="13" t="s">
        <v>74</v>
      </c>
      <c r="AY225" s="194" t="s">
        <v>156</v>
      </c>
    </row>
    <row r="226" s="14" customFormat="1">
      <c r="A226" s="14"/>
      <c r="B226" s="201"/>
      <c r="C226" s="14"/>
      <c r="D226" s="193" t="s">
        <v>167</v>
      </c>
      <c r="E226" s="202" t="s">
        <v>3</v>
      </c>
      <c r="F226" s="203" t="s">
        <v>174</v>
      </c>
      <c r="G226" s="14"/>
      <c r="H226" s="204">
        <v>353.61099999999999</v>
      </c>
      <c r="I226" s="205"/>
      <c r="J226" s="14"/>
      <c r="K226" s="14"/>
      <c r="L226" s="201"/>
      <c r="M226" s="206"/>
      <c r="N226" s="207"/>
      <c r="O226" s="207"/>
      <c r="P226" s="207"/>
      <c r="Q226" s="207"/>
      <c r="R226" s="207"/>
      <c r="S226" s="207"/>
      <c r="T226" s="208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02" t="s">
        <v>167</v>
      </c>
      <c r="AU226" s="202" t="s">
        <v>22</v>
      </c>
      <c r="AV226" s="14" t="s">
        <v>163</v>
      </c>
      <c r="AW226" s="14" t="s">
        <v>36</v>
      </c>
      <c r="AX226" s="14" t="s">
        <v>81</v>
      </c>
      <c r="AY226" s="202" t="s">
        <v>156</v>
      </c>
    </row>
    <row r="227" s="2" customFormat="1" ht="37.8" customHeight="1">
      <c r="A227" s="39"/>
      <c r="B227" s="173"/>
      <c r="C227" s="174" t="s">
        <v>368</v>
      </c>
      <c r="D227" s="174" t="s">
        <v>158</v>
      </c>
      <c r="E227" s="175" t="s">
        <v>332</v>
      </c>
      <c r="F227" s="176" t="s">
        <v>333</v>
      </c>
      <c r="G227" s="177" t="s">
        <v>212</v>
      </c>
      <c r="H227" s="178">
        <v>143.75200000000001</v>
      </c>
      <c r="I227" s="179"/>
      <c r="J227" s="180">
        <f>ROUND(I227*H227,2)</f>
        <v>0</v>
      </c>
      <c r="K227" s="176" t="s">
        <v>162</v>
      </c>
      <c r="L227" s="40"/>
      <c r="M227" s="181" t="s">
        <v>3</v>
      </c>
      <c r="N227" s="182" t="s">
        <v>45</v>
      </c>
      <c r="O227" s="73"/>
      <c r="P227" s="183">
        <f>O227*H227</f>
        <v>0</v>
      </c>
      <c r="Q227" s="183">
        <v>0</v>
      </c>
      <c r="R227" s="183">
        <f>Q227*H227</f>
        <v>0</v>
      </c>
      <c r="S227" s="183">
        <v>0</v>
      </c>
      <c r="T227" s="184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185" t="s">
        <v>163</v>
      </c>
      <c r="AT227" s="185" t="s">
        <v>158</v>
      </c>
      <c r="AU227" s="185" t="s">
        <v>22</v>
      </c>
      <c r="AY227" s="20" t="s">
        <v>156</v>
      </c>
      <c r="BE227" s="186">
        <f>IF(N227="základní",J227,0)</f>
        <v>0</v>
      </c>
      <c r="BF227" s="186">
        <f>IF(N227="snížená",J227,0)</f>
        <v>0</v>
      </c>
      <c r="BG227" s="186">
        <f>IF(N227="zákl. přenesená",J227,0)</f>
        <v>0</v>
      </c>
      <c r="BH227" s="186">
        <f>IF(N227="sníž. přenesená",J227,0)</f>
        <v>0</v>
      </c>
      <c r="BI227" s="186">
        <f>IF(N227="nulová",J227,0)</f>
        <v>0</v>
      </c>
      <c r="BJ227" s="20" t="s">
        <v>81</v>
      </c>
      <c r="BK227" s="186">
        <f>ROUND(I227*H227,2)</f>
        <v>0</v>
      </c>
      <c r="BL227" s="20" t="s">
        <v>163</v>
      </c>
      <c r="BM227" s="185" t="s">
        <v>2521</v>
      </c>
    </row>
    <row r="228" s="2" customFormat="1">
      <c r="A228" s="39"/>
      <c r="B228" s="40"/>
      <c r="C228" s="39"/>
      <c r="D228" s="187" t="s">
        <v>165</v>
      </c>
      <c r="E228" s="39"/>
      <c r="F228" s="188" t="s">
        <v>335</v>
      </c>
      <c r="G228" s="39"/>
      <c r="H228" s="39"/>
      <c r="I228" s="189"/>
      <c r="J228" s="39"/>
      <c r="K228" s="39"/>
      <c r="L228" s="40"/>
      <c r="M228" s="190"/>
      <c r="N228" s="191"/>
      <c r="O228" s="73"/>
      <c r="P228" s="73"/>
      <c r="Q228" s="73"/>
      <c r="R228" s="73"/>
      <c r="S228" s="73"/>
      <c r="T228" s="74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20" t="s">
        <v>165</v>
      </c>
      <c r="AU228" s="20" t="s">
        <v>22</v>
      </c>
    </row>
    <row r="229" s="13" customFormat="1">
      <c r="A229" s="13"/>
      <c r="B229" s="192"/>
      <c r="C229" s="13"/>
      <c r="D229" s="193" t="s">
        <v>167</v>
      </c>
      <c r="E229" s="194" t="s">
        <v>3</v>
      </c>
      <c r="F229" s="195" t="s">
        <v>2522</v>
      </c>
      <c r="G229" s="13"/>
      <c r="H229" s="196">
        <v>143.75200000000001</v>
      </c>
      <c r="I229" s="197"/>
      <c r="J229" s="13"/>
      <c r="K229" s="13"/>
      <c r="L229" s="192"/>
      <c r="M229" s="198"/>
      <c r="N229" s="199"/>
      <c r="O229" s="199"/>
      <c r="P229" s="199"/>
      <c r="Q229" s="199"/>
      <c r="R229" s="199"/>
      <c r="S229" s="199"/>
      <c r="T229" s="200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194" t="s">
        <v>167</v>
      </c>
      <c r="AU229" s="194" t="s">
        <v>22</v>
      </c>
      <c r="AV229" s="13" t="s">
        <v>22</v>
      </c>
      <c r="AW229" s="13" t="s">
        <v>36</v>
      </c>
      <c r="AX229" s="13" t="s">
        <v>74</v>
      </c>
      <c r="AY229" s="194" t="s">
        <v>156</v>
      </c>
    </row>
    <row r="230" s="14" customFormat="1">
      <c r="A230" s="14"/>
      <c r="B230" s="201"/>
      <c r="C230" s="14"/>
      <c r="D230" s="193" t="s">
        <v>167</v>
      </c>
      <c r="E230" s="202" t="s">
        <v>3</v>
      </c>
      <c r="F230" s="203" t="s">
        <v>174</v>
      </c>
      <c r="G230" s="14"/>
      <c r="H230" s="204">
        <v>143.75200000000001</v>
      </c>
      <c r="I230" s="205"/>
      <c r="J230" s="14"/>
      <c r="K230" s="14"/>
      <c r="L230" s="201"/>
      <c r="M230" s="206"/>
      <c r="N230" s="207"/>
      <c r="O230" s="207"/>
      <c r="P230" s="207"/>
      <c r="Q230" s="207"/>
      <c r="R230" s="207"/>
      <c r="S230" s="207"/>
      <c r="T230" s="208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02" t="s">
        <v>167</v>
      </c>
      <c r="AU230" s="202" t="s">
        <v>22</v>
      </c>
      <c r="AV230" s="14" t="s">
        <v>163</v>
      </c>
      <c r="AW230" s="14" t="s">
        <v>36</v>
      </c>
      <c r="AX230" s="14" t="s">
        <v>81</v>
      </c>
      <c r="AY230" s="202" t="s">
        <v>156</v>
      </c>
    </row>
    <row r="231" s="2" customFormat="1" ht="16.5" customHeight="1">
      <c r="A231" s="39"/>
      <c r="B231" s="173"/>
      <c r="C231" s="217" t="s">
        <v>374</v>
      </c>
      <c r="D231" s="217" t="s">
        <v>249</v>
      </c>
      <c r="E231" s="218" t="s">
        <v>338</v>
      </c>
      <c r="F231" s="219" t="s">
        <v>339</v>
      </c>
      <c r="G231" s="220" t="s">
        <v>313</v>
      </c>
      <c r="H231" s="221">
        <v>258.75400000000002</v>
      </c>
      <c r="I231" s="222"/>
      <c r="J231" s="223">
        <f>ROUND(I231*H231,2)</f>
        <v>0</v>
      </c>
      <c r="K231" s="219" t="s">
        <v>162</v>
      </c>
      <c r="L231" s="224"/>
      <c r="M231" s="225" t="s">
        <v>3</v>
      </c>
      <c r="N231" s="226" t="s">
        <v>45</v>
      </c>
      <c r="O231" s="73"/>
      <c r="P231" s="183">
        <f>O231*H231</f>
        <v>0</v>
      </c>
      <c r="Q231" s="183">
        <v>0</v>
      </c>
      <c r="R231" s="183">
        <f>Q231*H231</f>
        <v>0</v>
      </c>
      <c r="S231" s="183">
        <v>0</v>
      </c>
      <c r="T231" s="184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185" t="s">
        <v>202</v>
      </c>
      <c r="AT231" s="185" t="s">
        <v>249</v>
      </c>
      <c r="AU231" s="185" t="s">
        <v>22</v>
      </c>
      <c r="AY231" s="20" t="s">
        <v>156</v>
      </c>
      <c r="BE231" s="186">
        <f>IF(N231="základní",J231,0)</f>
        <v>0</v>
      </c>
      <c r="BF231" s="186">
        <f>IF(N231="snížená",J231,0)</f>
        <v>0</v>
      </c>
      <c r="BG231" s="186">
        <f>IF(N231="zákl. přenesená",J231,0)</f>
        <v>0</v>
      </c>
      <c r="BH231" s="186">
        <f>IF(N231="sníž. přenesená",J231,0)</f>
        <v>0</v>
      </c>
      <c r="BI231" s="186">
        <f>IF(N231="nulová",J231,0)</f>
        <v>0</v>
      </c>
      <c r="BJ231" s="20" t="s">
        <v>81</v>
      </c>
      <c r="BK231" s="186">
        <f>ROUND(I231*H231,2)</f>
        <v>0</v>
      </c>
      <c r="BL231" s="20" t="s">
        <v>163</v>
      </c>
      <c r="BM231" s="185" t="s">
        <v>2523</v>
      </c>
    </row>
    <row r="232" s="13" customFormat="1">
      <c r="A232" s="13"/>
      <c r="B232" s="192"/>
      <c r="C232" s="13"/>
      <c r="D232" s="193" t="s">
        <v>167</v>
      </c>
      <c r="E232" s="194" t="s">
        <v>3</v>
      </c>
      <c r="F232" s="195" t="s">
        <v>2524</v>
      </c>
      <c r="G232" s="13"/>
      <c r="H232" s="196">
        <v>258.75400000000002</v>
      </c>
      <c r="I232" s="197"/>
      <c r="J232" s="13"/>
      <c r="K232" s="13"/>
      <c r="L232" s="192"/>
      <c r="M232" s="198"/>
      <c r="N232" s="199"/>
      <c r="O232" s="199"/>
      <c r="P232" s="199"/>
      <c r="Q232" s="199"/>
      <c r="R232" s="199"/>
      <c r="S232" s="199"/>
      <c r="T232" s="200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94" t="s">
        <v>167</v>
      </c>
      <c r="AU232" s="194" t="s">
        <v>22</v>
      </c>
      <c r="AV232" s="13" t="s">
        <v>22</v>
      </c>
      <c r="AW232" s="13" t="s">
        <v>36</v>
      </c>
      <c r="AX232" s="13" t="s">
        <v>74</v>
      </c>
      <c r="AY232" s="194" t="s">
        <v>156</v>
      </c>
    </row>
    <row r="233" s="14" customFormat="1">
      <c r="A233" s="14"/>
      <c r="B233" s="201"/>
      <c r="C233" s="14"/>
      <c r="D233" s="193" t="s">
        <v>167</v>
      </c>
      <c r="E233" s="202" t="s">
        <v>3</v>
      </c>
      <c r="F233" s="203" t="s">
        <v>174</v>
      </c>
      <c r="G233" s="14"/>
      <c r="H233" s="204">
        <v>258.75400000000002</v>
      </c>
      <c r="I233" s="205"/>
      <c r="J233" s="14"/>
      <c r="K233" s="14"/>
      <c r="L233" s="201"/>
      <c r="M233" s="206"/>
      <c r="N233" s="207"/>
      <c r="O233" s="207"/>
      <c r="P233" s="207"/>
      <c r="Q233" s="207"/>
      <c r="R233" s="207"/>
      <c r="S233" s="207"/>
      <c r="T233" s="208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02" t="s">
        <v>167</v>
      </c>
      <c r="AU233" s="202" t="s">
        <v>22</v>
      </c>
      <c r="AV233" s="14" t="s">
        <v>163</v>
      </c>
      <c r="AW233" s="14" t="s">
        <v>36</v>
      </c>
      <c r="AX233" s="14" t="s">
        <v>81</v>
      </c>
      <c r="AY233" s="202" t="s">
        <v>156</v>
      </c>
    </row>
    <row r="234" s="2" customFormat="1" ht="24.15" customHeight="1">
      <c r="A234" s="39"/>
      <c r="B234" s="173"/>
      <c r="C234" s="174" t="s">
        <v>381</v>
      </c>
      <c r="D234" s="174" t="s">
        <v>158</v>
      </c>
      <c r="E234" s="175" t="s">
        <v>343</v>
      </c>
      <c r="F234" s="176" t="s">
        <v>344</v>
      </c>
      <c r="G234" s="177" t="s">
        <v>205</v>
      </c>
      <c r="H234" s="178">
        <v>379.60000000000002</v>
      </c>
      <c r="I234" s="179"/>
      <c r="J234" s="180">
        <f>ROUND(I234*H234,2)</f>
        <v>0</v>
      </c>
      <c r="K234" s="176" t="s">
        <v>162</v>
      </c>
      <c r="L234" s="40"/>
      <c r="M234" s="181" t="s">
        <v>3</v>
      </c>
      <c r="N234" s="182" t="s">
        <v>45</v>
      </c>
      <c r="O234" s="73"/>
      <c r="P234" s="183">
        <f>O234*H234</f>
        <v>0</v>
      </c>
      <c r="Q234" s="183">
        <v>0</v>
      </c>
      <c r="R234" s="183">
        <f>Q234*H234</f>
        <v>0</v>
      </c>
      <c r="S234" s="183">
        <v>0</v>
      </c>
      <c r="T234" s="184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185" t="s">
        <v>163</v>
      </c>
      <c r="AT234" s="185" t="s">
        <v>158</v>
      </c>
      <c r="AU234" s="185" t="s">
        <v>22</v>
      </c>
      <c r="AY234" s="20" t="s">
        <v>156</v>
      </c>
      <c r="BE234" s="186">
        <f>IF(N234="základní",J234,0)</f>
        <v>0</v>
      </c>
      <c r="BF234" s="186">
        <f>IF(N234="snížená",J234,0)</f>
        <v>0</v>
      </c>
      <c r="BG234" s="186">
        <f>IF(N234="zákl. přenesená",J234,0)</f>
        <v>0</v>
      </c>
      <c r="BH234" s="186">
        <f>IF(N234="sníž. přenesená",J234,0)</f>
        <v>0</v>
      </c>
      <c r="BI234" s="186">
        <f>IF(N234="nulová",J234,0)</f>
        <v>0</v>
      </c>
      <c r="BJ234" s="20" t="s">
        <v>81</v>
      </c>
      <c r="BK234" s="186">
        <f>ROUND(I234*H234,2)</f>
        <v>0</v>
      </c>
      <c r="BL234" s="20" t="s">
        <v>163</v>
      </c>
      <c r="BM234" s="185" t="s">
        <v>2525</v>
      </c>
    </row>
    <row r="235" s="2" customFormat="1">
      <c r="A235" s="39"/>
      <c r="B235" s="40"/>
      <c r="C235" s="39"/>
      <c r="D235" s="187" t="s">
        <v>165</v>
      </c>
      <c r="E235" s="39"/>
      <c r="F235" s="188" t="s">
        <v>346</v>
      </c>
      <c r="G235" s="39"/>
      <c r="H235" s="39"/>
      <c r="I235" s="189"/>
      <c r="J235" s="39"/>
      <c r="K235" s="39"/>
      <c r="L235" s="40"/>
      <c r="M235" s="190"/>
      <c r="N235" s="191"/>
      <c r="O235" s="73"/>
      <c r="P235" s="73"/>
      <c r="Q235" s="73"/>
      <c r="R235" s="73"/>
      <c r="S235" s="73"/>
      <c r="T235" s="74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20" t="s">
        <v>165</v>
      </c>
      <c r="AU235" s="20" t="s">
        <v>22</v>
      </c>
    </row>
    <row r="236" s="13" customFormat="1">
      <c r="A236" s="13"/>
      <c r="B236" s="192"/>
      <c r="C236" s="13"/>
      <c r="D236" s="193" t="s">
        <v>167</v>
      </c>
      <c r="E236" s="194" t="s">
        <v>3</v>
      </c>
      <c r="F236" s="195" t="s">
        <v>2526</v>
      </c>
      <c r="G236" s="13"/>
      <c r="H236" s="196">
        <v>379.60000000000002</v>
      </c>
      <c r="I236" s="197"/>
      <c r="J236" s="13"/>
      <c r="K236" s="13"/>
      <c r="L236" s="192"/>
      <c r="M236" s="198"/>
      <c r="N236" s="199"/>
      <c r="O236" s="199"/>
      <c r="P236" s="199"/>
      <c r="Q236" s="199"/>
      <c r="R236" s="199"/>
      <c r="S236" s="199"/>
      <c r="T236" s="200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94" t="s">
        <v>167</v>
      </c>
      <c r="AU236" s="194" t="s">
        <v>22</v>
      </c>
      <c r="AV236" s="13" t="s">
        <v>22</v>
      </c>
      <c r="AW236" s="13" t="s">
        <v>36</v>
      </c>
      <c r="AX236" s="13" t="s">
        <v>74</v>
      </c>
      <c r="AY236" s="194" t="s">
        <v>156</v>
      </c>
    </row>
    <row r="237" s="14" customFormat="1">
      <c r="A237" s="14"/>
      <c r="B237" s="201"/>
      <c r="C237" s="14"/>
      <c r="D237" s="193" t="s">
        <v>167</v>
      </c>
      <c r="E237" s="202" t="s">
        <v>3</v>
      </c>
      <c r="F237" s="203" t="s">
        <v>174</v>
      </c>
      <c r="G237" s="14"/>
      <c r="H237" s="204">
        <v>379.60000000000002</v>
      </c>
      <c r="I237" s="205"/>
      <c r="J237" s="14"/>
      <c r="K237" s="14"/>
      <c r="L237" s="201"/>
      <c r="M237" s="206"/>
      <c r="N237" s="207"/>
      <c r="O237" s="207"/>
      <c r="P237" s="207"/>
      <c r="Q237" s="207"/>
      <c r="R237" s="207"/>
      <c r="S237" s="207"/>
      <c r="T237" s="208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02" t="s">
        <v>167</v>
      </c>
      <c r="AU237" s="202" t="s">
        <v>22</v>
      </c>
      <c r="AV237" s="14" t="s">
        <v>163</v>
      </c>
      <c r="AW237" s="14" t="s">
        <v>36</v>
      </c>
      <c r="AX237" s="14" t="s">
        <v>81</v>
      </c>
      <c r="AY237" s="202" t="s">
        <v>156</v>
      </c>
    </row>
    <row r="238" s="12" customFormat="1" ht="22.8" customHeight="1">
      <c r="A238" s="12"/>
      <c r="B238" s="160"/>
      <c r="C238" s="12"/>
      <c r="D238" s="161" t="s">
        <v>73</v>
      </c>
      <c r="E238" s="171" t="s">
        <v>163</v>
      </c>
      <c r="F238" s="171" t="s">
        <v>348</v>
      </c>
      <c r="G238" s="12"/>
      <c r="H238" s="12"/>
      <c r="I238" s="163"/>
      <c r="J238" s="172">
        <f>BK238</f>
        <v>0</v>
      </c>
      <c r="K238" s="12"/>
      <c r="L238" s="160"/>
      <c r="M238" s="165"/>
      <c r="N238" s="166"/>
      <c r="O238" s="166"/>
      <c r="P238" s="167">
        <f>SUM(P239:P252)</f>
        <v>0</v>
      </c>
      <c r="Q238" s="166"/>
      <c r="R238" s="167">
        <f>SUM(R239:R252)</f>
        <v>8.2545599999999997</v>
      </c>
      <c r="S238" s="166"/>
      <c r="T238" s="168">
        <f>SUM(T239:T252)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161" t="s">
        <v>81</v>
      </c>
      <c r="AT238" s="169" t="s">
        <v>73</v>
      </c>
      <c r="AU238" s="169" t="s">
        <v>81</v>
      </c>
      <c r="AY238" s="161" t="s">
        <v>156</v>
      </c>
      <c r="BK238" s="170">
        <f>SUM(BK239:BK252)</f>
        <v>0</v>
      </c>
    </row>
    <row r="239" s="2" customFormat="1" ht="21.75" customHeight="1">
      <c r="A239" s="39"/>
      <c r="B239" s="173"/>
      <c r="C239" s="174" t="s">
        <v>387</v>
      </c>
      <c r="D239" s="174" t="s">
        <v>158</v>
      </c>
      <c r="E239" s="175" t="s">
        <v>350</v>
      </c>
      <c r="F239" s="176" t="s">
        <v>351</v>
      </c>
      <c r="G239" s="177" t="s">
        <v>212</v>
      </c>
      <c r="H239" s="178">
        <v>42.280000000000001</v>
      </c>
      <c r="I239" s="179"/>
      <c r="J239" s="180">
        <f>ROUND(I239*H239,2)</f>
        <v>0</v>
      </c>
      <c r="K239" s="176" t="s">
        <v>162</v>
      </c>
      <c r="L239" s="40"/>
      <c r="M239" s="181" t="s">
        <v>3</v>
      </c>
      <c r="N239" s="182" t="s">
        <v>45</v>
      </c>
      <c r="O239" s="73"/>
      <c r="P239" s="183">
        <f>O239*H239</f>
        <v>0</v>
      </c>
      <c r="Q239" s="183">
        <v>0</v>
      </c>
      <c r="R239" s="183">
        <f>Q239*H239</f>
        <v>0</v>
      </c>
      <c r="S239" s="183">
        <v>0</v>
      </c>
      <c r="T239" s="184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185" t="s">
        <v>163</v>
      </c>
      <c r="AT239" s="185" t="s">
        <v>158</v>
      </c>
      <c r="AU239" s="185" t="s">
        <v>22</v>
      </c>
      <c r="AY239" s="20" t="s">
        <v>156</v>
      </c>
      <c r="BE239" s="186">
        <f>IF(N239="základní",J239,0)</f>
        <v>0</v>
      </c>
      <c r="BF239" s="186">
        <f>IF(N239="snížená",J239,0)</f>
        <v>0</v>
      </c>
      <c r="BG239" s="186">
        <f>IF(N239="zákl. přenesená",J239,0)</f>
        <v>0</v>
      </c>
      <c r="BH239" s="186">
        <f>IF(N239="sníž. přenesená",J239,0)</f>
        <v>0</v>
      </c>
      <c r="BI239" s="186">
        <f>IF(N239="nulová",J239,0)</f>
        <v>0</v>
      </c>
      <c r="BJ239" s="20" t="s">
        <v>81</v>
      </c>
      <c r="BK239" s="186">
        <f>ROUND(I239*H239,2)</f>
        <v>0</v>
      </c>
      <c r="BL239" s="20" t="s">
        <v>163</v>
      </c>
      <c r="BM239" s="185" t="s">
        <v>2527</v>
      </c>
    </row>
    <row r="240" s="2" customFormat="1">
      <c r="A240" s="39"/>
      <c r="B240" s="40"/>
      <c r="C240" s="39"/>
      <c r="D240" s="187" t="s">
        <v>165</v>
      </c>
      <c r="E240" s="39"/>
      <c r="F240" s="188" t="s">
        <v>353</v>
      </c>
      <c r="G240" s="39"/>
      <c r="H240" s="39"/>
      <c r="I240" s="189"/>
      <c r="J240" s="39"/>
      <c r="K240" s="39"/>
      <c r="L240" s="40"/>
      <c r="M240" s="190"/>
      <c r="N240" s="191"/>
      <c r="O240" s="73"/>
      <c r="P240" s="73"/>
      <c r="Q240" s="73"/>
      <c r="R240" s="73"/>
      <c r="S240" s="73"/>
      <c r="T240" s="74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20" t="s">
        <v>165</v>
      </c>
      <c r="AU240" s="20" t="s">
        <v>22</v>
      </c>
    </row>
    <row r="241" s="13" customFormat="1">
      <c r="A241" s="13"/>
      <c r="B241" s="192"/>
      <c r="C241" s="13"/>
      <c r="D241" s="193" t="s">
        <v>167</v>
      </c>
      <c r="E241" s="194" t="s">
        <v>3</v>
      </c>
      <c r="F241" s="195" t="s">
        <v>2528</v>
      </c>
      <c r="G241" s="13"/>
      <c r="H241" s="196">
        <v>42.280000000000001</v>
      </c>
      <c r="I241" s="197"/>
      <c r="J241" s="13"/>
      <c r="K241" s="13"/>
      <c r="L241" s="192"/>
      <c r="M241" s="198"/>
      <c r="N241" s="199"/>
      <c r="O241" s="199"/>
      <c r="P241" s="199"/>
      <c r="Q241" s="199"/>
      <c r="R241" s="199"/>
      <c r="S241" s="199"/>
      <c r="T241" s="200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194" t="s">
        <v>167</v>
      </c>
      <c r="AU241" s="194" t="s">
        <v>22</v>
      </c>
      <c r="AV241" s="13" t="s">
        <v>22</v>
      </c>
      <c r="AW241" s="13" t="s">
        <v>36</v>
      </c>
      <c r="AX241" s="13" t="s">
        <v>74</v>
      </c>
      <c r="AY241" s="194" t="s">
        <v>156</v>
      </c>
    </row>
    <row r="242" s="14" customFormat="1">
      <c r="A242" s="14"/>
      <c r="B242" s="201"/>
      <c r="C242" s="14"/>
      <c r="D242" s="193" t="s">
        <v>167</v>
      </c>
      <c r="E242" s="202" t="s">
        <v>3</v>
      </c>
      <c r="F242" s="203" t="s">
        <v>174</v>
      </c>
      <c r="G242" s="14"/>
      <c r="H242" s="204">
        <v>42.280000000000001</v>
      </c>
      <c r="I242" s="205"/>
      <c r="J242" s="14"/>
      <c r="K242" s="14"/>
      <c r="L242" s="201"/>
      <c r="M242" s="206"/>
      <c r="N242" s="207"/>
      <c r="O242" s="207"/>
      <c r="P242" s="207"/>
      <c r="Q242" s="207"/>
      <c r="R242" s="207"/>
      <c r="S242" s="207"/>
      <c r="T242" s="208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02" t="s">
        <v>167</v>
      </c>
      <c r="AU242" s="202" t="s">
        <v>22</v>
      </c>
      <c r="AV242" s="14" t="s">
        <v>163</v>
      </c>
      <c r="AW242" s="14" t="s">
        <v>36</v>
      </c>
      <c r="AX242" s="14" t="s">
        <v>81</v>
      </c>
      <c r="AY242" s="202" t="s">
        <v>156</v>
      </c>
    </row>
    <row r="243" s="2" customFormat="1" ht="24.15" customHeight="1">
      <c r="A243" s="39"/>
      <c r="B243" s="173"/>
      <c r="C243" s="174" t="s">
        <v>391</v>
      </c>
      <c r="D243" s="174" t="s">
        <v>158</v>
      </c>
      <c r="E243" s="175" t="s">
        <v>1399</v>
      </c>
      <c r="F243" s="176" t="s">
        <v>1400</v>
      </c>
      <c r="G243" s="177" t="s">
        <v>212</v>
      </c>
      <c r="H243" s="178">
        <v>21.053999999999998</v>
      </c>
      <c r="I243" s="179"/>
      <c r="J243" s="180">
        <f>ROUND(I243*H243,2)</f>
        <v>0</v>
      </c>
      <c r="K243" s="176" t="s">
        <v>162</v>
      </c>
      <c r="L243" s="40"/>
      <c r="M243" s="181" t="s">
        <v>3</v>
      </c>
      <c r="N243" s="182" t="s">
        <v>45</v>
      </c>
      <c r="O243" s="73"/>
      <c r="P243" s="183">
        <f>O243*H243</f>
        <v>0</v>
      </c>
      <c r="Q243" s="183">
        <v>0</v>
      </c>
      <c r="R243" s="183">
        <f>Q243*H243</f>
        <v>0</v>
      </c>
      <c r="S243" s="183">
        <v>0</v>
      </c>
      <c r="T243" s="184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185" t="s">
        <v>163</v>
      </c>
      <c r="AT243" s="185" t="s">
        <v>158</v>
      </c>
      <c r="AU243" s="185" t="s">
        <v>22</v>
      </c>
      <c r="AY243" s="20" t="s">
        <v>156</v>
      </c>
      <c r="BE243" s="186">
        <f>IF(N243="základní",J243,0)</f>
        <v>0</v>
      </c>
      <c r="BF243" s="186">
        <f>IF(N243="snížená",J243,0)</f>
        <v>0</v>
      </c>
      <c r="BG243" s="186">
        <f>IF(N243="zákl. přenesená",J243,0)</f>
        <v>0</v>
      </c>
      <c r="BH243" s="186">
        <f>IF(N243="sníž. přenesená",J243,0)</f>
        <v>0</v>
      </c>
      <c r="BI243" s="186">
        <f>IF(N243="nulová",J243,0)</f>
        <v>0</v>
      </c>
      <c r="BJ243" s="20" t="s">
        <v>81</v>
      </c>
      <c r="BK243" s="186">
        <f>ROUND(I243*H243,2)</f>
        <v>0</v>
      </c>
      <c r="BL243" s="20" t="s">
        <v>163</v>
      </c>
      <c r="BM243" s="185" t="s">
        <v>2529</v>
      </c>
    </row>
    <row r="244" s="2" customFormat="1">
      <c r="A244" s="39"/>
      <c r="B244" s="40"/>
      <c r="C244" s="39"/>
      <c r="D244" s="187" t="s">
        <v>165</v>
      </c>
      <c r="E244" s="39"/>
      <c r="F244" s="188" t="s">
        <v>1402</v>
      </c>
      <c r="G244" s="39"/>
      <c r="H244" s="39"/>
      <c r="I244" s="189"/>
      <c r="J244" s="39"/>
      <c r="K244" s="39"/>
      <c r="L244" s="40"/>
      <c r="M244" s="190"/>
      <c r="N244" s="191"/>
      <c r="O244" s="73"/>
      <c r="P244" s="73"/>
      <c r="Q244" s="73"/>
      <c r="R244" s="73"/>
      <c r="S244" s="73"/>
      <c r="T244" s="74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20" t="s">
        <v>165</v>
      </c>
      <c r="AU244" s="20" t="s">
        <v>22</v>
      </c>
    </row>
    <row r="245" s="13" customFormat="1">
      <c r="A245" s="13"/>
      <c r="B245" s="192"/>
      <c r="C245" s="13"/>
      <c r="D245" s="193" t="s">
        <v>167</v>
      </c>
      <c r="E245" s="194" t="s">
        <v>3</v>
      </c>
      <c r="F245" s="195" t="s">
        <v>2530</v>
      </c>
      <c r="G245" s="13"/>
      <c r="H245" s="196">
        <v>21.053999999999998</v>
      </c>
      <c r="I245" s="197"/>
      <c r="J245" s="13"/>
      <c r="K245" s="13"/>
      <c r="L245" s="192"/>
      <c r="M245" s="198"/>
      <c r="N245" s="199"/>
      <c r="O245" s="199"/>
      <c r="P245" s="199"/>
      <c r="Q245" s="199"/>
      <c r="R245" s="199"/>
      <c r="S245" s="199"/>
      <c r="T245" s="20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94" t="s">
        <v>167</v>
      </c>
      <c r="AU245" s="194" t="s">
        <v>22</v>
      </c>
      <c r="AV245" s="13" t="s">
        <v>22</v>
      </c>
      <c r="AW245" s="13" t="s">
        <v>36</v>
      </c>
      <c r="AX245" s="13" t="s">
        <v>74</v>
      </c>
      <c r="AY245" s="194" t="s">
        <v>156</v>
      </c>
    </row>
    <row r="246" s="14" customFormat="1">
      <c r="A246" s="14"/>
      <c r="B246" s="201"/>
      <c r="C246" s="14"/>
      <c r="D246" s="193" t="s">
        <v>167</v>
      </c>
      <c r="E246" s="202" t="s">
        <v>3</v>
      </c>
      <c r="F246" s="203" t="s">
        <v>174</v>
      </c>
      <c r="G246" s="14"/>
      <c r="H246" s="204">
        <v>21.053999999999998</v>
      </c>
      <c r="I246" s="205"/>
      <c r="J246" s="14"/>
      <c r="K246" s="14"/>
      <c r="L246" s="201"/>
      <c r="M246" s="206"/>
      <c r="N246" s="207"/>
      <c r="O246" s="207"/>
      <c r="P246" s="207"/>
      <c r="Q246" s="207"/>
      <c r="R246" s="207"/>
      <c r="S246" s="207"/>
      <c r="T246" s="208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02" t="s">
        <v>167</v>
      </c>
      <c r="AU246" s="202" t="s">
        <v>22</v>
      </c>
      <c r="AV246" s="14" t="s">
        <v>163</v>
      </c>
      <c r="AW246" s="14" t="s">
        <v>36</v>
      </c>
      <c r="AX246" s="14" t="s">
        <v>81</v>
      </c>
      <c r="AY246" s="202" t="s">
        <v>156</v>
      </c>
    </row>
    <row r="247" s="2" customFormat="1" ht="24.15" customHeight="1">
      <c r="A247" s="39"/>
      <c r="B247" s="173"/>
      <c r="C247" s="174" t="s">
        <v>396</v>
      </c>
      <c r="D247" s="174" t="s">
        <v>158</v>
      </c>
      <c r="E247" s="175" t="s">
        <v>382</v>
      </c>
      <c r="F247" s="176" t="s">
        <v>383</v>
      </c>
      <c r="G247" s="177" t="s">
        <v>384</v>
      </c>
      <c r="H247" s="178">
        <v>58</v>
      </c>
      <c r="I247" s="179"/>
      <c r="J247" s="180">
        <f>ROUND(I247*H247,2)</f>
        <v>0</v>
      </c>
      <c r="K247" s="176" t="s">
        <v>162</v>
      </c>
      <c r="L247" s="40"/>
      <c r="M247" s="181" t="s">
        <v>3</v>
      </c>
      <c r="N247" s="182" t="s">
        <v>45</v>
      </c>
      <c r="O247" s="73"/>
      <c r="P247" s="183">
        <f>O247*H247</f>
        <v>0</v>
      </c>
      <c r="Q247" s="183">
        <v>0.088319999999999996</v>
      </c>
      <c r="R247" s="183">
        <f>Q247*H247</f>
        <v>5.12256</v>
      </c>
      <c r="S247" s="183">
        <v>0</v>
      </c>
      <c r="T247" s="184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185" t="s">
        <v>163</v>
      </c>
      <c r="AT247" s="185" t="s">
        <v>158</v>
      </c>
      <c r="AU247" s="185" t="s">
        <v>22</v>
      </c>
      <c r="AY247" s="20" t="s">
        <v>156</v>
      </c>
      <c r="BE247" s="186">
        <f>IF(N247="základní",J247,0)</f>
        <v>0</v>
      </c>
      <c r="BF247" s="186">
        <f>IF(N247="snížená",J247,0)</f>
        <v>0</v>
      </c>
      <c r="BG247" s="186">
        <f>IF(N247="zákl. přenesená",J247,0)</f>
        <v>0</v>
      </c>
      <c r="BH247" s="186">
        <f>IF(N247="sníž. přenesená",J247,0)</f>
        <v>0</v>
      </c>
      <c r="BI247" s="186">
        <f>IF(N247="nulová",J247,0)</f>
        <v>0</v>
      </c>
      <c r="BJ247" s="20" t="s">
        <v>81</v>
      </c>
      <c r="BK247" s="186">
        <f>ROUND(I247*H247,2)</f>
        <v>0</v>
      </c>
      <c r="BL247" s="20" t="s">
        <v>163</v>
      </c>
      <c r="BM247" s="185" t="s">
        <v>2531</v>
      </c>
    </row>
    <row r="248" s="2" customFormat="1">
      <c r="A248" s="39"/>
      <c r="B248" s="40"/>
      <c r="C248" s="39"/>
      <c r="D248" s="187" t="s">
        <v>165</v>
      </c>
      <c r="E248" s="39"/>
      <c r="F248" s="188" t="s">
        <v>386</v>
      </c>
      <c r="G248" s="39"/>
      <c r="H248" s="39"/>
      <c r="I248" s="189"/>
      <c r="J248" s="39"/>
      <c r="K248" s="39"/>
      <c r="L248" s="40"/>
      <c r="M248" s="190"/>
      <c r="N248" s="191"/>
      <c r="O248" s="73"/>
      <c r="P248" s="73"/>
      <c r="Q248" s="73"/>
      <c r="R248" s="73"/>
      <c r="S248" s="73"/>
      <c r="T248" s="74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20" t="s">
        <v>165</v>
      </c>
      <c r="AU248" s="20" t="s">
        <v>22</v>
      </c>
    </row>
    <row r="249" s="13" customFormat="1">
      <c r="A249" s="13"/>
      <c r="B249" s="192"/>
      <c r="C249" s="13"/>
      <c r="D249" s="193" t="s">
        <v>167</v>
      </c>
      <c r="E249" s="194" t="s">
        <v>3</v>
      </c>
      <c r="F249" s="195" t="s">
        <v>2532</v>
      </c>
      <c r="G249" s="13"/>
      <c r="H249" s="196">
        <v>58</v>
      </c>
      <c r="I249" s="197"/>
      <c r="J249" s="13"/>
      <c r="K249" s="13"/>
      <c r="L249" s="192"/>
      <c r="M249" s="198"/>
      <c r="N249" s="199"/>
      <c r="O249" s="199"/>
      <c r="P249" s="199"/>
      <c r="Q249" s="199"/>
      <c r="R249" s="199"/>
      <c r="S249" s="199"/>
      <c r="T249" s="200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94" t="s">
        <v>167</v>
      </c>
      <c r="AU249" s="194" t="s">
        <v>22</v>
      </c>
      <c r="AV249" s="13" t="s">
        <v>22</v>
      </c>
      <c r="AW249" s="13" t="s">
        <v>36</v>
      </c>
      <c r="AX249" s="13" t="s">
        <v>74</v>
      </c>
      <c r="AY249" s="194" t="s">
        <v>156</v>
      </c>
    </row>
    <row r="250" s="14" customFormat="1">
      <c r="A250" s="14"/>
      <c r="B250" s="201"/>
      <c r="C250" s="14"/>
      <c r="D250" s="193" t="s">
        <v>167</v>
      </c>
      <c r="E250" s="202" t="s">
        <v>3</v>
      </c>
      <c r="F250" s="203" t="s">
        <v>174</v>
      </c>
      <c r="G250" s="14"/>
      <c r="H250" s="204">
        <v>58</v>
      </c>
      <c r="I250" s="205"/>
      <c r="J250" s="14"/>
      <c r="K250" s="14"/>
      <c r="L250" s="201"/>
      <c r="M250" s="206"/>
      <c r="N250" s="207"/>
      <c r="O250" s="207"/>
      <c r="P250" s="207"/>
      <c r="Q250" s="207"/>
      <c r="R250" s="207"/>
      <c r="S250" s="207"/>
      <c r="T250" s="208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02" t="s">
        <v>167</v>
      </c>
      <c r="AU250" s="202" t="s">
        <v>22</v>
      </c>
      <c r="AV250" s="14" t="s">
        <v>163</v>
      </c>
      <c r="AW250" s="14" t="s">
        <v>36</v>
      </c>
      <c r="AX250" s="14" t="s">
        <v>81</v>
      </c>
      <c r="AY250" s="202" t="s">
        <v>156</v>
      </c>
    </row>
    <row r="251" s="2" customFormat="1" ht="16.5" customHeight="1">
      <c r="A251" s="39"/>
      <c r="B251" s="173"/>
      <c r="C251" s="217" t="s">
        <v>401</v>
      </c>
      <c r="D251" s="217" t="s">
        <v>249</v>
      </c>
      <c r="E251" s="218" t="s">
        <v>388</v>
      </c>
      <c r="F251" s="219" t="s">
        <v>389</v>
      </c>
      <c r="G251" s="220" t="s">
        <v>384</v>
      </c>
      <c r="H251" s="221">
        <v>29</v>
      </c>
      <c r="I251" s="222"/>
      <c r="J251" s="223">
        <f>ROUND(I251*H251,2)</f>
        <v>0</v>
      </c>
      <c r="K251" s="219" t="s">
        <v>3</v>
      </c>
      <c r="L251" s="224"/>
      <c r="M251" s="225" t="s">
        <v>3</v>
      </c>
      <c r="N251" s="226" t="s">
        <v>45</v>
      </c>
      <c r="O251" s="73"/>
      <c r="P251" s="183">
        <f>O251*H251</f>
        <v>0</v>
      </c>
      <c r="Q251" s="183">
        <v>0.040000000000000001</v>
      </c>
      <c r="R251" s="183">
        <f>Q251*H251</f>
        <v>1.1599999999999999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202</v>
      </c>
      <c r="AT251" s="185" t="s">
        <v>249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2533</v>
      </c>
    </row>
    <row r="252" s="2" customFormat="1" ht="16.5" customHeight="1">
      <c r="A252" s="39"/>
      <c r="B252" s="173"/>
      <c r="C252" s="217" t="s">
        <v>405</v>
      </c>
      <c r="D252" s="217" t="s">
        <v>249</v>
      </c>
      <c r="E252" s="218" t="s">
        <v>392</v>
      </c>
      <c r="F252" s="219" t="s">
        <v>393</v>
      </c>
      <c r="G252" s="220" t="s">
        <v>384</v>
      </c>
      <c r="H252" s="221">
        <v>29</v>
      </c>
      <c r="I252" s="222"/>
      <c r="J252" s="223">
        <f>ROUND(I252*H252,2)</f>
        <v>0</v>
      </c>
      <c r="K252" s="219" t="s">
        <v>3</v>
      </c>
      <c r="L252" s="224"/>
      <c r="M252" s="225" t="s">
        <v>3</v>
      </c>
      <c r="N252" s="226" t="s">
        <v>45</v>
      </c>
      <c r="O252" s="73"/>
      <c r="P252" s="183">
        <f>O252*H252</f>
        <v>0</v>
      </c>
      <c r="Q252" s="183">
        <v>0.068000000000000005</v>
      </c>
      <c r="R252" s="183">
        <f>Q252*H252</f>
        <v>1.9720000000000002</v>
      </c>
      <c r="S252" s="183">
        <v>0</v>
      </c>
      <c r="T252" s="184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185" t="s">
        <v>202</v>
      </c>
      <c r="AT252" s="185" t="s">
        <v>249</v>
      </c>
      <c r="AU252" s="185" t="s">
        <v>22</v>
      </c>
      <c r="AY252" s="20" t="s">
        <v>156</v>
      </c>
      <c r="BE252" s="186">
        <f>IF(N252="základní",J252,0)</f>
        <v>0</v>
      </c>
      <c r="BF252" s="186">
        <f>IF(N252="snížená",J252,0)</f>
        <v>0</v>
      </c>
      <c r="BG252" s="186">
        <f>IF(N252="zákl. přenesená",J252,0)</f>
        <v>0</v>
      </c>
      <c r="BH252" s="186">
        <f>IF(N252="sníž. přenesená",J252,0)</f>
        <v>0</v>
      </c>
      <c r="BI252" s="186">
        <f>IF(N252="nulová",J252,0)</f>
        <v>0</v>
      </c>
      <c r="BJ252" s="20" t="s">
        <v>81</v>
      </c>
      <c r="BK252" s="186">
        <f>ROUND(I252*H252,2)</f>
        <v>0</v>
      </c>
      <c r="BL252" s="20" t="s">
        <v>163</v>
      </c>
      <c r="BM252" s="185" t="s">
        <v>2534</v>
      </c>
    </row>
    <row r="253" s="12" customFormat="1" ht="22.8" customHeight="1">
      <c r="A253" s="12"/>
      <c r="B253" s="160"/>
      <c r="C253" s="12"/>
      <c r="D253" s="161" t="s">
        <v>73</v>
      </c>
      <c r="E253" s="171" t="s">
        <v>186</v>
      </c>
      <c r="F253" s="171" t="s">
        <v>763</v>
      </c>
      <c r="G253" s="12"/>
      <c r="H253" s="12"/>
      <c r="I253" s="163"/>
      <c r="J253" s="172">
        <f>BK253</f>
        <v>0</v>
      </c>
      <c r="K253" s="12"/>
      <c r="L253" s="160"/>
      <c r="M253" s="165"/>
      <c r="N253" s="166"/>
      <c r="O253" s="166"/>
      <c r="P253" s="167">
        <f>SUM(P254:P269)</f>
        <v>0</v>
      </c>
      <c r="Q253" s="166"/>
      <c r="R253" s="167">
        <f>SUM(R254:R269)</f>
        <v>147.46620000000002</v>
      </c>
      <c r="S253" s="166"/>
      <c r="T253" s="168">
        <f>SUM(T254:T269)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161" t="s">
        <v>81</v>
      </c>
      <c r="AT253" s="169" t="s">
        <v>73</v>
      </c>
      <c r="AU253" s="169" t="s">
        <v>81</v>
      </c>
      <c r="AY253" s="161" t="s">
        <v>156</v>
      </c>
      <c r="BK253" s="170">
        <f>SUM(BK254:BK269)</f>
        <v>0</v>
      </c>
    </row>
    <row r="254" s="2" customFormat="1" ht="24.15" customHeight="1">
      <c r="A254" s="39"/>
      <c r="B254" s="173"/>
      <c r="C254" s="174" t="s">
        <v>410</v>
      </c>
      <c r="D254" s="174" t="s">
        <v>158</v>
      </c>
      <c r="E254" s="175" t="s">
        <v>764</v>
      </c>
      <c r="F254" s="176" t="s">
        <v>765</v>
      </c>
      <c r="G254" s="177" t="s">
        <v>205</v>
      </c>
      <c r="H254" s="178">
        <v>140</v>
      </c>
      <c r="I254" s="179"/>
      <c r="J254" s="180">
        <f>ROUND(I254*H254,2)</f>
        <v>0</v>
      </c>
      <c r="K254" s="176" t="s">
        <v>162</v>
      </c>
      <c r="L254" s="40"/>
      <c r="M254" s="181" t="s">
        <v>3</v>
      </c>
      <c r="N254" s="182" t="s">
        <v>45</v>
      </c>
      <c r="O254" s="73"/>
      <c r="P254" s="183">
        <f>O254*H254</f>
        <v>0</v>
      </c>
      <c r="Q254" s="183">
        <v>0.34499999999999997</v>
      </c>
      <c r="R254" s="183">
        <f>Q254*H254</f>
        <v>48.299999999999997</v>
      </c>
      <c r="S254" s="183">
        <v>0</v>
      </c>
      <c r="T254" s="184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185" t="s">
        <v>163</v>
      </c>
      <c r="AT254" s="185" t="s">
        <v>158</v>
      </c>
      <c r="AU254" s="185" t="s">
        <v>22</v>
      </c>
      <c r="AY254" s="20" t="s">
        <v>156</v>
      </c>
      <c r="BE254" s="186">
        <f>IF(N254="základní",J254,0)</f>
        <v>0</v>
      </c>
      <c r="BF254" s="186">
        <f>IF(N254="snížená",J254,0)</f>
        <v>0</v>
      </c>
      <c r="BG254" s="186">
        <f>IF(N254="zákl. přenesená",J254,0)</f>
        <v>0</v>
      </c>
      <c r="BH254" s="186">
        <f>IF(N254="sníž. přenesená",J254,0)</f>
        <v>0</v>
      </c>
      <c r="BI254" s="186">
        <f>IF(N254="nulová",J254,0)</f>
        <v>0</v>
      </c>
      <c r="BJ254" s="20" t="s">
        <v>81</v>
      </c>
      <c r="BK254" s="186">
        <f>ROUND(I254*H254,2)</f>
        <v>0</v>
      </c>
      <c r="BL254" s="20" t="s">
        <v>163</v>
      </c>
      <c r="BM254" s="185" t="s">
        <v>2535</v>
      </c>
    </row>
    <row r="255" s="2" customFormat="1">
      <c r="A255" s="39"/>
      <c r="B255" s="40"/>
      <c r="C255" s="39"/>
      <c r="D255" s="187" t="s">
        <v>165</v>
      </c>
      <c r="E255" s="39"/>
      <c r="F255" s="188" t="s">
        <v>767</v>
      </c>
      <c r="G255" s="39"/>
      <c r="H255" s="39"/>
      <c r="I255" s="189"/>
      <c r="J255" s="39"/>
      <c r="K255" s="39"/>
      <c r="L255" s="40"/>
      <c r="M255" s="190"/>
      <c r="N255" s="191"/>
      <c r="O255" s="73"/>
      <c r="P255" s="73"/>
      <c r="Q255" s="73"/>
      <c r="R255" s="73"/>
      <c r="S255" s="73"/>
      <c r="T255" s="74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20" t="s">
        <v>165</v>
      </c>
      <c r="AU255" s="20" t="s">
        <v>22</v>
      </c>
    </row>
    <row r="256" s="13" customFormat="1">
      <c r="A256" s="13"/>
      <c r="B256" s="192"/>
      <c r="C256" s="13"/>
      <c r="D256" s="193" t="s">
        <v>167</v>
      </c>
      <c r="E256" s="194" t="s">
        <v>3</v>
      </c>
      <c r="F256" s="195" t="s">
        <v>2536</v>
      </c>
      <c r="G256" s="13"/>
      <c r="H256" s="196">
        <v>140</v>
      </c>
      <c r="I256" s="197"/>
      <c r="J256" s="13"/>
      <c r="K256" s="13"/>
      <c r="L256" s="192"/>
      <c r="M256" s="198"/>
      <c r="N256" s="199"/>
      <c r="O256" s="199"/>
      <c r="P256" s="199"/>
      <c r="Q256" s="199"/>
      <c r="R256" s="199"/>
      <c r="S256" s="199"/>
      <c r="T256" s="200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194" t="s">
        <v>167</v>
      </c>
      <c r="AU256" s="194" t="s">
        <v>22</v>
      </c>
      <c r="AV256" s="13" t="s">
        <v>22</v>
      </c>
      <c r="AW256" s="13" t="s">
        <v>36</v>
      </c>
      <c r="AX256" s="13" t="s">
        <v>74</v>
      </c>
      <c r="AY256" s="194" t="s">
        <v>156</v>
      </c>
    </row>
    <row r="257" s="14" customFormat="1">
      <c r="A257" s="14"/>
      <c r="B257" s="201"/>
      <c r="C257" s="14"/>
      <c r="D257" s="193" t="s">
        <v>167</v>
      </c>
      <c r="E257" s="202" t="s">
        <v>3</v>
      </c>
      <c r="F257" s="203" t="s">
        <v>174</v>
      </c>
      <c r="G257" s="14"/>
      <c r="H257" s="204">
        <v>140</v>
      </c>
      <c r="I257" s="205"/>
      <c r="J257" s="14"/>
      <c r="K257" s="14"/>
      <c r="L257" s="201"/>
      <c r="M257" s="206"/>
      <c r="N257" s="207"/>
      <c r="O257" s="207"/>
      <c r="P257" s="207"/>
      <c r="Q257" s="207"/>
      <c r="R257" s="207"/>
      <c r="S257" s="207"/>
      <c r="T257" s="208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02" t="s">
        <v>167</v>
      </c>
      <c r="AU257" s="202" t="s">
        <v>22</v>
      </c>
      <c r="AV257" s="14" t="s">
        <v>163</v>
      </c>
      <c r="AW257" s="14" t="s">
        <v>36</v>
      </c>
      <c r="AX257" s="14" t="s">
        <v>81</v>
      </c>
      <c r="AY257" s="202" t="s">
        <v>156</v>
      </c>
    </row>
    <row r="258" s="2" customFormat="1" ht="24.15" customHeight="1">
      <c r="A258" s="39"/>
      <c r="B258" s="173"/>
      <c r="C258" s="174" t="s">
        <v>414</v>
      </c>
      <c r="D258" s="174" t="s">
        <v>158</v>
      </c>
      <c r="E258" s="175" t="s">
        <v>769</v>
      </c>
      <c r="F258" s="176" t="s">
        <v>770</v>
      </c>
      <c r="G258" s="177" t="s">
        <v>205</v>
      </c>
      <c r="H258" s="178">
        <v>140</v>
      </c>
      <c r="I258" s="179"/>
      <c r="J258" s="180">
        <f>ROUND(I258*H258,2)</f>
        <v>0</v>
      </c>
      <c r="K258" s="176" t="s">
        <v>162</v>
      </c>
      <c r="L258" s="40"/>
      <c r="M258" s="181" t="s">
        <v>3</v>
      </c>
      <c r="N258" s="182" t="s">
        <v>45</v>
      </c>
      <c r="O258" s="73"/>
      <c r="P258" s="183">
        <f>O258*H258</f>
        <v>0</v>
      </c>
      <c r="Q258" s="183">
        <v>0.26375999999999999</v>
      </c>
      <c r="R258" s="183">
        <f>Q258*H258</f>
        <v>36.926400000000001</v>
      </c>
      <c r="S258" s="183">
        <v>0</v>
      </c>
      <c r="T258" s="184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185" t="s">
        <v>163</v>
      </c>
      <c r="AT258" s="185" t="s">
        <v>158</v>
      </c>
      <c r="AU258" s="185" t="s">
        <v>22</v>
      </c>
      <c r="AY258" s="20" t="s">
        <v>156</v>
      </c>
      <c r="BE258" s="186">
        <f>IF(N258="základní",J258,0)</f>
        <v>0</v>
      </c>
      <c r="BF258" s="186">
        <f>IF(N258="snížená",J258,0)</f>
        <v>0</v>
      </c>
      <c r="BG258" s="186">
        <f>IF(N258="zákl. přenesená",J258,0)</f>
        <v>0</v>
      </c>
      <c r="BH258" s="186">
        <f>IF(N258="sníž. přenesená",J258,0)</f>
        <v>0</v>
      </c>
      <c r="BI258" s="186">
        <f>IF(N258="nulová",J258,0)</f>
        <v>0</v>
      </c>
      <c r="BJ258" s="20" t="s">
        <v>81</v>
      </c>
      <c r="BK258" s="186">
        <f>ROUND(I258*H258,2)</f>
        <v>0</v>
      </c>
      <c r="BL258" s="20" t="s">
        <v>163</v>
      </c>
      <c r="BM258" s="185" t="s">
        <v>2537</v>
      </c>
    </row>
    <row r="259" s="2" customFormat="1">
      <c r="A259" s="39"/>
      <c r="B259" s="40"/>
      <c r="C259" s="39"/>
      <c r="D259" s="187" t="s">
        <v>165</v>
      </c>
      <c r="E259" s="39"/>
      <c r="F259" s="188" t="s">
        <v>772</v>
      </c>
      <c r="G259" s="39"/>
      <c r="H259" s="39"/>
      <c r="I259" s="189"/>
      <c r="J259" s="39"/>
      <c r="K259" s="39"/>
      <c r="L259" s="40"/>
      <c r="M259" s="190"/>
      <c r="N259" s="191"/>
      <c r="O259" s="73"/>
      <c r="P259" s="73"/>
      <c r="Q259" s="73"/>
      <c r="R259" s="73"/>
      <c r="S259" s="73"/>
      <c r="T259" s="74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20" t="s">
        <v>165</v>
      </c>
      <c r="AU259" s="20" t="s">
        <v>22</v>
      </c>
    </row>
    <row r="260" s="2" customFormat="1" ht="24.15" customHeight="1">
      <c r="A260" s="39"/>
      <c r="B260" s="173"/>
      <c r="C260" s="174" t="s">
        <v>418</v>
      </c>
      <c r="D260" s="174" t="s">
        <v>158</v>
      </c>
      <c r="E260" s="175" t="s">
        <v>773</v>
      </c>
      <c r="F260" s="176" t="s">
        <v>774</v>
      </c>
      <c r="G260" s="177" t="s">
        <v>205</v>
      </c>
      <c r="H260" s="178">
        <v>140</v>
      </c>
      <c r="I260" s="179"/>
      <c r="J260" s="180">
        <f>ROUND(I260*H260,2)</f>
        <v>0</v>
      </c>
      <c r="K260" s="176" t="s">
        <v>162</v>
      </c>
      <c r="L260" s="40"/>
      <c r="M260" s="181" t="s">
        <v>3</v>
      </c>
      <c r="N260" s="182" t="s">
        <v>45</v>
      </c>
      <c r="O260" s="73"/>
      <c r="P260" s="183">
        <f>O260*H260</f>
        <v>0</v>
      </c>
      <c r="Q260" s="183">
        <v>0.25008000000000002</v>
      </c>
      <c r="R260" s="183">
        <f>Q260*H260</f>
        <v>35.011200000000002</v>
      </c>
      <c r="S260" s="183">
        <v>0</v>
      </c>
      <c r="T260" s="184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185" t="s">
        <v>163</v>
      </c>
      <c r="AT260" s="185" t="s">
        <v>158</v>
      </c>
      <c r="AU260" s="185" t="s">
        <v>22</v>
      </c>
      <c r="AY260" s="20" t="s">
        <v>156</v>
      </c>
      <c r="BE260" s="186">
        <f>IF(N260="základní",J260,0)</f>
        <v>0</v>
      </c>
      <c r="BF260" s="186">
        <f>IF(N260="snížená",J260,0)</f>
        <v>0</v>
      </c>
      <c r="BG260" s="186">
        <f>IF(N260="zákl. přenesená",J260,0)</f>
        <v>0</v>
      </c>
      <c r="BH260" s="186">
        <f>IF(N260="sníž. přenesená",J260,0)</f>
        <v>0</v>
      </c>
      <c r="BI260" s="186">
        <f>IF(N260="nulová",J260,0)</f>
        <v>0</v>
      </c>
      <c r="BJ260" s="20" t="s">
        <v>81</v>
      </c>
      <c r="BK260" s="186">
        <f>ROUND(I260*H260,2)</f>
        <v>0</v>
      </c>
      <c r="BL260" s="20" t="s">
        <v>163</v>
      </c>
      <c r="BM260" s="185" t="s">
        <v>2538</v>
      </c>
    </row>
    <row r="261" s="2" customFormat="1">
      <c r="A261" s="39"/>
      <c r="B261" s="40"/>
      <c r="C261" s="39"/>
      <c r="D261" s="187" t="s">
        <v>165</v>
      </c>
      <c r="E261" s="39"/>
      <c r="F261" s="188" t="s">
        <v>776</v>
      </c>
      <c r="G261" s="39"/>
      <c r="H261" s="39"/>
      <c r="I261" s="189"/>
      <c r="J261" s="39"/>
      <c r="K261" s="39"/>
      <c r="L261" s="40"/>
      <c r="M261" s="190"/>
      <c r="N261" s="191"/>
      <c r="O261" s="73"/>
      <c r="P261" s="73"/>
      <c r="Q261" s="73"/>
      <c r="R261" s="73"/>
      <c r="S261" s="73"/>
      <c r="T261" s="74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20" t="s">
        <v>165</v>
      </c>
      <c r="AU261" s="20" t="s">
        <v>22</v>
      </c>
    </row>
    <row r="262" s="2" customFormat="1" ht="24.15" customHeight="1">
      <c r="A262" s="39"/>
      <c r="B262" s="173"/>
      <c r="C262" s="174" t="s">
        <v>422</v>
      </c>
      <c r="D262" s="174" t="s">
        <v>158</v>
      </c>
      <c r="E262" s="175" t="s">
        <v>777</v>
      </c>
      <c r="F262" s="176" t="s">
        <v>778</v>
      </c>
      <c r="G262" s="177" t="s">
        <v>205</v>
      </c>
      <c r="H262" s="178">
        <v>210</v>
      </c>
      <c r="I262" s="179"/>
      <c r="J262" s="180">
        <f>ROUND(I262*H262,2)</f>
        <v>0</v>
      </c>
      <c r="K262" s="176" t="s">
        <v>162</v>
      </c>
      <c r="L262" s="40"/>
      <c r="M262" s="181" t="s">
        <v>3</v>
      </c>
      <c r="N262" s="182" t="s">
        <v>45</v>
      </c>
      <c r="O262" s="73"/>
      <c r="P262" s="183">
        <f>O262*H262</f>
        <v>0</v>
      </c>
      <c r="Q262" s="183">
        <v>0.12966</v>
      </c>
      <c r="R262" s="183">
        <f>Q262*H262</f>
        <v>27.2286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163</v>
      </c>
      <c r="AT262" s="185" t="s">
        <v>158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2539</v>
      </c>
    </row>
    <row r="263" s="2" customFormat="1">
      <c r="A263" s="39"/>
      <c r="B263" s="40"/>
      <c r="C263" s="39"/>
      <c r="D263" s="187" t="s">
        <v>165</v>
      </c>
      <c r="E263" s="39"/>
      <c r="F263" s="188" t="s">
        <v>780</v>
      </c>
      <c r="G263" s="39"/>
      <c r="H263" s="39"/>
      <c r="I263" s="189"/>
      <c r="J263" s="39"/>
      <c r="K263" s="39"/>
      <c r="L263" s="40"/>
      <c r="M263" s="190"/>
      <c r="N263" s="191"/>
      <c r="O263" s="73"/>
      <c r="P263" s="73"/>
      <c r="Q263" s="73"/>
      <c r="R263" s="73"/>
      <c r="S263" s="73"/>
      <c r="T263" s="74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20" t="s">
        <v>165</v>
      </c>
      <c r="AU263" s="20" t="s">
        <v>22</v>
      </c>
    </row>
    <row r="264" s="13" customFormat="1">
      <c r="A264" s="13"/>
      <c r="B264" s="192"/>
      <c r="C264" s="13"/>
      <c r="D264" s="193" t="s">
        <v>167</v>
      </c>
      <c r="E264" s="194" t="s">
        <v>3</v>
      </c>
      <c r="F264" s="195" t="s">
        <v>2540</v>
      </c>
      <c r="G264" s="13"/>
      <c r="H264" s="196">
        <v>210</v>
      </c>
      <c r="I264" s="197"/>
      <c r="J264" s="13"/>
      <c r="K264" s="13"/>
      <c r="L264" s="192"/>
      <c r="M264" s="198"/>
      <c r="N264" s="199"/>
      <c r="O264" s="199"/>
      <c r="P264" s="199"/>
      <c r="Q264" s="199"/>
      <c r="R264" s="199"/>
      <c r="S264" s="199"/>
      <c r="T264" s="200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194" t="s">
        <v>167</v>
      </c>
      <c r="AU264" s="194" t="s">
        <v>22</v>
      </c>
      <c r="AV264" s="13" t="s">
        <v>22</v>
      </c>
      <c r="AW264" s="13" t="s">
        <v>36</v>
      </c>
      <c r="AX264" s="13" t="s">
        <v>74</v>
      </c>
      <c r="AY264" s="194" t="s">
        <v>156</v>
      </c>
    </row>
    <row r="265" s="14" customFormat="1">
      <c r="A265" s="14"/>
      <c r="B265" s="201"/>
      <c r="C265" s="14"/>
      <c r="D265" s="193" t="s">
        <v>167</v>
      </c>
      <c r="E265" s="202" t="s">
        <v>3</v>
      </c>
      <c r="F265" s="203" t="s">
        <v>174</v>
      </c>
      <c r="G265" s="14"/>
      <c r="H265" s="204">
        <v>210</v>
      </c>
      <c r="I265" s="205"/>
      <c r="J265" s="14"/>
      <c r="K265" s="14"/>
      <c r="L265" s="201"/>
      <c r="M265" s="206"/>
      <c r="N265" s="207"/>
      <c r="O265" s="207"/>
      <c r="P265" s="207"/>
      <c r="Q265" s="207"/>
      <c r="R265" s="207"/>
      <c r="S265" s="207"/>
      <c r="T265" s="208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02" t="s">
        <v>167</v>
      </c>
      <c r="AU265" s="202" t="s">
        <v>22</v>
      </c>
      <c r="AV265" s="14" t="s">
        <v>163</v>
      </c>
      <c r="AW265" s="14" t="s">
        <v>36</v>
      </c>
      <c r="AX265" s="14" t="s">
        <v>81</v>
      </c>
      <c r="AY265" s="202" t="s">
        <v>156</v>
      </c>
    </row>
    <row r="266" s="2" customFormat="1" ht="16.5" customHeight="1">
      <c r="A266" s="39"/>
      <c r="B266" s="173"/>
      <c r="C266" s="174" t="s">
        <v>427</v>
      </c>
      <c r="D266" s="174" t="s">
        <v>158</v>
      </c>
      <c r="E266" s="175" t="s">
        <v>782</v>
      </c>
      <c r="F266" s="176" t="s">
        <v>783</v>
      </c>
      <c r="G266" s="177" t="s">
        <v>205</v>
      </c>
      <c r="H266" s="178">
        <v>350</v>
      </c>
      <c r="I266" s="179"/>
      <c r="J266" s="180">
        <f>ROUND(I266*H266,2)</f>
        <v>0</v>
      </c>
      <c r="K266" s="176" t="s">
        <v>162</v>
      </c>
      <c r="L266" s="40"/>
      <c r="M266" s="181" t="s">
        <v>3</v>
      </c>
      <c r="N266" s="182" t="s">
        <v>45</v>
      </c>
      <c r="O266" s="73"/>
      <c r="P266" s="183">
        <f>O266*H266</f>
        <v>0</v>
      </c>
      <c r="Q266" s="183">
        <v>0</v>
      </c>
      <c r="R266" s="183">
        <f>Q266*H266</f>
        <v>0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163</v>
      </c>
      <c r="AT266" s="185" t="s">
        <v>158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2541</v>
      </c>
    </row>
    <row r="267" s="2" customFormat="1">
      <c r="A267" s="39"/>
      <c r="B267" s="40"/>
      <c r="C267" s="39"/>
      <c r="D267" s="187" t="s">
        <v>165</v>
      </c>
      <c r="E267" s="39"/>
      <c r="F267" s="188" t="s">
        <v>785</v>
      </c>
      <c r="G267" s="39"/>
      <c r="H267" s="39"/>
      <c r="I267" s="189"/>
      <c r="J267" s="39"/>
      <c r="K267" s="39"/>
      <c r="L267" s="40"/>
      <c r="M267" s="190"/>
      <c r="N267" s="191"/>
      <c r="O267" s="73"/>
      <c r="P267" s="73"/>
      <c r="Q267" s="73"/>
      <c r="R267" s="73"/>
      <c r="S267" s="73"/>
      <c r="T267" s="74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20" t="s">
        <v>165</v>
      </c>
      <c r="AU267" s="20" t="s">
        <v>22</v>
      </c>
    </row>
    <row r="268" s="13" customFormat="1">
      <c r="A268" s="13"/>
      <c r="B268" s="192"/>
      <c r="C268" s="13"/>
      <c r="D268" s="193" t="s">
        <v>167</v>
      </c>
      <c r="E268" s="194" t="s">
        <v>3</v>
      </c>
      <c r="F268" s="195" t="s">
        <v>2542</v>
      </c>
      <c r="G268" s="13"/>
      <c r="H268" s="196">
        <v>350</v>
      </c>
      <c r="I268" s="197"/>
      <c r="J268" s="13"/>
      <c r="K268" s="13"/>
      <c r="L268" s="192"/>
      <c r="M268" s="198"/>
      <c r="N268" s="199"/>
      <c r="O268" s="199"/>
      <c r="P268" s="199"/>
      <c r="Q268" s="199"/>
      <c r="R268" s="199"/>
      <c r="S268" s="199"/>
      <c r="T268" s="200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194" t="s">
        <v>167</v>
      </c>
      <c r="AU268" s="194" t="s">
        <v>22</v>
      </c>
      <c r="AV268" s="13" t="s">
        <v>22</v>
      </c>
      <c r="AW268" s="13" t="s">
        <v>36</v>
      </c>
      <c r="AX268" s="13" t="s">
        <v>74</v>
      </c>
      <c r="AY268" s="194" t="s">
        <v>156</v>
      </c>
    </row>
    <row r="269" s="14" customFormat="1">
      <c r="A269" s="14"/>
      <c r="B269" s="201"/>
      <c r="C269" s="14"/>
      <c r="D269" s="193" t="s">
        <v>167</v>
      </c>
      <c r="E269" s="202" t="s">
        <v>3</v>
      </c>
      <c r="F269" s="203" t="s">
        <v>174</v>
      </c>
      <c r="G269" s="14"/>
      <c r="H269" s="204">
        <v>350</v>
      </c>
      <c r="I269" s="205"/>
      <c r="J269" s="14"/>
      <c r="K269" s="14"/>
      <c r="L269" s="201"/>
      <c r="M269" s="206"/>
      <c r="N269" s="207"/>
      <c r="O269" s="207"/>
      <c r="P269" s="207"/>
      <c r="Q269" s="207"/>
      <c r="R269" s="207"/>
      <c r="S269" s="207"/>
      <c r="T269" s="208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02" t="s">
        <v>167</v>
      </c>
      <c r="AU269" s="202" t="s">
        <v>22</v>
      </c>
      <c r="AV269" s="14" t="s">
        <v>163</v>
      </c>
      <c r="AW269" s="14" t="s">
        <v>36</v>
      </c>
      <c r="AX269" s="14" t="s">
        <v>81</v>
      </c>
      <c r="AY269" s="202" t="s">
        <v>156</v>
      </c>
    </row>
    <row r="270" s="12" customFormat="1" ht="22.8" customHeight="1">
      <c r="A270" s="12"/>
      <c r="B270" s="160"/>
      <c r="C270" s="12"/>
      <c r="D270" s="161" t="s">
        <v>73</v>
      </c>
      <c r="E270" s="171" t="s">
        <v>202</v>
      </c>
      <c r="F270" s="171" t="s">
        <v>395</v>
      </c>
      <c r="G270" s="12"/>
      <c r="H270" s="12"/>
      <c r="I270" s="163"/>
      <c r="J270" s="172">
        <f>BK270</f>
        <v>0</v>
      </c>
      <c r="K270" s="12"/>
      <c r="L270" s="160"/>
      <c r="M270" s="165"/>
      <c r="N270" s="166"/>
      <c r="O270" s="166"/>
      <c r="P270" s="167">
        <f>SUM(P271:P300)</f>
        <v>0</v>
      </c>
      <c r="Q270" s="166"/>
      <c r="R270" s="167">
        <f>SUM(R271:R300)</f>
        <v>137.45928506000001</v>
      </c>
      <c r="S270" s="166"/>
      <c r="T270" s="168">
        <f>SUM(T271:T300)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161" t="s">
        <v>81</v>
      </c>
      <c r="AT270" s="169" t="s">
        <v>73</v>
      </c>
      <c r="AU270" s="169" t="s">
        <v>81</v>
      </c>
      <c r="AY270" s="161" t="s">
        <v>156</v>
      </c>
      <c r="BK270" s="170">
        <f>SUM(BK271:BK300)</f>
        <v>0</v>
      </c>
    </row>
    <row r="271" s="2" customFormat="1" ht="24.15" customHeight="1">
      <c r="A271" s="39"/>
      <c r="B271" s="173"/>
      <c r="C271" s="174" t="s">
        <v>432</v>
      </c>
      <c r="D271" s="174" t="s">
        <v>158</v>
      </c>
      <c r="E271" s="175" t="s">
        <v>2543</v>
      </c>
      <c r="F271" s="176" t="s">
        <v>2544</v>
      </c>
      <c r="G271" s="177" t="s">
        <v>161</v>
      </c>
      <c r="H271" s="178">
        <v>422.80000000000001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0</v>
      </c>
      <c r="R271" s="183">
        <f>Q271*H271</f>
        <v>0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2545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2546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2" customFormat="1" ht="16.5" customHeight="1">
      <c r="A273" s="39"/>
      <c r="B273" s="173"/>
      <c r="C273" s="217" t="s">
        <v>437</v>
      </c>
      <c r="D273" s="217" t="s">
        <v>249</v>
      </c>
      <c r="E273" s="218" t="s">
        <v>2547</v>
      </c>
      <c r="F273" s="219" t="s">
        <v>2548</v>
      </c>
      <c r="G273" s="220" t="s">
        <v>161</v>
      </c>
      <c r="H273" s="221">
        <v>429.142</v>
      </c>
      <c r="I273" s="222"/>
      <c r="J273" s="223">
        <f>ROUND(I273*H273,2)</f>
        <v>0</v>
      </c>
      <c r="K273" s="219" t="s">
        <v>3</v>
      </c>
      <c r="L273" s="224"/>
      <c r="M273" s="225" t="s">
        <v>3</v>
      </c>
      <c r="N273" s="226" t="s">
        <v>45</v>
      </c>
      <c r="O273" s="73"/>
      <c r="P273" s="183">
        <f>O273*H273</f>
        <v>0</v>
      </c>
      <c r="Q273" s="183">
        <v>0.00042999999999999999</v>
      </c>
      <c r="R273" s="183">
        <f>Q273*H273</f>
        <v>0.18453106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202</v>
      </c>
      <c r="AT273" s="185" t="s">
        <v>249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2549</v>
      </c>
    </row>
    <row r="274" s="13" customFormat="1">
      <c r="A274" s="13"/>
      <c r="B274" s="192"/>
      <c r="C274" s="13"/>
      <c r="D274" s="193" t="s">
        <v>167</v>
      </c>
      <c r="E274" s="194" t="s">
        <v>3</v>
      </c>
      <c r="F274" s="195" t="s">
        <v>2550</v>
      </c>
      <c r="G274" s="13"/>
      <c r="H274" s="196">
        <v>429.142</v>
      </c>
      <c r="I274" s="197"/>
      <c r="J274" s="13"/>
      <c r="K274" s="13"/>
      <c r="L274" s="192"/>
      <c r="M274" s="198"/>
      <c r="N274" s="199"/>
      <c r="O274" s="199"/>
      <c r="P274" s="199"/>
      <c r="Q274" s="199"/>
      <c r="R274" s="199"/>
      <c r="S274" s="199"/>
      <c r="T274" s="200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194" t="s">
        <v>167</v>
      </c>
      <c r="AU274" s="194" t="s">
        <v>22</v>
      </c>
      <c r="AV274" s="13" t="s">
        <v>22</v>
      </c>
      <c r="AW274" s="13" t="s">
        <v>36</v>
      </c>
      <c r="AX274" s="13" t="s">
        <v>74</v>
      </c>
      <c r="AY274" s="194" t="s">
        <v>156</v>
      </c>
    </row>
    <row r="275" s="14" customFormat="1">
      <c r="A275" s="14"/>
      <c r="B275" s="201"/>
      <c r="C275" s="14"/>
      <c r="D275" s="193" t="s">
        <v>167</v>
      </c>
      <c r="E275" s="202" t="s">
        <v>3</v>
      </c>
      <c r="F275" s="203" t="s">
        <v>174</v>
      </c>
      <c r="G275" s="14"/>
      <c r="H275" s="204">
        <v>429.142</v>
      </c>
      <c r="I275" s="205"/>
      <c r="J275" s="14"/>
      <c r="K275" s="14"/>
      <c r="L275" s="201"/>
      <c r="M275" s="206"/>
      <c r="N275" s="207"/>
      <c r="O275" s="207"/>
      <c r="P275" s="207"/>
      <c r="Q275" s="207"/>
      <c r="R275" s="207"/>
      <c r="S275" s="207"/>
      <c r="T275" s="208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02" t="s">
        <v>167</v>
      </c>
      <c r="AU275" s="202" t="s">
        <v>22</v>
      </c>
      <c r="AV275" s="14" t="s">
        <v>163</v>
      </c>
      <c r="AW275" s="14" t="s">
        <v>36</v>
      </c>
      <c r="AX275" s="14" t="s">
        <v>81</v>
      </c>
      <c r="AY275" s="202" t="s">
        <v>156</v>
      </c>
    </row>
    <row r="276" s="2" customFormat="1" ht="16.5" customHeight="1">
      <c r="A276" s="39"/>
      <c r="B276" s="173"/>
      <c r="C276" s="174" t="s">
        <v>441</v>
      </c>
      <c r="D276" s="174" t="s">
        <v>158</v>
      </c>
      <c r="E276" s="175" t="s">
        <v>555</v>
      </c>
      <c r="F276" s="176" t="s">
        <v>556</v>
      </c>
      <c r="G276" s="177" t="s">
        <v>384</v>
      </c>
      <c r="H276" s="178">
        <v>58</v>
      </c>
      <c r="I276" s="179"/>
      <c r="J276" s="180">
        <f>ROUND(I276*H276,2)</f>
        <v>0</v>
      </c>
      <c r="K276" s="176" t="s">
        <v>162</v>
      </c>
      <c r="L276" s="40"/>
      <c r="M276" s="181" t="s">
        <v>3</v>
      </c>
      <c r="N276" s="182" t="s">
        <v>45</v>
      </c>
      <c r="O276" s="73"/>
      <c r="P276" s="183">
        <f>O276*H276</f>
        <v>0</v>
      </c>
      <c r="Q276" s="183">
        <v>0.010189999999999999</v>
      </c>
      <c r="R276" s="183">
        <f>Q276*H276</f>
        <v>0.59101999999999999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163</v>
      </c>
      <c r="AT276" s="185" t="s">
        <v>158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2551</v>
      </c>
    </row>
    <row r="277" s="2" customFormat="1">
      <c r="A277" s="39"/>
      <c r="B277" s="40"/>
      <c r="C277" s="39"/>
      <c r="D277" s="187" t="s">
        <v>165</v>
      </c>
      <c r="E277" s="39"/>
      <c r="F277" s="188" t="s">
        <v>558</v>
      </c>
      <c r="G277" s="39"/>
      <c r="H277" s="39"/>
      <c r="I277" s="189"/>
      <c r="J277" s="39"/>
      <c r="K277" s="39"/>
      <c r="L277" s="40"/>
      <c r="M277" s="190"/>
      <c r="N277" s="191"/>
      <c r="O277" s="73"/>
      <c r="P277" s="73"/>
      <c r="Q277" s="73"/>
      <c r="R277" s="73"/>
      <c r="S277" s="73"/>
      <c r="T277" s="74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20" t="s">
        <v>165</v>
      </c>
      <c r="AU277" s="20" t="s">
        <v>22</v>
      </c>
    </row>
    <row r="278" s="2" customFormat="1" ht="16.5" customHeight="1">
      <c r="A278" s="39"/>
      <c r="B278" s="173"/>
      <c r="C278" s="217" t="s">
        <v>446</v>
      </c>
      <c r="D278" s="217" t="s">
        <v>249</v>
      </c>
      <c r="E278" s="218" t="s">
        <v>2552</v>
      </c>
      <c r="F278" s="219" t="s">
        <v>2553</v>
      </c>
      <c r="G278" s="220" t="s">
        <v>384</v>
      </c>
      <c r="H278" s="221">
        <v>29</v>
      </c>
      <c r="I278" s="222"/>
      <c r="J278" s="223">
        <f>ROUND(I278*H278,2)</f>
        <v>0</v>
      </c>
      <c r="K278" s="219" t="s">
        <v>3</v>
      </c>
      <c r="L278" s="224"/>
      <c r="M278" s="225" t="s">
        <v>3</v>
      </c>
      <c r="N278" s="226" t="s">
        <v>45</v>
      </c>
      <c r="O278" s="73"/>
      <c r="P278" s="183">
        <f>O278*H278</f>
        <v>0</v>
      </c>
      <c r="Q278" s="183">
        <v>1.0540000000000001</v>
      </c>
      <c r="R278" s="183">
        <f>Q278*H278</f>
        <v>30.566000000000003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202</v>
      </c>
      <c r="AT278" s="185" t="s">
        <v>249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2554</v>
      </c>
    </row>
    <row r="279" s="2" customFormat="1" ht="16.5" customHeight="1">
      <c r="A279" s="39"/>
      <c r="B279" s="173"/>
      <c r="C279" s="217" t="s">
        <v>450</v>
      </c>
      <c r="D279" s="217" t="s">
        <v>249</v>
      </c>
      <c r="E279" s="218" t="s">
        <v>2555</v>
      </c>
      <c r="F279" s="219" t="s">
        <v>2556</v>
      </c>
      <c r="G279" s="220" t="s">
        <v>384</v>
      </c>
      <c r="H279" s="221">
        <v>29</v>
      </c>
      <c r="I279" s="222"/>
      <c r="J279" s="223">
        <f>ROUND(I279*H279,2)</f>
        <v>0</v>
      </c>
      <c r="K279" s="219" t="s">
        <v>3</v>
      </c>
      <c r="L279" s="224"/>
      <c r="M279" s="225" t="s">
        <v>3</v>
      </c>
      <c r="N279" s="226" t="s">
        <v>45</v>
      </c>
      <c r="O279" s="73"/>
      <c r="P279" s="183">
        <f>O279*H279</f>
        <v>0</v>
      </c>
      <c r="Q279" s="183">
        <v>0.52600000000000002</v>
      </c>
      <c r="R279" s="183">
        <f>Q279*H279</f>
        <v>15.254000000000001</v>
      </c>
      <c r="S279" s="183">
        <v>0</v>
      </c>
      <c r="T279" s="184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185" t="s">
        <v>202</v>
      </c>
      <c r="AT279" s="185" t="s">
        <v>249</v>
      </c>
      <c r="AU279" s="185" t="s">
        <v>22</v>
      </c>
      <c r="AY279" s="20" t="s">
        <v>156</v>
      </c>
      <c r="BE279" s="186">
        <f>IF(N279="základní",J279,0)</f>
        <v>0</v>
      </c>
      <c r="BF279" s="186">
        <f>IF(N279="snížená",J279,0)</f>
        <v>0</v>
      </c>
      <c r="BG279" s="186">
        <f>IF(N279="zákl. přenesená",J279,0)</f>
        <v>0</v>
      </c>
      <c r="BH279" s="186">
        <f>IF(N279="sníž. přenesená",J279,0)</f>
        <v>0</v>
      </c>
      <c r="BI279" s="186">
        <f>IF(N279="nulová",J279,0)</f>
        <v>0</v>
      </c>
      <c r="BJ279" s="20" t="s">
        <v>81</v>
      </c>
      <c r="BK279" s="186">
        <f>ROUND(I279*H279,2)</f>
        <v>0</v>
      </c>
      <c r="BL279" s="20" t="s">
        <v>163</v>
      </c>
      <c r="BM279" s="185" t="s">
        <v>2557</v>
      </c>
    </row>
    <row r="280" s="2" customFormat="1" ht="16.5" customHeight="1">
      <c r="A280" s="39"/>
      <c r="B280" s="173"/>
      <c r="C280" s="174" t="s">
        <v>455</v>
      </c>
      <c r="D280" s="174" t="s">
        <v>158</v>
      </c>
      <c r="E280" s="175" t="s">
        <v>581</v>
      </c>
      <c r="F280" s="176" t="s">
        <v>582</v>
      </c>
      <c r="G280" s="177" t="s">
        <v>384</v>
      </c>
      <c r="H280" s="178">
        <v>29</v>
      </c>
      <c r="I280" s="179"/>
      <c r="J280" s="180">
        <f>ROUND(I280*H280,2)</f>
        <v>0</v>
      </c>
      <c r="K280" s="176" t="s">
        <v>162</v>
      </c>
      <c r="L280" s="40"/>
      <c r="M280" s="181" t="s">
        <v>3</v>
      </c>
      <c r="N280" s="182" t="s">
        <v>45</v>
      </c>
      <c r="O280" s="73"/>
      <c r="P280" s="183">
        <f>O280*H280</f>
        <v>0</v>
      </c>
      <c r="Q280" s="183">
        <v>0.028539999999999999</v>
      </c>
      <c r="R280" s="183">
        <f>Q280*H280</f>
        <v>0.82765999999999995</v>
      </c>
      <c r="S280" s="183">
        <v>0</v>
      </c>
      <c r="T280" s="184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185" t="s">
        <v>163</v>
      </c>
      <c r="AT280" s="185" t="s">
        <v>158</v>
      </c>
      <c r="AU280" s="185" t="s">
        <v>22</v>
      </c>
      <c r="AY280" s="20" t="s">
        <v>156</v>
      </c>
      <c r="BE280" s="186">
        <f>IF(N280="základní",J280,0)</f>
        <v>0</v>
      </c>
      <c r="BF280" s="186">
        <f>IF(N280="snížená",J280,0)</f>
        <v>0</v>
      </c>
      <c r="BG280" s="186">
        <f>IF(N280="zákl. přenesená",J280,0)</f>
        <v>0</v>
      </c>
      <c r="BH280" s="186">
        <f>IF(N280="sníž. přenesená",J280,0)</f>
        <v>0</v>
      </c>
      <c r="BI280" s="186">
        <f>IF(N280="nulová",J280,0)</f>
        <v>0</v>
      </c>
      <c r="BJ280" s="20" t="s">
        <v>81</v>
      </c>
      <c r="BK280" s="186">
        <f>ROUND(I280*H280,2)</f>
        <v>0</v>
      </c>
      <c r="BL280" s="20" t="s">
        <v>163</v>
      </c>
      <c r="BM280" s="185" t="s">
        <v>2558</v>
      </c>
    </row>
    <row r="281" s="2" customFormat="1">
      <c r="A281" s="39"/>
      <c r="B281" s="40"/>
      <c r="C281" s="39"/>
      <c r="D281" s="187" t="s">
        <v>165</v>
      </c>
      <c r="E281" s="39"/>
      <c r="F281" s="188" t="s">
        <v>584</v>
      </c>
      <c r="G281" s="39"/>
      <c r="H281" s="39"/>
      <c r="I281" s="189"/>
      <c r="J281" s="39"/>
      <c r="K281" s="39"/>
      <c r="L281" s="40"/>
      <c r="M281" s="190"/>
      <c r="N281" s="191"/>
      <c r="O281" s="73"/>
      <c r="P281" s="73"/>
      <c r="Q281" s="73"/>
      <c r="R281" s="73"/>
      <c r="S281" s="73"/>
      <c r="T281" s="74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20" t="s">
        <v>165</v>
      </c>
      <c r="AU281" s="20" t="s">
        <v>22</v>
      </c>
    </row>
    <row r="282" s="2" customFormat="1" ht="16.5" customHeight="1">
      <c r="A282" s="39"/>
      <c r="B282" s="173"/>
      <c r="C282" s="217" t="s">
        <v>459</v>
      </c>
      <c r="D282" s="217" t="s">
        <v>249</v>
      </c>
      <c r="E282" s="218" t="s">
        <v>586</v>
      </c>
      <c r="F282" s="219" t="s">
        <v>587</v>
      </c>
      <c r="G282" s="220" t="s">
        <v>384</v>
      </c>
      <c r="H282" s="221">
        <v>29</v>
      </c>
      <c r="I282" s="222"/>
      <c r="J282" s="223">
        <f>ROUND(I282*H282,2)</f>
        <v>0</v>
      </c>
      <c r="K282" s="219" t="s">
        <v>3</v>
      </c>
      <c r="L282" s="224"/>
      <c r="M282" s="225" t="s">
        <v>3</v>
      </c>
      <c r="N282" s="226" t="s">
        <v>45</v>
      </c>
      <c r="O282" s="73"/>
      <c r="P282" s="183">
        <f>O282*H282</f>
        <v>0</v>
      </c>
      <c r="Q282" s="183">
        <v>2.1000000000000001</v>
      </c>
      <c r="R282" s="183">
        <f>Q282*H282</f>
        <v>60.900000000000006</v>
      </c>
      <c r="S282" s="183">
        <v>0</v>
      </c>
      <c r="T282" s="184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185" t="s">
        <v>202</v>
      </c>
      <c r="AT282" s="185" t="s">
        <v>249</v>
      </c>
      <c r="AU282" s="185" t="s">
        <v>22</v>
      </c>
      <c r="AY282" s="20" t="s">
        <v>156</v>
      </c>
      <c r="BE282" s="186">
        <f>IF(N282="základní",J282,0)</f>
        <v>0</v>
      </c>
      <c r="BF282" s="186">
        <f>IF(N282="snížená",J282,0)</f>
        <v>0</v>
      </c>
      <c r="BG282" s="186">
        <f>IF(N282="zákl. přenesená",J282,0)</f>
        <v>0</v>
      </c>
      <c r="BH282" s="186">
        <f>IF(N282="sníž. přenesená",J282,0)</f>
        <v>0</v>
      </c>
      <c r="BI282" s="186">
        <f>IF(N282="nulová",J282,0)</f>
        <v>0</v>
      </c>
      <c r="BJ282" s="20" t="s">
        <v>81</v>
      </c>
      <c r="BK282" s="186">
        <f>ROUND(I282*H282,2)</f>
        <v>0</v>
      </c>
      <c r="BL282" s="20" t="s">
        <v>163</v>
      </c>
      <c r="BM282" s="185" t="s">
        <v>2559</v>
      </c>
    </row>
    <row r="283" s="2" customFormat="1" ht="16.5" customHeight="1">
      <c r="A283" s="39"/>
      <c r="B283" s="173"/>
      <c r="C283" s="174" t="s">
        <v>463</v>
      </c>
      <c r="D283" s="174" t="s">
        <v>158</v>
      </c>
      <c r="E283" s="175" t="s">
        <v>2376</v>
      </c>
      <c r="F283" s="176" t="s">
        <v>2377</v>
      </c>
      <c r="G283" s="177" t="s">
        <v>384</v>
      </c>
      <c r="H283" s="178">
        <v>29</v>
      </c>
      <c r="I283" s="179"/>
      <c r="J283" s="180">
        <f>ROUND(I283*H283,2)</f>
        <v>0</v>
      </c>
      <c r="K283" s="176" t="s">
        <v>162</v>
      </c>
      <c r="L283" s="40"/>
      <c r="M283" s="181" t="s">
        <v>3</v>
      </c>
      <c r="N283" s="182" t="s">
        <v>45</v>
      </c>
      <c r="O283" s="73"/>
      <c r="P283" s="183">
        <f>O283*H283</f>
        <v>0</v>
      </c>
      <c r="Q283" s="183">
        <v>0.039269999999999999</v>
      </c>
      <c r="R283" s="183">
        <f>Q283*H283</f>
        <v>1.13883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163</v>
      </c>
      <c r="AT283" s="185" t="s">
        <v>158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2560</v>
      </c>
    </row>
    <row r="284" s="2" customFormat="1">
      <c r="A284" s="39"/>
      <c r="B284" s="40"/>
      <c r="C284" s="39"/>
      <c r="D284" s="187" t="s">
        <v>165</v>
      </c>
      <c r="E284" s="39"/>
      <c r="F284" s="188" t="s">
        <v>2379</v>
      </c>
      <c r="G284" s="39"/>
      <c r="H284" s="39"/>
      <c r="I284" s="189"/>
      <c r="J284" s="39"/>
      <c r="K284" s="39"/>
      <c r="L284" s="40"/>
      <c r="M284" s="190"/>
      <c r="N284" s="191"/>
      <c r="O284" s="73"/>
      <c r="P284" s="73"/>
      <c r="Q284" s="73"/>
      <c r="R284" s="73"/>
      <c r="S284" s="73"/>
      <c r="T284" s="74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20" t="s">
        <v>165</v>
      </c>
      <c r="AU284" s="20" t="s">
        <v>22</v>
      </c>
    </row>
    <row r="285" s="2" customFormat="1" ht="16.5" customHeight="1">
      <c r="A285" s="39"/>
      <c r="B285" s="173"/>
      <c r="C285" s="217" t="s">
        <v>468</v>
      </c>
      <c r="D285" s="217" t="s">
        <v>249</v>
      </c>
      <c r="E285" s="218" t="s">
        <v>2561</v>
      </c>
      <c r="F285" s="219" t="s">
        <v>2562</v>
      </c>
      <c r="G285" s="220" t="s">
        <v>384</v>
      </c>
      <c r="H285" s="221">
        <v>29</v>
      </c>
      <c r="I285" s="222"/>
      <c r="J285" s="223">
        <f>ROUND(I285*H285,2)</f>
        <v>0</v>
      </c>
      <c r="K285" s="219" t="s">
        <v>3</v>
      </c>
      <c r="L285" s="224"/>
      <c r="M285" s="225" t="s">
        <v>3</v>
      </c>
      <c r="N285" s="226" t="s">
        <v>45</v>
      </c>
      <c r="O285" s="73"/>
      <c r="P285" s="183">
        <f>O285*H285</f>
        <v>0</v>
      </c>
      <c r="Q285" s="183">
        <v>0.62</v>
      </c>
      <c r="R285" s="183">
        <f>Q285*H285</f>
        <v>17.98</v>
      </c>
      <c r="S285" s="183">
        <v>0</v>
      </c>
      <c r="T285" s="184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185" t="s">
        <v>202</v>
      </c>
      <c r="AT285" s="185" t="s">
        <v>249</v>
      </c>
      <c r="AU285" s="185" t="s">
        <v>22</v>
      </c>
      <c r="AY285" s="20" t="s">
        <v>156</v>
      </c>
      <c r="BE285" s="186">
        <f>IF(N285="základní",J285,0)</f>
        <v>0</v>
      </c>
      <c r="BF285" s="186">
        <f>IF(N285="snížená",J285,0)</f>
        <v>0</v>
      </c>
      <c r="BG285" s="186">
        <f>IF(N285="zákl. přenesená",J285,0)</f>
        <v>0</v>
      </c>
      <c r="BH285" s="186">
        <f>IF(N285="sníž. přenesená",J285,0)</f>
        <v>0</v>
      </c>
      <c r="BI285" s="186">
        <f>IF(N285="nulová",J285,0)</f>
        <v>0</v>
      </c>
      <c r="BJ285" s="20" t="s">
        <v>81</v>
      </c>
      <c r="BK285" s="186">
        <f>ROUND(I285*H285,2)</f>
        <v>0</v>
      </c>
      <c r="BL285" s="20" t="s">
        <v>163</v>
      </c>
      <c r="BM285" s="185" t="s">
        <v>2563</v>
      </c>
    </row>
    <row r="286" s="2" customFormat="1" ht="16.5" customHeight="1">
      <c r="A286" s="39"/>
      <c r="B286" s="173"/>
      <c r="C286" s="217" t="s">
        <v>472</v>
      </c>
      <c r="D286" s="217" t="s">
        <v>249</v>
      </c>
      <c r="E286" s="218" t="s">
        <v>568</v>
      </c>
      <c r="F286" s="219" t="s">
        <v>569</v>
      </c>
      <c r="G286" s="220" t="s">
        <v>384</v>
      </c>
      <c r="H286" s="221">
        <v>116</v>
      </c>
      <c r="I286" s="222"/>
      <c r="J286" s="223">
        <f>ROUND(I286*H286,2)</f>
        <v>0</v>
      </c>
      <c r="K286" s="219" t="s">
        <v>3</v>
      </c>
      <c r="L286" s="224"/>
      <c r="M286" s="225" t="s">
        <v>3</v>
      </c>
      <c r="N286" s="226" t="s">
        <v>45</v>
      </c>
      <c r="O286" s="73"/>
      <c r="P286" s="183">
        <f>O286*H286</f>
        <v>0</v>
      </c>
      <c r="Q286" s="183">
        <v>0.002</v>
      </c>
      <c r="R286" s="183">
        <f>Q286*H286</f>
        <v>0.23200000000000001</v>
      </c>
      <c r="S286" s="183">
        <v>0</v>
      </c>
      <c r="T286" s="184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185" t="s">
        <v>202</v>
      </c>
      <c r="AT286" s="185" t="s">
        <v>249</v>
      </c>
      <c r="AU286" s="185" t="s">
        <v>22</v>
      </c>
      <c r="AY286" s="20" t="s">
        <v>156</v>
      </c>
      <c r="BE286" s="186">
        <f>IF(N286="základní",J286,0)</f>
        <v>0</v>
      </c>
      <c r="BF286" s="186">
        <f>IF(N286="snížená",J286,0)</f>
        <v>0</v>
      </c>
      <c r="BG286" s="186">
        <f>IF(N286="zákl. přenesená",J286,0)</f>
        <v>0</v>
      </c>
      <c r="BH286" s="186">
        <f>IF(N286="sníž. přenesená",J286,0)</f>
        <v>0</v>
      </c>
      <c r="BI286" s="186">
        <f>IF(N286="nulová",J286,0)</f>
        <v>0</v>
      </c>
      <c r="BJ286" s="20" t="s">
        <v>81</v>
      </c>
      <c r="BK286" s="186">
        <f>ROUND(I286*H286,2)</f>
        <v>0</v>
      </c>
      <c r="BL286" s="20" t="s">
        <v>163</v>
      </c>
      <c r="BM286" s="185" t="s">
        <v>2564</v>
      </c>
    </row>
    <row r="287" s="13" customFormat="1">
      <c r="A287" s="13"/>
      <c r="B287" s="192"/>
      <c r="C287" s="13"/>
      <c r="D287" s="193" t="s">
        <v>167</v>
      </c>
      <c r="E287" s="194" t="s">
        <v>3</v>
      </c>
      <c r="F287" s="195" t="s">
        <v>2565</v>
      </c>
      <c r="G287" s="13"/>
      <c r="H287" s="196">
        <v>116</v>
      </c>
      <c r="I287" s="197"/>
      <c r="J287" s="13"/>
      <c r="K287" s="13"/>
      <c r="L287" s="192"/>
      <c r="M287" s="198"/>
      <c r="N287" s="199"/>
      <c r="O287" s="199"/>
      <c r="P287" s="199"/>
      <c r="Q287" s="199"/>
      <c r="R287" s="199"/>
      <c r="S287" s="199"/>
      <c r="T287" s="200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194" t="s">
        <v>167</v>
      </c>
      <c r="AU287" s="194" t="s">
        <v>22</v>
      </c>
      <c r="AV287" s="13" t="s">
        <v>22</v>
      </c>
      <c r="AW287" s="13" t="s">
        <v>36</v>
      </c>
      <c r="AX287" s="13" t="s">
        <v>74</v>
      </c>
      <c r="AY287" s="194" t="s">
        <v>156</v>
      </c>
    </row>
    <row r="288" s="14" customFormat="1">
      <c r="A288" s="14"/>
      <c r="B288" s="201"/>
      <c r="C288" s="14"/>
      <c r="D288" s="193" t="s">
        <v>167</v>
      </c>
      <c r="E288" s="202" t="s">
        <v>3</v>
      </c>
      <c r="F288" s="203" t="s">
        <v>174</v>
      </c>
      <c r="G288" s="14"/>
      <c r="H288" s="204">
        <v>116</v>
      </c>
      <c r="I288" s="205"/>
      <c r="J288" s="14"/>
      <c r="K288" s="14"/>
      <c r="L288" s="201"/>
      <c r="M288" s="206"/>
      <c r="N288" s="207"/>
      <c r="O288" s="207"/>
      <c r="P288" s="207"/>
      <c r="Q288" s="207"/>
      <c r="R288" s="207"/>
      <c r="S288" s="207"/>
      <c r="T288" s="208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02" t="s">
        <v>167</v>
      </c>
      <c r="AU288" s="202" t="s">
        <v>22</v>
      </c>
      <c r="AV288" s="14" t="s">
        <v>163</v>
      </c>
      <c r="AW288" s="14" t="s">
        <v>36</v>
      </c>
      <c r="AX288" s="14" t="s">
        <v>81</v>
      </c>
      <c r="AY288" s="202" t="s">
        <v>156</v>
      </c>
    </row>
    <row r="289" s="2" customFormat="1" ht="16.5" customHeight="1">
      <c r="A289" s="39"/>
      <c r="B289" s="173"/>
      <c r="C289" s="174" t="s">
        <v>477</v>
      </c>
      <c r="D289" s="174" t="s">
        <v>158</v>
      </c>
      <c r="E289" s="175" t="s">
        <v>590</v>
      </c>
      <c r="F289" s="176" t="s">
        <v>591</v>
      </c>
      <c r="G289" s="177" t="s">
        <v>384</v>
      </c>
      <c r="H289" s="178">
        <v>20</v>
      </c>
      <c r="I289" s="179"/>
      <c r="J289" s="180">
        <f>ROUND(I289*H289,2)</f>
        <v>0</v>
      </c>
      <c r="K289" s="176" t="s">
        <v>162</v>
      </c>
      <c r="L289" s="40"/>
      <c r="M289" s="181" t="s">
        <v>3</v>
      </c>
      <c r="N289" s="182" t="s">
        <v>45</v>
      </c>
      <c r="O289" s="73"/>
      <c r="P289" s="183">
        <f>O289*H289</f>
        <v>0</v>
      </c>
      <c r="Q289" s="183">
        <v>0.21734000000000001</v>
      </c>
      <c r="R289" s="183">
        <f>Q289*H289</f>
        <v>4.3468</v>
      </c>
      <c r="S289" s="183">
        <v>0</v>
      </c>
      <c r="T289" s="184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185" t="s">
        <v>163</v>
      </c>
      <c r="AT289" s="185" t="s">
        <v>158</v>
      </c>
      <c r="AU289" s="185" t="s">
        <v>22</v>
      </c>
      <c r="AY289" s="20" t="s">
        <v>156</v>
      </c>
      <c r="BE289" s="186">
        <f>IF(N289="základní",J289,0)</f>
        <v>0</v>
      </c>
      <c r="BF289" s="186">
        <f>IF(N289="snížená",J289,0)</f>
        <v>0</v>
      </c>
      <c r="BG289" s="186">
        <f>IF(N289="zákl. přenesená",J289,0)</f>
        <v>0</v>
      </c>
      <c r="BH289" s="186">
        <f>IF(N289="sníž. přenesená",J289,0)</f>
        <v>0</v>
      </c>
      <c r="BI289" s="186">
        <f>IF(N289="nulová",J289,0)</f>
        <v>0</v>
      </c>
      <c r="BJ289" s="20" t="s">
        <v>81</v>
      </c>
      <c r="BK289" s="186">
        <f>ROUND(I289*H289,2)</f>
        <v>0</v>
      </c>
      <c r="BL289" s="20" t="s">
        <v>163</v>
      </c>
      <c r="BM289" s="185" t="s">
        <v>2566</v>
      </c>
    </row>
    <row r="290" s="2" customFormat="1">
      <c r="A290" s="39"/>
      <c r="B290" s="40"/>
      <c r="C290" s="39"/>
      <c r="D290" s="187" t="s">
        <v>165</v>
      </c>
      <c r="E290" s="39"/>
      <c r="F290" s="188" t="s">
        <v>593</v>
      </c>
      <c r="G290" s="39"/>
      <c r="H290" s="39"/>
      <c r="I290" s="189"/>
      <c r="J290" s="39"/>
      <c r="K290" s="39"/>
      <c r="L290" s="40"/>
      <c r="M290" s="190"/>
      <c r="N290" s="191"/>
      <c r="O290" s="73"/>
      <c r="P290" s="73"/>
      <c r="Q290" s="73"/>
      <c r="R290" s="73"/>
      <c r="S290" s="73"/>
      <c r="T290" s="74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20" t="s">
        <v>165</v>
      </c>
      <c r="AU290" s="20" t="s">
        <v>22</v>
      </c>
    </row>
    <row r="291" s="2" customFormat="1" ht="16.5" customHeight="1">
      <c r="A291" s="39"/>
      <c r="B291" s="173"/>
      <c r="C291" s="217" t="s">
        <v>481</v>
      </c>
      <c r="D291" s="217" t="s">
        <v>249</v>
      </c>
      <c r="E291" s="218" t="s">
        <v>2567</v>
      </c>
      <c r="F291" s="219" t="s">
        <v>2568</v>
      </c>
      <c r="G291" s="220" t="s">
        <v>384</v>
      </c>
      <c r="H291" s="221">
        <v>20</v>
      </c>
      <c r="I291" s="222"/>
      <c r="J291" s="223">
        <f>ROUND(I291*H291,2)</f>
        <v>0</v>
      </c>
      <c r="K291" s="219" t="s">
        <v>162</v>
      </c>
      <c r="L291" s="224"/>
      <c r="M291" s="225" t="s">
        <v>3</v>
      </c>
      <c r="N291" s="226" t="s">
        <v>45</v>
      </c>
      <c r="O291" s="73"/>
      <c r="P291" s="183">
        <f>O291*H291</f>
        <v>0</v>
      </c>
      <c r="Q291" s="183">
        <v>0.080000000000000002</v>
      </c>
      <c r="R291" s="183">
        <f>Q291*H291</f>
        <v>1.6000000000000001</v>
      </c>
      <c r="S291" s="183">
        <v>0</v>
      </c>
      <c r="T291" s="184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185" t="s">
        <v>202</v>
      </c>
      <c r="AT291" s="185" t="s">
        <v>249</v>
      </c>
      <c r="AU291" s="185" t="s">
        <v>22</v>
      </c>
      <c r="AY291" s="20" t="s">
        <v>156</v>
      </c>
      <c r="BE291" s="186">
        <f>IF(N291="základní",J291,0)</f>
        <v>0</v>
      </c>
      <c r="BF291" s="186">
        <f>IF(N291="snížená",J291,0)</f>
        <v>0</v>
      </c>
      <c r="BG291" s="186">
        <f>IF(N291="zákl. přenesená",J291,0)</f>
        <v>0</v>
      </c>
      <c r="BH291" s="186">
        <f>IF(N291="sníž. přenesená",J291,0)</f>
        <v>0</v>
      </c>
      <c r="BI291" s="186">
        <f>IF(N291="nulová",J291,0)</f>
        <v>0</v>
      </c>
      <c r="BJ291" s="20" t="s">
        <v>81</v>
      </c>
      <c r="BK291" s="186">
        <f>ROUND(I291*H291,2)</f>
        <v>0</v>
      </c>
      <c r="BL291" s="20" t="s">
        <v>163</v>
      </c>
      <c r="BM291" s="185" t="s">
        <v>2569</v>
      </c>
    </row>
    <row r="292" s="2" customFormat="1" ht="16.5" customHeight="1">
      <c r="A292" s="39"/>
      <c r="B292" s="173"/>
      <c r="C292" s="174" t="s">
        <v>486</v>
      </c>
      <c r="D292" s="174" t="s">
        <v>158</v>
      </c>
      <c r="E292" s="175" t="s">
        <v>1511</v>
      </c>
      <c r="F292" s="176" t="s">
        <v>1512</v>
      </c>
      <c r="G292" s="177" t="s">
        <v>384</v>
      </c>
      <c r="H292" s="178">
        <v>9</v>
      </c>
      <c r="I292" s="179"/>
      <c r="J292" s="180">
        <f>ROUND(I292*H292,2)</f>
        <v>0</v>
      </c>
      <c r="K292" s="176" t="s">
        <v>162</v>
      </c>
      <c r="L292" s="40"/>
      <c r="M292" s="181" t="s">
        <v>3</v>
      </c>
      <c r="N292" s="182" t="s">
        <v>45</v>
      </c>
      <c r="O292" s="73"/>
      <c r="P292" s="183">
        <f>O292*H292</f>
        <v>0</v>
      </c>
      <c r="Q292" s="183">
        <v>0.21734000000000001</v>
      </c>
      <c r="R292" s="183">
        <f>Q292*H292</f>
        <v>1.9560600000000001</v>
      </c>
      <c r="S292" s="183">
        <v>0</v>
      </c>
      <c r="T292" s="184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185" t="s">
        <v>163</v>
      </c>
      <c r="AT292" s="185" t="s">
        <v>158</v>
      </c>
      <c r="AU292" s="185" t="s">
        <v>22</v>
      </c>
      <c r="AY292" s="20" t="s">
        <v>156</v>
      </c>
      <c r="BE292" s="186">
        <f>IF(N292="základní",J292,0)</f>
        <v>0</v>
      </c>
      <c r="BF292" s="186">
        <f>IF(N292="snížená",J292,0)</f>
        <v>0</v>
      </c>
      <c r="BG292" s="186">
        <f>IF(N292="zákl. přenesená",J292,0)</f>
        <v>0</v>
      </c>
      <c r="BH292" s="186">
        <f>IF(N292="sníž. přenesená",J292,0)</f>
        <v>0</v>
      </c>
      <c r="BI292" s="186">
        <f>IF(N292="nulová",J292,0)</f>
        <v>0</v>
      </c>
      <c r="BJ292" s="20" t="s">
        <v>81</v>
      </c>
      <c r="BK292" s="186">
        <f>ROUND(I292*H292,2)</f>
        <v>0</v>
      </c>
      <c r="BL292" s="20" t="s">
        <v>163</v>
      </c>
      <c r="BM292" s="185" t="s">
        <v>2570</v>
      </c>
    </row>
    <row r="293" s="2" customFormat="1">
      <c r="A293" s="39"/>
      <c r="B293" s="40"/>
      <c r="C293" s="39"/>
      <c r="D293" s="187" t="s">
        <v>165</v>
      </c>
      <c r="E293" s="39"/>
      <c r="F293" s="188" t="s">
        <v>1514</v>
      </c>
      <c r="G293" s="39"/>
      <c r="H293" s="39"/>
      <c r="I293" s="189"/>
      <c r="J293" s="39"/>
      <c r="K293" s="39"/>
      <c r="L293" s="40"/>
      <c r="M293" s="190"/>
      <c r="N293" s="191"/>
      <c r="O293" s="73"/>
      <c r="P293" s="73"/>
      <c r="Q293" s="73"/>
      <c r="R293" s="73"/>
      <c r="S293" s="73"/>
      <c r="T293" s="74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20" t="s">
        <v>165</v>
      </c>
      <c r="AU293" s="20" t="s">
        <v>22</v>
      </c>
    </row>
    <row r="294" s="2" customFormat="1" ht="16.5" customHeight="1">
      <c r="A294" s="39"/>
      <c r="B294" s="173"/>
      <c r="C294" s="217" t="s">
        <v>490</v>
      </c>
      <c r="D294" s="217" t="s">
        <v>249</v>
      </c>
      <c r="E294" s="218" t="s">
        <v>2571</v>
      </c>
      <c r="F294" s="219" t="s">
        <v>2572</v>
      </c>
      <c r="G294" s="220" t="s">
        <v>384</v>
      </c>
      <c r="H294" s="221">
        <v>9</v>
      </c>
      <c r="I294" s="222"/>
      <c r="J294" s="223">
        <f>ROUND(I294*H294,2)</f>
        <v>0</v>
      </c>
      <c r="K294" s="219" t="s">
        <v>162</v>
      </c>
      <c r="L294" s="224"/>
      <c r="M294" s="225" t="s">
        <v>3</v>
      </c>
      <c r="N294" s="226" t="s">
        <v>45</v>
      </c>
      <c r="O294" s="73"/>
      <c r="P294" s="183">
        <f>O294*H294</f>
        <v>0</v>
      </c>
      <c r="Q294" s="183">
        <v>0.19600000000000001</v>
      </c>
      <c r="R294" s="183">
        <f>Q294*H294</f>
        <v>1.764</v>
      </c>
      <c r="S294" s="183">
        <v>0</v>
      </c>
      <c r="T294" s="184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185" t="s">
        <v>202</v>
      </c>
      <c r="AT294" s="185" t="s">
        <v>249</v>
      </c>
      <c r="AU294" s="185" t="s">
        <v>22</v>
      </c>
      <c r="AY294" s="20" t="s">
        <v>156</v>
      </c>
      <c r="BE294" s="186">
        <f>IF(N294="základní",J294,0)</f>
        <v>0</v>
      </c>
      <c r="BF294" s="186">
        <f>IF(N294="snížená",J294,0)</f>
        <v>0</v>
      </c>
      <c r="BG294" s="186">
        <f>IF(N294="zákl. přenesená",J294,0)</f>
        <v>0</v>
      </c>
      <c r="BH294" s="186">
        <f>IF(N294="sníž. přenesená",J294,0)</f>
        <v>0</v>
      </c>
      <c r="BI294" s="186">
        <f>IF(N294="nulová",J294,0)</f>
        <v>0</v>
      </c>
      <c r="BJ294" s="20" t="s">
        <v>81</v>
      </c>
      <c r="BK294" s="186">
        <f>ROUND(I294*H294,2)</f>
        <v>0</v>
      </c>
      <c r="BL294" s="20" t="s">
        <v>163</v>
      </c>
      <c r="BM294" s="185" t="s">
        <v>2573</v>
      </c>
    </row>
    <row r="295" s="2" customFormat="1" ht="16.5" customHeight="1">
      <c r="A295" s="39"/>
      <c r="B295" s="173"/>
      <c r="C295" s="174" t="s">
        <v>494</v>
      </c>
      <c r="D295" s="174" t="s">
        <v>158</v>
      </c>
      <c r="E295" s="175" t="s">
        <v>630</v>
      </c>
      <c r="F295" s="176" t="s">
        <v>631</v>
      </c>
      <c r="G295" s="177" t="s">
        <v>161</v>
      </c>
      <c r="H295" s="178">
        <v>422.80000000000001</v>
      </c>
      <c r="I295" s="179"/>
      <c r="J295" s="180">
        <f>ROUND(I295*H295,2)</f>
        <v>0</v>
      </c>
      <c r="K295" s="176" t="s">
        <v>162</v>
      </c>
      <c r="L295" s="40"/>
      <c r="M295" s="181" t="s">
        <v>3</v>
      </c>
      <c r="N295" s="182" t="s">
        <v>45</v>
      </c>
      <c r="O295" s="73"/>
      <c r="P295" s="183">
        <f>O295*H295</f>
        <v>0</v>
      </c>
      <c r="Q295" s="183">
        <v>0.00019000000000000001</v>
      </c>
      <c r="R295" s="183">
        <f>Q295*H295</f>
        <v>0.080332000000000001</v>
      </c>
      <c r="S295" s="183">
        <v>0</v>
      </c>
      <c r="T295" s="184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185" t="s">
        <v>163</v>
      </c>
      <c r="AT295" s="185" t="s">
        <v>158</v>
      </c>
      <c r="AU295" s="185" t="s">
        <v>22</v>
      </c>
      <c r="AY295" s="20" t="s">
        <v>156</v>
      </c>
      <c r="BE295" s="186">
        <f>IF(N295="základní",J295,0)</f>
        <v>0</v>
      </c>
      <c r="BF295" s="186">
        <f>IF(N295="snížená",J295,0)</f>
        <v>0</v>
      </c>
      <c r="BG295" s="186">
        <f>IF(N295="zákl. přenesená",J295,0)</f>
        <v>0</v>
      </c>
      <c r="BH295" s="186">
        <f>IF(N295="sníž. přenesená",J295,0)</f>
        <v>0</v>
      </c>
      <c r="BI295" s="186">
        <f>IF(N295="nulová",J295,0)</f>
        <v>0</v>
      </c>
      <c r="BJ295" s="20" t="s">
        <v>81</v>
      </c>
      <c r="BK295" s="186">
        <f>ROUND(I295*H295,2)</f>
        <v>0</v>
      </c>
      <c r="BL295" s="20" t="s">
        <v>163</v>
      </c>
      <c r="BM295" s="185" t="s">
        <v>2574</v>
      </c>
    </row>
    <row r="296" s="2" customFormat="1">
      <c r="A296" s="39"/>
      <c r="B296" s="40"/>
      <c r="C296" s="39"/>
      <c r="D296" s="187" t="s">
        <v>165</v>
      </c>
      <c r="E296" s="39"/>
      <c r="F296" s="188" t="s">
        <v>633</v>
      </c>
      <c r="G296" s="39"/>
      <c r="H296" s="39"/>
      <c r="I296" s="189"/>
      <c r="J296" s="39"/>
      <c r="K296" s="39"/>
      <c r="L296" s="40"/>
      <c r="M296" s="190"/>
      <c r="N296" s="191"/>
      <c r="O296" s="73"/>
      <c r="P296" s="73"/>
      <c r="Q296" s="73"/>
      <c r="R296" s="73"/>
      <c r="S296" s="73"/>
      <c r="T296" s="74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20" t="s">
        <v>165</v>
      </c>
      <c r="AU296" s="20" t="s">
        <v>22</v>
      </c>
    </row>
    <row r="297" s="13" customFormat="1">
      <c r="A297" s="13"/>
      <c r="B297" s="192"/>
      <c r="C297" s="13"/>
      <c r="D297" s="193" t="s">
        <v>167</v>
      </c>
      <c r="E297" s="194" t="s">
        <v>3</v>
      </c>
      <c r="F297" s="195" t="s">
        <v>2575</v>
      </c>
      <c r="G297" s="13"/>
      <c r="H297" s="196">
        <v>422.80000000000001</v>
      </c>
      <c r="I297" s="197"/>
      <c r="J297" s="13"/>
      <c r="K297" s="13"/>
      <c r="L297" s="192"/>
      <c r="M297" s="198"/>
      <c r="N297" s="199"/>
      <c r="O297" s="199"/>
      <c r="P297" s="199"/>
      <c r="Q297" s="199"/>
      <c r="R297" s="199"/>
      <c r="S297" s="199"/>
      <c r="T297" s="200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194" t="s">
        <v>167</v>
      </c>
      <c r="AU297" s="194" t="s">
        <v>22</v>
      </c>
      <c r="AV297" s="13" t="s">
        <v>22</v>
      </c>
      <c r="AW297" s="13" t="s">
        <v>36</v>
      </c>
      <c r="AX297" s="13" t="s">
        <v>74</v>
      </c>
      <c r="AY297" s="194" t="s">
        <v>156</v>
      </c>
    </row>
    <row r="298" s="14" customFormat="1">
      <c r="A298" s="14"/>
      <c r="B298" s="201"/>
      <c r="C298" s="14"/>
      <c r="D298" s="193" t="s">
        <v>167</v>
      </c>
      <c r="E298" s="202" t="s">
        <v>3</v>
      </c>
      <c r="F298" s="203" t="s">
        <v>174</v>
      </c>
      <c r="G298" s="14"/>
      <c r="H298" s="204">
        <v>422.80000000000001</v>
      </c>
      <c r="I298" s="205"/>
      <c r="J298" s="14"/>
      <c r="K298" s="14"/>
      <c r="L298" s="201"/>
      <c r="M298" s="206"/>
      <c r="N298" s="207"/>
      <c r="O298" s="207"/>
      <c r="P298" s="207"/>
      <c r="Q298" s="207"/>
      <c r="R298" s="207"/>
      <c r="S298" s="207"/>
      <c r="T298" s="208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02" t="s">
        <v>167</v>
      </c>
      <c r="AU298" s="202" t="s">
        <v>22</v>
      </c>
      <c r="AV298" s="14" t="s">
        <v>163</v>
      </c>
      <c r="AW298" s="14" t="s">
        <v>36</v>
      </c>
      <c r="AX298" s="14" t="s">
        <v>81</v>
      </c>
      <c r="AY298" s="202" t="s">
        <v>156</v>
      </c>
    </row>
    <row r="299" s="2" customFormat="1" ht="16.5" customHeight="1">
      <c r="A299" s="39"/>
      <c r="B299" s="173"/>
      <c r="C299" s="174" t="s">
        <v>499</v>
      </c>
      <c r="D299" s="174" t="s">
        <v>158</v>
      </c>
      <c r="E299" s="175" t="s">
        <v>636</v>
      </c>
      <c r="F299" s="176" t="s">
        <v>637</v>
      </c>
      <c r="G299" s="177" t="s">
        <v>161</v>
      </c>
      <c r="H299" s="178">
        <v>422.80000000000001</v>
      </c>
      <c r="I299" s="179"/>
      <c r="J299" s="180">
        <f>ROUND(I299*H299,2)</f>
        <v>0</v>
      </c>
      <c r="K299" s="176" t="s">
        <v>162</v>
      </c>
      <c r="L299" s="40"/>
      <c r="M299" s="181" t="s">
        <v>3</v>
      </c>
      <c r="N299" s="182" t="s">
        <v>45</v>
      </c>
      <c r="O299" s="73"/>
      <c r="P299" s="183">
        <f>O299*H299</f>
        <v>0</v>
      </c>
      <c r="Q299" s="183">
        <v>9.0000000000000006E-05</v>
      </c>
      <c r="R299" s="183">
        <f>Q299*H299</f>
        <v>0.038052000000000002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163</v>
      </c>
      <c r="AT299" s="185" t="s">
        <v>158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163</v>
      </c>
      <c r="BM299" s="185" t="s">
        <v>2576</v>
      </c>
    </row>
    <row r="300" s="2" customFormat="1">
      <c r="A300" s="39"/>
      <c r="B300" s="40"/>
      <c r="C300" s="39"/>
      <c r="D300" s="187" t="s">
        <v>165</v>
      </c>
      <c r="E300" s="39"/>
      <c r="F300" s="188" t="s">
        <v>639</v>
      </c>
      <c r="G300" s="39"/>
      <c r="H300" s="39"/>
      <c r="I300" s="189"/>
      <c r="J300" s="39"/>
      <c r="K300" s="39"/>
      <c r="L300" s="40"/>
      <c r="M300" s="190"/>
      <c r="N300" s="191"/>
      <c r="O300" s="73"/>
      <c r="P300" s="73"/>
      <c r="Q300" s="73"/>
      <c r="R300" s="73"/>
      <c r="S300" s="73"/>
      <c r="T300" s="74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20" t="s">
        <v>165</v>
      </c>
      <c r="AU300" s="20" t="s">
        <v>22</v>
      </c>
    </row>
    <row r="301" s="12" customFormat="1" ht="22.8" customHeight="1">
      <c r="A301" s="12"/>
      <c r="B301" s="160"/>
      <c r="C301" s="12"/>
      <c r="D301" s="161" t="s">
        <v>73</v>
      </c>
      <c r="E301" s="171" t="s">
        <v>209</v>
      </c>
      <c r="F301" s="171" t="s">
        <v>1521</v>
      </c>
      <c r="G301" s="12"/>
      <c r="H301" s="12"/>
      <c r="I301" s="163"/>
      <c r="J301" s="172">
        <f>BK301</f>
        <v>0</v>
      </c>
      <c r="K301" s="12"/>
      <c r="L301" s="160"/>
      <c r="M301" s="165"/>
      <c r="N301" s="166"/>
      <c r="O301" s="166"/>
      <c r="P301" s="167">
        <f>SUM(P302:P305)</f>
        <v>0</v>
      </c>
      <c r="Q301" s="166"/>
      <c r="R301" s="167">
        <f>SUM(R302:R305)</f>
        <v>0</v>
      </c>
      <c r="S301" s="166"/>
      <c r="T301" s="168">
        <f>SUM(T302:T305)</f>
        <v>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161" t="s">
        <v>81</v>
      </c>
      <c r="AT301" s="169" t="s">
        <v>73</v>
      </c>
      <c r="AU301" s="169" t="s">
        <v>81</v>
      </c>
      <c r="AY301" s="161" t="s">
        <v>156</v>
      </c>
      <c r="BK301" s="170">
        <f>SUM(BK302:BK305)</f>
        <v>0</v>
      </c>
    </row>
    <row r="302" s="2" customFormat="1" ht="16.5" customHeight="1">
      <c r="A302" s="39"/>
      <c r="B302" s="173"/>
      <c r="C302" s="174" t="s">
        <v>503</v>
      </c>
      <c r="D302" s="174" t="s">
        <v>158</v>
      </c>
      <c r="E302" s="175" t="s">
        <v>1545</v>
      </c>
      <c r="F302" s="176" t="s">
        <v>1546</v>
      </c>
      <c r="G302" s="177" t="s">
        <v>242</v>
      </c>
      <c r="H302" s="178">
        <v>87</v>
      </c>
      <c r="I302" s="179"/>
      <c r="J302" s="180">
        <f>ROUND(I302*H302,2)</f>
        <v>0</v>
      </c>
      <c r="K302" s="176" t="s">
        <v>3</v>
      </c>
      <c r="L302" s="40"/>
      <c r="M302" s="181" t="s">
        <v>3</v>
      </c>
      <c r="N302" s="182" t="s">
        <v>45</v>
      </c>
      <c r="O302" s="73"/>
      <c r="P302" s="183">
        <f>O302*H302</f>
        <v>0</v>
      </c>
      <c r="Q302" s="183">
        <v>0</v>
      </c>
      <c r="R302" s="183">
        <f>Q302*H302</f>
        <v>0</v>
      </c>
      <c r="S302" s="183">
        <v>0</v>
      </c>
      <c r="T302" s="184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185" t="s">
        <v>163</v>
      </c>
      <c r="AT302" s="185" t="s">
        <v>158</v>
      </c>
      <c r="AU302" s="185" t="s">
        <v>22</v>
      </c>
      <c r="AY302" s="20" t="s">
        <v>156</v>
      </c>
      <c r="BE302" s="186">
        <f>IF(N302="základní",J302,0)</f>
        <v>0</v>
      </c>
      <c r="BF302" s="186">
        <f>IF(N302="snížená",J302,0)</f>
        <v>0</v>
      </c>
      <c r="BG302" s="186">
        <f>IF(N302="zákl. přenesená",J302,0)</f>
        <v>0</v>
      </c>
      <c r="BH302" s="186">
        <f>IF(N302="sníž. přenesená",J302,0)</f>
        <v>0</v>
      </c>
      <c r="BI302" s="186">
        <f>IF(N302="nulová",J302,0)</f>
        <v>0</v>
      </c>
      <c r="BJ302" s="20" t="s">
        <v>81</v>
      </c>
      <c r="BK302" s="186">
        <f>ROUND(I302*H302,2)</f>
        <v>0</v>
      </c>
      <c r="BL302" s="20" t="s">
        <v>163</v>
      </c>
      <c r="BM302" s="185" t="s">
        <v>2577</v>
      </c>
    </row>
    <row r="303" s="13" customFormat="1">
      <c r="A303" s="13"/>
      <c r="B303" s="192"/>
      <c r="C303" s="13"/>
      <c r="D303" s="193" t="s">
        <v>167</v>
      </c>
      <c r="E303" s="194" t="s">
        <v>3</v>
      </c>
      <c r="F303" s="195" t="s">
        <v>2578</v>
      </c>
      <c r="G303" s="13"/>
      <c r="H303" s="196">
        <v>87</v>
      </c>
      <c r="I303" s="197"/>
      <c r="J303" s="13"/>
      <c r="K303" s="13"/>
      <c r="L303" s="192"/>
      <c r="M303" s="198"/>
      <c r="N303" s="199"/>
      <c r="O303" s="199"/>
      <c r="P303" s="199"/>
      <c r="Q303" s="199"/>
      <c r="R303" s="199"/>
      <c r="S303" s="199"/>
      <c r="T303" s="200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194" t="s">
        <v>167</v>
      </c>
      <c r="AU303" s="194" t="s">
        <v>22</v>
      </c>
      <c r="AV303" s="13" t="s">
        <v>22</v>
      </c>
      <c r="AW303" s="13" t="s">
        <v>36</v>
      </c>
      <c r="AX303" s="13" t="s">
        <v>74</v>
      </c>
      <c r="AY303" s="194" t="s">
        <v>156</v>
      </c>
    </row>
    <row r="304" s="14" customFormat="1">
      <c r="A304" s="14"/>
      <c r="B304" s="201"/>
      <c r="C304" s="14"/>
      <c r="D304" s="193" t="s">
        <v>167</v>
      </c>
      <c r="E304" s="202" t="s">
        <v>3</v>
      </c>
      <c r="F304" s="203" t="s">
        <v>174</v>
      </c>
      <c r="G304" s="14"/>
      <c r="H304" s="204">
        <v>87</v>
      </c>
      <c r="I304" s="205"/>
      <c r="J304" s="14"/>
      <c r="K304" s="14"/>
      <c r="L304" s="201"/>
      <c r="M304" s="206"/>
      <c r="N304" s="207"/>
      <c r="O304" s="207"/>
      <c r="P304" s="207"/>
      <c r="Q304" s="207"/>
      <c r="R304" s="207"/>
      <c r="S304" s="207"/>
      <c r="T304" s="208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02" t="s">
        <v>167</v>
      </c>
      <c r="AU304" s="202" t="s">
        <v>22</v>
      </c>
      <c r="AV304" s="14" t="s">
        <v>163</v>
      </c>
      <c r="AW304" s="14" t="s">
        <v>36</v>
      </c>
      <c r="AX304" s="14" t="s">
        <v>81</v>
      </c>
      <c r="AY304" s="202" t="s">
        <v>156</v>
      </c>
    </row>
    <row r="305" s="2" customFormat="1" ht="16.5" customHeight="1">
      <c r="A305" s="39"/>
      <c r="B305" s="173"/>
      <c r="C305" s="174" t="s">
        <v>508</v>
      </c>
      <c r="D305" s="174" t="s">
        <v>158</v>
      </c>
      <c r="E305" s="175" t="s">
        <v>2579</v>
      </c>
      <c r="F305" s="176" t="s">
        <v>2580</v>
      </c>
      <c r="G305" s="177" t="s">
        <v>1551</v>
      </c>
      <c r="H305" s="178">
        <v>29</v>
      </c>
      <c r="I305" s="179"/>
      <c r="J305" s="180">
        <f>ROUND(I305*H305,2)</f>
        <v>0</v>
      </c>
      <c r="K305" s="176" t="s">
        <v>3</v>
      </c>
      <c r="L305" s="40"/>
      <c r="M305" s="181" t="s">
        <v>3</v>
      </c>
      <c r="N305" s="182" t="s">
        <v>45</v>
      </c>
      <c r="O305" s="73"/>
      <c r="P305" s="183">
        <f>O305*H305</f>
        <v>0</v>
      </c>
      <c r="Q305" s="183">
        <v>0</v>
      </c>
      <c r="R305" s="183">
        <f>Q305*H305</f>
        <v>0</v>
      </c>
      <c r="S305" s="183">
        <v>0</v>
      </c>
      <c r="T305" s="184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185" t="s">
        <v>163</v>
      </c>
      <c r="AT305" s="185" t="s">
        <v>158</v>
      </c>
      <c r="AU305" s="185" t="s">
        <v>22</v>
      </c>
      <c r="AY305" s="20" t="s">
        <v>156</v>
      </c>
      <c r="BE305" s="186">
        <f>IF(N305="základní",J305,0)</f>
        <v>0</v>
      </c>
      <c r="BF305" s="186">
        <f>IF(N305="snížená",J305,0)</f>
        <v>0</v>
      </c>
      <c r="BG305" s="186">
        <f>IF(N305="zákl. přenesená",J305,0)</f>
        <v>0</v>
      </c>
      <c r="BH305" s="186">
        <f>IF(N305="sníž. přenesená",J305,0)</f>
        <v>0</v>
      </c>
      <c r="BI305" s="186">
        <f>IF(N305="nulová",J305,0)</f>
        <v>0</v>
      </c>
      <c r="BJ305" s="20" t="s">
        <v>81</v>
      </c>
      <c r="BK305" s="186">
        <f>ROUND(I305*H305,2)</f>
        <v>0</v>
      </c>
      <c r="BL305" s="20" t="s">
        <v>163</v>
      </c>
      <c r="BM305" s="185" t="s">
        <v>2581</v>
      </c>
    </row>
    <row r="306" s="12" customFormat="1" ht="22.8" customHeight="1">
      <c r="A306" s="12"/>
      <c r="B306" s="160"/>
      <c r="C306" s="12"/>
      <c r="D306" s="161" t="s">
        <v>73</v>
      </c>
      <c r="E306" s="171" t="s">
        <v>890</v>
      </c>
      <c r="F306" s="171" t="s">
        <v>891</v>
      </c>
      <c r="G306" s="12"/>
      <c r="H306" s="12"/>
      <c r="I306" s="163"/>
      <c r="J306" s="172">
        <f>BK306</f>
        <v>0</v>
      </c>
      <c r="K306" s="12"/>
      <c r="L306" s="160"/>
      <c r="M306" s="165"/>
      <c r="N306" s="166"/>
      <c r="O306" s="166"/>
      <c r="P306" s="167">
        <f>SUM(P307:P320)</f>
        <v>0</v>
      </c>
      <c r="Q306" s="166"/>
      <c r="R306" s="167">
        <f>SUM(R307:R320)</f>
        <v>0</v>
      </c>
      <c r="S306" s="166"/>
      <c r="T306" s="168">
        <f>SUM(T307:T320)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161" t="s">
        <v>81</v>
      </c>
      <c r="AT306" s="169" t="s">
        <v>73</v>
      </c>
      <c r="AU306" s="169" t="s">
        <v>81</v>
      </c>
      <c r="AY306" s="161" t="s">
        <v>156</v>
      </c>
      <c r="BK306" s="170">
        <f>SUM(BK307:BK320)</f>
        <v>0</v>
      </c>
    </row>
    <row r="307" s="2" customFormat="1" ht="24.15" customHeight="1">
      <c r="A307" s="39"/>
      <c r="B307" s="173"/>
      <c r="C307" s="174" t="s">
        <v>512</v>
      </c>
      <c r="D307" s="174" t="s">
        <v>158</v>
      </c>
      <c r="E307" s="175" t="s">
        <v>893</v>
      </c>
      <c r="F307" s="176" t="s">
        <v>894</v>
      </c>
      <c r="G307" s="177" t="s">
        <v>313</v>
      </c>
      <c r="H307" s="178">
        <v>136.22</v>
      </c>
      <c r="I307" s="179"/>
      <c r="J307" s="180">
        <f>ROUND(I307*H307,2)</f>
        <v>0</v>
      </c>
      <c r="K307" s="176" t="s">
        <v>162</v>
      </c>
      <c r="L307" s="40"/>
      <c r="M307" s="181" t="s">
        <v>3</v>
      </c>
      <c r="N307" s="182" t="s">
        <v>45</v>
      </c>
      <c r="O307" s="73"/>
      <c r="P307" s="183">
        <f>O307*H307</f>
        <v>0</v>
      </c>
      <c r="Q307" s="183">
        <v>0</v>
      </c>
      <c r="R307" s="183">
        <f>Q307*H307</f>
        <v>0</v>
      </c>
      <c r="S307" s="183">
        <v>0</v>
      </c>
      <c r="T307" s="184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185" t="s">
        <v>163</v>
      </c>
      <c r="AT307" s="185" t="s">
        <v>158</v>
      </c>
      <c r="AU307" s="185" t="s">
        <v>22</v>
      </c>
      <c r="AY307" s="20" t="s">
        <v>156</v>
      </c>
      <c r="BE307" s="186">
        <f>IF(N307="základní",J307,0)</f>
        <v>0</v>
      </c>
      <c r="BF307" s="186">
        <f>IF(N307="snížená",J307,0)</f>
        <v>0</v>
      </c>
      <c r="BG307" s="186">
        <f>IF(N307="zákl. přenesená",J307,0)</f>
        <v>0</v>
      </c>
      <c r="BH307" s="186">
        <f>IF(N307="sníž. přenesená",J307,0)</f>
        <v>0</v>
      </c>
      <c r="BI307" s="186">
        <f>IF(N307="nulová",J307,0)</f>
        <v>0</v>
      </c>
      <c r="BJ307" s="20" t="s">
        <v>81</v>
      </c>
      <c r="BK307" s="186">
        <f>ROUND(I307*H307,2)</f>
        <v>0</v>
      </c>
      <c r="BL307" s="20" t="s">
        <v>163</v>
      </c>
      <c r="BM307" s="185" t="s">
        <v>2582</v>
      </c>
    </row>
    <row r="308" s="2" customFormat="1">
      <c r="A308" s="39"/>
      <c r="B308" s="40"/>
      <c r="C308" s="39"/>
      <c r="D308" s="187" t="s">
        <v>165</v>
      </c>
      <c r="E308" s="39"/>
      <c r="F308" s="188" t="s">
        <v>896</v>
      </c>
      <c r="G308" s="39"/>
      <c r="H308" s="39"/>
      <c r="I308" s="189"/>
      <c r="J308" s="39"/>
      <c r="K308" s="39"/>
      <c r="L308" s="40"/>
      <c r="M308" s="190"/>
      <c r="N308" s="191"/>
      <c r="O308" s="73"/>
      <c r="P308" s="73"/>
      <c r="Q308" s="73"/>
      <c r="R308" s="73"/>
      <c r="S308" s="73"/>
      <c r="T308" s="74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T308" s="20" t="s">
        <v>165</v>
      </c>
      <c r="AU308" s="20" t="s">
        <v>22</v>
      </c>
    </row>
    <row r="309" s="2" customFormat="1" ht="24.15" customHeight="1">
      <c r="A309" s="39"/>
      <c r="B309" s="173"/>
      <c r="C309" s="174" t="s">
        <v>516</v>
      </c>
      <c r="D309" s="174" t="s">
        <v>158</v>
      </c>
      <c r="E309" s="175" t="s">
        <v>898</v>
      </c>
      <c r="F309" s="176" t="s">
        <v>899</v>
      </c>
      <c r="G309" s="177" t="s">
        <v>313</v>
      </c>
      <c r="H309" s="178">
        <v>136.22</v>
      </c>
      <c r="I309" s="179"/>
      <c r="J309" s="180">
        <f>ROUND(I309*H309,2)</f>
        <v>0</v>
      </c>
      <c r="K309" s="176" t="s">
        <v>162</v>
      </c>
      <c r="L309" s="40"/>
      <c r="M309" s="181" t="s">
        <v>3</v>
      </c>
      <c r="N309" s="182" t="s">
        <v>45</v>
      </c>
      <c r="O309" s="73"/>
      <c r="P309" s="183">
        <f>O309*H309</f>
        <v>0</v>
      </c>
      <c r="Q309" s="183">
        <v>0</v>
      </c>
      <c r="R309" s="183">
        <f>Q309*H309</f>
        <v>0</v>
      </c>
      <c r="S309" s="183">
        <v>0</v>
      </c>
      <c r="T309" s="184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185" t="s">
        <v>163</v>
      </c>
      <c r="AT309" s="185" t="s">
        <v>158</v>
      </c>
      <c r="AU309" s="185" t="s">
        <v>22</v>
      </c>
      <c r="AY309" s="20" t="s">
        <v>156</v>
      </c>
      <c r="BE309" s="186">
        <f>IF(N309="základní",J309,0)</f>
        <v>0</v>
      </c>
      <c r="BF309" s="186">
        <f>IF(N309="snížená",J309,0)</f>
        <v>0</v>
      </c>
      <c r="BG309" s="186">
        <f>IF(N309="zákl. přenesená",J309,0)</f>
        <v>0</v>
      </c>
      <c r="BH309" s="186">
        <f>IF(N309="sníž. přenesená",J309,0)</f>
        <v>0</v>
      </c>
      <c r="BI309" s="186">
        <f>IF(N309="nulová",J309,0)</f>
        <v>0</v>
      </c>
      <c r="BJ309" s="20" t="s">
        <v>81</v>
      </c>
      <c r="BK309" s="186">
        <f>ROUND(I309*H309,2)</f>
        <v>0</v>
      </c>
      <c r="BL309" s="20" t="s">
        <v>163</v>
      </c>
      <c r="BM309" s="185" t="s">
        <v>2583</v>
      </c>
    </row>
    <row r="310" s="2" customFormat="1">
      <c r="A310" s="39"/>
      <c r="B310" s="40"/>
      <c r="C310" s="39"/>
      <c r="D310" s="187" t="s">
        <v>165</v>
      </c>
      <c r="E310" s="39"/>
      <c r="F310" s="188" t="s">
        <v>901</v>
      </c>
      <c r="G310" s="39"/>
      <c r="H310" s="39"/>
      <c r="I310" s="189"/>
      <c r="J310" s="39"/>
      <c r="K310" s="39"/>
      <c r="L310" s="40"/>
      <c r="M310" s="190"/>
      <c r="N310" s="191"/>
      <c r="O310" s="73"/>
      <c r="P310" s="73"/>
      <c r="Q310" s="73"/>
      <c r="R310" s="73"/>
      <c r="S310" s="73"/>
      <c r="T310" s="74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20" t="s">
        <v>165</v>
      </c>
      <c r="AU310" s="20" t="s">
        <v>22</v>
      </c>
    </row>
    <row r="311" s="13" customFormat="1">
      <c r="A311" s="13"/>
      <c r="B311" s="192"/>
      <c r="C311" s="13"/>
      <c r="D311" s="193" t="s">
        <v>167</v>
      </c>
      <c r="E311" s="194" t="s">
        <v>3</v>
      </c>
      <c r="F311" s="195" t="s">
        <v>2584</v>
      </c>
      <c r="G311" s="13"/>
      <c r="H311" s="196">
        <v>136.22</v>
      </c>
      <c r="I311" s="197"/>
      <c r="J311" s="13"/>
      <c r="K311" s="13"/>
      <c r="L311" s="192"/>
      <c r="M311" s="198"/>
      <c r="N311" s="199"/>
      <c r="O311" s="199"/>
      <c r="P311" s="199"/>
      <c r="Q311" s="199"/>
      <c r="R311" s="199"/>
      <c r="S311" s="199"/>
      <c r="T311" s="20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194" t="s">
        <v>167</v>
      </c>
      <c r="AU311" s="194" t="s">
        <v>22</v>
      </c>
      <c r="AV311" s="13" t="s">
        <v>22</v>
      </c>
      <c r="AW311" s="13" t="s">
        <v>36</v>
      </c>
      <c r="AX311" s="13" t="s">
        <v>74</v>
      </c>
      <c r="AY311" s="194" t="s">
        <v>156</v>
      </c>
    </row>
    <row r="312" s="14" customFormat="1">
      <c r="A312" s="14"/>
      <c r="B312" s="201"/>
      <c r="C312" s="14"/>
      <c r="D312" s="193" t="s">
        <v>167</v>
      </c>
      <c r="E312" s="202" t="s">
        <v>3</v>
      </c>
      <c r="F312" s="203" t="s">
        <v>174</v>
      </c>
      <c r="G312" s="14"/>
      <c r="H312" s="204">
        <v>136.22</v>
      </c>
      <c r="I312" s="205"/>
      <c r="J312" s="14"/>
      <c r="K312" s="14"/>
      <c r="L312" s="201"/>
      <c r="M312" s="206"/>
      <c r="N312" s="207"/>
      <c r="O312" s="207"/>
      <c r="P312" s="207"/>
      <c r="Q312" s="207"/>
      <c r="R312" s="207"/>
      <c r="S312" s="207"/>
      <c r="T312" s="208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02" t="s">
        <v>167</v>
      </c>
      <c r="AU312" s="202" t="s">
        <v>22</v>
      </c>
      <c r="AV312" s="14" t="s">
        <v>163</v>
      </c>
      <c r="AW312" s="14" t="s">
        <v>36</v>
      </c>
      <c r="AX312" s="14" t="s">
        <v>81</v>
      </c>
      <c r="AY312" s="202" t="s">
        <v>156</v>
      </c>
    </row>
    <row r="313" s="2" customFormat="1" ht="24.15" customHeight="1">
      <c r="A313" s="39"/>
      <c r="B313" s="173"/>
      <c r="C313" s="174" t="s">
        <v>521</v>
      </c>
      <c r="D313" s="174" t="s">
        <v>158</v>
      </c>
      <c r="E313" s="175" t="s">
        <v>904</v>
      </c>
      <c r="F313" s="176" t="s">
        <v>905</v>
      </c>
      <c r="G313" s="177" t="s">
        <v>313</v>
      </c>
      <c r="H313" s="178">
        <v>45.5</v>
      </c>
      <c r="I313" s="179"/>
      <c r="J313" s="180">
        <f>ROUND(I313*H313,2)</f>
        <v>0</v>
      </c>
      <c r="K313" s="176" t="s">
        <v>162</v>
      </c>
      <c r="L313" s="40"/>
      <c r="M313" s="181" t="s">
        <v>3</v>
      </c>
      <c r="N313" s="182" t="s">
        <v>45</v>
      </c>
      <c r="O313" s="73"/>
      <c r="P313" s="183">
        <f>O313*H313</f>
        <v>0</v>
      </c>
      <c r="Q313" s="183">
        <v>0</v>
      </c>
      <c r="R313" s="183">
        <f>Q313*H313</f>
        <v>0</v>
      </c>
      <c r="S313" s="183">
        <v>0</v>
      </c>
      <c r="T313" s="184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185" t="s">
        <v>163</v>
      </c>
      <c r="AT313" s="185" t="s">
        <v>158</v>
      </c>
      <c r="AU313" s="185" t="s">
        <v>22</v>
      </c>
      <c r="AY313" s="20" t="s">
        <v>156</v>
      </c>
      <c r="BE313" s="186">
        <f>IF(N313="základní",J313,0)</f>
        <v>0</v>
      </c>
      <c r="BF313" s="186">
        <f>IF(N313="snížená",J313,0)</f>
        <v>0</v>
      </c>
      <c r="BG313" s="186">
        <f>IF(N313="zákl. přenesená",J313,0)</f>
        <v>0</v>
      </c>
      <c r="BH313" s="186">
        <f>IF(N313="sníž. přenesená",J313,0)</f>
        <v>0</v>
      </c>
      <c r="BI313" s="186">
        <f>IF(N313="nulová",J313,0)</f>
        <v>0</v>
      </c>
      <c r="BJ313" s="20" t="s">
        <v>81</v>
      </c>
      <c r="BK313" s="186">
        <f>ROUND(I313*H313,2)</f>
        <v>0</v>
      </c>
      <c r="BL313" s="20" t="s">
        <v>163</v>
      </c>
      <c r="BM313" s="185" t="s">
        <v>2585</v>
      </c>
    </row>
    <row r="314" s="2" customFormat="1">
      <c r="A314" s="39"/>
      <c r="B314" s="40"/>
      <c r="C314" s="39"/>
      <c r="D314" s="187" t="s">
        <v>165</v>
      </c>
      <c r="E314" s="39"/>
      <c r="F314" s="188" t="s">
        <v>907</v>
      </c>
      <c r="G314" s="39"/>
      <c r="H314" s="39"/>
      <c r="I314" s="189"/>
      <c r="J314" s="39"/>
      <c r="K314" s="39"/>
      <c r="L314" s="40"/>
      <c r="M314" s="190"/>
      <c r="N314" s="191"/>
      <c r="O314" s="73"/>
      <c r="P314" s="73"/>
      <c r="Q314" s="73"/>
      <c r="R314" s="73"/>
      <c r="S314" s="73"/>
      <c r="T314" s="74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20" t="s">
        <v>165</v>
      </c>
      <c r="AU314" s="20" t="s">
        <v>22</v>
      </c>
    </row>
    <row r="315" s="2" customFormat="1" ht="24.15" customHeight="1">
      <c r="A315" s="39"/>
      <c r="B315" s="173"/>
      <c r="C315" s="174" t="s">
        <v>526</v>
      </c>
      <c r="D315" s="174" t="s">
        <v>158</v>
      </c>
      <c r="E315" s="175" t="s">
        <v>909</v>
      </c>
      <c r="F315" s="176" t="s">
        <v>312</v>
      </c>
      <c r="G315" s="177" t="s">
        <v>313</v>
      </c>
      <c r="H315" s="178">
        <v>40.600000000000001</v>
      </c>
      <c r="I315" s="179"/>
      <c r="J315" s="180">
        <f>ROUND(I315*H315,2)</f>
        <v>0</v>
      </c>
      <c r="K315" s="176" t="s">
        <v>162</v>
      </c>
      <c r="L315" s="40"/>
      <c r="M315" s="181" t="s">
        <v>3</v>
      </c>
      <c r="N315" s="182" t="s">
        <v>45</v>
      </c>
      <c r="O315" s="73"/>
      <c r="P315" s="183">
        <f>O315*H315</f>
        <v>0</v>
      </c>
      <c r="Q315" s="183">
        <v>0</v>
      </c>
      <c r="R315" s="183">
        <f>Q315*H315</f>
        <v>0</v>
      </c>
      <c r="S315" s="183">
        <v>0</v>
      </c>
      <c r="T315" s="184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185" t="s">
        <v>163</v>
      </c>
      <c r="AT315" s="185" t="s">
        <v>158</v>
      </c>
      <c r="AU315" s="185" t="s">
        <v>22</v>
      </c>
      <c r="AY315" s="20" t="s">
        <v>156</v>
      </c>
      <c r="BE315" s="186">
        <f>IF(N315="základní",J315,0)</f>
        <v>0</v>
      </c>
      <c r="BF315" s="186">
        <f>IF(N315="snížená",J315,0)</f>
        <v>0</v>
      </c>
      <c r="BG315" s="186">
        <f>IF(N315="zákl. přenesená",J315,0)</f>
        <v>0</v>
      </c>
      <c r="BH315" s="186">
        <f>IF(N315="sníž. přenesená",J315,0)</f>
        <v>0</v>
      </c>
      <c r="BI315" s="186">
        <f>IF(N315="nulová",J315,0)</f>
        <v>0</v>
      </c>
      <c r="BJ315" s="20" t="s">
        <v>81</v>
      </c>
      <c r="BK315" s="186">
        <f>ROUND(I315*H315,2)</f>
        <v>0</v>
      </c>
      <c r="BL315" s="20" t="s">
        <v>163</v>
      </c>
      <c r="BM315" s="185" t="s">
        <v>2586</v>
      </c>
    </row>
    <row r="316" s="2" customFormat="1">
      <c r="A316" s="39"/>
      <c r="B316" s="40"/>
      <c r="C316" s="39"/>
      <c r="D316" s="187" t="s">
        <v>165</v>
      </c>
      <c r="E316" s="39"/>
      <c r="F316" s="188" t="s">
        <v>911</v>
      </c>
      <c r="G316" s="39"/>
      <c r="H316" s="39"/>
      <c r="I316" s="189"/>
      <c r="J316" s="39"/>
      <c r="K316" s="39"/>
      <c r="L316" s="40"/>
      <c r="M316" s="190"/>
      <c r="N316" s="191"/>
      <c r="O316" s="73"/>
      <c r="P316" s="73"/>
      <c r="Q316" s="73"/>
      <c r="R316" s="73"/>
      <c r="S316" s="73"/>
      <c r="T316" s="74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20" t="s">
        <v>165</v>
      </c>
      <c r="AU316" s="20" t="s">
        <v>22</v>
      </c>
    </row>
    <row r="317" s="2" customFormat="1" ht="24.15" customHeight="1">
      <c r="A317" s="39"/>
      <c r="B317" s="173"/>
      <c r="C317" s="174" t="s">
        <v>530</v>
      </c>
      <c r="D317" s="174" t="s">
        <v>158</v>
      </c>
      <c r="E317" s="175" t="s">
        <v>913</v>
      </c>
      <c r="F317" s="176" t="s">
        <v>914</v>
      </c>
      <c r="G317" s="177" t="s">
        <v>313</v>
      </c>
      <c r="H317" s="178">
        <v>50.119999999999997</v>
      </c>
      <c r="I317" s="179"/>
      <c r="J317" s="180">
        <f>ROUND(I317*H317,2)</f>
        <v>0</v>
      </c>
      <c r="K317" s="176" t="s">
        <v>162</v>
      </c>
      <c r="L317" s="40"/>
      <c r="M317" s="181" t="s">
        <v>3</v>
      </c>
      <c r="N317" s="182" t="s">
        <v>45</v>
      </c>
      <c r="O317" s="73"/>
      <c r="P317" s="183">
        <f>O317*H317</f>
        <v>0</v>
      </c>
      <c r="Q317" s="183">
        <v>0</v>
      </c>
      <c r="R317" s="183">
        <f>Q317*H317</f>
        <v>0</v>
      </c>
      <c r="S317" s="183">
        <v>0</v>
      </c>
      <c r="T317" s="184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185" t="s">
        <v>163</v>
      </c>
      <c r="AT317" s="185" t="s">
        <v>158</v>
      </c>
      <c r="AU317" s="185" t="s">
        <v>22</v>
      </c>
      <c r="AY317" s="20" t="s">
        <v>156</v>
      </c>
      <c r="BE317" s="186">
        <f>IF(N317="základní",J317,0)</f>
        <v>0</v>
      </c>
      <c r="BF317" s="186">
        <f>IF(N317="snížená",J317,0)</f>
        <v>0</v>
      </c>
      <c r="BG317" s="186">
        <f>IF(N317="zákl. přenesená",J317,0)</f>
        <v>0</v>
      </c>
      <c r="BH317" s="186">
        <f>IF(N317="sníž. přenesená",J317,0)</f>
        <v>0</v>
      </c>
      <c r="BI317" s="186">
        <f>IF(N317="nulová",J317,0)</f>
        <v>0</v>
      </c>
      <c r="BJ317" s="20" t="s">
        <v>81</v>
      </c>
      <c r="BK317" s="186">
        <f>ROUND(I317*H317,2)</f>
        <v>0</v>
      </c>
      <c r="BL317" s="20" t="s">
        <v>163</v>
      </c>
      <c r="BM317" s="185" t="s">
        <v>2587</v>
      </c>
    </row>
    <row r="318" s="2" customFormat="1">
      <c r="A318" s="39"/>
      <c r="B318" s="40"/>
      <c r="C318" s="39"/>
      <c r="D318" s="187" t="s">
        <v>165</v>
      </c>
      <c r="E318" s="39"/>
      <c r="F318" s="188" t="s">
        <v>916</v>
      </c>
      <c r="G318" s="39"/>
      <c r="H318" s="39"/>
      <c r="I318" s="189"/>
      <c r="J318" s="39"/>
      <c r="K318" s="39"/>
      <c r="L318" s="40"/>
      <c r="M318" s="190"/>
      <c r="N318" s="191"/>
      <c r="O318" s="73"/>
      <c r="P318" s="73"/>
      <c r="Q318" s="73"/>
      <c r="R318" s="73"/>
      <c r="S318" s="73"/>
      <c r="T318" s="74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T318" s="20" t="s">
        <v>165</v>
      </c>
      <c r="AU318" s="20" t="s">
        <v>22</v>
      </c>
    </row>
    <row r="319" s="13" customFormat="1">
      <c r="A319" s="13"/>
      <c r="B319" s="192"/>
      <c r="C319" s="13"/>
      <c r="D319" s="193" t="s">
        <v>167</v>
      </c>
      <c r="E319" s="194" t="s">
        <v>3</v>
      </c>
      <c r="F319" s="195" t="s">
        <v>2588</v>
      </c>
      <c r="G319" s="13"/>
      <c r="H319" s="196">
        <v>50.119999999999997</v>
      </c>
      <c r="I319" s="197"/>
      <c r="J319" s="13"/>
      <c r="K319" s="13"/>
      <c r="L319" s="192"/>
      <c r="M319" s="198"/>
      <c r="N319" s="199"/>
      <c r="O319" s="199"/>
      <c r="P319" s="199"/>
      <c r="Q319" s="199"/>
      <c r="R319" s="199"/>
      <c r="S319" s="199"/>
      <c r="T319" s="200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194" t="s">
        <v>167</v>
      </c>
      <c r="AU319" s="194" t="s">
        <v>22</v>
      </c>
      <c r="AV319" s="13" t="s">
        <v>22</v>
      </c>
      <c r="AW319" s="13" t="s">
        <v>36</v>
      </c>
      <c r="AX319" s="13" t="s">
        <v>74</v>
      </c>
      <c r="AY319" s="194" t="s">
        <v>156</v>
      </c>
    </row>
    <row r="320" s="14" customFormat="1">
      <c r="A320" s="14"/>
      <c r="B320" s="201"/>
      <c r="C320" s="14"/>
      <c r="D320" s="193" t="s">
        <v>167</v>
      </c>
      <c r="E320" s="202" t="s">
        <v>3</v>
      </c>
      <c r="F320" s="203" t="s">
        <v>174</v>
      </c>
      <c r="G320" s="14"/>
      <c r="H320" s="204">
        <v>50.119999999999997</v>
      </c>
      <c r="I320" s="205"/>
      <c r="J320" s="14"/>
      <c r="K320" s="14"/>
      <c r="L320" s="201"/>
      <c r="M320" s="206"/>
      <c r="N320" s="207"/>
      <c r="O320" s="207"/>
      <c r="P320" s="207"/>
      <c r="Q320" s="207"/>
      <c r="R320" s="207"/>
      <c r="S320" s="207"/>
      <c r="T320" s="208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02" t="s">
        <v>167</v>
      </c>
      <c r="AU320" s="202" t="s">
        <v>22</v>
      </c>
      <c r="AV320" s="14" t="s">
        <v>163</v>
      </c>
      <c r="AW320" s="14" t="s">
        <v>36</v>
      </c>
      <c r="AX320" s="14" t="s">
        <v>81</v>
      </c>
      <c r="AY320" s="202" t="s">
        <v>156</v>
      </c>
    </row>
    <row r="321" s="12" customFormat="1" ht="22.8" customHeight="1">
      <c r="A321" s="12"/>
      <c r="B321" s="160"/>
      <c r="C321" s="12"/>
      <c r="D321" s="161" t="s">
        <v>73</v>
      </c>
      <c r="E321" s="171" t="s">
        <v>641</v>
      </c>
      <c r="F321" s="171" t="s">
        <v>642</v>
      </c>
      <c r="G321" s="12"/>
      <c r="H321" s="12"/>
      <c r="I321" s="163"/>
      <c r="J321" s="172">
        <f>BK321</f>
        <v>0</v>
      </c>
      <c r="K321" s="12"/>
      <c r="L321" s="160"/>
      <c r="M321" s="165"/>
      <c r="N321" s="166"/>
      <c r="O321" s="166"/>
      <c r="P321" s="167">
        <f>SUM(P322:P323)</f>
        <v>0</v>
      </c>
      <c r="Q321" s="166"/>
      <c r="R321" s="167">
        <f>SUM(R322:R323)</f>
        <v>0</v>
      </c>
      <c r="S321" s="166"/>
      <c r="T321" s="168">
        <f>SUM(T322:T323)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161" t="s">
        <v>81</v>
      </c>
      <c r="AT321" s="169" t="s">
        <v>73</v>
      </c>
      <c r="AU321" s="169" t="s">
        <v>81</v>
      </c>
      <c r="AY321" s="161" t="s">
        <v>156</v>
      </c>
      <c r="BK321" s="170">
        <f>SUM(BK322:BK323)</f>
        <v>0</v>
      </c>
    </row>
    <row r="322" s="2" customFormat="1" ht="24.15" customHeight="1">
      <c r="A322" s="39"/>
      <c r="B322" s="173"/>
      <c r="C322" s="174" t="s">
        <v>534</v>
      </c>
      <c r="D322" s="174" t="s">
        <v>158</v>
      </c>
      <c r="E322" s="175" t="s">
        <v>644</v>
      </c>
      <c r="F322" s="176" t="s">
        <v>645</v>
      </c>
      <c r="G322" s="177" t="s">
        <v>313</v>
      </c>
      <c r="H322" s="178">
        <v>298.79899999999998</v>
      </c>
      <c r="I322" s="179"/>
      <c r="J322" s="180">
        <f>ROUND(I322*H322,2)</f>
        <v>0</v>
      </c>
      <c r="K322" s="176" t="s">
        <v>162</v>
      </c>
      <c r="L322" s="40"/>
      <c r="M322" s="181" t="s">
        <v>3</v>
      </c>
      <c r="N322" s="182" t="s">
        <v>45</v>
      </c>
      <c r="O322" s="73"/>
      <c r="P322" s="183">
        <f>O322*H322</f>
        <v>0</v>
      </c>
      <c r="Q322" s="183">
        <v>0</v>
      </c>
      <c r="R322" s="183">
        <f>Q322*H322</f>
        <v>0</v>
      </c>
      <c r="S322" s="183">
        <v>0</v>
      </c>
      <c r="T322" s="184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185" t="s">
        <v>163</v>
      </c>
      <c r="AT322" s="185" t="s">
        <v>158</v>
      </c>
      <c r="AU322" s="185" t="s">
        <v>22</v>
      </c>
      <c r="AY322" s="20" t="s">
        <v>156</v>
      </c>
      <c r="BE322" s="186">
        <f>IF(N322="základní",J322,0)</f>
        <v>0</v>
      </c>
      <c r="BF322" s="186">
        <f>IF(N322="snížená",J322,0)</f>
        <v>0</v>
      </c>
      <c r="BG322" s="186">
        <f>IF(N322="zákl. přenesená",J322,0)</f>
        <v>0</v>
      </c>
      <c r="BH322" s="186">
        <f>IF(N322="sníž. přenesená",J322,0)</f>
        <v>0</v>
      </c>
      <c r="BI322" s="186">
        <f>IF(N322="nulová",J322,0)</f>
        <v>0</v>
      </c>
      <c r="BJ322" s="20" t="s">
        <v>81</v>
      </c>
      <c r="BK322" s="186">
        <f>ROUND(I322*H322,2)</f>
        <v>0</v>
      </c>
      <c r="BL322" s="20" t="s">
        <v>163</v>
      </c>
      <c r="BM322" s="185" t="s">
        <v>2589</v>
      </c>
    </row>
    <row r="323" s="2" customFormat="1">
      <c r="A323" s="39"/>
      <c r="B323" s="40"/>
      <c r="C323" s="39"/>
      <c r="D323" s="187" t="s">
        <v>165</v>
      </c>
      <c r="E323" s="39"/>
      <c r="F323" s="188" t="s">
        <v>647</v>
      </c>
      <c r="G323" s="39"/>
      <c r="H323" s="39"/>
      <c r="I323" s="189"/>
      <c r="J323" s="39"/>
      <c r="K323" s="39"/>
      <c r="L323" s="40"/>
      <c r="M323" s="190"/>
      <c r="N323" s="191"/>
      <c r="O323" s="73"/>
      <c r="P323" s="73"/>
      <c r="Q323" s="73"/>
      <c r="R323" s="73"/>
      <c r="S323" s="73"/>
      <c r="T323" s="74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20" t="s">
        <v>165</v>
      </c>
      <c r="AU323" s="20" t="s">
        <v>22</v>
      </c>
    </row>
    <row r="324" s="12" customFormat="1" ht="25.92" customHeight="1">
      <c r="A324" s="12"/>
      <c r="B324" s="160"/>
      <c r="C324" s="12"/>
      <c r="D324" s="161" t="s">
        <v>73</v>
      </c>
      <c r="E324" s="162" t="s">
        <v>249</v>
      </c>
      <c r="F324" s="162" t="s">
        <v>2423</v>
      </c>
      <c r="G324" s="12"/>
      <c r="H324" s="12"/>
      <c r="I324" s="163"/>
      <c r="J324" s="164">
        <f>BK324</f>
        <v>0</v>
      </c>
      <c r="K324" s="12"/>
      <c r="L324" s="160"/>
      <c r="M324" s="165"/>
      <c r="N324" s="166"/>
      <c r="O324" s="166"/>
      <c r="P324" s="167">
        <f>P325</f>
        <v>0</v>
      </c>
      <c r="Q324" s="166"/>
      <c r="R324" s="167">
        <f>R325</f>
        <v>0</v>
      </c>
      <c r="S324" s="166"/>
      <c r="T324" s="168">
        <f>T325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161" t="s">
        <v>175</v>
      </c>
      <c r="AT324" s="169" t="s">
        <v>73</v>
      </c>
      <c r="AU324" s="169" t="s">
        <v>74</v>
      </c>
      <c r="AY324" s="161" t="s">
        <v>156</v>
      </c>
      <c r="BK324" s="170">
        <f>BK325</f>
        <v>0</v>
      </c>
    </row>
    <row r="325" s="12" customFormat="1" ht="22.8" customHeight="1">
      <c r="A325" s="12"/>
      <c r="B325" s="160"/>
      <c r="C325" s="12"/>
      <c r="D325" s="161" t="s">
        <v>73</v>
      </c>
      <c r="E325" s="171" t="s">
        <v>2590</v>
      </c>
      <c r="F325" s="171" t="s">
        <v>2591</v>
      </c>
      <c r="G325" s="12"/>
      <c r="H325" s="12"/>
      <c r="I325" s="163"/>
      <c r="J325" s="172">
        <f>BK325</f>
        <v>0</v>
      </c>
      <c r="K325" s="12"/>
      <c r="L325" s="160"/>
      <c r="M325" s="165"/>
      <c r="N325" s="166"/>
      <c r="O325" s="166"/>
      <c r="P325" s="167">
        <f>SUM(P326:P346)</f>
        <v>0</v>
      </c>
      <c r="Q325" s="166"/>
      <c r="R325" s="167">
        <f>SUM(R326:R346)</f>
        <v>0</v>
      </c>
      <c r="S325" s="166"/>
      <c r="T325" s="168">
        <f>SUM(T326:T346)</f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R325" s="161" t="s">
        <v>175</v>
      </c>
      <c r="AT325" s="169" t="s">
        <v>73</v>
      </c>
      <c r="AU325" s="169" t="s">
        <v>81</v>
      </c>
      <c r="AY325" s="161" t="s">
        <v>156</v>
      </c>
      <c r="BK325" s="170">
        <f>SUM(BK326:BK346)</f>
        <v>0</v>
      </c>
    </row>
    <row r="326" s="2" customFormat="1" ht="16.5" customHeight="1">
      <c r="A326" s="39"/>
      <c r="B326" s="173"/>
      <c r="C326" s="174" t="s">
        <v>539</v>
      </c>
      <c r="D326" s="174" t="s">
        <v>158</v>
      </c>
      <c r="E326" s="175" t="s">
        <v>2592</v>
      </c>
      <c r="F326" s="176" t="s">
        <v>2593</v>
      </c>
      <c r="G326" s="177" t="s">
        <v>242</v>
      </c>
      <c r="H326" s="178">
        <v>29</v>
      </c>
      <c r="I326" s="179"/>
      <c r="J326" s="180">
        <f>ROUND(I326*H326,2)</f>
        <v>0</v>
      </c>
      <c r="K326" s="176" t="s">
        <v>3</v>
      </c>
      <c r="L326" s="40"/>
      <c r="M326" s="181" t="s">
        <v>3</v>
      </c>
      <c r="N326" s="182" t="s">
        <v>45</v>
      </c>
      <c r="O326" s="73"/>
      <c r="P326" s="183">
        <f>O326*H326</f>
        <v>0</v>
      </c>
      <c r="Q326" s="183">
        <v>0</v>
      </c>
      <c r="R326" s="183">
        <f>Q326*H326</f>
        <v>0</v>
      </c>
      <c r="S326" s="183">
        <v>0</v>
      </c>
      <c r="T326" s="184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185" t="s">
        <v>81</v>
      </c>
      <c r="AT326" s="185" t="s">
        <v>158</v>
      </c>
      <c r="AU326" s="185" t="s">
        <v>22</v>
      </c>
      <c r="AY326" s="20" t="s">
        <v>156</v>
      </c>
      <c r="BE326" s="186">
        <f>IF(N326="základní",J326,0)</f>
        <v>0</v>
      </c>
      <c r="BF326" s="186">
        <f>IF(N326="snížená",J326,0)</f>
        <v>0</v>
      </c>
      <c r="BG326" s="186">
        <f>IF(N326="zákl. přenesená",J326,0)</f>
        <v>0</v>
      </c>
      <c r="BH326" s="186">
        <f>IF(N326="sníž. přenesená",J326,0)</f>
        <v>0</v>
      </c>
      <c r="BI326" s="186">
        <f>IF(N326="nulová",J326,0)</f>
        <v>0</v>
      </c>
      <c r="BJ326" s="20" t="s">
        <v>81</v>
      </c>
      <c r="BK326" s="186">
        <f>ROUND(I326*H326,2)</f>
        <v>0</v>
      </c>
      <c r="BL326" s="20" t="s">
        <v>81</v>
      </c>
      <c r="BM326" s="185" t="s">
        <v>2594</v>
      </c>
    </row>
    <row r="327" s="2" customFormat="1" ht="16.5" customHeight="1">
      <c r="A327" s="39"/>
      <c r="B327" s="173"/>
      <c r="C327" s="217" t="s">
        <v>544</v>
      </c>
      <c r="D327" s="217" t="s">
        <v>249</v>
      </c>
      <c r="E327" s="218" t="s">
        <v>2595</v>
      </c>
      <c r="F327" s="219" t="s">
        <v>2596</v>
      </c>
      <c r="G327" s="220" t="s">
        <v>242</v>
      </c>
      <c r="H327" s="221">
        <v>29</v>
      </c>
      <c r="I327" s="222"/>
      <c r="J327" s="223">
        <f>ROUND(I327*H327,2)</f>
        <v>0</v>
      </c>
      <c r="K327" s="219" t="s">
        <v>3</v>
      </c>
      <c r="L327" s="224"/>
      <c r="M327" s="225" t="s">
        <v>3</v>
      </c>
      <c r="N327" s="226" t="s">
        <v>45</v>
      </c>
      <c r="O327" s="73"/>
      <c r="P327" s="183">
        <f>O327*H327</f>
        <v>0</v>
      </c>
      <c r="Q327" s="183">
        <v>0</v>
      </c>
      <c r="R327" s="183">
        <f>Q327*H327</f>
        <v>0</v>
      </c>
      <c r="S327" s="183">
        <v>0</v>
      </c>
      <c r="T327" s="184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185" t="s">
        <v>22</v>
      </c>
      <c r="AT327" s="185" t="s">
        <v>249</v>
      </c>
      <c r="AU327" s="185" t="s">
        <v>22</v>
      </c>
      <c r="AY327" s="20" t="s">
        <v>156</v>
      </c>
      <c r="BE327" s="186">
        <f>IF(N327="základní",J327,0)</f>
        <v>0</v>
      </c>
      <c r="BF327" s="186">
        <f>IF(N327="snížená",J327,0)</f>
        <v>0</v>
      </c>
      <c r="BG327" s="186">
        <f>IF(N327="zákl. přenesená",J327,0)</f>
        <v>0</v>
      </c>
      <c r="BH327" s="186">
        <f>IF(N327="sníž. přenesená",J327,0)</f>
        <v>0</v>
      </c>
      <c r="BI327" s="186">
        <f>IF(N327="nulová",J327,0)</f>
        <v>0</v>
      </c>
      <c r="BJ327" s="20" t="s">
        <v>81</v>
      </c>
      <c r="BK327" s="186">
        <f>ROUND(I327*H327,2)</f>
        <v>0</v>
      </c>
      <c r="BL327" s="20" t="s">
        <v>81</v>
      </c>
      <c r="BM327" s="185" t="s">
        <v>2597</v>
      </c>
    </row>
    <row r="328" s="16" customFormat="1">
      <c r="A328" s="16"/>
      <c r="B328" s="231"/>
      <c r="C328" s="16"/>
      <c r="D328" s="193" t="s">
        <v>167</v>
      </c>
      <c r="E328" s="232" t="s">
        <v>3</v>
      </c>
      <c r="F328" s="233" t="s">
        <v>2598</v>
      </c>
      <c r="G328" s="16"/>
      <c r="H328" s="232" t="s">
        <v>3</v>
      </c>
      <c r="I328" s="234"/>
      <c r="J328" s="16"/>
      <c r="K328" s="16"/>
      <c r="L328" s="231"/>
      <c r="M328" s="235"/>
      <c r="N328" s="236"/>
      <c r="O328" s="236"/>
      <c r="P328" s="236"/>
      <c r="Q328" s="236"/>
      <c r="R328" s="236"/>
      <c r="S328" s="236"/>
      <c r="T328" s="237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T328" s="232" t="s">
        <v>167</v>
      </c>
      <c r="AU328" s="232" t="s">
        <v>22</v>
      </c>
      <c r="AV328" s="16" t="s">
        <v>81</v>
      </c>
      <c r="AW328" s="16" t="s">
        <v>36</v>
      </c>
      <c r="AX328" s="16" t="s">
        <v>74</v>
      </c>
      <c r="AY328" s="232" t="s">
        <v>156</v>
      </c>
    </row>
    <row r="329" s="16" customFormat="1">
      <c r="A329" s="16"/>
      <c r="B329" s="231"/>
      <c r="C329" s="16"/>
      <c r="D329" s="193" t="s">
        <v>167</v>
      </c>
      <c r="E329" s="232" t="s">
        <v>3</v>
      </c>
      <c r="F329" s="233" t="s">
        <v>2599</v>
      </c>
      <c r="G329" s="16"/>
      <c r="H329" s="232" t="s">
        <v>3</v>
      </c>
      <c r="I329" s="234"/>
      <c r="J329" s="16"/>
      <c r="K329" s="16"/>
      <c r="L329" s="231"/>
      <c r="M329" s="235"/>
      <c r="N329" s="236"/>
      <c r="O329" s="236"/>
      <c r="P329" s="236"/>
      <c r="Q329" s="236"/>
      <c r="R329" s="236"/>
      <c r="S329" s="236"/>
      <c r="T329" s="237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T329" s="232" t="s">
        <v>167</v>
      </c>
      <c r="AU329" s="232" t="s">
        <v>22</v>
      </c>
      <c r="AV329" s="16" t="s">
        <v>81</v>
      </c>
      <c r="AW329" s="16" t="s">
        <v>36</v>
      </c>
      <c r="AX329" s="16" t="s">
        <v>74</v>
      </c>
      <c r="AY329" s="232" t="s">
        <v>156</v>
      </c>
    </row>
    <row r="330" s="16" customFormat="1">
      <c r="A330" s="16"/>
      <c r="B330" s="231"/>
      <c r="C330" s="16"/>
      <c r="D330" s="193" t="s">
        <v>167</v>
      </c>
      <c r="E330" s="232" t="s">
        <v>3</v>
      </c>
      <c r="F330" s="233" t="s">
        <v>2600</v>
      </c>
      <c r="G330" s="16"/>
      <c r="H330" s="232" t="s">
        <v>3</v>
      </c>
      <c r="I330" s="234"/>
      <c r="J330" s="16"/>
      <c r="K330" s="16"/>
      <c r="L330" s="231"/>
      <c r="M330" s="235"/>
      <c r="N330" s="236"/>
      <c r="O330" s="236"/>
      <c r="P330" s="236"/>
      <c r="Q330" s="236"/>
      <c r="R330" s="236"/>
      <c r="S330" s="236"/>
      <c r="T330" s="237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T330" s="232" t="s">
        <v>167</v>
      </c>
      <c r="AU330" s="232" t="s">
        <v>22</v>
      </c>
      <c r="AV330" s="16" t="s">
        <v>81</v>
      </c>
      <c r="AW330" s="16" t="s">
        <v>36</v>
      </c>
      <c r="AX330" s="16" t="s">
        <v>74</v>
      </c>
      <c r="AY330" s="232" t="s">
        <v>156</v>
      </c>
    </row>
    <row r="331" s="16" customFormat="1">
      <c r="A331" s="16"/>
      <c r="B331" s="231"/>
      <c r="C331" s="16"/>
      <c r="D331" s="193" t="s">
        <v>167</v>
      </c>
      <c r="E331" s="232" t="s">
        <v>3</v>
      </c>
      <c r="F331" s="233" t="s">
        <v>2601</v>
      </c>
      <c r="G331" s="16"/>
      <c r="H331" s="232" t="s">
        <v>3</v>
      </c>
      <c r="I331" s="234"/>
      <c r="J331" s="16"/>
      <c r="K331" s="16"/>
      <c r="L331" s="231"/>
      <c r="M331" s="235"/>
      <c r="N331" s="236"/>
      <c r="O331" s="236"/>
      <c r="P331" s="236"/>
      <c r="Q331" s="236"/>
      <c r="R331" s="236"/>
      <c r="S331" s="236"/>
      <c r="T331" s="237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T331" s="232" t="s">
        <v>167</v>
      </c>
      <c r="AU331" s="232" t="s">
        <v>22</v>
      </c>
      <c r="AV331" s="16" t="s">
        <v>81</v>
      </c>
      <c r="AW331" s="16" t="s">
        <v>36</v>
      </c>
      <c r="AX331" s="16" t="s">
        <v>74</v>
      </c>
      <c r="AY331" s="232" t="s">
        <v>156</v>
      </c>
    </row>
    <row r="332" s="16" customFormat="1">
      <c r="A332" s="16"/>
      <c r="B332" s="231"/>
      <c r="C332" s="16"/>
      <c r="D332" s="193" t="s">
        <v>167</v>
      </c>
      <c r="E332" s="232" t="s">
        <v>3</v>
      </c>
      <c r="F332" s="233" t="s">
        <v>2602</v>
      </c>
      <c r="G332" s="16"/>
      <c r="H332" s="232" t="s">
        <v>3</v>
      </c>
      <c r="I332" s="234"/>
      <c r="J332" s="16"/>
      <c r="K332" s="16"/>
      <c r="L332" s="231"/>
      <c r="M332" s="235"/>
      <c r="N332" s="236"/>
      <c r="O332" s="236"/>
      <c r="P332" s="236"/>
      <c r="Q332" s="236"/>
      <c r="R332" s="236"/>
      <c r="S332" s="236"/>
      <c r="T332" s="237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T332" s="232" t="s">
        <v>167</v>
      </c>
      <c r="AU332" s="232" t="s">
        <v>22</v>
      </c>
      <c r="AV332" s="16" t="s">
        <v>81</v>
      </c>
      <c r="AW332" s="16" t="s">
        <v>36</v>
      </c>
      <c r="AX332" s="16" t="s">
        <v>74</v>
      </c>
      <c r="AY332" s="232" t="s">
        <v>156</v>
      </c>
    </row>
    <row r="333" s="16" customFormat="1">
      <c r="A333" s="16"/>
      <c r="B333" s="231"/>
      <c r="C333" s="16"/>
      <c r="D333" s="193" t="s">
        <v>167</v>
      </c>
      <c r="E333" s="232" t="s">
        <v>3</v>
      </c>
      <c r="F333" s="233" t="s">
        <v>2603</v>
      </c>
      <c r="G333" s="16"/>
      <c r="H333" s="232" t="s">
        <v>3</v>
      </c>
      <c r="I333" s="234"/>
      <c r="J333" s="16"/>
      <c r="K333" s="16"/>
      <c r="L333" s="231"/>
      <c r="M333" s="235"/>
      <c r="N333" s="236"/>
      <c r="O333" s="236"/>
      <c r="P333" s="236"/>
      <c r="Q333" s="236"/>
      <c r="R333" s="236"/>
      <c r="S333" s="236"/>
      <c r="T333" s="237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T333" s="232" t="s">
        <v>167</v>
      </c>
      <c r="AU333" s="232" t="s">
        <v>22</v>
      </c>
      <c r="AV333" s="16" t="s">
        <v>81</v>
      </c>
      <c r="AW333" s="16" t="s">
        <v>36</v>
      </c>
      <c r="AX333" s="16" t="s">
        <v>74</v>
      </c>
      <c r="AY333" s="232" t="s">
        <v>156</v>
      </c>
    </row>
    <row r="334" s="16" customFormat="1">
      <c r="A334" s="16"/>
      <c r="B334" s="231"/>
      <c r="C334" s="16"/>
      <c r="D334" s="193" t="s">
        <v>167</v>
      </c>
      <c r="E334" s="232" t="s">
        <v>3</v>
      </c>
      <c r="F334" s="233" t="s">
        <v>2604</v>
      </c>
      <c r="G334" s="16"/>
      <c r="H334" s="232" t="s">
        <v>3</v>
      </c>
      <c r="I334" s="234"/>
      <c r="J334" s="16"/>
      <c r="K334" s="16"/>
      <c r="L334" s="231"/>
      <c r="M334" s="235"/>
      <c r="N334" s="236"/>
      <c r="O334" s="236"/>
      <c r="P334" s="236"/>
      <c r="Q334" s="236"/>
      <c r="R334" s="236"/>
      <c r="S334" s="236"/>
      <c r="T334" s="237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T334" s="232" t="s">
        <v>167</v>
      </c>
      <c r="AU334" s="232" t="s">
        <v>22</v>
      </c>
      <c r="AV334" s="16" t="s">
        <v>81</v>
      </c>
      <c r="AW334" s="16" t="s">
        <v>36</v>
      </c>
      <c r="AX334" s="16" t="s">
        <v>74</v>
      </c>
      <c r="AY334" s="232" t="s">
        <v>156</v>
      </c>
    </row>
    <row r="335" s="16" customFormat="1">
      <c r="A335" s="16"/>
      <c r="B335" s="231"/>
      <c r="C335" s="16"/>
      <c r="D335" s="193" t="s">
        <v>167</v>
      </c>
      <c r="E335" s="232" t="s">
        <v>3</v>
      </c>
      <c r="F335" s="233" t="s">
        <v>2605</v>
      </c>
      <c r="G335" s="16"/>
      <c r="H335" s="232" t="s">
        <v>3</v>
      </c>
      <c r="I335" s="234"/>
      <c r="J335" s="16"/>
      <c r="K335" s="16"/>
      <c r="L335" s="231"/>
      <c r="M335" s="235"/>
      <c r="N335" s="236"/>
      <c r="O335" s="236"/>
      <c r="P335" s="236"/>
      <c r="Q335" s="236"/>
      <c r="R335" s="236"/>
      <c r="S335" s="236"/>
      <c r="T335" s="237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T335" s="232" t="s">
        <v>167</v>
      </c>
      <c r="AU335" s="232" t="s">
        <v>22</v>
      </c>
      <c r="AV335" s="16" t="s">
        <v>81</v>
      </c>
      <c r="AW335" s="16" t="s">
        <v>36</v>
      </c>
      <c r="AX335" s="16" t="s">
        <v>74</v>
      </c>
      <c r="AY335" s="232" t="s">
        <v>156</v>
      </c>
    </row>
    <row r="336" s="13" customFormat="1">
      <c r="A336" s="13"/>
      <c r="B336" s="192"/>
      <c r="C336" s="13"/>
      <c r="D336" s="193" t="s">
        <v>167</v>
      </c>
      <c r="E336" s="194" t="s">
        <v>3</v>
      </c>
      <c r="F336" s="195" t="s">
        <v>2606</v>
      </c>
      <c r="G336" s="13"/>
      <c r="H336" s="196">
        <v>29</v>
      </c>
      <c r="I336" s="197"/>
      <c r="J336" s="13"/>
      <c r="K336" s="13"/>
      <c r="L336" s="192"/>
      <c r="M336" s="198"/>
      <c r="N336" s="199"/>
      <c r="O336" s="199"/>
      <c r="P336" s="199"/>
      <c r="Q336" s="199"/>
      <c r="R336" s="199"/>
      <c r="S336" s="199"/>
      <c r="T336" s="200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194" t="s">
        <v>167</v>
      </c>
      <c r="AU336" s="194" t="s">
        <v>22</v>
      </c>
      <c r="AV336" s="13" t="s">
        <v>22</v>
      </c>
      <c r="AW336" s="13" t="s">
        <v>36</v>
      </c>
      <c r="AX336" s="13" t="s">
        <v>74</v>
      </c>
      <c r="AY336" s="194" t="s">
        <v>156</v>
      </c>
    </row>
    <row r="337" s="14" customFormat="1">
      <c r="A337" s="14"/>
      <c r="B337" s="201"/>
      <c r="C337" s="14"/>
      <c r="D337" s="193" t="s">
        <v>167</v>
      </c>
      <c r="E337" s="202" t="s">
        <v>3</v>
      </c>
      <c r="F337" s="203" t="s">
        <v>174</v>
      </c>
      <c r="G337" s="14"/>
      <c r="H337" s="204">
        <v>29</v>
      </c>
      <c r="I337" s="205"/>
      <c r="J337" s="14"/>
      <c r="K337" s="14"/>
      <c r="L337" s="201"/>
      <c r="M337" s="206"/>
      <c r="N337" s="207"/>
      <c r="O337" s="207"/>
      <c r="P337" s="207"/>
      <c r="Q337" s="207"/>
      <c r="R337" s="207"/>
      <c r="S337" s="207"/>
      <c r="T337" s="208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02" t="s">
        <v>167</v>
      </c>
      <c r="AU337" s="202" t="s">
        <v>22</v>
      </c>
      <c r="AV337" s="14" t="s">
        <v>163</v>
      </c>
      <c r="AW337" s="14" t="s">
        <v>36</v>
      </c>
      <c r="AX337" s="14" t="s">
        <v>81</v>
      </c>
      <c r="AY337" s="202" t="s">
        <v>156</v>
      </c>
    </row>
    <row r="338" s="2" customFormat="1" ht="16.5" customHeight="1">
      <c r="A338" s="39"/>
      <c r="B338" s="173"/>
      <c r="C338" s="217" t="s">
        <v>549</v>
      </c>
      <c r="D338" s="217" t="s">
        <v>249</v>
      </c>
      <c r="E338" s="218" t="s">
        <v>2607</v>
      </c>
      <c r="F338" s="219" t="s">
        <v>2608</v>
      </c>
      <c r="G338" s="220" t="s">
        <v>242</v>
      </c>
      <c r="H338" s="221">
        <v>29</v>
      </c>
      <c r="I338" s="222"/>
      <c r="J338" s="223">
        <f>ROUND(I338*H338,2)</f>
        <v>0</v>
      </c>
      <c r="K338" s="219" t="s">
        <v>3</v>
      </c>
      <c r="L338" s="224"/>
      <c r="M338" s="225" t="s">
        <v>3</v>
      </c>
      <c r="N338" s="226" t="s">
        <v>45</v>
      </c>
      <c r="O338" s="73"/>
      <c r="P338" s="183">
        <f>O338*H338</f>
        <v>0</v>
      </c>
      <c r="Q338" s="183">
        <v>0</v>
      </c>
      <c r="R338" s="183">
        <f>Q338*H338</f>
        <v>0</v>
      </c>
      <c r="S338" s="183">
        <v>0</v>
      </c>
      <c r="T338" s="184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185" t="s">
        <v>22</v>
      </c>
      <c r="AT338" s="185" t="s">
        <v>249</v>
      </c>
      <c r="AU338" s="185" t="s">
        <v>22</v>
      </c>
      <c r="AY338" s="20" t="s">
        <v>156</v>
      </c>
      <c r="BE338" s="186">
        <f>IF(N338="základní",J338,0)</f>
        <v>0</v>
      </c>
      <c r="BF338" s="186">
        <f>IF(N338="snížená",J338,0)</f>
        <v>0</v>
      </c>
      <c r="BG338" s="186">
        <f>IF(N338="zákl. přenesená",J338,0)</f>
        <v>0</v>
      </c>
      <c r="BH338" s="186">
        <f>IF(N338="sníž. přenesená",J338,0)</f>
        <v>0</v>
      </c>
      <c r="BI338" s="186">
        <f>IF(N338="nulová",J338,0)</f>
        <v>0</v>
      </c>
      <c r="BJ338" s="20" t="s">
        <v>81</v>
      </c>
      <c r="BK338" s="186">
        <f>ROUND(I338*H338,2)</f>
        <v>0</v>
      </c>
      <c r="BL338" s="20" t="s">
        <v>81</v>
      </c>
      <c r="BM338" s="185" t="s">
        <v>2609</v>
      </c>
    </row>
    <row r="339" s="16" customFormat="1">
      <c r="A339" s="16"/>
      <c r="B339" s="231"/>
      <c r="C339" s="16"/>
      <c r="D339" s="193" t="s">
        <v>167</v>
      </c>
      <c r="E339" s="232" t="s">
        <v>3</v>
      </c>
      <c r="F339" s="233" t="s">
        <v>2610</v>
      </c>
      <c r="G339" s="16"/>
      <c r="H339" s="232" t="s">
        <v>3</v>
      </c>
      <c r="I339" s="234"/>
      <c r="J339" s="16"/>
      <c r="K339" s="16"/>
      <c r="L339" s="231"/>
      <c r="M339" s="235"/>
      <c r="N339" s="236"/>
      <c r="O339" s="236"/>
      <c r="P339" s="236"/>
      <c r="Q339" s="236"/>
      <c r="R339" s="236"/>
      <c r="S339" s="236"/>
      <c r="T339" s="237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T339" s="232" t="s">
        <v>167</v>
      </c>
      <c r="AU339" s="232" t="s">
        <v>22</v>
      </c>
      <c r="AV339" s="16" t="s">
        <v>81</v>
      </c>
      <c r="AW339" s="16" t="s">
        <v>36</v>
      </c>
      <c r="AX339" s="16" t="s">
        <v>74</v>
      </c>
      <c r="AY339" s="232" t="s">
        <v>156</v>
      </c>
    </row>
    <row r="340" s="16" customFormat="1">
      <c r="A340" s="16"/>
      <c r="B340" s="231"/>
      <c r="C340" s="16"/>
      <c r="D340" s="193" t="s">
        <v>167</v>
      </c>
      <c r="E340" s="232" t="s">
        <v>3</v>
      </c>
      <c r="F340" s="233" t="s">
        <v>2611</v>
      </c>
      <c r="G340" s="16"/>
      <c r="H340" s="232" t="s">
        <v>3</v>
      </c>
      <c r="I340" s="234"/>
      <c r="J340" s="16"/>
      <c r="K340" s="16"/>
      <c r="L340" s="231"/>
      <c r="M340" s="235"/>
      <c r="N340" s="236"/>
      <c r="O340" s="236"/>
      <c r="P340" s="236"/>
      <c r="Q340" s="236"/>
      <c r="R340" s="236"/>
      <c r="S340" s="236"/>
      <c r="T340" s="237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T340" s="232" t="s">
        <v>167</v>
      </c>
      <c r="AU340" s="232" t="s">
        <v>22</v>
      </c>
      <c r="AV340" s="16" t="s">
        <v>81</v>
      </c>
      <c r="AW340" s="16" t="s">
        <v>36</v>
      </c>
      <c r="AX340" s="16" t="s">
        <v>74</v>
      </c>
      <c r="AY340" s="232" t="s">
        <v>156</v>
      </c>
    </row>
    <row r="341" s="16" customFormat="1">
      <c r="A341" s="16"/>
      <c r="B341" s="231"/>
      <c r="C341" s="16"/>
      <c r="D341" s="193" t="s">
        <v>167</v>
      </c>
      <c r="E341" s="232" t="s">
        <v>3</v>
      </c>
      <c r="F341" s="233" t="s">
        <v>2612</v>
      </c>
      <c r="G341" s="16"/>
      <c r="H341" s="232" t="s">
        <v>3</v>
      </c>
      <c r="I341" s="234"/>
      <c r="J341" s="16"/>
      <c r="K341" s="16"/>
      <c r="L341" s="231"/>
      <c r="M341" s="235"/>
      <c r="N341" s="236"/>
      <c r="O341" s="236"/>
      <c r="P341" s="236"/>
      <c r="Q341" s="236"/>
      <c r="R341" s="236"/>
      <c r="S341" s="236"/>
      <c r="T341" s="237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T341" s="232" t="s">
        <v>167</v>
      </c>
      <c r="AU341" s="232" t="s">
        <v>22</v>
      </c>
      <c r="AV341" s="16" t="s">
        <v>81</v>
      </c>
      <c r="AW341" s="16" t="s">
        <v>36</v>
      </c>
      <c r="AX341" s="16" t="s">
        <v>74</v>
      </c>
      <c r="AY341" s="232" t="s">
        <v>156</v>
      </c>
    </row>
    <row r="342" s="16" customFormat="1">
      <c r="A342" s="16"/>
      <c r="B342" s="231"/>
      <c r="C342" s="16"/>
      <c r="D342" s="193" t="s">
        <v>167</v>
      </c>
      <c r="E342" s="232" t="s">
        <v>3</v>
      </c>
      <c r="F342" s="233" t="s">
        <v>2613</v>
      </c>
      <c r="G342" s="16"/>
      <c r="H342" s="232" t="s">
        <v>3</v>
      </c>
      <c r="I342" s="234"/>
      <c r="J342" s="16"/>
      <c r="K342" s="16"/>
      <c r="L342" s="231"/>
      <c r="M342" s="235"/>
      <c r="N342" s="236"/>
      <c r="O342" s="236"/>
      <c r="P342" s="236"/>
      <c r="Q342" s="236"/>
      <c r="R342" s="236"/>
      <c r="S342" s="236"/>
      <c r="T342" s="237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T342" s="232" t="s">
        <v>167</v>
      </c>
      <c r="AU342" s="232" t="s">
        <v>22</v>
      </c>
      <c r="AV342" s="16" t="s">
        <v>81</v>
      </c>
      <c r="AW342" s="16" t="s">
        <v>36</v>
      </c>
      <c r="AX342" s="16" t="s">
        <v>74</v>
      </c>
      <c r="AY342" s="232" t="s">
        <v>156</v>
      </c>
    </row>
    <row r="343" s="16" customFormat="1">
      <c r="A343" s="16"/>
      <c r="B343" s="231"/>
      <c r="C343" s="16"/>
      <c r="D343" s="193" t="s">
        <v>167</v>
      </c>
      <c r="E343" s="232" t="s">
        <v>3</v>
      </c>
      <c r="F343" s="233" t="s">
        <v>2614</v>
      </c>
      <c r="G343" s="16"/>
      <c r="H343" s="232" t="s">
        <v>3</v>
      </c>
      <c r="I343" s="234"/>
      <c r="J343" s="16"/>
      <c r="K343" s="16"/>
      <c r="L343" s="231"/>
      <c r="M343" s="235"/>
      <c r="N343" s="236"/>
      <c r="O343" s="236"/>
      <c r="P343" s="236"/>
      <c r="Q343" s="236"/>
      <c r="R343" s="236"/>
      <c r="S343" s="236"/>
      <c r="T343" s="237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T343" s="232" t="s">
        <v>167</v>
      </c>
      <c r="AU343" s="232" t="s">
        <v>22</v>
      </c>
      <c r="AV343" s="16" t="s">
        <v>81</v>
      </c>
      <c r="AW343" s="16" t="s">
        <v>36</v>
      </c>
      <c r="AX343" s="16" t="s">
        <v>74</v>
      </c>
      <c r="AY343" s="232" t="s">
        <v>156</v>
      </c>
    </row>
    <row r="344" s="16" customFormat="1">
      <c r="A344" s="16"/>
      <c r="B344" s="231"/>
      <c r="C344" s="16"/>
      <c r="D344" s="193" t="s">
        <v>167</v>
      </c>
      <c r="E344" s="232" t="s">
        <v>3</v>
      </c>
      <c r="F344" s="233" t="s">
        <v>2615</v>
      </c>
      <c r="G344" s="16"/>
      <c r="H344" s="232" t="s">
        <v>3</v>
      </c>
      <c r="I344" s="234"/>
      <c r="J344" s="16"/>
      <c r="K344" s="16"/>
      <c r="L344" s="231"/>
      <c r="M344" s="235"/>
      <c r="N344" s="236"/>
      <c r="O344" s="236"/>
      <c r="P344" s="236"/>
      <c r="Q344" s="236"/>
      <c r="R344" s="236"/>
      <c r="S344" s="236"/>
      <c r="T344" s="237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T344" s="232" t="s">
        <v>167</v>
      </c>
      <c r="AU344" s="232" t="s">
        <v>22</v>
      </c>
      <c r="AV344" s="16" t="s">
        <v>81</v>
      </c>
      <c r="AW344" s="16" t="s">
        <v>36</v>
      </c>
      <c r="AX344" s="16" t="s">
        <v>74</v>
      </c>
      <c r="AY344" s="232" t="s">
        <v>156</v>
      </c>
    </row>
    <row r="345" s="13" customFormat="1">
      <c r="A345" s="13"/>
      <c r="B345" s="192"/>
      <c r="C345" s="13"/>
      <c r="D345" s="193" t="s">
        <v>167</v>
      </c>
      <c r="E345" s="194" t="s">
        <v>3</v>
      </c>
      <c r="F345" s="195" t="s">
        <v>2606</v>
      </c>
      <c r="G345" s="13"/>
      <c r="H345" s="196">
        <v>29</v>
      </c>
      <c r="I345" s="197"/>
      <c r="J345" s="13"/>
      <c r="K345" s="13"/>
      <c r="L345" s="192"/>
      <c r="M345" s="198"/>
      <c r="N345" s="199"/>
      <c r="O345" s="199"/>
      <c r="P345" s="199"/>
      <c r="Q345" s="199"/>
      <c r="R345" s="199"/>
      <c r="S345" s="199"/>
      <c r="T345" s="200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194" t="s">
        <v>167</v>
      </c>
      <c r="AU345" s="194" t="s">
        <v>22</v>
      </c>
      <c r="AV345" s="13" t="s">
        <v>22</v>
      </c>
      <c r="AW345" s="13" t="s">
        <v>36</v>
      </c>
      <c r="AX345" s="13" t="s">
        <v>74</v>
      </c>
      <c r="AY345" s="194" t="s">
        <v>156</v>
      </c>
    </row>
    <row r="346" s="14" customFormat="1">
      <c r="A346" s="14"/>
      <c r="B346" s="201"/>
      <c r="C346" s="14"/>
      <c r="D346" s="193" t="s">
        <v>167</v>
      </c>
      <c r="E346" s="202" t="s">
        <v>3</v>
      </c>
      <c r="F346" s="203" t="s">
        <v>174</v>
      </c>
      <c r="G346" s="14"/>
      <c r="H346" s="204">
        <v>29</v>
      </c>
      <c r="I346" s="205"/>
      <c r="J346" s="14"/>
      <c r="K346" s="14"/>
      <c r="L346" s="201"/>
      <c r="M346" s="238"/>
      <c r="N346" s="239"/>
      <c r="O346" s="239"/>
      <c r="P346" s="239"/>
      <c r="Q346" s="239"/>
      <c r="R346" s="239"/>
      <c r="S346" s="239"/>
      <c r="T346" s="24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02" t="s">
        <v>167</v>
      </c>
      <c r="AU346" s="202" t="s">
        <v>22</v>
      </c>
      <c r="AV346" s="14" t="s">
        <v>163</v>
      </c>
      <c r="AW346" s="14" t="s">
        <v>36</v>
      </c>
      <c r="AX346" s="14" t="s">
        <v>81</v>
      </c>
      <c r="AY346" s="202" t="s">
        <v>156</v>
      </c>
    </row>
    <row r="347" s="2" customFormat="1" ht="6.96" customHeight="1">
      <c r="A347" s="39"/>
      <c r="B347" s="56"/>
      <c r="C347" s="57"/>
      <c r="D347" s="57"/>
      <c r="E347" s="57"/>
      <c r="F347" s="57"/>
      <c r="G347" s="57"/>
      <c r="H347" s="57"/>
      <c r="I347" s="57"/>
      <c r="J347" s="57"/>
      <c r="K347" s="57"/>
      <c r="L347" s="40"/>
      <c r="M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</row>
  </sheetData>
  <autoFilter ref="C88:K346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3_01/113107422"/>
    <hyperlink ref="F97" r:id="rId2" display="https://podminky.urs.cz/item/CS_URS_2023_01/113107431"/>
    <hyperlink ref="F99" r:id="rId3" display="https://podminky.urs.cz/item/CS_URS_2023_01/113107442"/>
    <hyperlink ref="F101" r:id="rId4" display="https://podminky.urs.cz/item/CS_URS_2023_01/113154122"/>
    <hyperlink ref="F105" r:id="rId5" display="https://podminky.urs.cz/item/CS_URS_2023_01/119001405"/>
    <hyperlink ref="F109" r:id="rId6" display="https://podminky.urs.cz/item/CS_URS_2023_01/119001421"/>
    <hyperlink ref="F113" r:id="rId7" display="https://podminky.urs.cz/item/CS_URS_2023_01/119003131"/>
    <hyperlink ref="F117" r:id="rId8" display="https://podminky.urs.cz/item/CS_URS_2023_01/119003132"/>
    <hyperlink ref="F119" r:id="rId9" display="https://podminky.urs.cz/item/CS_URS_2023_01/119004111"/>
    <hyperlink ref="F123" r:id="rId10" display="https://podminky.urs.cz/item/CS_URS_2023_01/119004112"/>
    <hyperlink ref="F125" r:id="rId11" display="https://podminky.urs.cz/item/CS_URS_2023_01/121112003"/>
    <hyperlink ref="F130" r:id="rId12" display="https://podminky.urs.cz/item/CS_URS_2023_01/131151201"/>
    <hyperlink ref="F138" r:id="rId13" display="https://podminky.urs.cz/item/CS_URS_2023_01/131251201"/>
    <hyperlink ref="F142" r:id="rId14" display="https://podminky.urs.cz/item/CS_URS_2023_01/131351201"/>
    <hyperlink ref="F146" r:id="rId15" display="https://podminky.urs.cz/item/CS_URS_2023_01/132154205"/>
    <hyperlink ref="F154" r:id="rId16" display="https://podminky.urs.cz/item/CS_URS_2023_01/132254205"/>
    <hyperlink ref="F158" r:id="rId17" display="https://podminky.urs.cz/item/CS_URS_2023_01/132354205"/>
    <hyperlink ref="F162" r:id="rId18" display="https://podminky.urs.cz/item/CS_URS_2023_01/139001101"/>
    <hyperlink ref="F166" r:id="rId19" display="https://podminky.urs.cz/item/CS_URS_2023_01/151101101"/>
    <hyperlink ref="F170" r:id="rId20" display="https://podminky.urs.cz/item/CS_URS_2023_01/151101111"/>
    <hyperlink ref="F172" r:id="rId21" display="https://podminky.urs.cz/item/CS_URS_2023_01/151101201"/>
    <hyperlink ref="F176" r:id="rId22" display="https://podminky.urs.cz/item/CS_URS_2023_01/151101211"/>
    <hyperlink ref="F178" r:id="rId23" display="https://podminky.urs.cz/item/CS_URS_2023_01/162251102"/>
    <hyperlink ref="F184" r:id="rId24" display="https://podminky.urs.cz/item/CS_URS_2023_01/162251122"/>
    <hyperlink ref="F188" r:id="rId25" display="https://podminky.urs.cz/item/CS_URS_2023_01/162451106"/>
    <hyperlink ref="F195" r:id="rId26" display="https://podminky.urs.cz/item/CS_URS_2023_01/162451126"/>
    <hyperlink ref="F199" r:id="rId27" display="https://podminky.urs.cz/item/CS_URS_2023_01/167151111"/>
    <hyperlink ref="F201" r:id="rId28" display="https://podminky.urs.cz/item/CS_URS_2023_01/167151112"/>
    <hyperlink ref="F203" r:id="rId29" display="https://podminky.urs.cz/item/CS_URS_2023_01/171152501"/>
    <hyperlink ref="F207" r:id="rId30" display="https://podminky.urs.cz/item/CS_URS_2023_01/171201231"/>
    <hyperlink ref="F211" r:id="rId31" display="https://podminky.urs.cz/item/CS_URS_2023_01/171251201"/>
    <hyperlink ref="F215" r:id="rId32" display="https://podminky.urs.cz/item/CS_URS_2023_01/174151101"/>
    <hyperlink ref="F228" r:id="rId33" display="https://podminky.urs.cz/item/CS_URS_2023_01/175151101"/>
    <hyperlink ref="F235" r:id="rId34" display="https://podminky.urs.cz/item/CS_URS_2023_01/181311103"/>
    <hyperlink ref="F240" r:id="rId35" display="https://podminky.urs.cz/item/CS_URS_2023_01/451572111"/>
    <hyperlink ref="F244" r:id="rId36" display="https://podminky.urs.cz/item/CS_URS_2023_01/452311141"/>
    <hyperlink ref="F248" r:id="rId37" display="https://podminky.urs.cz/item/CS_URS_2023_01/452386111"/>
    <hyperlink ref="F255" r:id="rId38" display="https://podminky.urs.cz/item/CS_URS_2023_01/566901132"/>
    <hyperlink ref="F259" r:id="rId39" display="https://podminky.urs.cz/item/CS_URS_2023_01/566901161"/>
    <hyperlink ref="F261" r:id="rId40" display="https://podminky.urs.cz/item/CS_URS_2023_01/566901171"/>
    <hyperlink ref="F263" r:id="rId41" display="https://podminky.urs.cz/item/CS_URS_2023_01/572340111"/>
    <hyperlink ref="F267" r:id="rId42" display="https://podminky.urs.cz/item/CS_URS_2023_01/573211111"/>
    <hyperlink ref="F272" r:id="rId43" display="https://podminky.urs.cz/item/CS_URS_2023_01/871171211"/>
    <hyperlink ref="F277" r:id="rId44" display="https://podminky.urs.cz/item/CS_URS_2023_01/894411311"/>
    <hyperlink ref="F281" r:id="rId45" display="https://podminky.urs.cz/item/CS_URS_2023_01/894414111"/>
    <hyperlink ref="F284" r:id="rId46" display="https://podminky.urs.cz/item/CS_URS_2023_01/894414211"/>
    <hyperlink ref="F290" r:id="rId47" display="https://podminky.urs.cz/item/CS_URS_2023_01/899103112"/>
    <hyperlink ref="F293" r:id="rId48" display="https://podminky.urs.cz/item/CS_URS_2023_01/899104112"/>
    <hyperlink ref="F296" r:id="rId49" display="https://podminky.urs.cz/item/CS_URS_2023_01/899721111"/>
    <hyperlink ref="F300" r:id="rId50" display="https://podminky.urs.cz/item/CS_URS_2023_01/899722113"/>
    <hyperlink ref="F308" r:id="rId51" display="https://podminky.urs.cz/item/CS_URS_2023_01/997221551"/>
    <hyperlink ref="F310" r:id="rId52" display="https://podminky.urs.cz/item/CS_URS_2023_01/997221559"/>
    <hyperlink ref="F314" r:id="rId53" display="https://podminky.urs.cz/item/CS_URS_2023_01/997221861"/>
    <hyperlink ref="F316" r:id="rId54" display="https://podminky.urs.cz/item/CS_URS_2023_01/997221873"/>
    <hyperlink ref="F318" r:id="rId55" display="https://podminky.urs.cz/item/CS_URS_2023_01/997221875"/>
    <hyperlink ref="F323" r:id="rId56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7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2" customFormat="1" ht="12" customHeight="1">
      <c r="A8" s="39"/>
      <c r="B8" s="40"/>
      <c r="C8" s="39"/>
      <c r="D8" s="33" t="s">
        <v>128</v>
      </c>
      <c r="E8" s="39"/>
      <c r="F8" s="39"/>
      <c r="G8" s="39"/>
      <c r="H8" s="39"/>
      <c r="I8" s="39"/>
      <c r="J8" s="39"/>
      <c r="K8" s="39"/>
      <c r="L8" s="125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0"/>
      <c r="C9" s="39"/>
      <c r="D9" s="39"/>
      <c r="E9" s="63" t="s">
        <v>2616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0"/>
      <c r="C10" s="39"/>
      <c r="D10" s="39"/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0"/>
      <c r="C11" s="39"/>
      <c r="D11" s="33" t="s">
        <v>19</v>
      </c>
      <c r="E11" s="39"/>
      <c r="F11" s="28" t="s">
        <v>20</v>
      </c>
      <c r="G11" s="39"/>
      <c r="H11" s="39"/>
      <c r="I11" s="33" t="s">
        <v>21</v>
      </c>
      <c r="J11" s="28" t="s">
        <v>22</v>
      </c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0"/>
      <c r="C12" s="39"/>
      <c r="D12" s="33" t="s">
        <v>23</v>
      </c>
      <c r="E12" s="39"/>
      <c r="F12" s="28" t="s">
        <v>24</v>
      </c>
      <c r="G12" s="39"/>
      <c r="H12" s="39"/>
      <c r="I12" s="33" t="s">
        <v>25</v>
      </c>
      <c r="J12" s="65" t="str">
        <f>'Rekapitulace stavby'!AN8</f>
        <v>18. 4. 2023</v>
      </c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0"/>
      <c r="C13" s="39"/>
      <c r="D13" s="39"/>
      <c r="E13" s="39"/>
      <c r="F13" s="39"/>
      <c r="G13" s="39"/>
      <c r="H13" s="39"/>
      <c r="I13" s="39"/>
      <c r="J13" s="39"/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27</v>
      </c>
      <c r="E14" s="39"/>
      <c r="F14" s="39"/>
      <c r="G14" s="39"/>
      <c r="H14" s="39"/>
      <c r="I14" s="33" t="s">
        <v>28</v>
      </c>
      <c r="J14" s="28" t="s">
        <v>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0"/>
      <c r="C15" s="39"/>
      <c r="D15" s="39"/>
      <c r="E15" s="28" t="s">
        <v>29</v>
      </c>
      <c r="F15" s="39"/>
      <c r="G15" s="39"/>
      <c r="H15" s="39"/>
      <c r="I15" s="33" t="s">
        <v>30</v>
      </c>
      <c r="J15" s="28" t="s">
        <v>3</v>
      </c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0"/>
      <c r="C16" s="39"/>
      <c r="D16" s="39"/>
      <c r="E16" s="39"/>
      <c r="F16" s="39"/>
      <c r="G16" s="39"/>
      <c r="H16" s="39"/>
      <c r="I16" s="39"/>
      <c r="J16" s="39"/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0"/>
      <c r="C17" s="39"/>
      <c r="D17" s="33" t="s">
        <v>31</v>
      </c>
      <c r="E17" s="39"/>
      <c r="F17" s="39"/>
      <c r="G17" s="39"/>
      <c r="H17" s="39"/>
      <c r="I17" s="33" t="s">
        <v>28</v>
      </c>
      <c r="J17" s="34" t="str">
        <f>'Rekapitulace stavby'!AN13</f>
        <v>Vyplň údaj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0"/>
      <c r="C18" s="39"/>
      <c r="D18" s="39"/>
      <c r="E18" s="34" t="str">
        <f>'Rekapitulace stavby'!E14</f>
        <v>Vyplň údaj</v>
      </c>
      <c r="F18" s="28"/>
      <c r="G18" s="28"/>
      <c r="H18" s="28"/>
      <c r="I18" s="33" t="s">
        <v>30</v>
      </c>
      <c r="J18" s="34" t="str">
        <f>'Rekapitulace stavby'!AN14</f>
        <v>Vyplň údaj</v>
      </c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0"/>
      <c r="C19" s="39"/>
      <c r="D19" s="39"/>
      <c r="E19" s="39"/>
      <c r="F19" s="39"/>
      <c r="G19" s="39"/>
      <c r="H19" s="39"/>
      <c r="I19" s="39"/>
      <c r="J19" s="39"/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0"/>
      <c r="C20" s="39"/>
      <c r="D20" s="33" t="s">
        <v>33</v>
      </c>
      <c r="E20" s="39"/>
      <c r="F20" s="39"/>
      <c r="G20" s="39"/>
      <c r="H20" s="39"/>
      <c r="I20" s="33" t="s">
        <v>28</v>
      </c>
      <c r="J20" s="28" t="s">
        <v>34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0"/>
      <c r="C21" s="39"/>
      <c r="D21" s="39"/>
      <c r="E21" s="28" t="s">
        <v>35</v>
      </c>
      <c r="F21" s="39"/>
      <c r="G21" s="39"/>
      <c r="H21" s="39"/>
      <c r="I21" s="33" t="s">
        <v>30</v>
      </c>
      <c r="J21" s="28" t="s">
        <v>3</v>
      </c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0"/>
      <c r="C22" s="39"/>
      <c r="D22" s="39"/>
      <c r="E22" s="39"/>
      <c r="F22" s="39"/>
      <c r="G22" s="39"/>
      <c r="H22" s="39"/>
      <c r="I22" s="39"/>
      <c r="J22" s="39"/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0"/>
      <c r="C23" s="39"/>
      <c r="D23" s="33" t="s">
        <v>37</v>
      </c>
      <c r="E23" s="39"/>
      <c r="F23" s="39"/>
      <c r="G23" s="39"/>
      <c r="H23" s="39"/>
      <c r="I23" s="33" t="s">
        <v>28</v>
      </c>
      <c r="J23" s="28" t="str">
        <f>IF('Rekapitulace stavby'!AN19="","",'Rekapitulace stavby'!AN19)</f>
        <v/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0"/>
      <c r="C24" s="39"/>
      <c r="D24" s="39"/>
      <c r="E24" s="28" t="str">
        <f>IF('Rekapitulace stavby'!E20="","",'Rekapitulace stavby'!E20)</f>
        <v xml:space="preserve"> </v>
      </c>
      <c r="F24" s="39"/>
      <c r="G24" s="39"/>
      <c r="H24" s="39"/>
      <c r="I24" s="33" t="s">
        <v>30</v>
      </c>
      <c r="J24" s="28" t="str">
        <f>IF('Rekapitulace stavby'!AN20="","",'Rekapitulace stavby'!AN20)</f>
        <v/>
      </c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0"/>
      <c r="C25" s="39"/>
      <c r="D25" s="39"/>
      <c r="E25" s="39"/>
      <c r="F25" s="39"/>
      <c r="G25" s="39"/>
      <c r="H25" s="39"/>
      <c r="I25" s="39"/>
      <c r="J25" s="39"/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0"/>
      <c r="C26" s="39"/>
      <c r="D26" s="33" t="s">
        <v>38</v>
      </c>
      <c r="E26" s="39"/>
      <c r="F26" s="39"/>
      <c r="G26" s="39"/>
      <c r="H26" s="39"/>
      <c r="I26" s="39"/>
      <c r="J26" s="39"/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26"/>
      <c r="B27" s="127"/>
      <c r="C27" s="126"/>
      <c r="D27" s="126"/>
      <c r="E27" s="37" t="s">
        <v>39</v>
      </c>
      <c r="F27" s="37"/>
      <c r="G27" s="37"/>
      <c r="H27" s="37"/>
      <c r="I27" s="126"/>
      <c r="J27" s="126"/>
      <c r="K27" s="126"/>
      <c r="L27" s="128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</row>
    <row r="28" s="2" customFormat="1" ht="6.96" customHeight="1">
      <c r="A28" s="39"/>
      <c r="B28" s="40"/>
      <c r="C28" s="39"/>
      <c r="D28" s="39"/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0"/>
      <c r="C29" s="39"/>
      <c r="D29" s="85"/>
      <c r="E29" s="85"/>
      <c r="F29" s="85"/>
      <c r="G29" s="85"/>
      <c r="H29" s="85"/>
      <c r="I29" s="85"/>
      <c r="J29" s="85"/>
      <c r="K29" s="85"/>
      <c r="L29" s="125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0"/>
      <c r="C30" s="39"/>
      <c r="D30" s="129" t="s">
        <v>40</v>
      </c>
      <c r="E30" s="39"/>
      <c r="F30" s="39"/>
      <c r="G30" s="39"/>
      <c r="H30" s="39"/>
      <c r="I30" s="39"/>
      <c r="J30" s="91">
        <f>ROUND(J80, 2)</f>
        <v>0</v>
      </c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0"/>
      <c r="C32" s="39"/>
      <c r="D32" s="39"/>
      <c r="E32" s="39"/>
      <c r="F32" s="44" t="s">
        <v>42</v>
      </c>
      <c r="G32" s="39"/>
      <c r="H32" s="39"/>
      <c r="I32" s="44" t="s">
        <v>41</v>
      </c>
      <c r="J32" s="44" t="s">
        <v>43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0"/>
      <c r="C33" s="39"/>
      <c r="D33" s="130" t="s">
        <v>44</v>
      </c>
      <c r="E33" s="33" t="s">
        <v>45</v>
      </c>
      <c r="F33" s="131">
        <f>ROUND((SUM(BE80:BE95)),  2)</f>
        <v>0</v>
      </c>
      <c r="G33" s="39"/>
      <c r="H33" s="39"/>
      <c r="I33" s="132">
        <v>0.20999999999999999</v>
      </c>
      <c r="J33" s="131">
        <f>ROUND(((SUM(BE80:BE95))*I33),  2)</f>
        <v>0</v>
      </c>
      <c r="K33" s="39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3" t="s">
        <v>46</v>
      </c>
      <c r="F34" s="131">
        <f>ROUND((SUM(BF80:BF95)),  2)</f>
        <v>0</v>
      </c>
      <c r="G34" s="39"/>
      <c r="H34" s="39"/>
      <c r="I34" s="132">
        <v>0.14999999999999999</v>
      </c>
      <c r="J34" s="131">
        <f>ROUND(((SUM(BF80:BF95))*I34),  2)</f>
        <v>0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0"/>
      <c r="C35" s="39"/>
      <c r="D35" s="39"/>
      <c r="E35" s="33" t="s">
        <v>47</v>
      </c>
      <c r="F35" s="131">
        <f>ROUND((SUM(BG80:BG95)),  2)</f>
        <v>0</v>
      </c>
      <c r="G35" s="39"/>
      <c r="H35" s="39"/>
      <c r="I35" s="132">
        <v>0.20999999999999999</v>
      </c>
      <c r="J35" s="131">
        <f>0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0"/>
      <c r="C36" s="39"/>
      <c r="D36" s="39"/>
      <c r="E36" s="33" t="s">
        <v>48</v>
      </c>
      <c r="F36" s="131">
        <f>ROUND((SUM(BH80:BH95)),  2)</f>
        <v>0</v>
      </c>
      <c r="G36" s="39"/>
      <c r="H36" s="39"/>
      <c r="I36" s="132">
        <v>0.14999999999999999</v>
      </c>
      <c r="J36" s="131">
        <f>0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49</v>
      </c>
      <c r="F37" s="131">
        <f>ROUND((SUM(BI80:BI95)),  2)</f>
        <v>0</v>
      </c>
      <c r="G37" s="39"/>
      <c r="H37" s="39"/>
      <c r="I37" s="132">
        <v>0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0"/>
      <c r="C38" s="39"/>
      <c r="D38" s="39"/>
      <c r="E38" s="39"/>
      <c r="F38" s="39"/>
      <c r="G38" s="39"/>
      <c r="H38" s="39"/>
      <c r="I38" s="39"/>
      <c r="J38" s="39"/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0"/>
      <c r="C39" s="133"/>
      <c r="D39" s="134" t="s">
        <v>50</v>
      </c>
      <c r="E39" s="77"/>
      <c r="F39" s="77"/>
      <c r="G39" s="135" t="s">
        <v>51</v>
      </c>
      <c r="H39" s="136" t="s">
        <v>52</v>
      </c>
      <c r="I39" s="77"/>
      <c r="J39" s="137">
        <f>SUM(J30:J37)</f>
        <v>0</v>
      </c>
      <c r="K39" s="138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4" s="2" customFormat="1" ht="6.96" customHeight="1">
      <c r="A44" s="39"/>
      <c r="B44" s="58"/>
      <c r="C44" s="59"/>
      <c r="D44" s="59"/>
      <c r="E44" s="59"/>
      <c r="F44" s="59"/>
      <c r="G44" s="59"/>
      <c r="H44" s="59"/>
      <c r="I44" s="59"/>
      <c r="J44" s="59"/>
      <c r="K44" s="59"/>
      <c r="L44" s="125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2" customFormat="1" ht="24.96" customHeight="1">
      <c r="A45" s="39"/>
      <c r="B45" s="40"/>
      <c r="C45" s="24" t="s">
        <v>132</v>
      </c>
      <c r="D45" s="39"/>
      <c r="E45" s="39"/>
      <c r="F45" s="39"/>
      <c r="G45" s="39"/>
      <c r="H45" s="39"/>
      <c r="I45" s="39"/>
      <c r="J45" s="39"/>
      <c r="K45" s="39"/>
      <c r="L45" s="125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</row>
    <row r="46" s="2" customFormat="1" ht="6.96" customHeight="1">
      <c r="A46" s="39"/>
      <c r="B46" s="40"/>
      <c r="C46" s="39"/>
      <c r="D46" s="39"/>
      <c r="E46" s="39"/>
      <c r="F46" s="39"/>
      <c r="G46" s="39"/>
      <c r="H46" s="39"/>
      <c r="I46" s="39"/>
      <c r="J46" s="39"/>
      <c r="K46" s="3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12" customHeight="1">
      <c r="A47" s="39"/>
      <c r="B47" s="40"/>
      <c r="C47" s="33" t="s">
        <v>17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16.5" customHeight="1">
      <c r="A48" s="39"/>
      <c r="B48" s="40"/>
      <c r="C48" s="39"/>
      <c r="D48" s="39"/>
      <c r="E48" s="124" t="str">
        <f>E7</f>
        <v>Kanalizace a vodovod Dolní Beřkovice a Podvlčí</v>
      </c>
      <c r="F48" s="33"/>
      <c r="G48" s="33"/>
      <c r="H48" s="33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128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63" t="str">
        <f>E9</f>
        <v>05 - VRN</v>
      </c>
      <c r="F50" s="39"/>
      <c r="G50" s="39"/>
      <c r="H50" s="39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2" customFormat="1" ht="6.96" customHeight="1">
      <c r="A51" s="39"/>
      <c r="B51" s="40"/>
      <c r="C51" s="39"/>
      <c r="D51" s="39"/>
      <c r="E51" s="39"/>
      <c r="F51" s="39"/>
      <c r="G51" s="39"/>
      <c r="H51" s="39"/>
      <c r="I51" s="39"/>
      <c r="J51" s="39"/>
      <c r="K51" s="39"/>
      <c r="L51" s="125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</row>
    <row r="52" s="2" customFormat="1" ht="12" customHeight="1">
      <c r="A52" s="39"/>
      <c r="B52" s="40"/>
      <c r="C52" s="33" t="s">
        <v>23</v>
      </c>
      <c r="D52" s="39"/>
      <c r="E52" s="39"/>
      <c r="F52" s="28" t="str">
        <f>F12</f>
        <v xml:space="preserve"> </v>
      </c>
      <c r="G52" s="39"/>
      <c r="H52" s="39"/>
      <c r="I52" s="33" t="s">
        <v>25</v>
      </c>
      <c r="J52" s="65" t="str">
        <f>IF(J12="","",J12)</f>
        <v>18. 4. 2023</v>
      </c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6.96" customHeight="1">
      <c r="A53" s="39"/>
      <c r="B53" s="40"/>
      <c r="C53" s="39"/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40.05" customHeight="1">
      <c r="A54" s="39"/>
      <c r="B54" s="40"/>
      <c r="C54" s="33" t="s">
        <v>27</v>
      </c>
      <c r="D54" s="39"/>
      <c r="E54" s="39"/>
      <c r="F54" s="28" t="str">
        <f>E15</f>
        <v>Obec Dolní Beřkovice, Kláštěrní 110, 27701</v>
      </c>
      <c r="G54" s="39"/>
      <c r="H54" s="39"/>
      <c r="I54" s="33" t="s">
        <v>33</v>
      </c>
      <c r="J54" s="37" t="str">
        <f>E21</f>
        <v>VHS PROJEKT s.r.o., Přemyslova 153, Kralupy n.Vlt.</v>
      </c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15.15" customHeight="1">
      <c r="A55" s="39"/>
      <c r="B55" s="40"/>
      <c r="C55" s="33" t="s">
        <v>31</v>
      </c>
      <c r="D55" s="39"/>
      <c r="E55" s="39"/>
      <c r="F55" s="28" t="str">
        <f>IF(E18="","",E18)</f>
        <v>Vyplň údaj</v>
      </c>
      <c r="G55" s="39"/>
      <c r="H55" s="39"/>
      <c r="I55" s="33" t="s">
        <v>37</v>
      </c>
      <c r="J55" s="37" t="str">
        <f>E24</f>
        <v xml:space="preserve"> </v>
      </c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0.32" customHeight="1">
      <c r="A56" s="39"/>
      <c r="B56" s="40"/>
      <c r="C56" s="39"/>
      <c r="D56" s="39"/>
      <c r="E56" s="39"/>
      <c r="F56" s="39"/>
      <c r="G56" s="39"/>
      <c r="H56" s="39"/>
      <c r="I56" s="39"/>
      <c r="J56" s="39"/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29.28" customHeight="1">
      <c r="A57" s="39"/>
      <c r="B57" s="40"/>
      <c r="C57" s="139" t="s">
        <v>133</v>
      </c>
      <c r="D57" s="133"/>
      <c r="E57" s="133"/>
      <c r="F57" s="133"/>
      <c r="G57" s="133"/>
      <c r="H57" s="133"/>
      <c r="I57" s="133"/>
      <c r="J57" s="140" t="s">
        <v>134</v>
      </c>
      <c r="K57" s="133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10.32" customHeight="1">
      <c r="A58" s="39"/>
      <c r="B58" s="40"/>
      <c r="C58" s="39"/>
      <c r="D58" s="39"/>
      <c r="E58" s="39"/>
      <c r="F58" s="39"/>
      <c r="G58" s="39"/>
      <c r="H58" s="39"/>
      <c r="I58" s="39"/>
      <c r="J58" s="39"/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22.8" customHeight="1">
      <c r="A59" s="39"/>
      <c r="B59" s="40"/>
      <c r="C59" s="141" t="s">
        <v>72</v>
      </c>
      <c r="D59" s="39"/>
      <c r="E59" s="39"/>
      <c r="F59" s="39"/>
      <c r="G59" s="39"/>
      <c r="H59" s="39"/>
      <c r="I59" s="39"/>
      <c r="J59" s="91">
        <f>J80</f>
        <v>0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U59" s="20" t="s">
        <v>135</v>
      </c>
    </row>
    <row r="60" s="9" customFormat="1" ht="24.96" customHeight="1">
      <c r="A60" s="9"/>
      <c r="B60" s="142"/>
      <c r="C60" s="9"/>
      <c r="D60" s="143" t="s">
        <v>2617</v>
      </c>
      <c r="E60" s="144"/>
      <c r="F60" s="144"/>
      <c r="G60" s="144"/>
      <c r="H60" s="144"/>
      <c r="I60" s="144"/>
      <c r="J60" s="145">
        <f>J81</f>
        <v>0</v>
      </c>
      <c r="K60" s="9"/>
      <c r="L60" s="14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2" customFormat="1" ht="21.84" customHeight="1">
      <c r="A61" s="39"/>
      <c r="B61" s="40"/>
      <c r="C61" s="39"/>
      <c r="D61" s="39"/>
      <c r="E61" s="39"/>
      <c r="F61" s="39"/>
      <c r="G61" s="39"/>
      <c r="H61" s="39"/>
      <c r="I61" s="39"/>
      <c r="J61" s="39"/>
      <c r="K61" s="39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6.96" customHeight="1">
      <c r="A62" s="39"/>
      <c r="B62" s="56"/>
      <c r="C62" s="57"/>
      <c r="D62" s="57"/>
      <c r="E62" s="57"/>
      <c r="F62" s="57"/>
      <c r="G62" s="57"/>
      <c r="H62" s="57"/>
      <c r="I62" s="57"/>
      <c r="J62" s="57"/>
      <c r="K62" s="57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6" s="2" customFormat="1" ht="6.96" customHeight="1">
      <c r="A66" s="39"/>
      <c r="B66" s="58"/>
      <c r="C66" s="59"/>
      <c r="D66" s="59"/>
      <c r="E66" s="59"/>
      <c r="F66" s="59"/>
      <c r="G66" s="59"/>
      <c r="H66" s="59"/>
      <c r="I66" s="59"/>
      <c r="J66" s="59"/>
      <c r="K66" s="59"/>
      <c r="L66" s="125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</row>
    <row r="67" s="2" customFormat="1" ht="24.96" customHeight="1">
      <c r="A67" s="39"/>
      <c r="B67" s="40"/>
      <c r="C67" s="24" t="s">
        <v>141</v>
      </c>
      <c r="D67" s="39"/>
      <c r="E67" s="39"/>
      <c r="F67" s="39"/>
      <c r="G67" s="39"/>
      <c r="H67" s="39"/>
      <c r="I67" s="39"/>
      <c r="J67" s="39"/>
      <c r="K67" s="39"/>
      <c r="L67" s="125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</row>
    <row r="68" s="2" customFormat="1" ht="6.96" customHeight="1">
      <c r="A68" s="39"/>
      <c r="B68" s="40"/>
      <c r="C68" s="39"/>
      <c r="D68" s="39"/>
      <c r="E68" s="39"/>
      <c r="F68" s="39"/>
      <c r="G68" s="39"/>
      <c r="H68" s="39"/>
      <c r="I68" s="39"/>
      <c r="J68" s="39"/>
      <c r="K68" s="39"/>
      <c r="L68" s="125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</row>
    <row r="69" s="2" customFormat="1" ht="12" customHeight="1">
      <c r="A69" s="39"/>
      <c r="B69" s="40"/>
      <c r="C69" s="33" t="s">
        <v>17</v>
      </c>
      <c r="D69" s="39"/>
      <c r="E69" s="39"/>
      <c r="F69" s="39"/>
      <c r="G69" s="39"/>
      <c r="H69" s="39"/>
      <c r="I69" s="39"/>
      <c r="J69" s="39"/>
      <c r="K69" s="39"/>
      <c r="L69" s="125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</row>
    <row r="70" s="2" customFormat="1" ht="16.5" customHeight="1">
      <c r="A70" s="39"/>
      <c r="B70" s="40"/>
      <c r="C70" s="39"/>
      <c r="D70" s="39"/>
      <c r="E70" s="124" t="str">
        <f>E7</f>
        <v>Kanalizace a vodovod Dolní Beřkovice a Podvlčí</v>
      </c>
      <c r="F70" s="33"/>
      <c r="G70" s="33"/>
      <c r="H70" s="33"/>
      <c r="I70" s="39"/>
      <c r="J70" s="39"/>
      <c r="K70" s="39"/>
      <c r="L70" s="125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1" s="2" customFormat="1" ht="12" customHeight="1">
      <c r="A71" s="39"/>
      <c r="B71" s="40"/>
      <c r="C71" s="33" t="s">
        <v>128</v>
      </c>
      <c r="D71" s="39"/>
      <c r="E71" s="39"/>
      <c r="F71" s="39"/>
      <c r="G71" s="39"/>
      <c r="H71" s="39"/>
      <c r="I71" s="39"/>
      <c r="J71" s="39"/>
      <c r="K71" s="39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2" s="2" customFormat="1" ht="16.5" customHeight="1">
      <c r="A72" s="39"/>
      <c r="B72" s="40"/>
      <c r="C72" s="39"/>
      <c r="D72" s="39"/>
      <c r="E72" s="63" t="str">
        <f>E9</f>
        <v>05 - VRN</v>
      </c>
      <c r="F72" s="39"/>
      <c r="G72" s="39"/>
      <c r="H72" s="39"/>
      <c r="I72" s="39"/>
      <c r="J72" s="39"/>
      <c r="K72" s="39"/>
      <c r="L72" s="125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</row>
    <row r="73" s="2" customFormat="1" ht="6.96" customHeight="1">
      <c r="A73" s="39"/>
      <c r="B73" s="40"/>
      <c r="C73" s="39"/>
      <c r="D73" s="39"/>
      <c r="E73" s="39"/>
      <c r="F73" s="39"/>
      <c r="G73" s="39"/>
      <c r="H73" s="39"/>
      <c r="I73" s="39"/>
      <c r="J73" s="39"/>
      <c r="K73" s="39"/>
      <c r="L73" s="125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</row>
    <row r="74" s="2" customFormat="1" ht="12" customHeight="1">
      <c r="A74" s="39"/>
      <c r="B74" s="40"/>
      <c r="C74" s="33" t="s">
        <v>23</v>
      </c>
      <c r="D74" s="39"/>
      <c r="E74" s="39"/>
      <c r="F74" s="28" t="str">
        <f>F12</f>
        <v xml:space="preserve"> </v>
      </c>
      <c r="G74" s="39"/>
      <c r="H74" s="39"/>
      <c r="I74" s="33" t="s">
        <v>25</v>
      </c>
      <c r="J74" s="65" t="str">
        <f>IF(J12="","",J12)</f>
        <v>18. 4. 2023</v>
      </c>
      <c r="K74" s="39"/>
      <c r="L74" s="125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</row>
    <row r="75" s="2" customFormat="1" ht="6.96" customHeight="1">
      <c r="A75" s="39"/>
      <c r="B75" s="40"/>
      <c r="C75" s="39"/>
      <c r="D75" s="39"/>
      <c r="E75" s="39"/>
      <c r="F75" s="39"/>
      <c r="G75" s="39"/>
      <c r="H75" s="39"/>
      <c r="I75" s="39"/>
      <c r="J75" s="39"/>
      <c r="K75" s="39"/>
      <c r="L75" s="125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40.05" customHeight="1">
      <c r="A76" s="39"/>
      <c r="B76" s="40"/>
      <c r="C76" s="33" t="s">
        <v>27</v>
      </c>
      <c r="D76" s="39"/>
      <c r="E76" s="39"/>
      <c r="F76" s="28" t="str">
        <f>E15</f>
        <v>Obec Dolní Beřkovice, Kláštěrní 110, 27701</v>
      </c>
      <c r="G76" s="39"/>
      <c r="H76" s="39"/>
      <c r="I76" s="33" t="s">
        <v>33</v>
      </c>
      <c r="J76" s="37" t="str">
        <f>E21</f>
        <v>VHS PROJEKT s.r.o., Přemyslova 153, Kralupy n.Vlt.</v>
      </c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5.15" customHeight="1">
      <c r="A77" s="39"/>
      <c r="B77" s="40"/>
      <c r="C77" s="33" t="s">
        <v>31</v>
      </c>
      <c r="D77" s="39"/>
      <c r="E77" s="39"/>
      <c r="F77" s="28" t="str">
        <f>IF(E18="","",E18)</f>
        <v>Vyplň údaj</v>
      </c>
      <c r="G77" s="39"/>
      <c r="H77" s="39"/>
      <c r="I77" s="33" t="s">
        <v>37</v>
      </c>
      <c r="J77" s="37" t="str">
        <f>E24</f>
        <v xml:space="preserve"> </v>
      </c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0.32" customHeight="1">
      <c r="A78" s="39"/>
      <c r="B78" s="40"/>
      <c r="C78" s="39"/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11" customFormat="1" ht="29.28" customHeight="1">
      <c r="A79" s="150"/>
      <c r="B79" s="151"/>
      <c r="C79" s="152" t="s">
        <v>142</v>
      </c>
      <c r="D79" s="153" t="s">
        <v>59</v>
      </c>
      <c r="E79" s="153" t="s">
        <v>55</v>
      </c>
      <c r="F79" s="153" t="s">
        <v>56</v>
      </c>
      <c r="G79" s="153" t="s">
        <v>143</v>
      </c>
      <c r="H79" s="153" t="s">
        <v>144</v>
      </c>
      <c r="I79" s="153" t="s">
        <v>145</v>
      </c>
      <c r="J79" s="153" t="s">
        <v>134</v>
      </c>
      <c r="K79" s="154" t="s">
        <v>146</v>
      </c>
      <c r="L79" s="155"/>
      <c r="M79" s="81" t="s">
        <v>3</v>
      </c>
      <c r="N79" s="82" t="s">
        <v>44</v>
      </c>
      <c r="O79" s="82" t="s">
        <v>147</v>
      </c>
      <c r="P79" s="82" t="s">
        <v>148</v>
      </c>
      <c r="Q79" s="82" t="s">
        <v>149</v>
      </c>
      <c r="R79" s="82" t="s">
        <v>150</v>
      </c>
      <c r="S79" s="82" t="s">
        <v>151</v>
      </c>
      <c r="T79" s="83" t="s">
        <v>152</v>
      </c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0"/>
    </row>
    <row r="80" s="2" customFormat="1" ht="22.8" customHeight="1">
      <c r="A80" s="39"/>
      <c r="B80" s="40"/>
      <c r="C80" s="88" t="s">
        <v>153</v>
      </c>
      <c r="D80" s="39"/>
      <c r="E80" s="39"/>
      <c r="F80" s="39"/>
      <c r="G80" s="39"/>
      <c r="H80" s="39"/>
      <c r="I80" s="39"/>
      <c r="J80" s="156">
        <f>BK80</f>
        <v>0</v>
      </c>
      <c r="K80" s="39"/>
      <c r="L80" s="40"/>
      <c r="M80" s="84"/>
      <c r="N80" s="69"/>
      <c r="O80" s="85"/>
      <c r="P80" s="157">
        <f>P81</f>
        <v>0</v>
      </c>
      <c r="Q80" s="85"/>
      <c r="R80" s="157">
        <f>R81</f>
        <v>0</v>
      </c>
      <c r="S80" s="85"/>
      <c r="T80" s="158">
        <f>T81</f>
        <v>0</v>
      </c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T80" s="20" t="s">
        <v>73</v>
      </c>
      <c r="AU80" s="20" t="s">
        <v>135</v>
      </c>
      <c r="BK80" s="159">
        <f>BK81</f>
        <v>0</v>
      </c>
    </row>
    <row r="81" s="12" customFormat="1" ht="25.92" customHeight="1">
      <c r="A81" s="12"/>
      <c r="B81" s="160"/>
      <c r="C81" s="12"/>
      <c r="D81" s="161" t="s">
        <v>73</v>
      </c>
      <c r="E81" s="162" t="s">
        <v>124</v>
      </c>
      <c r="F81" s="162" t="s">
        <v>2618</v>
      </c>
      <c r="G81" s="12"/>
      <c r="H81" s="12"/>
      <c r="I81" s="163"/>
      <c r="J81" s="164">
        <f>BK81</f>
        <v>0</v>
      </c>
      <c r="K81" s="12"/>
      <c r="L81" s="160"/>
      <c r="M81" s="165"/>
      <c r="N81" s="166"/>
      <c r="O81" s="166"/>
      <c r="P81" s="167">
        <f>SUM(P82:P95)</f>
        <v>0</v>
      </c>
      <c r="Q81" s="166"/>
      <c r="R81" s="167">
        <f>SUM(R82:R95)</f>
        <v>0</v>
      </c>
      <c r="S81" s="166"/>
      <c r="T81" s="168">
        <f>SUM(T82:T95)</f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R81" s="161" t="s">
        <v>186</v>
      </c>
      <c r="AT81" s="169" t="s">
        <v>73</v>
      </c>
      <c r="AU81" s="169" t="s">
        <v>74</v>
      </c>
      <c r="AY81" s="161" t="s">
        <v>156</v>
      </c>
      <c r="BK81" s="170">
        <f>SUM(BK82:BK95)</f>
        <v>0</v>
      </c>
    </row>
    <row r="82" s="2" customFormat="1" ht="16.5" customHeight="1">
      <c r="A82" s="39"/>
      <c r="B82" s="173"/>
      <c r="C82" s="174" t="s">
        <v>81</v>
      </c>
      <c r="D82" s="174" t="s">
        <v>158</v>
      </c>
      <c r="E82" s="175" t="s">
        <v>2619</v>
      </c>
      <c r="F82" s="176" t="s">
        <v>2620</v>
      </c>
      <c r="G82" s="177" t="s">
        <v>161</v>
      </c>
      <c r="H82" s="178">
        <v>6485.3000000000002</v>
      </c>
      <c r="I82" s="179"/>
      <c r="J82" s="180">
        <f>ROUND(I82*H82,2)</f>
        <v>0</v>
      </c>
      <c r="K82" s="176" t="s">
        <v>3</v>
      </c>
      <c r="L82" s="40"/>
      <c r="M82" s="181" t="s">
        <v>3</v>
      </c>
      <c r="N82" s="182" t="s">
        <v>45</v>
      </c>
      <c r="O82" s="73"/>
      <c r="P82" s="183">
        <f>O82*H82</f>
        <v>0</v>
      </c>
      <c r="Q82" s="183">
        <v>0</v>
      </c>
      <c r="R82" s="183">
        <f>Q82*H82</f>
        <v>0</v>
      </c>
      <c r="S82" s="183">
        <v>0</v>
      </c>
      <c r="T82" s="184">
        <f>S82*H82</f>
        <v>0</v>
      </c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R82" s="185" t="s">
        <v>2621</v>
      </c>
      <c r="AT82" s="185" t="s">
        <v>158</v>
      </c>
      <c r="AU82" s="185" t="s">
        <v>81</v>
      </c>
      <c r="AY82" s="20" t="s">
        <v>156</v>
      </c>
      <c r="BE82" s="186">
        <f>IF(N82="základní",J82,0)</f>
        <v>0</v>
      </c>
      <c r="BF82" s="186">
        <f>IF(N82="snížená",J82,0)</f>
        <v>0</v>
      </c>
      <c r="BG82" s="186">
        <f>IF(N82="zákl. přenesená",J82,0)</f>
        <v>0</v>
      </c>
      <c r="BH82" s="186">
        <f>IF(N82="sníž. přenesená",J82,0)</f>
        <v>0</v>
      </c>
      <c r="BI82" s="186">
        <f>IF(N82="nulová",J82,0)</f>
        <v>0</v>
      </c>
      <c r="BJ82" s="20" t="s">
        <v>81</v>
      </c>
      <c r="BK82" s="186">
        <f>ROUND(I82*H82,2)</f>
        <v>0</v>
      </c>
      <c r="BL82" s="20" t="s">
        <v>2621</v>
      </c>
      <c r="BM82" s="185" t="s">
        <v>2622</v>
      </c>
    </row>
    <row r="83" s="13" customFormat="1">
      <c r="A83" s="13"/>
      <c r="B83" s="192"/>
      <c r="C83" s="13"/>
      <c r="D83" s="193" t="s">
        <v>167</v>
      </c>
      <c r="E83" s="194" t="s">
        <v>3</v>
      </c>
      <c r="F83" s="195" t="s">
        <v>2623</v>
      </c>
      <c r="G83" s="13"/>
      <c r="H83" s="196">
        <v>6485.3000000000002</v>
      </c>
      <c r="I83" s="197"/>
      <c r="J83" s="13"/>
      <c r="K83" s="13"/>
      <c r="L83" s="192"/>
      <c r="M83" s="198"/>
      <c r="N83" s="199"/>
      <c r="O83" s="199"/>
      <c r="P83" s="199"/>
      <c r="Q83" s="199"/>
      <c r="R83" s="199"/>
      <c r="S83" s="199"/>
      <c r="T83" s="200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T83" s="194" t="s">
        <v>167</v>
      </c>
      <c r="AU83" s="194" t="s">
        <v>81</v>
      </c>
      <c r="AV83" s="13" t="s">
        <v>22</v>
      </c>
      <c r="AW83" s="13" t="s">
        <v>36</v>
      </c>
      <c r="AX83" s="13" t="s">
        <v>74</v>
      </c>
      <c r="AY83" s="194" t="s">
        <v>156</v>
      </c>
    </row>
    <row r="84" s="14" customFormat="1">
      <c r="A84" s="14"/>
      <c r="B84" s="201"/>
      <c r="C84" s="14"/>
      <c r="D84" s="193" t="s">
        <v>167</v>
      </c>
      <c r="E84" s="202" t="s">
        <v>3</v>
      </c>
      <c r="F84" s="203" t="s">
        <v>174</v>
      </c>
      <c r="G84" s="14"/>
      <c r="H84" s="204">
        <v>6485.3000000000002</v>
      </c>
      <c r="I84" s="205"/>
      <c r="J84" s="14"/>
      <c r="K84" s="14"/>
      <c r="L84" s="201"/>
      <c r="M84" s="206"/>
      <c r="N84" s="207"/>
      <c r="O84" s="207"/>
      <c r="P84" s="207"/>
      <c r="Q84" s="207"/>
      <c r="R84" s="207"/>
      <c r="S84" s="207"/>
      <c r="T84" s="208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T84" s="202" t="s">
        <v>167</v>
      </c>
      <c r="AU84" s="202" t="s">
        <v>81</v>
      </c>
      <c r="AV84" s="14" t="s">
        <v>163</v>
      </c>
      <c r="AW84" s="14" t="s">
        <v>36</v>
      </c>
      <c r="AX84" s="14" t="s">
        <v>81</v>
      </c>
      <c r="AY84" s="202" t="s">
        <v>156</v>
      </c>
    </row>
    <row r="85" s="2" customFormat="1" ht="16.5" customHeight="1">
      <c r="A85" s="39"/>
      <c r="B85" s="173"/>
      <c r="C85" s="174" t="s">
        <v>22</v>
      </c>
      <c r="D85" s="174" t="s">
        <v>158</v>
      </c>
      <c r="E85" s="175" t="s">
        <v>2624</v>
      </c>
      <c r="F85" s="176" t="s">
        <v>2625</v>
      </c>
      <c r="G85" s="177" t="s">
        <v>1610</v>
      </c>
      <c r="H85" s="178">
        <v>1</v>
      </c>
      <c r="I85" s="179"/>
      <c r="J85" s="180">
        <f>ROUND(I85*H85,2)</f>
        <v>0</v>
      </c>
      <c r="K85" s="176" t="s">
        <v>3</v>
      </c>
      <c r="L85" s="40"/>
      <c r="M85" s="181" t="s">
        <v>3</v>
      </c>
      <c r="N85" s="182" t="s">
        <v>45</v>
      </c>
      <c r="O85" s="73"/>
      <c r="P85" s="183">
        <f>O85*H85</f>
        <v>0</v>
      </c>
      <c r="Q85" s="183">
        <v>0</v>
      </c>
      <c r="R85" s="183">
        <f>Q85*H85</f>
        <v>0</v>
      </c>
      <c r="S85" s="183">
        <v>0</v>
      </c>
      <c r="T85" s="184">
        <f>S85*H85</f>
        <v>0</v>
      </c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R85" s="185" t="s">
        <v>2621</v>
      </c>
      <c r="AT85" s="185" t="s">
        <v>158</v>
      </c>
      <c r="AU85" s="185" t="s">
        <v>81</v>
      </c>
      <c r="AY85" s="20" t="s">
        <v>156</v>
      </c>
      <c r="BE85" s="186">
        <f>IF(N85="základní",J85,0)</f>
        <v>0</v>
      </c>
      <c r="BF85" s="186">
        <f>IF(N85="snížená",J85,0)</f>
        <v>0</v>
      </c>
      <c r="BG85" s="186">
        <f>IF(N85="zákl. přenesená",J85,0)</f>
        <v>0</v>
      </c>
      <c r="BH85" s="186">
        <f>IF(N85="sníž. přenesená",J85,0)</f>
        <v>0</v>
      </c>
      <c r="BI85" s="186">
        <f>IF(N85="nulová",J85,0)</f>
        <v>0</v>
      </c>
      <c r="BJ85" s="20" t="s">
        <v>81</v>
      </c>
      <c r="BK85" s="186">
        <f>ROUND(I85*H85,2)</f>
        <v>0</v>
      </c>
      <c r="BL85" s="20" t="s">
        <v>2621</v>
      </c>
      <c r="BM85" s="185" t="s">
        <v>2626</v>
      </c>
    </row>
    <row r="86" s="2" customFormat="1" ht="16.5" customHeight="1">
      <c r="A86" s="39"/>
      <c r="B86" s="173"/>
      <c r="C86" s="174" t="s">
        <v>175</v>
      </c>
      <c r="D86" s="174" t="s">
        <v>158</v>
      </c>
      <c r="E86" s="175" t="s">
        <v>2627</v>
      </c>
      <c r="F86" s="176" t="s">
        <v>2628</v>
      </c>
      <c r="G86" s="177" t="s">
        <v>1610</v>
      </c>
      <c r="H86" s="178">
        <v>1</v>
      </c>
      <c r="I86" s="179"/>
      <c r="J86" s="180">
        <f>ROUND(I86*H86,2)</f>
        <v>0</v>
      </c>
      <c r="K86" s="176" t="s">
        <v>3</v>
      </c>
      <c r="L86" s="40"/>
      <c r="M86" s="181" t="s">
        <v>3</v>
      </c>
      <c r="N86" s="182" t="s">
        <v>45</v>
      </c>
      <c r="O86" s="73"/>
      <c r="P86" s="183">
        <f>O86*H86</f>
        <v>0</v>
      </c>
      <c r="Q86" s="183">
        <v>0</v>
      </c>
      <c r="R86" s="183">
        <f>Q86*H86</f>
        <v>0</v>
      </c>
      <c r="S86" s="183">
        <v>0</v>
      </c>
      <c r="T86" s="184">
        <f>S86*H86</f>
        <v>0</v>
      </c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R86" s="185" t="s">
        <v>2621</v>
      </c>
      <c r="AT86" s="185" t="s">
        <v>158</v>
      </c>
      <c r="AU86" s="185" t="s">
        <v>81</v>
      </c>
      <c r="AY86" s="20" t="s">
        <v>156</v>
      </c>
      <c r="BE86" s="186">
        <f>IF(N86="základní",J86,0)</f>
        <v>0</v>
      </c>
      <c r="BF86" s="186">
        <f>IF(N86="snížená",J86,0)</f>
        <v>0</v>
      </c>
      <c r="BG86" s="186">
        <f>IF(N86="zákl. přenesená",J86,0)</f>
        <v>0</v>
      </c>
      <c r="BH86" s="186">
        <f>IF(N86="sníž. přenesená",J86,0)</f>
        <v>0</v>
      </c>
      <c r="BI86" s="186">
        <f>IF(N86="nulová",J86,0)</f>
        <v>0</v>
      </c>
      <c r="BJ86" s="20" t="s">
        <v>81</v>
      </c>
      <c r="BK86" s="186">
        <f>ROUND(I86*H86,2)</f>
        <v>0</v>
      </c>
      <c r="BL86" s="20" t="s">
        <v>2621</v>
      </c>
      <c r="BM86" s="185" t="s">
        <v>2629</v>
      </c>
    </row>
    <row r="87" s="2" customFormat="1" ht="16.5" customHeight="1">
      <c r="A87" s="39"/>
      <c r="B87" s="173"/>
      <c r="C87" s="174" t="s">
        <v>163</v>
      </c>
      <c r="D87" s="174" t="s">
        <v>158</v>
      </c>
      <c r="E87" s="175" t="s">
        <v>2630</v>
      </c>
      <c r="F87" s="176" t="s">
        <v>2631</v>
      </c>
      <c r="G87" s="177" t="s">
        <v>1610</v>
      </c>
      <c r="H87" s="178">
        <v>1</v>
      </c>
      <c r="I87" s="179"/>
      <c r="J87" s="180">
        <f>ROUND(I87*H87,2)</f>
        <v>0</v>
      </c>
      <c r="K87" s="176" t="s">
        <v>3</v>
      </c>
      <c r="L87" s="40"/>
      <c r="M87" s="181" t="s">
        <v>3</v>
      </c>
      <c r="N87" s="182" t="s">
        <v>45</v>
      </c>
      <c r="O87" s="73"/>
      <c r="P87" s="183">
        <f>O87*H87</f>
        <v>0</v>
      </c>
      <c r="Q87" s="183">
        <v>0</v>
      </c>
      <c r="R87" s="183">
        <f>Q87*H87</f>
        <v>0</v>
      </c>
      <c r="S87" s="183">
        <v>0</v>
      </c>
      <c r="T87" s="184">
        <f>S87*H87</f>
        <v>0</v>
      </c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R87" s="185" t="s">
        <v>2621</v>
      </c>
      <c r="AT87" s="185" t="s">
        <v>158</v>
      </c>
      <c r="AU87" s="185" t="s">
        <v>81</v>
      </c>
      <c r="AY87" s="20" t="s">
        <v>156</v>
      </c>
      <c r="BE87" s="186">
        <f>IF(N87="základní",J87,0)</f>
        <v>0</v>
      </c>
      <c r="BF87" s="186">
        <f>IF(N87="snížená",J87,0)</f>
        <v>0</v>
      </c>
      <c r="BG87" s="186">
        <f>IF(N87="zákl. přenesená",J87,0)</f>
        <v>0</v>
      </c>
      <c r="BH87" s="186">
        <f>IF(N87="sníž. přenesená",J87,0)</f>
        <v>0</v>
      </c>
      <c r="BI87" s="186">
        <f>IF(N87="nulová",J87,0)</f>
        <v>0</v>
      </c>
      <c r="BJ87" s="20" t="s">
        <v>81</v>
      </c>
      <c r="BK87" s="186">
        <f>ROUND(I87*H87,2)</f>
        <v>0</v>
      </c>
      <c r="BL87" s="20" t="s">
        <v>2621</v>
      </c>
      <c r="BM87" s="185" t="s">
        <v>2632</v>
      </c>
    </row>
    <row r="88" s="2" customFormat="1" ht="16.5" customHeight="1">
      <c r="A88" s="39"/>
      <c r="B88" s="173"/>
      <c r="C88" s="174" t="s">
        <v>186</v>
      </c>
      <c r="D88" s="174" t="s">
        <v>158</v>
      </c>
      <c r="E88" s="175" t="s">
        <v>2633</v>
      </c>
      <c r="F88" s="176" t="s">
        <v>2634</v>
      </c>
      <c r="G88" s="177" t="s">
        <v>1610</v>
      </c>
      <c r="H88" s="178">
        <v>2</v>
      </c>
      <c r="I88" s="179"/>
      <c r="J88" s="180">
        <f>ROUND(I88*H88,2)</f>
        <v>0</v>
      </c>
      <c r="K88" s="176" t="s">
        <v>3</v>
      </c>
      <c r="L88" s="40"/>
      <c r="M88" s="181" t="s">
        <v>3</v>
      </c>
      <c r="N88" s="182" t="s">
        <v>45</v>
      </c>
      <c r="O88" s="73"/>
      <c r="P88" s="183">
        <f>O88*H88</f>
        <v>0</v>
      </c>
      <c r="Q88" s="183">
        <v>0</v>
      </c>
      <c r="R88" s="183">
        <f>Q88*H88</f>
        <v>0</v>
      </c>
      <c r="S88" s="183">
        <v>0</v>
      </c>
      <c r="T88" s="184">
        <f>S88*H88</f>
        <v>0</v>
      </c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R88" s="185" t="s">
        <v>2621</v>
      </c>
      <c r="AT88" s="185" t="s">
        <v>158</v>
      </c>
      <c r="AU88" s="185" t="s">
        <v>81</v>
      </c>
      <c r="AY88" s="20" t="s">
        <v>156</v>
      </c>
      <c r="BE88" s="186">
        <f>IF(N88="základní",J88,0)</f>
        <v>0</v>
      </c>
      <c r="BF88" s="186">
        <f>IF(N88="snížená",J88,0)</f>
        <v>0</v>
      </c>
      <c r="BG88" s="186">
        <f>IF(N88="zákl. přenesená",J88,0)</f>
        <v>0</v>
      </c>
      <c r="BH88" s="186">
        <f>IF(N88="sníž. přenesená",J88,0)</f>
        <v>0</v>
      </c>
      <c r="BI88" s="186">
        <f>IF(N88="nulová",J88,0)</f>
        <v>0</v>
      </c>
      <c r="BJ88" s="20" t="s">
        <v>81</v>
      </c>
      <c r="BK88" s="186">
        <f>ROUND(I88*H88,2)</f>
        <v>0</v>
      </c>
      <c r="BL88" s="20" t="s">
        <v>2621</v>
      </c>
      <c r="BM88" s="185" t="s">
        <v>2635</v>
      </c>
    </row>
    <row r="89" s="2" customFormat="1" ht="21.75" customHeight="1">
      <c r="A89" s="39"/>
      <c r="B89" s="173"/>
      <c r="C89" s="174" t="s">
        <v>191</v>
      </c>
      <c r="D89" s="174" t="s">
        <v>158</v>
      </c>
      <c r="E89" s="175" t="s">
        <v>2636</v>
      </c>
      <c r="F89" s="176" t="s">
        <v>2637</v>
      </c>
      <c r="G89" s="177" t="s">
        <v>1610</v>
      </c>
      <c r="H89" s="178">
        <v>1</v>
      </c>
      <c r="I89" s="179"/>
      <c r="J89" s="180">
        <f>ROUND(I89*H89,2)</f>
        <v>0</v>
      </c>
      <c r="K89" s="176" t="s">
        <v>3</v>
      </c>
      <c r="L89" s="40"/>
      <c r="M89" s="181" t="s">
        <v>3</v>
      </c>
      <c r="N89" s="182" t="s">
        <v>45</v>
      </c>
      <c r="O89" s="73"/>
      <c r="P89" s="183">
        <f>O89*H89</f>
        <v>0</v>
      </c>
      <c r="Q89" s="183">
        <v>0</v>
      </c>
      <c r="R89" s="183">
        <f>Q89*H89</f>
        <v>0</v>
      </c>
      <c r="S89" s="183">
        <v>0</v>
      </c>
      <c r="T89" s="184">
        <f>S89*H89</f>
        <v>0</v>
      </c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R89" s="185" t="s">
        <v>2621</v>
      </c>
      <c r="AT89" s="185" t="s">
        <v>158</v>
      </c>
      <c r="AU89" s="185" t="s">
        <v>81</v>
      </c>
      <c r="AY89" s="20" t="s">
        <v>156</v>
      </c>
      <c r="BE89" s="186">
        <f>IF(N89="základní",J89,0)</f>
        <v>0</v>
      </c>
      <c r="BF89" s="186">
        <f>IF(N89="snížená",J89,0)</f>
        <v>0</v>
      </c>
      <c r="BG89" s="186">
        <f>IF(N89="zákl. přenesená",J89,0)</f>
        <v>0</v>
      </c>
      <c r="BH89" s="186">
        <f>IF(N89="sníž. přenesená",J89,0)</f>
        <v>0</v>
      </c>
      <c r="BI89" s="186">
        <f>IF(N89="nulová",J89,0)</f>
        <v>0</v>
      </c>
      <c r="BJ89" s="20" t="s">
        <v>81</v>
      </c>
      <c r="BK89" s="186">
        <f>ROUND(I89*H89,2)</f>
        <v>0</v>
      </c>
      <c r="BL89" s="20" t="s">
        <v>2621</v>
      </c>
      <c r="BM89" s="185" t="s">
        <v>2638</v>
      </c>
    </row>
    <row r="90" s="2" customFormat="1" ht="16.5" customHeight="1">
      <c r="A90" s="39"/>
      <c r="B90" s="173"/>
      <c r="C90" s="174" t="s">
        <v>197</v>
      </c>
      <c r="D90" s="174" t="s">
        <v>158</v>
      </c>
      <c r="E90" s="175" t="s">
        <v>2639</v>
      </c>
      <c r="F90" s="176" t="s">
        <v>2640</v>
      </c>
      <c r="G90" s="177" t="s">
        <v>1610</v>
      </c>
      <c r="H90" s="178">
        <v>1</v>
      </c>
      <c r="I90" s="179"/>
      <c r="J90" s="180">
        <f>ROUND(I90*H90,2)</f>
        <v>0</v>
      </c>
      <c r="K90" s="176" t="s">
        <v>3</v>
      </c>
      <c r="L90" s="40"/>
      <c r="M90" s="181" t="s">
        <v>3</v>
      </c>
      <c r="N90" s="182" t="s">
        <v>45</v>
      </c>
      <c r="O90" s="73"/>
      <c r="P90" s="183">
        <f>O90*H90</f>
        <v>0</v>
      </c>
      <c r="Q90" s="183">
        <v>0</v>
      </c>
      <c r="R90" s="183">
        <f>Q90*H90</f>
        <v>0</v>
      </c>
      <c r="S90" s="183">
        <v>0</v>
      </c>
      <c r="T90" s="184">
        <f>S90*H90</f>
        <v>0</v>
      </c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R90" s="185" t="s">
        <v>2621</v>
      </c>
      <c r="AT90" s="185" t="s">
        <v>158</v>
      </c>
      <c r="AU90" s="185" t="s">
        <v>81</v>
      </c>
      <c r="AY90" s="20" t="s">
        <v>156</v>
      </c>
      <c r="BE90" s="186">
        <f>IF(N90="základní",J90,0)</f>
        <v>0</v>
      </c>
      <c r="BF90" s="186">
        <f>IF(N90="snížená",J90,0)</f>
        <v>0</v>
      </c>
      <c r="BG90" s="186">
        <f>IF(N90="zákl. přenesená",J90,0)</f>
        <v>0</v>
      </c>
      <c r="BH90" s="186">
        <f>IF(N90="sníž. přenesená",J90,0)</f>
        <v>0</v>
      </c>
      <c r="BI90" s="186">
        <f>IF(N90="nulová",J90,0)</f>
        <v>0</v>
      </c>
      <c r="BJ90" s="20" t="s">
        <v>81</v>
      </c>
      <c r="BK90" s="186">
        <f>ROUND(I90*H90,2)</f>
        <v>0</v>
      </c>
      <c r="BL90" s="20" t="s">
        <v>2621</v>
      </c>
      <c r="BM90" s="185" t="s">
        <v>2641</v>
      </c>
    </row>
    <row r="91" s="2" customFormat="1" ht="16.5" customHeight="1">
      <c r="A91" s="39"/>
      <c r="B91" s="173"/>
      <c r="C91" s="174" t="s">
        <v>202</v>
      </c>
      <c r="D91" s="174" t="s">
        <v>158</v>
      </c>
      <c r="E91" s="175" t="s">
        <v>2642</v>
      </c>
      <c r="F91" s="176" t="s">
        <v>2643</v>
      </c>
      <c r="G91" s="177" t="s">
        <v>1610</v>
      </c>
      <c r="H91" s="178">
        <v>1</v>
      </c>
      <c r="I91" s="179"/>
      <c r="J91" s="180">
        <f>ROUND(I91*H91,2)</f>
        <v>0</v>
      </c>
      <c r="K91" s="176" t="s">
        <v>3</v>
      </c>
      <c r="L91" s="40"/>
      <c r="M91" s="181" t="s">
        <v>3</v>
      </c>
      <c r="N91" s="182" t="s">
        <v>45</v>
      </c>
      <c r="O91" s="73"/>
      <c r="P91" s="183">
        <f>O91*H91</f>
        <v>0</v>
      </c>
      <c r="Q91" s="183">
        <v>0</v>
      </c>
      <c r="R91" s="183">
        <f>Q91*H91</f>
        <v>0</v>
      </c>
      <c r="S91" s="183">
        <v>0</v>
      </c>
      <c r="T91" s="184">
        <f>S91*H91</f>
        <v>0</v>
      </c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R91" s="185" t="s">
        <v>2621</v>
      </c>
      <c r="AT91" s="185" t="s">
        <v>158</v>
      </c>
      <c r="AU91" s="185" t="s">
        <v>81</v>
      </c>
      <c r="AY91" s="20" t="s">
        <v>156</v>
      </c>
      <c r="BE91" s="186">
        <f>IF(N91="základní",J91,0)</f>
        <v>0</v>
      </c>
      <c r="BF91" s="186">
        <f>IF(N91="snížená",J91,0)</f>
        <v>0</v>
      </c>
      <c r="BG91" s="186">
        <f>IF(N91="zákl. přenesená",J91,0)</f>
        <v>0</v>
      </c>
      <c r="BH91" s="186">
        <f>IF(N91="sníž. přenesená",J91,0)</f>
        <v>0</v>
      </c>
      <c r="BI91" s="186">
        <f>IF(N91="nulová",J91,0)</f>
        <v>0</v>
      </c>
      <c r="BJ91" s="20" t="s">
        <v>81</v>
      </c>
      <c r="BK91" s="186">
        <f>ROUND(I91*H91,2)</f>
        <v>0</v>
      </c>
      <c r="BL91" s="20" t="s">
        <v>2621</v>
      </c>
      <c r="BM91" s="185" t="s">
        <v>2644</v>
      </c>
    </row>
    <row r="92" s="2" customFormat="1" ht="16.5" customHeight="1">
      <c r="A92" s="39"/>
      <c r="B92" s="173"/>
      <c r="C92" s="174" t="s">
        <v>209</v>
      </c>
      <c r="D92" s="174" t="s">
        <v>158</v>
      </c>
      <c r="E92" s="175" t="s">
        <v>2645</v>
      </c>
      <c r="F92" s="176" t="s">
        <v>2646</v>
      </c>
      <c r="G92" s="177" t="s">
        <v>1610</v>
      </c>
      <c r="H92" s="178">
        <v>4</v>
      </c>
      <c r="I92" s="179"/>
      <c r="J92" s="180">
        <f>ROUND(I92*H92,2)</f>
        <v>0</v>
      </c>
      <c r="K92" s="176" t="s">
        <v>3</v>
      </c>
      <c r="L92" s="40"/>
      <c r="M92" s="181" t="s">
        <v>3</v>
      </c>
      <c r="N92" s="182" t="s">
        <v>45</v>
      </c>
      <c r="O92" s="73"/>
      <c r="P92" s="183">
        <f>O92*H92</f>
        <v>0</v>
      </c>
      <c r="Q92" s="183">
        <v>0</v>
      </c>
      <c r="R92" s="183">
        <f>Q92*H92</f>
        <v>0</v>
      </c>
      <c r="S92" s="183">
        <v>0</v>
      </c>
      <c r="T92" s="184">
        <f>S92*H92</f>
        <v>0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R92" s="185" t="s">
        <v>2621</v>
      </c>
      <c r="AT92" s="185" t="s">
        <v>158</v>
      </c>
      <c r="AU92" s="185" t="s">
        <v>81</v>
      </c>
      <c r="AY92" s="20" t="s">
        <v>156</v>
      </c>
      <c r="BE92" s="186">
        <f>IF(N92="základní",J92,0)</f>
        <v>0</v>
      </c>
      <c r="BF92" s="186">
        <f>IF(N92="snížená",J92,0)</f>
        <v>0</v>
      </c>
      <c r="BG92" s="186">
        <f>IF(N92="zákl. přenesená",J92,0)</f>
        <v>0</v>
      </c>
      <c r="BH92" s="186">
        <f>IF(N92="sníž. přenesená",J92,0)</f>
        <v>0</v>
      </c>
      <c r="BI92" s="186">
        <f>IF(N92="nulová",J92,0)</f>
        <v>0</v>
      </c>
      <c r="BJ92" s="20" t="s">
        <v>81</v>
      </c>
      <c r="BK92" s="186">
        <f>ROUND(I92*H92,2)</f>
        <v>0</v>
      </c>
      <c r="BL92" s="20" t="s">
        <v>2621</v>
      </c>
      <c r="BM92" s="185" t="s">
        <v>2647</v>
      </c>
    </row>
    <row r="93" s="2" customFormat="1" ht="16.5" customHeight="1">
      <c r="A93" s="39"/>
      <c r="B93" s="173"/>
      <c r="C93" s="174" t="s">
        <v>221</v>
      </c>
      <c r="D93" s="174" t="s">
        <v>158</v>
      </c>
      <c r="E93" s="175" t="s">
        <v>2648</v>
      </c>
      <c r="F93" s="176" t="s">
        <v>2649</v>
      </c>
      <c r="G93" s="177" t="s">
        <v>1610</v>
      </c>
      <c r="H93" s="178">
        <v>1</v>
      </c>
      <c r="I93" s="179"/>
      <c r="J93" s="180">
        <f>ROUND(I93*H93,2)</f>
        <v>0</v>
      </c>
      <c r="K93" s="176" t="s">
        <v>3</v>
      </c>
      <c r="L93" s="40"/>
      <c r="M93" s="181" t="s">
        <v>3</v>
      </c>
      <c r="N93" s="182" t="s">
        <v>45</v>
      </c>
      <c r="O93" s="73"/>
      <c r="P93" s="183">
        <f>O93*H93</f>
        <v>0</v>
      </c>
      <c r="Q93" s="183">
        <v>0</v>
      </c>
      <c r="R93" s="183">
        <f>Q93*H93</f>
        <v>0</v>
      </c>
      <c r="S93" s="183">
        <v>0</v>
      </c>
      <c r="T93" s="184">
        <f>S93*H93</f>
        <v>0</v>
      </c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R93" s="185" t="s">
        <v>2621</v>
      </c>
      <c r="AT93" s="185" t="s">
        <v>158</v>
      </c>
      <c r="AU93" s="185" t="s">
        <v>81</v>
      </c>
      <c r="AY93" s="20" t="s">
        <v>156</v>
      </c>
      <c r="BE93" s="186">
        <f>IF(N93="základní",J93,0)</f>
        <v>0</v>
      </c>
      <c r="BF93" s="186">
        <f>IF(N93="snížená",J93,0)</f>
        <v>0</v>
      </c>
      <c r="BG93" s="186">
        <f>IF(N93="zákl. přenesená",J93,0)</f>
        <v>0</v>
      </c>
      <c r="BH93" s="186">
        <f>IF(N93="sníž. přenesená",J93,0)</f>
        <v>0</v>
      </c>
      <c r="BI93" s="186">
        <f>IF(N93="nulová",J93,0)</f>
        <v>0</v>
      </c>
      <c r="BJ93" s="20" t="s">
        <v>81</v>
      </c>
      <c r="BK93" s="186">
        <f>ROUND(I93*H93,2)</f>
        <v>0</v>
      </c>
      <c r="BL93" s="20" t="s">
        <v>2621</v>
      </c>
      <c r="BM93" s="185" t="s">
        <v>2650</v>
      </c>
    </row>
    <row r="94" s="2" customFormat="1" ht="16.5" customHeight="1">
      <c r="A94" s="39"/>
      <c r="B94" s="173"/>
      <c r="C94" s="174" t="s">
        <v>227</v>
      </c>
      <c r="D94" s="174" t="s">
        <v>158</v>
      </c>
      <c r="E94" s="175" t="s">
        <v>2651</v>
      </c>
      <c r="F94" s="176" t="s">
        <v>2652</v>
      </c>
      <c r="G94" s="177" t="s">
        <v>1610</v>
      </c>
      <c r="H94" s="178">
        <v>1</v>
      </c>
      <c r="I94" s="179"/>
      <c r="J94" s="180">
        <f>ROUND(I94*H94,2)</f>
        <v>0</v>
      </c>
      <c r="K94" s="176" t="s">
        <v>3</v>
      </c>
      <c r="L94" s="40"/>
      <c r="M94" s="181" t="s">
        <v>3</v>
      </c>
      <c r="N94" s="182" t="s">
        <v>45</v>
      </c>
      <c r="O94" s="73"/>
      <c r="P94" s="183">
        <f>O94*H94</f>
        <v>0</v>
      </c>
      <c r="Q94" s="183">
        <v>0</v>
      </c>
      <c r="R94" s="183">
        <f>Q94*H94</f>
        <v>0</v>
      </c>
      <c r="S94" s="183">
        <v>0</v>
      </c>
      <c r="T94" s="184">
        <f>S94*H94</f>
        <v>0</v>
      </c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R94" s="185" t="s">
        <v>2621</v>
      </c>
      <c r="AT94" s="185" t="s">
        <v>158</v>
      </c>
      <c r="AU94" s="185" t="s">
        <v>81</v>
      </c>
      <c r="AY94" s="20" t="s">
        <v>156</v>
      </c>
      <c r="BE94" s="186">
        <f>IF(N94="základní",J94,0)</f>
        <v>0</v>
      </c>
      <c r="BF94" s="186">
        <f>IF(N94="snížená",J94,0)</f>
        <v>0</v>
      </c>
      <c r="BG94" s="186">
        <f>IF(N94="zákl. přenesená",J94,0)</f>
        <v>0</v>
      </c>
      <c r="BH94" s="186">
        <f>IF(N94="sníž. přenesená",J94,0)</f>
        <v>0</v>
      </c>
      <c r="BI94" s="186">
        <f>IF(N94="nulová",J94,0)</f>
        <v>0</v>
      </c>
      <c r="BJ94" s="20" t="s">
        <v>81</v>
      </c>
      <c r="BK94" s="186">
        <f>ROUND(I94*H94,2)</f>
        <v>0</v>
      </c>
      <c r="BL94" s="20" t="s">
        <v>2621</v>
      </c>
      <c r="BM94" s="185" t="s">
        <v>2653</v>
      </c>
    </row>
    <row r="95" s="2" customFormat="1" ht="21.75" customHeight="1">
      <c r="A95" s="39"/>
      <c r="B95" s="173"/>
      <c r="C95" s="174" t="s">
        <v>233</v>
      </c>
      <c r="D95" s="174" t="s">
        <v>158</v>
      </c>
      <c r="E95" s="175" t="s">
        <v>2654</v>
      </c>
      <c r="F95" s="176" t="s">
        <v>2655</v>
      </c>
      <c r="G95" s="177" t="s">
        <v>1610</v>
      </c>
      <c r="H95" s="178">
        <v>1</v>
      </c>
      <c r="I95" s="179"/>
      <c r="J95" s="180">
        <f>ROUND(I95*H95,2)</f>
        <v>0</v>
      </c>
      <c r="K95" s="176" t="s">
        <v>3</v>
      </c>
      <c r="L95" s="40"/>
      <c r="M95" s="241" t="s">
        <v>3</v>
      </c>
      <c r="N95" s="242" t="s">
        <v>45</v>
      </c>
      <c r="O95" s="229"/>
      <c r="P95" s="243">
        <f>O95*H95</f>
        <v>0</v>
      </c>
      <c r="Q95" s="243">
        <v>0</v>
      </c>
      <c r="R95" s="243">
        <f>Q95*H95</f>
        <v>0</v>
      </c>
      <c r="S95" s="243">
        <v>0</v>
      </c>
      <c r="T95" s="244">
        <f>S95*H95</f>
        <v>0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2621</v>
      </c>
      <c r="AT95" s="185" t="s">
        <v>158</v>
      </c>
      <c r="AU95" s="185" t="s">
        <v>81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2621</v>
      </c>
      <c r="BM95" s="185" t="s">
        <v>2656</v>
      </c>
    </row>
    <row r="96" s="2" customFormat="1" ht="6.96" customHeight="1">
      <c r="A96" s="39"/>
      <c r="B96" s="56"/>
      <c r="C96" s="57"/>
      <c r="D96" s="57"/>
      <c r="E96" s="57"/>
      <c r="F96" s="57"/>
      <c r="G96" s="57"/>
      <c r="H96" s="57"/>
      <c r="I96" s="57"/>
      <c r="J96" s="57"/>
      <c r="K96" s="57"/>
      <c r="L96" s="40"/>
      <c r="M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</sheetData>
  <autoFilter ref="C79:K95"/>
  <mergeCells count="9">
    <mergeCell ref="E7:H7"/>
    <mergeCell ref="E9:H9"/>
    <mergeCell ref="E18:H18"/>
    <mergeCell ref="E27:H27"/>
    <mergeCell ref="E48:H48"/>
    <mergeCell ref="E50:H50"/>
    <mergeCell ref="E70:H70"/>
    <mergeCell ref="E72:H7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/>
  </sheetViews>
  <cols>
    <col min="1" max="1" width="8.332031" style="245" customWidth="1"/>
    <col min="2" max="2" width="1.667969" style="245" customWidth="1"/>
    <col min="3" max="4" width="5" style="245" customWidth="1"/>
    <col min="5" max="5" width="11.66016" style="245" customWidth="1"/>
    <col min="6" max="6" width="9.160156" style="245" customWidth="1"/>
    <col min="7" max="7" width="5" style="245" customWidth="1"/>
    <col min="8" max="8" width="77.83203" style="245" customWidth="1"/>
    <col min="9" max="10" width="20" style="245" customWidth="1"/>
    <col min="11" max="11" width="1.667969" style="245" customWidth="1"/>
  </cols>
  <sheetData>
    <row r="1" s="1" customFormat="1" ht="37.5" customHeight="1"/>
    <row r="2" s="1" customFormat="1" ht="7.5" customHeight="1">
      <c r="B2" s="246"/>
      <c r="C2" s="247"/>
      <c r="D2" s="247"/>
      <c r="E2" s="247"/>
      <c r="F2" s="247"/>
      <c r="G2" s="247"/>
      <c r="H2" s="247"/>
      <c r="I2" s="247"/>
      <c r="J2" s="247"/>
      <c r="K2" s="248"/>
    </row>
    <row r="3" s="17" customFormat="1" ht="45" customHeight="1">
      <c r="B3" s="249"/>
      <c r="C3" s="250" t="s">
        <v>2657</v>
      </c>
      <c r="D3" s="250"/>
      <c r="E3" s="250"/>
      <c r="F3" s="250"/>
      <c r="G3" s="250"/>
      <c r="H3" s="250"/>
      <c r="I3" s="250"/>
      <c r="J3" s="250"/>
      <c r="K3" s="251"/>
    </row>
    <row r="4" s="1" customFormat="1" ht="25.5" customHeight="1">
      <c r="B4" s="252"/>
      <c r="C4" s="253" t="s">
        <v>2658</v>
      </c>
      <c r="D4" s="253"/>
      <c r="E4" s="253"/>
      <c r="F4" s="253"/>
      <c r="G4" s="253"/>
      <c r="H4" s="253"/>
      <c r="I4" s="253"/>
      <c r="J4" s="253"/>
      <c r="K4" s="254"/>
    </row>
    <row r="5" s="1" customFormat="1" ht="5.25" customHeight="1">
      <c r="B5" s="252"/>
      <c r="C5" s="255"/>
      <c r="D5" s="255"/>
      <c r="E5" s="255"/>
      <c r="F5" s="255"/>
      <c r="G5" s="255"/>
      <c r="H5" s="255"/>
      <c r="I5" s="255"/>
      <c r="J5" s="255"/>
      <c r="K5" s="254"/>
    </row>
    <row r="6" s="1" customFormat="1" ht="15" customHeight="1">
      <c r="B6" s="252"/>
      <c r="C6" s="256" t="s">
        <v>2659</v>
      </c>
      <c r="D6" s="256"/>
      <c r="E6" s="256"/>
      <c r="F6" s="256"/>
      <c r="G6" s="256"/>
      <c r="H6" s="256"/>
      <c r="I6" s="256"/>
      <c r="J6" s="256"/>
      <c r="K6" s="254"/>
    </row>
    <row r="7" s="1" customFormat="1" ht="15" customHeight="1">
      <c r="B7" s="257"/>
      <c r="C7" s="256" t="s">
        <v>2660</v>
      </c>
      <c r="D7" s="256"/>
      <c r="E7" s="256"/>
      <c r="F7" s="256"/>
      <c r="G7" s="256"/>
      <c r="H7" s="256"/>
      <c r="I7" s="256"/>
      <c r="J7" s="256"/>
      <c r="K7" s="254"/>
    </row>
    <row r="8" s="1" customFormat="1" ht="12.75" customHeight="1">
      <c r="B8" s="257"/>
      <c r="C8" s="256"/>
      <c r="D8" s="256"/>
      <c r="E8" s="256"/>
      <c r="F8" s="256"/>
      <c r="G8" s="256"/>
      <c r="H8" s="256"/>
      <c r="I8" s="256"/>
      <c r="J8" s="256"/>
      <c r="K8" s="254"/>
    </row>
    <row r="9" s="1" customFormat="1" ht="15" customHeight="1">
      <c r="B9" s="257"/>
      <c r="C9" s="256" t="s">
        <v>2661</v>
      </c>
      <c r="D9" s="256"/>
      <c r="E9" s="256"/>
      <c r="F9" s="256"/>
      <c r="G9" s="256"/>
      <c r="H9" s="256"/>
      <c r="I9" s="256"/>
      <c r="J9" s="256"/>
      <c r="K9" s="254"/>
    </row>
    <row r="10" s="1" customFormat="1" ht="15" customHeight="1">
      <c r="B10" s="257"/>
      <c r="C10" s="256"/>
      <c r="D10" s="256" t="s">
        <v>2662</v>
      </c>
      <c r="E10" s="256"/>
      <c r="F10" s="256"/>
      <c r="G10" s="256"/>
      <c r="H10" s="256"/>
      <c r="I10" s="256"/>
      <c r="J10" s="256"/>
      <c r="K10" s="254"/>
    </row>
    <row r="11" s="1" customFormat="1" ht="15" customHeight="1">
      <c r="B11" s="257"/>
      <c r="C11" s="258"/>
      <c r="D11" s="256" t="s">
        <v>2663</v>
      </c>
      <c r="E11" s="256"/>
      <c r="F11" s="256"/>
      <c r="G11" s="256"/>
      <c r="H11" s="256"/>
      <c r="I11" s="256"/>
      <c r="J11" s="256"/>
      <c r="K11" s="254"/>
    </row>
    <row r="12" s="1" customFormat="1" ht="15" customHeight="1">
      <c r="B12" s="257"/>
      <c r="C12" s="258"/>
      <c r="D12" s="256"/>
      <c r="E12" s="256"/>
      <c r="F12" s="256"/>
      <c r="G12" s="256"/>
      <c r="H12" s="256"/>
      <c r="I12" s="256"/>
      <c r="J12" s="256"/>
      <c r="K12" s="254"/>
    </row>
    <row r="13" s="1" customFormat="1" ht="15" customHeight="1">
      <c r="B13" s="257"/>
      <c r="C13" s="258"/>
      <c r="D13" s="259" t="s">
        <v>2664</v>
      </c>
      <c r="E13" s="256"/>
      <c r="F13" s="256"/>
      <c r="G13" s="256"/>
      <c r="H13" s="256"/>
      <c r="I13" s="256"/>
      <c r="J13" s="256"/>
      <c r="K13" s="254"/>
    </row>
    <row r="14" s="1" customFormat="1" ht="12.75" customHeight="1">
      <c r="B14" s="257"/>
      <c r="C14" s="258"/>
      <c r="D14" s="258"/>
      <c r="E14" s="258"/>
      <c r="F14" s="258"/>
      <c r="G14" s="258"/>
      <c r="H14" s="258"/>
      <c r="I14" s="258"/>
      <c r="J14" s="258"/>
      <c r="K14" s="254"/>
    </row>
    <row r="15" s="1" customFormat="1" ht="15" customHeight="1">
      <c r="B15" s="257"/>
      <c r="C15" s="258"/>
      <c r="D15" s="256" t="s">
        <v>2665</v>
      </c>
      <c r="E15" s="256"/>
      <c r="F15" s="256"/>
      <c r="G15" s="256"/>
      <c r="H15" s="256"/>
      <c r="I15" s="256"/>
      <c r="J15" s="256"/>
      <c r="K15" s="254"/>
    </row>
    <row r="16" s="1" customFormat="1" ht="15" customHeight="1">
      <c r="B16" s="257"/>
      <c r="C16" s="258"/>
      <c r="D16" s="256" t="s">
        <v>2666</v>
      </c>
      <c r="E16" s="256"/>
      <c r="F16" s="256"/>
      <c r="G16" s="256"/>
      <c r="H16" s="256"/>
      <c r="I16" s="256"/>
      <c r="J16" s="256"/>
      <c r="K16" s="254"/>
    </row>
    <row r="17" s="1" customFormat="1" ht="15" customHeight="1">
      <c r="B17" s="257"/>
      <c r="C17" s="258"/>
      <c r="D17" s="256" t="s">
        <v>2667</v>
      </c>
      <c r="E17" s="256"/>
      <c r="F17" s="256"/>
      <c r="G17" s="256"/>
      <c r="H17" s="256"/>
      <c r="I17" s="256"/>
      <c r="J17" s="256"/>
      <c r="K17" s="254"/>
    </row>
    <row r="18" s="1" customFormat="1" ht="15" customHeight="1">
      <c r="B18" s="257"/>
      <c r="C18" s="258"/>
      <c r="D18" s="258"/>
      <c r="E18" s="260" t="s">
        <v>2668</v>
      </c>
      <c r="F18" s="256" t="s">
        <v>2669</v>
      </c>
      <c r="G18" s="256"/>
      <c r="H18" s="256"/>
      <c r="I18" s="256"/>
      <c r="J18" s="256"/>
      <c r="K18" s="254"/>
    </row>
    <row r="19" s="1" customFormat="1" ht="15" customHeight="1">
      <c r="B19" s="257"/>
      <c r="C19" s="258"/>
      <c r="D19" s="258"/>
      <c r="E19" s="260" t="s">
        <v>80</v>
      </c>
      <c r="F19" s="256" t="s">
        <v>2670</v>
      </c>
      <c r="G19" s="256"/>
      <c r="H19" s="256"/>
      <c r="I19" s="256"/>
      <c r="J19" s="256"/>
      <c r="K19" s="254"/>
    </row>
    <row r="20" s="1" customFormat="1" ht="15" customHeight="1">
      <c r="B20" s="257"/>
      <c r="C20" s="258"/>
      <c r="D20" s="258"/>
      <c r="E20" s="260" t="s">
        <v>2671</v>
      </c>
      <c r="F20" s="256" t="s">
        <v>2672</v>
      </c>
      <c r="G20" s="256"/>
      <c r="H20" s="256"/>
      <c r="I20" s="256"/>
      <c r="J20" s="256"/>
      <c r="K20" s="254"/>
    </row>
    <row r="21" s="1" customFormat="1" ht="15" customHeight="1">
      <c r="B21" s="257"/>
      <c r="C21" s="258"/>
      <c r="D21" s="258"/>
      <c r="E21" s="260" t="s">
        <v>125</v>
      </c>
      <c r="F21" s="256" t="s">
        <v>2673</v>
      </c>
      <c r="G21" s="256"/>
      <c r="H21" s="256"/>
      <c r="I21" s="256"/>
      <c r="J21" s="256"/>
      <c r="K21" s="254"/>
    </row>
    <row r="22" s="1" customFormat="1" ht="15" customHeight="1">
      <c r="B22" s="257"/>
      <c r="C22" s="258"/>
      <c r="D22" s="258"/>
      <c r="E22" s="260" t="s">
        <v>2674</v>
      </c>
      <c r="F22" s="256" t="s">
        <v>2675</v>
      </c>
      <c r="G22" s="256"/>
      <c r="H22" s="256"/>
      <c r="I22" s="256"/>
      <c r="J22" s="256"/>
      <c r="K22" s="254"/>
    </row>
    <row r="23" s="1" customFormat="1" ht="15" customHeight="1">
      <c r="B23" s="257"/>
      <c r="C23" s="258"/>
      <c r="D23" s="258"/>
      <c r="E23" s="260" t="s">
        <v>87</v>
      </c>
      <c r="F23" s="256" t="s">
        <v>2676</v>
      </c>
      <c r="G23" s="256"/>
      <c r="H23" s="256"/>
      <c r="I23" s="256"/>
      <c r="J23" s="256"/>
      <c r="K23" s="254"/>
    </row>
    <row r="24" s="1" customFormat="1" ht="12.75" customHeight="1">
      <c r="B24" s="257"/>
      <c r="C24" s="258"/>
      <c r="D24" s="258"/>
      <c r="E24" s="258"/>
      <c r="F24" s="258"/>
      <c r="G24" s="258"/>
      <c r="H24" s="258"/>
      <c r="I24" s="258"/>
      <c r="J24" s="258"/>
      <c r="K24" s="254"/>
    </row>
    <row r="25" s="1" customFormat="1" ht="15" customHeight="1">
      <c r="B25" s="257"/>
      <c r="C25" s="256" t="s">
        <v>2677</v>
      </c>
      <c r="D25" s="256"/>
      <c r="E25" s="256"/>
      <c r="F25" s="256"/>
      <c r="G25" s="256"/>
      <c r="H25" s="256"/>
      <c r="I25" s="256"/>
      <c r="J25" s="256"/>
      <c r="K25" s="254"/>
    </row>
    <row r="26" s="1" customFormat="1" ht="15" customHeight="1">
      <c r="B26" s="257"/>
      <c r="C26" s="256" t="s">
        <v>2678</v>
      </c>
      <c r="D26" s="256"/>
      <c r="E26" s="256"/>
      <c r="F26" s="256"/>
      <c r="G26" s="256"/>
      <c r="H26" s="256"/>
      <c r="I26" s="256"/>
      <c r="J26" s="256"/>
      <c r="K26" s="254"/>
    </row>
    <row r="27" s="1" customFormat="1" ht="15" customHeight="1">
      <c r="B27" s="257"/>
      <c r="C27" s="256"/>
      <c r="D27" s="256" t="s">
        <v>2679</v>
      </c>
      <c r="E27" s="256"/>
      <c r="F27" s="256"/>
      <c r="G27" s="256"/>
      <c r="H27" s="256"/>
      <c r="I27" s="256"/>
      <c r="J27" s="256"/>
      <c r="K27" s="254"/>
    </row>
    <row r="28" s="1" customFormat="1" ht="15" customHeight="1">
      <c r="B28" s="257"/>
      <c r="C28" s="258"/>
      <c r="D28" s="256" t="s">
        <v>2680</v>
      </c>
      <c r="E28" s="256"/>
      <c r="F28" s="256"/>
      <c r="G28" s="256"/>
      <c r="H28" s="256"/>
      <c r="I28" s="256"/>
      <c r="J28" s="256"/>
      <c r="K28" s="254"/>
    </row>
    <row r="29" s="1" customFormat="1" ht="12.75" customHeight="1">
      <c r="B29" s="257"/>
      <c r="C29" s="258"/>
      <c r="D29" s="258"/>
      <c r="E29" s="258"/>
      <c r="F29" s="258"/>
      <c r="G29" s="258"/>
      <c r="H29" s="258"/>
      <c r="I29" s="258"/>
      <c r="J29" s="258"/>
      <c r="K29" s="254"/>
    </row>
    <row r="30" s="1" customFormat="1" ht="15" customHeight="1">
      <c r="B30" s="257"/>
      <c r="C30" s="258"/>
      <c r="D30" s="256" t="s">
        <v>2681</v>
      </c>
      <c r="E30" s="256"/>
      <c r="F30" s="256"/>
      <c r="G30" s="256"/>
      <c r="H30" s="256"/>
      <c r="I30" s="256"/>
      <c r="J30" s="256"/>
      <c r="K30" s="254"/>
    </row>
    <row r="31" s="1" customFormat="1" ht="15" customHeight="1">
      <c r="B31" s="257"/>
      <c r="C31" s="258"/>
      <c r="D31" s="256" t="s">
        <v>2682</v>
      </c>
      <c r="E31" s="256"/>
      <c r="F31" s="256"/>
      <c r="G31" s="256"/>
      <c r="H31" s="256"/>
      <c r="I31" s="256"/>
      <c r="J31" s="256"/>
      <c r="K31" s="254"/>
    </row>
    <row r="32" s="1" customFormat="1" ht="12.75" customHeight="1">
      <c r="B32" s="257"/>
      <c r="C32" s="258"/>
      <c r="D32" s="258"/>
      <c r="E32" s="258"/>
      <c r="F32" s="258"/>
      <c r="G32" s="258"/>
      <c r="H32" s="258"/>
      <c r="I32" s="258"/>
      <c r="J32" s="258"/>
      <c r="K32" s="254"/>
    </row>
    <row r="33" s="1" customFormat="1" ht="15" customHeight="1">
      <c r="B33" s="257"/>
      <c r="C33" s="258"/>
      <c r="D33" s="256" t="s">
        <v>2683</v>
      </c>
      <c r="E33" s="256"/>
      <c r="F33" s="256"/>
      <c r="G33" s="256"/>
      <c r="H33" s="256"/>
      <c r="I33" s="256"/>
      <c r="J33" s="256"/>
      <c r="K33" s="254"/>
    </row>
    <row r="34" s="1" customFormat="1" ht="15" customHeight="1">
      <c r="B34" s="257"/>
      <c r="C34" s="258"/>
      <c r="D34" s="256" t="s">
        <v>2684</v>
      </c>
      <c r="E34" s="256"/>
      <c r="F34" s="256"/>
      <c r="G34" s="256"/>
      <c r="H34" s="256"/>
      <c r="I34" s="256"/>
      <c r="J34" s="256"/>
      <c r="K34" s="254"/>
    </row>
    <row r="35" s="1" customFormat="1" ht="15" customHeight="1">
      <c r="B35" s="257"/>
      <c r="C35" s="258"/>
      <c r="D35" s="256" t="s">
        <v>2685</v>
      </c>
      <c r="E35" s="256"/>
      <c r="F35" s="256"/>
      <c r="G35" s="256"/>
      <c r="H35" s="256"/>
      <c r="I35" s="256"/>
      <c r="J35" s="256"/>
      <c r="K35" s="254"/>
    </row>
    <row r="36" s="1" customFormat="1" ht="15" customHeight="1">
      <c r="B36" s="257"/>
      <c r="C36" s="258"/>
      <c r="D36" s="256"/>
      <c r="E36" s="259" t="s">
        <v>142</v>
      </c>
      <c r="F36" s="256"/>
      <c r="G36" s="256" t="s">
        <v>2686</v>
      </c>
      <c r="H36" s="256"/>
      <c r="I36" s="256"/>
      <c r="J36" s="256"/>
      <c r="K36" s="254"/>
    </row>
    <row r="37" s="1" customFormat="1" ht="30.75" customHeight="1">
      <c r="B37" s="257"/>
      <c r="C37" s="258"/>
      <c r="D37" s="256"/>
      <c r="E37" s="259" t="s">
        <v>2687</v>
      </c>
      <c r="F37" s="256"/>
      <c r="G37" s="256" t="s">
        <v>2688</v>
      </c>
      <c r="H37" s="256"/>
      <c r="I37" s="256"/>
      <c r="J37" s="256"/>
      <c r="K37" s="254"/>
    </row>
    <row r="38" s="1" customFormat="1" ht="15" customHeight="1">
      <c r="B38" s="257"/>
      <c r="C38" s="258"/>
      <c r="D38" s="256"/>
      <c r="E38" s="259" t="s">
        <v>55</v>
      </c>
      <c r="F38" s="256"/>
      <c r="G38" s="256" t="s">
        <v>2689</v>
      </c>
      <c r="H38" s="256"/>
      <c r="I38" s="256"/>
      <c r="J38" s="256"/>
      <c r="K38" s="254"/>
    </row>
    <row r="39" s="1" customFormat="1" ht="15" customHeight="1">
      <c r="B39" s="257"/>
      <c r="C39" s="258"/>
      <c r="D39" s="256"/>
      <c r="E39" s="259" t="s">
        <v>56</v>
      </c>
      <c r="F39" s="256"/>
      <c r="G39" s="256" t="s">
        <v>2690</v>
      </c>
      <c r="H39" s="256"/>
      <c r="I39" s="256"/>
      <c r="J39" s="256"/>
      <c r="K39" s="254"/>
    </row>
    <row r="40" s="1" customFormat="1" ht="15" customHeight="1">
      <c r="B40" s="257"/>
      <c r="C40" s="258"/>
      <c r="D40" s="256"/>
      <c r="E40" s="259" t="s">
        <v>143</v>
      </c>
      <c r="F40" s="256"/>
      <c r="G40" s="256" t="s">
        <v>2691</v>
      </c>
      <c r="H40" s="256"/>
      <c r="I40" s="256"/>
      <c r="J40" s="256"/>
      <c r="K40" s="254"/>
    </row>
    <row r="41" s="1" customFormat="1" ht="15" customHeight="1">
      <c r="B41" s="257"/>
      <c r="C41" s="258"/>
      <c r="D41" s="256"/>
      <c r="E41" s="259" t="s">
        <v>144</v>
      </c>
      <c r="F41" s="256"/>
      <c r="G41" s="256" t="s">
        <v>2692</v>
      </c>
      <c r="H41" s="256"/>
      <c r="I41" s="256"/>
      <c r="J41" s="256"/>
      <c r="K41" s="254"/>
    </row>
    <row r="42" s="1" customFormat="1" ht="15" customHeight="1">
      <c r="B42" s="257"/>
      <c r="C42" s="258"/>
      <c r="D42" s="256"/>
      <c r="E42" s="259" t="s">
        <v>2693</v>
      </c>
      <c r="F42" s="256"/>
      <c r="G42" s="256" t="s">
        <v>2694</v>
      </c>
      <c r="H42" s="256"/>
      <c r="I42" s="256"/>
      <c r="J42" s="256"/>
      <c r="K42" s="254"/>
    </row>
    <row r="43" s="1" customFormat="1" ht="15" customHeight="1">
      <c r="B43" s="257"/>
      <c r="C43" s="258"/>
      <c r="D43" s="256"/>
      <c r="E43" s="259"/>
      <c r="F43" s="256"/>
      <c r="G43" s="256" t="s">
        <v>2695</v>
      </c>
      <c r="H43" s="256"/>
      <c r="I43" s="256"/>
      <c r="J43" s="256"/>
      <c r="K43" s="254"/>
    </row>
    <row r="44" s="1" customFormat="1" ht="15" customHeight="1">
      <c r="B44" s="257"/>
      <c r="C44" s="258"/>
      <c r="D44" s="256"/>
      <c r="E44" s="259" t="s">
        <v>2696</v>
      </c>
      <c r="F44" s="256"/>
      <c r="G44" s="256" t="s">
        <v>2697</v>
      </c>
      <c r="H44" s="256"/>
      <c r="I44" s="256"/>
      <c r="J44" s="256"/>
      <c r="K44" s="254"/>
    </row>
    <row r="45" s="1" customFormat="1" ht="15" customHeight="1">
      <c r="B45" s="257"/>
      <c r="C45" s="258"/>
      <c r="D45" s="256"/>
      <c r="E45" s="259" t="s">
        <v>146</v>
      </c>
      <c r="F45" s="256"/>
      <c r="G45" s="256" t="s">
        <v>2698</v>
      </c>
      <c r="H45" s="256"/>
      <c r="I45" s="256"/>
      <c r="J45" s="256"/>
      <c r="K45" s="254"/>
    </row>
    <row r="46" s="1" customFormat="1" ht="12.75" customHeight="1">
      <c r="B46" s="257"/>
      <c r="C46" s="258"/>
      <c r="D46" s="256"/>
      <c r="E46" s="256"/>
      <c r="F46" s="256"/>
      <c r="G46" s="256"/>
      <c r="H46" s="256"/>
      <c r="I46" s="256"/>
      <c r="J46" s="256"/>
      <c r="K46" s="254"/>
    </row>
    <row r="47" s="1" customFormat="1" ht="15" customHeight="1">
      <c r="B47" s="257"/>
      <c r="C47" s="258"/>
      <c r="D47" s="256" t="s">
        <v>2699</v>
      </c>
      <c r="E47" s="256"/>
      <c r="F47" s="256"/>
      <c r="G47" s="256"/>
      <c r="H47" s="256"/>
      <c r="I47" s="256"/>
      <c r="J47" s="256"/>
      <c r="K47" s="254"/>
    </row>
    <row r="48" s="1" customFormat="1" ht="15" customHeight="1">
      <c r="B48" s="257"/>
      <c r="C48" s="258"/>
      <c r="D48" s="258"/>
      <c r="E48" s="256" t="s">
        <v>2700</v>
      </c>
      <c r="F48" s="256"/>
      <c r="G48" s="256"/>
      <c r="H48" s="256"/>
      <c r="I48" s="256"/>
      <c r="J48" s="256"/>
      <c r="K48" s="254"/>
    </row>
    <row r="49" s="1" customFormat="1" ht="15" customHeight="1">
      <c r="B49" s="257"/>
      <c r="C49" s="258"/>
      <c r="D49" s="258"/>
      <c r="E49" s="256" t="s">
        <v>2701</v>
      </c>
      <c r="F49" s="256"/>
      <c r="G49" s="256"/>
      <c r="H49" s="256"/>
      <c r="I49" s="256"/>
      <c r="J49" s="256"/>
      <c r="K49" s="254"/>
    </row>
    <row r="50" s="1" customFormat="1" ht="15" customHeight="1">
      <c r="B50" s="257"/>
      <c r="C50" s="258"/>
      <c r="D50" s="258"/>
      <c r="E50" s="256" t="s">
        <v>2702</v>
      </c>
      <c r="F50" s="256"/>
      <c r="G50" s="256"/>
      <c r="H50" s="256"/>
      <c r="I50" s="256"/>
      <c r="J50" s="256"/>
      <c r="K50" s="254"/>
    </row>
    <row r="51" s="1" customFormat="1" ht="15" customHeight="1">
      <c r="B51" s="257"/>
      <c r="C51" s="258"/>
      <c r="D51" s="256" t="s">
        <v>2703</v>
      </c>
      <c r="E51" s="256"/>
      <c r="F51" s="256"/>
      <c r="G51" s="256"/>
      <c r="H51" s="256"/>
      <c r="I51" s="256"/>
      <c r="J51" s="256"/>
      <c r="K51" s="254"/>
    </row>
    <row r="52" s="1" customFormat="1" ht="25.5" customHeight="1">
      <c r="B52" s="252"/>
      <c r="C52" s="253" t="s">
        <v>2704</v>
      </c>
      <c r="D52" s="253"/>
      <c r="E52" s="253"/>
      <c r="F52" s="253"/>
      <c r="G52" s="253"/>
      <c r="H52" s="253"/>
      <c r="I52" s="253"/>
      <c r="J52" s="253"/>
      <c r="K52" s="254"/>
    </row>
    <row r="53" s="1" customFormat="1" ht="5.25" customHeight="1">
      <c r="B53" s="252"/>
      <c r="C53" s="255"/>
      <c r="D53" s="255"/>
      <c r="E53" s="255"/>
      <c r="F53" s="255"/>
      <c r="G53" s="255"/>
      <c r="H53" s="255"/>
      <c r="I53" s="255"/>
      <c r="J53" s="255"/>
      <c r="K53" s="254"/>
    </row>
    <row r="54" s="1" customFormat="1" ht="15" customHeight="1">
      <c r="B54" s="252"/>
      <c r="C54" s="256" t="s">
        <v>2705</v>
      </c>
      <c r="D54" s="256"/>
      <c r="E54" s="256"/>
      <c r="F54" s="256"/>
      <c r="G54" s="256"/>
      <c r="H54" s="256"/>
      <c r="I54" s="256"/>
      <c r="J54" s="256"/>
      <c r="K54" s="254"/>
    </row>
    <row r="55" s="1" customFormat="1" ht="15" customHeight="1">
      <c r="B55" s="252"/>
      <c r="C55" s="256" t="s">
        <v>2706</v>
      </c>
      <c r="D55" s="256"/>
      <c r="E55" s="256"/>
      <c r="F55" s="256"/>
      <c r="G55" s="256"/>
      <c r="H55" s="256"/>
      <c r="I55" s="256"/>
      <c r="J55" s="256"/>
      <c r="K55" s="254"/>
    </row>
    <row r="56" s="1" customFormat="1" ht="12.75" customHeight="1">
      <c r="B56" s="252"/>
      <c r="C56" s="256"/>
      <c r="D56" s="256"/>
      <c r="E56" s="256"/>
      <c r="F56" s="256"/>
      <c r="G56" s="256"/>
      <c r="H56" s="256"/>
      <c r="I56" s="256"/>
      <c r="J56" s="256"/>
      <c r="K56" s="254"/>
    </row>
    <row r="57" s="1" customFormat="1" ht="15" customHeight="1">
      <c r="B57" s="252"/>
      <c r="C57" s="256" t="s">
        <v>2707</v>
      </c>
      <c r="D57" s="256"/>
      <c r="E57" s="256"/>
      <c r="F57" s="256"/>
      <c r="G57" s="256"/>
      <c r="H57" s="256"/>
      <c r="I57" s="256"/>
      <c r="J57" s="256"/>
      <c r="K57" s="254"/>
    </row>
    <row r="58" s="1" customFormat="1" ht="15" customHeight="1">
      <c r="B58" s="252"/>
      <c r="C58" s="258"/>
      <c r="D58" s="256" t="s">
        <v>2708</v>
      </c>
      <c r="E58" s="256"/>
      <c r="F58" s="256"/>
      <c r="G58" s="256"/>
      <c r="H58" s="256"/>
      <c r="I58" s="256"/>
      <c r="J58" s="256"/>
      <c r="K58" s="254"/>
    </row>
    <row r="59" s="1" customFormat="1" ht="15" customHeight="1">
      <c r="B59" s="252"/>
      <c r="C59" s="258"/>
      <c r="D59" s="256" t="s">
        <v>2709</v>
      </c>
      <c r="E59" s="256"/>
      <c r="F59" s="256"/>
      <c r="G59" s="256"/>
      <c r="H59" s="256"/>
      <c r="I59" s="256"/>
      <c r="J59" s="256"/>
      <c r="K59" s="254"/>
    </row>
    <row r="60" s="1" customFormat="1" ht="15" customHeight="1">
      <c r="B60" s="252"/>
      <c r="C60" s="258"/>
      <c r="D60" s="256" t="s">
        <v>2710</v>
      </c>
      <c r="E60" s="256"/>
      <c r="F60" s="256"/>
      <c r="G60" s="256"/>
      <c r="H60" s="256"/>
      <c r="I60" s="256"/>
      <c r="J60" s="256"/>
      <c r="K60" s="254"/>
    </row>
    <row r="61" s="1" customFormat="1" ht="15" customHeight="1">
      <c r="B61" s="252"/>
      <c r="C61" s="258"/>
      <c r="D61" s="256" t="s">
        <v>2711</v>
      </c>
      <c r="E61" s="256"/>
      <c r="F61" s="256"/>
      <c r="G61" s="256"/>
      <c r="H61" s="256"/>
      <c r="I61" s="256"/>
      <c r="J61" s="256"/>
      <c r="K61" s="254"/>
    </row>
    <row r="62" s="1" customFormat="1" ht="15" customHeight="1">
      <c r="B62" s="252"/>
      <c r="C62" s="258"/>
      <c r="D62" s="261" t="s">
        <v>2712</v>
      </c>
      <c r="E62" s="261"/>
      <c r="F62" s="261"/>
      <c r="G62" s="261"/>
      <c r="H62" s="261"/>
      <c r="I62" s="261"/>
      <c r="J62" s="261"/>
      <c r="K62" s="254"/>
    </row>
    <row r="63" s="1" customFormat="1" ht="15" customHeight="1">
      <c r="B63" s="252"/>
      <c r="C63" s="258"/>
      <c r="D63" s="256" t="s">
        <v>2713</v>
      </c>
      <c r="E63" s="256"/>
      <c r="F63" s="256"/>
      <c r="G63" s="256"/>
      <c r="H63" s="256"/>
      <c r="I63" s="256"/>
      <c r="J63" s="256"/>
      <c r="K63" s="254"/>
    </row>
    <row r="64" s="1" customFormat="1" ht="12.75" customHeight="1">
      <c r="B64" s="252"/>
      <c r="C64" s="258"/>
      <c r="D64" s="258"/>
      <c r="E64" s="262"/>
      <c r="F64" s="258"/>
      <c r="G64" s="258"/>
      <c r="H64" s="258"/>
      <c r="I64" s="258"/>
      <c r="J64" s="258"/>
      <c r="K64" s="254"/>
    </row>
    <row r="65" s="1" customFormat="1" ht="15" customHeight="1">
      <c r="B65" s="252"/>
      <c r="C65" s="258"/>
      <c r="D65" s="256" t="s">
        <v>2714</v>
      </c>
      <c r="E65" s="256"/>
      <c r="F65" s="256"/>
      <c r="G65" s="256"/>
      <c r="H65" s="256"/>
      <c r="I65" s="256"/>
      <c r="J65" s="256"/>
      <c r="K65" s="254"/>
    </row>
    <row r="66" s="1" customFormat="1" ht="15" customHeight="1">
      <c r="B66" s="252"/>
      <c r="C66" s="258"/>
      <c r="D66" s="261" t="s">
        <v>2715</v>
      </c>
      <c r="E66" s="261"/>
      <c r="F66" s="261"/>
      <c r="G66" s="261"/>
      <c r="H66" s="261"/>
      <c r="I66" s="261"/>
      <c r="J66" s="261"/>
      <c r="K66" s="254"/>
    </row>
    <row r="67" s="1" customFormat="1" ht="15" customHeight="1">
      <c r="B67" s="252"/>
      <c r="C67" s="258"/>
      <c r="D67" s="256" t="s">
        <v>2716</v>
      </c>
      <c r="E67" s="256"/>
      <c r="F67" s="256"/>
      <c r="G67" s="256"/>
      <c r="H67" s="256"/>
      <c r="I67" s="256"/>
      <c r="J67" s="256"/>
      <c r="K67" s="254"/>
    </row>
    <row r="68" s="1" customFormat="1" ht="15" customHeight="1">
      <c r="B68" s="252"/>
      <c r="C68" s="258"/>
      <c r="D68" s="256" t="s">
        <v>2717</v>
      </c>
      <c r="E68" s="256"/>
      <c r="F68" s="256"/>
      <c r="G68" s="256"/>
      <c r="H68" s="256"/>
      <c r="I68" s="256"/>
      <c r="J68" s="256"/>
      <c r="K68" s="254"/>
    </row>
    <row r="69" s="1" customFormat="1" ht="15" customHeight="1">
      <c r="B69" s="252"/>
      <c r="C69" s="258"/>
      <c r="D69" s="256" t="s">
        <v>2718</v>
      </c>
      <c r="E69" s="256"/>
      <c r="F69" s="256"/>
      <c r="G69" s="256"/>
      <c r="H69" s="256"/>
      <c r="I69" s="256"/>
      <c r="J69" s="256"/>
      <c r="K69" s="254"/>
    </row>
    <row r="70" s="1" customFormat="1" ht="15" customHeight="1">
      <c r="B70" s="252"/>
      <c r="C70" s="258"/>
      <c r="D70" s="256" t="s">
        <v>2719</v>
      </c>
      <c r="E70" s="256"/>
      <c r="F70" s="256"/>
      <c r="G70" s="256"/>
      <c r="H70" s="256"/>
      <c r="I70" s="256"/>
      <c r="J70" s="256"/>
      <c r="K70" s="254"/>
    </row>
    <row r="71" s="1" customFormat="1" ht="12.75" customHeight="1">
      <c r="B71" s="263"/>
      <c r="C71" s="264"/>
      <c r="D71" s="264"/>
      <c r="E71" s="264"/>
      <c r="F71" s="264"/>
      <c r="G71" s="264"/>
      <c r="H71" s="264"/>
      <c r="I71" s="264"/>
      <c r="J71" s="264"/>
      <c r="K71" s="265"/>
    </row>
    <row r="72" s="1" customFormat="1" ht="18.75" customHeight="1">
      <c r="B72" s="266"/>
      <c r="C72" s="266"/>
      <c r="D72" s="266"/>
      <c r="E72" s="266"/>
      <c r="F72" s="266"/>
      <c r="G72" s="266"/>
      <c r="H72" s="266"/>
      <c r="I72" s="266"/>
      <c r="J72" s="266"/>
      <c r="K72" s="267"/>
    </row>
    <row r="73" s="1" customFormat="1" ht="18.75" customHeight="1">
      <c r="B73" s="267"/>
      <c r="C73" s="267"/>
      <c r="D73" s="267"/>
      <c r="E73" s="267"/>
      <c r="F73" s="267"/>
      <c r="G73" s="267"/>
      <c r="H73" s="267"/>
      <c r="I73" s="267"/>
      <c r="J73" s="267"/>
      <c r="K73" s="267"/>
    </row>
    <row r="74" s="1" customFormat="1" ht="7.5" customHeight="1">
      <c r="B74" s="268"/>
      <c r="C74" s="269"/>
      <c r="D74" s="269"/>
      <c r="E74" s="269"/>
      <c r="F74" s="269"/>
      <c r="G74" s="269"/>
      <c r="H74" s="269"/>
      <c r="I74" s="269"/>
      <c r="J74" s="269"/>
      <c r="K74" s="270"/>
    </row>
    <row r="75" s="1" customFormat="1" ht="45" customHeight="1">
      <c r="B75" s="271"/>
      <c r="C75" s="272" t="s">
        <v>2720</v>
      </c>
      <c r="D75" s="272"/>
      <c r="E75" s="272"/>
      <c r="F75" s="272"/>
      <c r="G75" s="272"/>
      <c r="H75" s="272"/>
      <c r="I75" s="272"/>
      <c r="J75" s="272"/>
      <c r="K75" s="273"/>
    </row>
    <row r="76" s="1" customFormat="1" ht="17.25" customHeight="1">
      <c r="B76" s="271"/>
      <c r="C76" s="274" t="s">
        <v>2721</v>
      </c>
      <c r="D76" s="274"/>
      <c r="E76" s="274"/>
      <c r="F76" s="274" t="s">
        <v>2722</v>
      </c>
      <c r="G76" s="275"/>
      <c r="H76" s="274" t="s">
        <v>56</v>
      </c>
      <c r="I76" s="274" t="s">
        <v>59</v>
      </c>
      <c r="J76" s="274" t="s">
        <v>2723</v>
      </c>
      <c r="K76" s="273"/>
    </row>
    <row r="77" s="1" customFormat="1" ht="17.25" customHeight="1">
      <c r="B77" s="271"/>
      <c r="C77" s="276" t="s">
        <v>2724</v>
      </c>
      <c r="D77" s="276"/>
      <c r="E77" s="276"/>
      <c r="F77" s="277" t="s">
        <v>2725</v>
      </c>
      <c r="G77" s="278"/>
      <c r="H77" s="276"/>
      <c r="I77" s="276"/>
      <c r="J77" s="276" t="s">
        <v>2726</v>
      </c>
      <c r="K77" s="273"/>
    </row>
    <row r="78" s="1" customFormat="1" ht="5.25" customHeight="1">
      <c r="B78" s="271"/>
      <c r="C78" s="279"/>
      <c r="D78" s="279"/>
      <c r="E78" s="279"/>
      <c r="F78" s="279"/>
      <c r="G78" s="280"/>
      <c r="H78" s="279"/>
      <c r="I78" s="279"/>
      <c r="J78" s="279"/>
      <c r="K78" s="273"/>
    </row>
    <row r="79" s="1" customFormat="1" ht="15" customHeight="1">
      <c r="B79" s="271"/>
      <c r="C79" s="259" t="s">
        <v>55</v>
      </c>
      <c r="D79" s="281"/>
      <c r="E79" s="281"/>
      <c r="F79" s="282" t="s">
        <v>2727</v>
      </c>
      <c r="G79" s="283"/>
      <c r="H79" s="259" t="s">
        <v>2728</v>
      </c>
      <c r="I79" s="259" t="s">
        <v>2729</v>
      </c>
      <c r="J79" s="259">
        <v>20</v>
      </c>
      <c r="K79" s="273"/>
    </row>
    <row r="80" s="1" customFormat="1" ht="15" customHeight="1">
      <c r="B80" s="271"/>
      <c r="C80" s="259" t="s">
        <v>2730</v>
      </c>
      <c r="D80" s="259"/>
      <c r="E80" s="259"/>
      <c r="F80" s="282" t="s">
        <v>2727</v>
      </c>
      <c r="G80" s="283"/>
      <c r="H80" s="259" t="s">
        <v>2731</v>
      </c>
      <c r="I80" s="259" t="s">
        <v>2729</v>
      </c>
      <c r="J80" s="259">
        <v>120</v>
      </c>
      <c r="K80" s="273"/>
    </row>
    <row r="81" s="1" customFormat="1" ht="15" customHeight="1">
      <c r="B81" s="284"/>
      <c r="C81" s="259" t="s">
        <v>2732</v>
      </c>
      <c r="D81" s="259"/>
      <c r="E81" s="259"/>
      <c r="F81" s="282" t="s">
        <v>2733</v>
      </c>
      <c r="G81" s="283"/>
      <c r="H81" s="259" t="s">
        <v>2734</v>
      </c>
      <c r="I81" s="259" t="s">
        <v>2729</v>
      </c>
      <c r="J81" s="259">
        <v>50</v>
      </c>
      <c r="K81" s="273"/>
    </row>
    <row r="82" s="1" customFormat="1" ht="15" customHeight="1">
      <c r="B82" s="284"/>
      <c r="C82" s="259" t="s">
        <v>2735</v>
      </c>
      <c r="D82" s="259"/>
      <c r="E82" s="259"/>
      <c r="F82" s="282" t="s">
        <v>2727</v>
      </c>
      <c r="G82" s="283"/>
      <c r="H82" s="259" t="s">
        <v>2736</v>
      </c>
      <c r="I82" s="259" t="s">
        <v>2737</v>
      </c>
      <c r="J82" s="259"/>
      <c r="K82" s="273"/>
    </row>
    <row r="83" s="1" customFormat="1" ht="15" customHeight="1">
      <c r="B83" s="284"/>
      <c r="C83" s="285" t="s">
        <v>2738</v>
      </c>
      <c r="D83" s="285"/>
      <c r="E83" s="285"/>
      <c r="F83" s="286" t="s">
        <v>2733</v>
      </c>
      <c r="G83" s="285"/>
      <c r="H83" s="285" t="s">
        <v>2739</v>
      </c>
      <c r="I83" s="285" t="s">
        <v>2729</v>
      </c>
      <c r="J83" s="285">
        <v>15</v>
      </c>
      <c r="K83" s="273"/>
    </row>
    <row r="84" s="1" customFormat="1" ht="15" customHeight="1">
      <c r="B84" s="284"/>
      <c r="C84" s="285" t="s">
        <v>2740</v>
      </c>
      <c r="D84" s="285"/>
      <c r="E84" s="285"/>
      <c r="F84" s="286" t="s">
        <v>2733</v>
      </c>
      <c r="G84" s="285"/>
      <c r="H84" s="285" t="s">
        <v>2741</v>
      </c>
      <c r="I84" s="285" t="s">
        <v>2729</v>
      </c>
      <c r="J84" s="285">
        <v>15</v>
      </c>
      <c r="K84" s="273"/>
    </row>
    <row r="85" s="1" customFormat="1" ht="15" customHeight="1">
      <c r="B85" s="284"/>
      <c r="C85" s="285" t="s">
        <v>2742</v>
      </c>
      <c r="D85" s="285"/>
      <c r="E85" s="285"/>
      <c r="F85" s="286" t="s">
        <v>2733</v>
      </c>
      <c r="G85" s="285"/>
      <c r="H85" s="285" t="s">
        <v>2743</v>
      </c>
      <c r="I85" s="285" t="s">
        <v>2729</v>
      </c>
      <c r="J85" s="285">
        <v>20</v>
      </c>
      <c r="K85" s="273"/>
    </row>
    <row r="86" s="1" customFormat="1" ht="15" customHeight="1">
      <c r="B86" s="284"/>
      <c r="C86" s="285" t="s">
        <v>2744</v>
      </c>
      <c r="D86" s="285"/>
      <c r="E86" s="285"/>
      <c r="F86" s="286" t="s">
        <v>2733</v>
      </c>
      <c r="G86" s="285"/>
      <c r="H86" s="285" t="s">
        <v>2745</v>
      </c>
      <c r="I86" s="285" t="s">
        <v>2729</v>
      </c>
      <c r="J86" s="285">
        <v>20</v>
      </c>
      <c r="K86" s="273"/>
    </row>
    <row r="87" s="1" customFormat="1" ht="15" customHeight="1">
      <c r="B87" s="284"/>
      <c r="C87" s="259" t="s">
        <v>2746</v>
      </c>
      <c r="D87" s="259"/>
      <c r="E87" s="259"/>
      <c r="F87" s="282" t="s">
        <v>2733</v>
      </c>
      <c r="G87" s="283"/>
      <c r="H87" s="259" t="s">
        <v>2747</v>
      </c>
      <c r="I87" s="259" t="s">
        <v>2729</v>
      </c>
      <c r="J87" s="259">
        <v>50</v>
      </c>
      <c r="K87" s="273"/>
    </row>
    <row r="88" s="1" customFormat="1" ht="15" customHeight="1">
      <c r="B88" s="284"/>
      <c r="C88" s="259" t="s">
        <v>2748</v>
      </c>
      <c r="D88" s="259"/>
      <c r="E88" s="259"/>
      <c r="F88" s="282" t="s">
        <v>2733</v>
      </c>
      <c r="G88" s="283"/>
      <c r="H88" s="259" t="s">
        <v>2749</v>
      </c>
      <c r="I88" s="259" t="s">
        <v>2729</v>
      </c>
      <c r="J88" s="259">
        <v>20</v>
      </c>
      <c r="K88" s="273"/>
    </row>
    <row r="89" s="1" customFormat="1" ht="15" customHeight="1">
      <c r="B89" s="284"/>
      <c r="C89" s="259" t="s">
        <v>2750</v>
      </c>
      <c r="D89" s="259"/>
      <c r="E89" s="259"/>
      <c r="F89" s="282" t="s">
        <v>2733</v>
      </c>
      <c r="G89" s="283"/>
      <c r="H89" s="259" t="s">
        <v>2751</v>
      </c>
      <c r="I89" s="259" t="s">
        <v>2729</v>
      </c>
      <c r="J89" s="259">
        <v>20</v>
      </c>
      <c r="K89" s="273"/>
    </row>
    <row r="90" s="1" customFormat="1" ht="15" customHeight="1">
      <c r="B90" s="284"/>
      <c r="C90" s="259" t="s">
        <v>2752</v>
      </c>
      <c r="D90" s="259"/>
      <c r="E90" s="259"/>
      <c r="F90" s="282" t="s">
        <v>2733</v>
      </c>
      <c r="G90" s="283"/>
      <c r="H90" s="259" t="s">
        <v>2753</v>
      </c>
      <c r="I90" s="259" t="s">
        <v>2729</v>
      </c>
      <c r="J90" s="259">
        <v>50</v>
      </c>
      <c r="K90" s="273"/>
    </row>
    <row r="91" s="1" customFormat="1" ht="15" customHeight="1">
      <c r="B91" s="284"/>
      <c r="C91" s="259" t="s">
        <v>2754</v>
      </c>
      <c r="D91" s="259"/>
      <c r="E91" s="259"/>
      <c r="F91" s="282" t="s">
        <v>2733</v>
      </c>
      <c r="G91" s="283"/>
      <c r="H91" s="259" t="s">
        <v>2754</v>
      </c>
      <c r="I91" s="259" t="s">
        <v>2729</v>
      </c>
      <c r="J91" s="259">
        <v>50</v>
      </c>
      <c r="K91" s="273"/>
    </row>
    <row r="92" s="1" customFormat="1" ht="15" customHeight="1">
      <c r="B92" s="284"/>
      <c r="C92" s="259" t="s">
        <v>2755</v>
      </c>
      <c r="D92" s="259"/>
      <c r="E92" s="259"/>
      <c r="F92" s="282" t="s">
        <v>2733</v>
      </c>
      <c r="G92" s="283"/>
      <c r="H92" s="259" t="s">
        <v>2756</v>
      </c>
      <c r="I92" s="259" t="s">
        <v>2729</v>
      </c>
      <c r="J92" s="259">
        <v>255</v>
      </c>
      <c r="K92" s="273"/>
    </row>
    <row r="93" s="1" customFormat="1" ht="15" customHeight="1">
      <c r="B93" s="284"/>
      <c r="C93" s="259" t="s">
        <v>2757</v>
      </c>
      <c r="D93" s="259"/>
      <c r="E93" s="259"/>
      <c r="F93" s="282" t="s">
        <v>2727</v>
      </c>
      <c r="G93" s="283"/>
      <c r="H93" s="259" t="s">
        <v>2758</v>
      </c>
      <c r="I93" s="259" t="s">
        <v>2759</v>
      </c>
      <c r="J93" s="259"/>
      <c r="K93" s="273"/>
    </row>
    <row r="94" s="1" customFormat="1" ht="15" customHeight="1">
      <c r="B94" s="284"/>
      <c r="C94" s="259" t="s">
        <v>2760</v>
      </c>
      <c r="D94" s="259"/>
      <c r="E94" s="259"/>
      <c r="F94" s="282" t="s">
        <v>2727</v>
      </c>
      <c r="G94" s="283"/>
      <c r="H94" s="259" t="s">
        <v>2761</v>
      </c>
      <c r="I94" s="259" t="s">
        <v>2762</v>
      </c>
      <c r="J94" s="259"/>
      <c r="K94" s="273"/>
    </row>
    <row r="95" s="1" customFormat="1" ht="15" customHeight="1">
      <c r="B95" s="284"/>
      <c r="C95" s="259" t="s">
        <v>2763</v>
      </c>
      <c r="D95" s="259"/>
      <c r="E95" s="259"/>
      <c r="F95" s="282" t="s">
        <v>2727</v>
      </c>
      <c r="G95" s="283"/>
      <c r="H95" s="259" t="s">
        <v>2763</v>
      </c>
      <c r="I95" s="259" t="s">
        <v>2762</v>
      </c>
      <c r="J95" s="259"/>
      <c r="K95" s="273"/>
    </row>
    <row r="96" s="1" customFormat="1" ht="15" customHeight="1">
      <c r="B96" s="284"/>
      <c r="C96" s="259" t="s">
        <v>40</v>
      </c>
      <c r="D96" s="259"/>
      <c r="E96" s="259"/>
      <c r="F96" s="282" t="s">
        <v>2727</v>
      </c>
      <c r="G96" s="283"/>
      <c r="H96" s="259" t="s">
        <v>2764</v>
      </c>
      <c r="I96" s="259" t="s">
        <v>2762</v>
      </c>
      <c r="J96" s="259"/>
      <c r="K96" s="273"/>
    </row>
    <row r="97" s="1" customFormat="1" ht="15" customHeight="1">
      <c r="B97" s="284"/>
      <c r="C97" s="259" t="s">
        <v>50</v>
      </c>
      <c r="D97" s="259"/>
      <c r="E97" s="259"/>
      <c r="F97" s="282" t="s">
        <v>2727</v>
      </c>
      <c r="G97" s="283"/>
      <c r="H97" s="259" t="s">
        <v>2765</v>
      </c>
      <c r="I97" s="259" t="s">
        <v>2762</v>
      </c>
      <c r="J97" s="259"/>
      <c r="K97" s="273"/>
    </row>
    <row r="98" s="1" customFormat="1" ht="15" customHeight="1">
      <c r="B98" s="287"/>
      <c r="C98" s="288"/>
      <c r="D98" s="288"/>
      <c r="E98" s="288"/>
      <c r="F98" s="288"/>
      <c r="G98" s="288"/>
      <c r="H98" s="288"/>
      <c r="I98" s="288"/>
      <c r="J98" s="288"/>
      <c r="K98" s="289"/>
    </row>
    <row r="99" s="1" customFormat="1" ht="18.75" customHeight="1">
      <c r="B99" s="290"/>
      <c r="C99" s="291"/>
      <c r="D99" s="291"/>
      <c r="E99" s="291"/>
      <c r="F99" s="291"/>
      <c r="G99" s="291"/>
      <c r="H99" s="291"/>
      <c r="I99" s="291"/>
      <c r="J99" s="291"/>
      <c r="K99" s="290"/>
    </row>
    <row r="100" s="1" customFormat="1" ht="18.75" customHeight="1">
      <c r="B100" s="267"/>
      <c r="C100" s="267"/>
      <c r="D100" s="267"/>
      <c r="E100" s="267"/>
      <c r="F100" s="267"/>
      <c r="G100" s="267"/>
      <c r="H100" s="267"/>
      <c r="I100" s="267"/>
      <c r="J100" s="267"/>
      <c r="K100" s="267"/>
    </row>
    <row r="101" s="1" customFormat="1" ht="7.5" customHeight="1">
      <c r="B101" s="268"/>
      <c r="C101" s="269"/>
      <c r="D101" s="269"/>
      <c r="E101" s="269"/>
      <c r="F101" s="269"/>
      <c r="G101" s="269"/>
      <c r="H101" s="269"/>
      <c r="I101" s="269"/>
      <c r="J101" s="269"/>
      <c r="K101" s="270"/>
    </row>
    <row r="102" s="1" customFormat="1" ht="45" customHeight="1">
      <c r="B102" s="271"/>
      <c r="C102" s="272" t="s">
        <v>2766</v>
      </c>
      <c r="D102" s="272"/>
      <c r="E102" s="272"/>
      <c r="F102" s="272"/>
      <c r="G102" s="272"/>
      <c r="H102" s="272"/>
      <c r="I102" s="272"/>
      <c r="J102" s="272"/>
      <c r="K102" s="273"/>
    </row>
    <row r="103" s="1" customFormat="1" ht="17.25" customHeight="1">
      <c r="B103" s="271"/>
      <c r="C103" s="274" t="s">
        <v>2721</v>
      </c>
      <c r="D103" s="274"/>
      <c r="E103" s="274"/>
      <c r="F103" s="274" t="s">
        <v>2722</v>
      </c>
      <c r="G103" s="275"/>
      <c r="H103" s="274" t="s">
        <v>56</v>
      </c>
      <c r="I103" s="274" t="s">
        <v>59</v>
      </c>
      <c r="J103" s="274" t="s">
        <v>2723</v>
      </c>
      <c r="K103" s="273"/>
    </row>
    <row r="104" s="1" customFormat="1" ht="17.25" customHeight="1">
      <c r="B104" s="271"/>
      <c r="C104" s="276" t="s">
        <v>2724</v>
      </c>
      <c r="D104" s="276"/>
      <c r="E104" s="276"/>
      <c r="F104" s="277" t="s">
        <v>2725</v>
      </c>
      <c r="G104" s="278"/>
      <c r="H104" s="276"/>
      <c r="I104" s="276"/>
      <c r="J104" s="276" t="s">
        <v>2726</v>
      </c>
      <c r="K104" s="273"/>
    </row>
    <row r="105" s="1" customFormat="1" ht="5.25" customHeight="1">
      <c r="B105" s="271"/>
      <c r="C105" s="274"/>
      <c r="D105" s="274"/>
      <c r="E105" s="274"/>
      <c r="F105" s="274"/>
      <c r="G105" s="292"/>
      <c r="H105" s="274"/>
      <c r="I105" s="274"/>
      <c r="J105" s="274"/>
      <c r="K105" s="273"/>
    </row>
    <row r="106" s="1" customFormat="1" ht="15" customHeight="1">
      <c r="B106" s="271"/>
      <c r="C106" s="259" t="s">
        <v>55</v>
      </c>
      <c r="D106" s="281"/>
      <c r="E106" s="281"/>
      <c r="F106" s="282" t="s">
        <v>2727</v>
      </c>
      <c r="G106" s="259"/>
      <c r="H106" s="259" t="s">
        <v>2767</v>
      </c>
      <c r="I106" s="259" t="s">
        <v>2729</v>
      </c>
      <c r="J106" s="259">
        <v>20</v>
      </c>
      <c r="K106" s="273"/>
    </row>
    <row r="107" s="1" customFormat="1" ht="15" customHeight="1">
      <c r="B107" s="271"/>
      <c r="C107" s="259" t="s">
        <v>2730</v>
      </c>
      <c r="D107" s="259"/>
      <c r="E107" s="259"/>
      <c r="F107" s="282" t="s">
        <v>2727</v>
      </c>
      <c r="G107" s="259"/>
      <c r="H107" s="259" t="s">
        <v>2767</v>
      </c>
      <c r="I107" s="259" t="s">
        <v>2729</v>
      </c>
      <c r="J107" s="259">
        <v>120</v>
      </c>
      <c r="K107" s="273"/>
    </row>
    <row r="108" s="1" customFormat="1" ht="15" customHeight="1">
      <c r="B108" s="284"/>
      <c r="C108" s="259" t="s">
        <v>2732</v>
      </c>
      <c r="D108" s="259"/>
      <c r="E108" s="259"/>
      <c r="F108" s="282" t="s">
        <v>2733</v>
      </c>
      <c r="G108" s="259"/>
      <c r="H108" s="259" t="s">
        <v>2767</v>
      </c>
      <c r="I108" s="259" t="s">
        <v>2729</v>
      </c>
      <c r="J108" s="259">
        <v>50</v>
      </c>
      <c r="K108" s="273"/>
    </row>
    <row r="109" s="1" customFormat="1" ht="15" customHeight="1">
      <c r="B109" s="284"/>
      <c r="C109" s="259" t="s">
        <v>2735</v>
      </c>
      <c r="D109" s="259"/>
      <c r="E109" s="259"/>
      <c r="F109" s="282" t="s">
        <v>2727</v>
      </c>
      <c r="G109" s="259"/>
      <c r="H109" s="259" t="s">
        <v>2767</v>
      </c>
      <c r="I109" s="259" t="s">
        <v>2737</v>
      </c>
      <c r="J109" s="259"/>
      <c r="K109" s="273"/>
    </row>
    <row r="110" s="1" customFormat="1" ht="15" customHeight="1">
      <c r="B110" s="284"/>
      <c r="C110" s="259" t="s">
        <v>2746</v>
      </c>
      <c r="D110" s="259"/>
      <c r="E110" s="259"/>
      <c r="F110" s="282" t="s">
        <v>2733</v>
      </c>
      <c r="G110" s="259"/>
      <c r="H110" s="259" t="s">
        <v>2767</v>
      </c>
      <c r="I110" s="259" t="s">
        <v>2729</v>
      </c>
      <c r="J110" s="259">
        <v>50</v>
      </c>
      <c r="K110" s="273"/>
    </row>
    <row r="111" s="1" customFormat="1" ht="15" customHeight="1">
      <c r="B111" s="284"/>
      <c r="C111" s="259" t="s">
        <v>2754</v>
      </c>
      <c r="D111" s="259"/>
      <c r="E111" s="259"/>
      <c r="F111" s="282" t="s">
        <v>2733</v>
      </c>
      <c r="G111" s="259"/>
      <c r="H111" s="259" t="s">
        <v>2767</v>
      </c>
      <c r="I111" s="259" t="s">
        <v>2729</v>
      </c>
      <c r="J111" s="259">
        <v>50</v>
      </c>
      <c r="K111" s="273"/>
    </row>
    <row r="112" s="1" customFormat="1" ht="15" customHeight="1">
      <c r="B112" s="284"/>
      <c r="C112" s="259" t="s">
        <v>2752</v>
      </c>
      <c r="D112" s="259"/>
      <c r="E112" s="259"/>
      <c r="F112" s="282" t="s">
        <v>2733</v>
      </c>
      <c r="G112" s="259"/>
      <c r="H112" s="259" t="s">
        <v>2767</v>
      </c>
      <c r="I112" s="259" t="s">
        <v>2729</v>
      </c>
      <c r="J112" s="259">
        <v>50</v>
      </c>
      <c r="K112" s="273"/>
    </row>
    <row r="113" s="1" customFormat="1" ht="15" customHeight="1">
      <c r="B113" s="284"/>
      <c r="C113" s="259" t="s">
        <v>55</v>
      </c>
      <c r="D113" s="259"/>
      <c r="E113" s="259"/>
      <c r="F113" s="282" t="s">
        <v>2727</v>
      </c>
      <c r="G113" s="259"/>
      <c r="H113" s="259" t="s">
        <v>2768</v>
      </c>
      <c r="I113" s="259" t="s">
        <v>2729</v>
      </c>
      <c r="J113" s="259">
        <v>20</v>
      </c>
      <c r="K113" s="273"/>
    </row>
    <row r="114" s="1" customFormat="1" ht="15" customHeight="1">
      <c r="B114" s="284"/>
      <c r="C114" s="259" t="s">
        <v>2769</v>
      </c>
      <c r="D114" s="259"/>
      <c r="E114" s="259"/>
      <c r="F114" s="282" t="s">
        <v>2727</v>
      </c>
      <c r="G114" s="259"/>
      <c r="H114" s="259" t="s">
        <v>2770</v>
      </c>
      <c r="I114" s="259" t="s">
        <v>2729</v>
      </c>
      <c r="J114" s="259">
        <v>120</v>
      </c>
      <c r="K114" s="273"/>
    </row>
    <row r="115" s="1" customFormat="1" ht="15" customHeight="1">
      <c r="B115" s="284"/>
      <c r="C115" s="259" t="s">
        <v>40</v>
      </c>
      <c r="D115" s="259"/>
      <c r="E115" s="259"/>
      <c r="F115" s="282" t="s">
        <v>2727</v>
      </c>
      <c r="G115" s="259"/>
      <c r="H115" s="259" t="s">
        <v>2771</v>
      </c>
      <c r="I115" s="259" t="s">
        <v>2762</v>
      </c>
      <c r="J115" s="259"/>
      <c r="K115" s="273"/>
    </row>
    <row r="116" s="1" customFormat="1" ht="15" customHeight="1">
      <c r="B116" s="284"/>
      <c r="C116" s="259" t="s">
        <v>50</v>
      </c>
      <c r="D116" s="259"/>
      <c r="E116" s="259"/>
      <c r="F116" s="282" t="s">
        <v>2727</v>
      </c>
      <c r="G116" s="259"/>
      <c r="H116" s="259" t="s">
        <v>2772</v>
      </c>
      <c r="I116" s="259" t="s">
        <v>2762</v>
      </c>
      <c r="J116" s="259"/>
      <c r="K116" s="273"/>
    </row>
    <row r="117" s="1" customFormat="1" ht="15" customHeight="1">
      <c r="B117" s="284"/>
      <c r="C117" s="259" t="s">
        <v>59</v>
      </c>
      <c r="D117" s="259"/>
      <c r="E117" s="259"/>
      <c r="F117" s="282" t="s">
        <v>2727</v>
      </c>
      <c r="G117" s="259"/>
      <c r="H117" s="259" t="s">
        <v>2773</v>
      </c>
      <c r="I117" s="259" t="s">
        <v>2774</v>
      </c>
      <c r="J117" s="259"/>
      <c r="K117" s="273"/>
    </row>
    <row r="118" s="1" customFormat="1" ht="15" customHeight="1">
      <c r="B118" s="287"/>
      <c r="C118" s="293"/>
      <c r="D118" s="293"/>
      <c r="E118" s="293"/>
      <c r="F118" s="293"/>
      <c r="G118" s="293"/>
      <c r="H118" s="293"/>
      <c r="I118" s="293"/>
      <c r="J118" s="293"/>
      <c r="K118" s="289"/>
    </row>
    <row r="119" s="1" customFormat="1" ht="18.75" customHeight="1">
      <c r="B119" s="294"/>
      <c r="C119" s="295"/>
      <c r="D119" s="295"/>
      <c r="E119" s="295"/>
      <c r="F119" s="296"/>
      <c r="G119" s="295"/>
      <c r="H119" s="295"/>
      <c r="I119" s="295"/>
      <c r="J119" s="295"/>
      <c r="K119" s="294"/>
    </row>
    <row r="120" s="1" customFormat="1" ht="18.75" customHeight="1">
      <c r="B120" s="267"/>
      <c r="C120" s="267"/>
      <c r="D120" s="267"/>
      <c r="E120" s="267"/>
      <c r="F120" s="267"/>
      <c r="G120" s="267"/>
      <c r="H120" s="267"/>
      <c r="I120" s="267"/>
      <c r="J120" s="267"/>
      <c r="K120" s="267"/>
    </row>
    <row r="121" s="1" customFormat="1" ht="7.5" customHeight="1">
      <c r="B121" s="297"/>
      <c r="C121" s="298"/>
      <c r="D121" s="298"/>
      <c r="E121" s="298"/>
      <c r="F121" s="298"/>
      <c r="G121" s="298"/>
      <c r="H121" s="298"/>
      <c r="I121" s="298"/>
      <c r="J121" s="298"/>
      <c r="K121" s="299"/>
    </row>
    <row r="122" s="1" customFormat="1" ht="45" customHeight="1">
      <c r="B122" s="300"/>
      <c r="C122" s="250" t="s">
        <v>2775</v>
      </c>
      <c r="D122" s="250"/>
      <c r="E122" s="250"/>
      <c r="F122" s="250"/>
      <c r="G122" s="250"/>
      <c r="H122" s="250"/>
      <c r="I122" s="250"/>
      <c r="J122" s="250"/>
      <c r="K122" s="301"/>
    </row>
    <row r="123" s="1" customFormat="1" ht="17.25" customHeight="1">
      <c r="B123" s="302"/>
      <c r="C123" s="274" t="s">
        <v>2721</v>
      </c>
      <c r="D123" s="274"/>
      <c r="E123" s="274"/>
      <c r="F123" s="274" t="s">
        <v>2722</v>
      </c>
      <c r="G123" s="275"/>
      <c r="H123" s="274" t="s">
        <v>56</v>
      </c>
      <c r="I123" s="274" t="s">
        <v>59</v>
      </c>
      <c r="J123" s="274" t="s">
        <v>2723</v>
      </c>
      <c r="K123" s="303"/>
    </row>
    <row r="124" s="1" customFormat="1" ht="17.25" customHeight="1">
      <c r="B124" s="302"/>
      <c r="C124" s="276" t="s">
        <v>2724</v>
      </c>
      <c r="D124" s="276"/>
      <c r="E124" s="276"/>
      <c r="F124" s="277" t="s">
        <v>2725</v>
      </c>
      <c r="G124" s="278"/>
      <c r="H124" s="276"/>
      <c r="I124" s="276"/>
      <c r="J124" s="276" t="s">
        <v>2726</v>
      </c>
      <c r="K124" s="303"/>
    </row>
    <row r="125" s="1" customFormat="1" ht="5.25" customHeight="1">
      <c r="B125" s="304"/>
      <c r="C125" s="279"/>
      <c r="D125" s="279"/>
      <c r="E125" s="279"/>
      <c r="F125" s="279"/>
      <c r="G125" s="305"/>
      <c r="H125" s="279"/>
      <c r="I125" s="279"/>
      <c r="J125" s="279"/>
      <c r="K125" s="306"/>
    </row>
    <row r="126" s="1" customFormat="1" ht="15" customHeight="1">
      <c r="B126" s="304"/>
      <c r="C126" s="259" t="s">
        <v>2730</v>
      </c>
      <c r="D126" s="281"/>
      <c r="E126" s="281"/>
      <c r="F126" s="282" t="s">
        <v>2727</v>
      </c>
      <c r="G126" s="259"/>
      <c r="H126" s="259" t="s">
        <v>2767</v>
      </c>
      <c r="I126" s="259" t="s">
        <v>2729</v>
      </c>
      <c r="J126" s="259">
        <v>120</v>
      </c>
      <c r="K126" s="307"/>
    </row>
    <row r="127" s="1" customFormat="1" ht="15" customHeight="1">
      <c r="B127" s="304"/>
      <c r="C127" s="259" t="s">
        <v>2776</v>
      </c>
      <c r="D127" s="259"/>
      <c r="E127" s="259"/>
      <c r="F127" s="282" t="s">
        <v>2727</v>
      </c>
      <c r="G127" s="259"/>
      <c r="H127" s="259" t="s">
        <v>2777</v>
      </c>
      <c r="I127" s="259" t="s">
        <v>2729</v>
      </c>
      <c r="J127" s="259" t="s">
        <v>2778</v>
      </c>
      <c r="K127" s="307"/>
    </row>
    <row r="128" s="1" customFormat="1" ht="15" customHeight="1">
      <c r="B128" s="304"/>
      <c r="C128" s="259" t="s">
        <v>87</v>
      </c>
      <c r="D128" s="259"/>
      <c r="E128" s="259"/>
      <c r="F128" s="282" t="s">
        <v>2727</v>
      </c>
      <c r="G128" s="259"/>
      <c r="H128" s="259" t="s">
        <v>2779</v>
      </c>
      <c r="I128" s="259" t="s">
        <v>2729</v>
      </c>
      <c r="J128" s="259" t="s">
        <v>2778</v>
      </c>
      <c r="K128" s="307"/>
    </row>
    <row r="129" s="1" customFormat="1" ht="15" customHeight="1">
      <c r="B129" s="304"/>
      <c r="C129" s="259" t="s">
        <v>2738</v>
      </c>
      <c r="D129" s="259"/>
      <c r="E129" s="259"/>
      <c r="F129" s="282" t="s">
        <v>2733</v>
      </c>
      <c r="G129" s="259"/>
      <c r="H129" s="259" t="s">
        <v>2739</v>
      </c>
      <c r="I129" s="259" t="s">
        <v>2729</v>
      </c>
      <c r="J129" s="259">
        <v>15</v>
      </c>
      <c r="K129" s="307"/>
    </row>
    <row r="130" s="1" customFormat="1" ht="15" customHeight="1">
      <c r="B130" s="304"/>
      <c r="C130" s="285" t="s">
        <v>2740</v>
      </c>
      <c r="D130" s="285"/>
      <c r="E130" s="285"/>
      <c r="F130" s="286" t="s">
        <v>2733</v>
      </c>
      <c r="G130" s="285"/>
      <c r="H130" s="285" t="s">
        <v>2741</v>
      </c>
      <c r="I130" s="285" t="s">
        <v>2729</v>
      </c>
      <c r="J130" s="285">
        <v>15</v>
      </c>
      <c r="K130" s="307"/>
    </row>
    <row r="131" s="1" customFormat="1" ht="15" customHeight="1">
      <c r="B131" s="304"/>
      <c r="C131" s="285" t="s">
        <v>2742</v>
      </c>
      <c r="D131" s="285"/>
      <c r="E131" s="285"/>
      <c r="F131" s="286" t="s">
        <v>2733</v>
      </c>
      <c r="G131" s="285"/>
      <c r="H131" s="285" t="s">
        <v>2743</v>
      </c>
      <c r="I131" s="285" t="s">
        <v>2729</v>
      </c>
      <c r="J131" s="285">
        <v>20</v>
      </c>
      <c r="K131" s="307"/>
    </row>
    <row r="132" s="1" customFormat="1" ht="15" customHeight="1">
      <c r="B132" s="304"/>
      <c r="C132" s="285" t="s">
        <v>2744</v>
      </c>
      <c r="D132" s="285"/>
      <c r="E132" s="285"/>
      <c r="F132" s="286" t="s">
        <v>2733</v>
      </c>
      <c r="G132" s="285"/>
      <c r="H132" s="285" t="s">
        <v>2745</v>
      </c>
      <c r="I132" s="285" t="s">
        <v>2729</v>
      </c>
      <c r="J132" s="285">
        <v>20</v>
      </c>
      <c r="K132" s="307"/>
    </row>
    <row r="133" s="1" customFormat="1" ht="15" customHeight="1">
      <c r="B133" s="304"/>
      <c r="C133" s="259" t="s">
        <v>2732</v>
      </c>
      <c r="D133" s="259"/>
      <c r="E133" s="259"/>
      <c r="F133" s="282" t="s">
        <v>2733</v>
      </c>
      <c r="G133" s="259"/>
      <c r="H133" s="259" t="s">
        <v>2767</v>
      </c>
      <c r="I133" s="259" t="s">
        <v>2729</v>
      </c>
      <c r="J133" s="259">
        <v>50</v>
      </c>
      <c r="K133" s="307"/>
    </row>
    <row r="134" s="1" customFormat="1" ht="15" customHeight="1">
      <c r="B134" s="304"/>
      <c r="C134" s="259" t="s">
        <v>2746</v>
      </c>
      <c r="D134" s="259"/>
      <c r="E134" s="259"/>
      <c r="F134" s="282" t="s">
        <v>2733</v>
      </c>
      <c r="G134" s="259"/>
      <c r="H134" s="259" t="s">
        <v>2767</v>
      </c>
      <c r="I134" s="259" t="s">
        <v>2729</v>
      </c>
      <c r="J134" s="259">
        <v>50</v>
      </c>
      <c r="K134" s="307"/>
    </row>
    <row r="135" s="1" customFormat="1" ht="15" customHeight="1">
      <c r="B135" s="304"/>
      <c r="C135" s="259" t="s">
        <v>2752</v>
      </c>
      <c r="D135" s="259"/>
      <c r="E135" s="259"/>
      <c r="F135" s="282" t="s">
        <v>2733</v>
      </c>
      <c r="G135" s="259"/>
      <c r="H135" s="259" t="s">
        <v>2767</v>
      </c>
      <c r="I135" s="259" t="s">
        <v>2729</v>
      </c>
      <c r="J135" s="259">
        <v>50</v>
      </c>
      <c r="K135" s="307"/>
    </row>
    <row r="136" s="1" customFormat="1" ht="15" customHeight="1">
      <c r="B136" s="304"/>
      <c r="C136" s="259" t="s">
        <v>2754</v>
      </c>
      <c r="D136" s="259"/>
      <c r="E136" s="259"/>
      <c r="F136" s="282" t="s">
        <v>2733</v>
      </c>
      <c r="G136" s="259"/>
      <c r="H136" s="259" t="s">
        <v>2767</v>
      </c>
      <c r="I136" s="259" t="s">
        <v>2729</v>
      </c>
      <c r="J136" s="259">
        <v>50</v>
      </c>
      <c r="K136" s="307"/>
    </row>
    <row r="137" s="1" customFormat="1" ht="15" customHeight="1">
      <c r="B137" s="304"/>
      <c r="C137" s="259" t="s">
        <v>2755</v>
      </c>
      <c r="D137" s="259"/>
      <c r="E137" s="259"/>
      <c r="F137" s="282" t="s">
        <v>2733</v>
      </c>
      <c r="G137" s="259"/>
      <c r="H137" s="259" t="s">
        <v>2780</v>
      </c>
      <c r="I137" s="259" t="s">
        <v>2729</v>
      </c>
      <c r="J137" s="259">
        <v>255</v>
      </c>
      <c r="K137" s="307"/>
    </row>
    <row r="138" s="1" customFormat="1" ht="15" customHeight="1">
      <c r="B138" s="304"/>
      <c r="C138" s="259" t="s">
        <v>2757</v>
      </c>
      <c r="D138" s="259"/>
      <c r="E138" s="259"/>
      <c r="F138" s="282" t="s">
        <v>2727</v>
      </c>
      <c r="G138" s="259"/>
      <c r="H138" s="259" t="s">
        <v>2781</v>
      </c>
      <c r="I138" s="259" t="s">
        <v>2759</v>
      </c>
      <c r="J138" s="259"/>
      <c r="K138" s="307"/>
    </row>
    <row r="139" s="1" customFormat="1" ht="15" customHeight="1">
      <c r="B139" s="304"/>
      <c r="C139" s="259" t="s">
        <v>2760</v>
      </c>
      <c r="D139" s="259"/>
      <c r="E139" s="259"/>
      <c r="F139" s="282" t="s">
        <v>2727</v>
      </c>
      <c r="G139" s="259"/>
      <c r="H139" s="259" t="s">
        <v>2782</v>
      </c>
      <c r="I139" s="259" t="s">
        <v>2762</v>
      </c>
      <c r="J139" s="259"/>
      <c r="K139" s="307"/>
    </row>
    <row r="140" s="1" customFormat="1" ht="15" customHeight="1">
      <c r="B140" s="304"/>
      <c r="C140" s="259" t="s">
        <v>2763</v>
      </c>
      <c r="D140" s="259"/>
      <c r="E140" s="259"/>
      <c r="F140" s="282" t="s">
        <v>2727</v>
      </c>
      <c r="G140" s="259"/>
      <c r="H140" s="259" t="s">
        <v>2763</v>
      </c>
      <c r="I140" s="259" t="s">
        <v>2762</v>
      </c>
      <c r="J140" s="259"/>
      <c r="K140" s="307"/>
    </row>
    <row r="141" s="1" customFormat="1" ht="15" customHeight="1">
      <c r="B141" s="304"/>
      <c r="C141" s="259" t="s">
        <v>40</v>
      </c>
      <c r="D141" s="259"/>
      <c r="E141" s="259"/>
      <c r="F141" s="282" t="s">
        <v>2727</v>
      </c>
      <c r="G141" s="259"/>
      <c r="H141" s="259" t="s">
        <v>2783</v>
      </c>
      <c r="I141" s="259" t="s">
        <v>2762</v>
      </c>
      <c r="J141" s="259"/>
      <c r="K141" s="307"/>
    </row>
    <row r="142" s="1" customFormat="1" ht="15" customHeight="1">
      <c r="B142" s="304"/>
      <c r="C142" s="259" t="s">
        <v>2784</v>
      </c>
      <c r="D142" s="259"/>
      <c r="E142" s="259"/>
      <c r="F142" s="282" t="s">
        <v>2727</v>
      </c>
      <c r="G142" s="259"/>
      <c r="H142" s="259" t="s">
        <v>2785</v>
      </c>
      <c r="I142" s="259" t="s">
        <v>2762</v>
      </c>
      <c r="J142" s="259"/>
      <c r="K142" s="307"/>
    </row>
    <row r="143" s="1" customFormat="1" ht="15" customHeight="1">
      <c r="B143" s="308"/>
      <c r="C143" s="309"/>
      <c r="D143" s="309"/>
      <c r="E143" s="309"/>
      <c r="F143" s="309"/>
      <c r="G143" s="309"/>
      <c r="H143" s="309"/>
      <c r="I143" s="309"/>
      <c r="J143" s="309"/>
      <c r="K143" s="310"/>
    </row>
    <row r="144" s="1" customFormat="1" ht="18.75" customHeight="1">
      <c r="B144" s="295"/>
      <c r="C144" s="295"/>
      <c r="D144" s="295"/>
      <c r="E144" s="295"/>
      <c r="F144" s="296"/>
      <c r="G144" s="295"/>
      <c r="H144" s="295"/>
      <c r="I144" s="295"/>
      <c r="J144" s="295"/>
      <c r="K144" s="295"/>
    </row>
    <row r="145" s="1" customFormat="1" ht="18.75" customHeight="1">
      <c r="B145" s="267"/>
      <c r="C145" s="267"/>
      <c r="D145" s="267"/>
      <c r="E145" s="267"/>
      <c r="F145" s="267"/>
      <c r="G145" s="267"/>
      <c r="H145" s="267"/>
      <c r="I145" s="267"/>
      <c r="J145" s="267"/>
      <c r="K145" s="267"/>
    </row>
    <row r="146" s="1" customFormat="1" ht="7.5" customHeight="1">
      <c r="B146" s="268"/>
      <c r="C146" s="269"/>
      <c r="D146" s="269"/>
      <c r="E146" s="269"/>
      <c r="F146" s="269"/>
      <c r="G146" s="269"/>
      <c r="H146" s="269"/>
      <c r="I146" s="269"/>
      <c r="J146" s="269"/>
      <c r="K146" s="270"/>
    </row>
    <row r="147" s="1" customFormat="1" ht="45" customHeight="1">
      <c r="B147" s="271"/>
      <c r="C147" s="272" t="s">
        <v>2786</v>
      </c>
      <c r="D147" s="272"/>
      <c r="E147" s="272"/>
      <c r="F147" s="272"/>
      <c r="G147" s="272"/>
      <c r="H147" s="272"/>
      <c r="I147" s="272"/>
      <c r="J147" s="272"/>
      <c r="K147" s="273"/>
    </row>
    <row r="148" s="1" customFormat="1" ht="17.25" customHeight="1">
      <c r="B148" s="271"/>
      <c r="C148" s="274" t="s">
        <v>2721</v>
      </c>
      <c r="D148" s="274"/>
      <c r="E148" s="274"/>
      <c r="F148" s="274" t="s">
        <v>2722</v>
      </c>
      <c r="G148" s="275"/>
      <c r="H148" s="274" t="s">
        <v>56</v>
      </c>
      <c r="I148" s="274" t="s">
        <v>59</v>
      </c>
      <c r="J148" s="274" t="s">
        <v>2723</v>
      </c>
      <c r="K148" s="273"/>
    </row>
    <row r="149" s="1" customFormat="1" ht="17.25" customHeight="1">
      <c r="B149" s="271"/>
      <c r="C149" s="276" t="s">
        <v>2724</v>
      </c>
      <c r="D149" s="276"/>
      <c r="E149" s="276"/>
      <c r="F149" s="277" t="s">
        <v>2725</v>
      </c>
      <c r="G149" s="278"/>
      <c r="H149" s="276"/>
      <c r="I149" s="276"/>
      <c r="J149" s="276" t="s">
        <v>2726</v>
      </c>
      <c r="K149" s="273"/>
    </row>
    <row r="150" s="1" customFormat="1" ht="5.25" customHeight="1">
      <c r="B150" s="284"/>
      <c r="C150" s="279"/>
      <c r="D150" s="279"/>
      <c r="E150" s="279"/>
      <c r="F150" s="279"/>
      <c r="G150" s="280"/>
      <c r="H150" s="279"/>
      <c r="I150" s="279"/>
      <c r="J150" s="279"/>
      <c r="K150" s="307"/>
    </row>
    <row r="151" s="1" customFormat="1" ht="15" customHeight="1">
      <c r="B151" s="284"/>
      <c r="C151" s="311" t="s">
        <v>2730</v>
      </c>
      <c r="D151" s="259"/>
      <c r="E151" s="259"/>
      <c r="F151" s="312" t="s">
        <v>2727</v>
      </c>
      <c r="G151" s="259"/>
      <c r="H151" s="311" t="s">
        <v>2767</v>
      </c>
      <c r="I151" s="311" t="s">
        <v>2729</v>
      </c>
      <c r="J151" s="311">
        <v>120</v>
      </c>
      <c r="K151" s="307"/>
    </row>
    <row r="152" s="1" customFormat="1" ht="15" customHeight="1">
      <c r="B152" s="284"/>
      <c r="C152" s="311" t="s">
        <v>2776</v>
      </c>
      <c r="D152" s="259"/>
      <c r="E152" s="259"/>
      <c r="F152" s="312" t="s">
        <v>2727</v>
      </c>
      <c r="G152" s="259"/>
      <c r="H152" s="311" t="s">
        <v>2787</v>
      </c>
      <c r="I152" s="311" t="s">
        <v>2729</v>
      </c>
      <c r="J152" s="311" t="s">
        <v>2778</v>
      </c>
      <c r="K152" s="307"/>
    </row>
    <row r="153" s="1" customFormat="1" ht="15" customHeight="1">
      <c r="B153" s="284"/>
      <c r="C153" s="311" t="s">
        <v>87</v>
      </c>
      <c r="D153" s="259"/>
      <c r="E153" s="259"/>
      <c r="F153" s="312" t="s">
        <v>2727</v>
      </c>
      <c r="G153" s="259"/>
      <c r="H153" s="311" t="s">
        <v>2788</v>
      </c>
      <c r="I153" s="311" t="s">
        <v>2729</v>
      </c>
      <c r="J153" s="311" t="s">
        <v>2778</v>
      </c>
      <c r="K153" s="307"/>
    </row>
    <row r="154" s="1" customFormat="1" ht="15" customHeight="1">
      <c r="B154" s="284"/>
      <c r="C154" s="311" t="s">
        <v>2732</v>
      </c>
      <c r="D154" s="259"/>
      <c r="E154" s="259"/>
      <c r="F154" s="312" t="s">
        <v>2733</v>
      </c>
      <c r="G154" s="259"/>
      <c r="H154" s="311" t="s">
        <v>2767</v>
      </c>
      <c r="I154" s="311" t="s">
        <v>2729</v>
      </c>
      <c r="J154" s="311">
        <v>50</v>
      </c>
      <c r="K154" s="307"/>
    </row>
    <row r="155" s="1" customFormat="1" ht="15" customHeight="1">
      <c r="B155" s="284"/>
      <c r="C155" s="311" t="s">
        <v>2735</v>
      </c>
      <c r="D155" s="259"/>
      <c r="E155" s="259"/>
      <c r="F155" s="312" t="s">
        <v>2727</v>
      </c>
      <c r="G155" s="259"/>
      <c r="H155" s="311" t="s">
        <v>2767</v>
      </c>
      <c r="I155" s="311" t="s">
        <v>2737</v>
      </c>
      <c r="J155" s="311"/>
      <c r="K155" s="307"/>
    </row>
    <row r="156" s="1" customFormat="1" ht="15" customHeight="1">
      <c r="B156" s="284"/>
      <c r="C156" s="311" t="s">
        <v>2746</v>
      </c>
      <c r="D156" s="259"/>
      <c r="E156" s="259"/>
      <c r="F156" s="312" t="s">
        <v>2733</v>
      </c>
      <c r="G156" s="259"/>
      <c r="H156" s="311" t="s">
        <v>2767</v>
      </c>
      <c r="I156" s="311" t="s">
        <v>2729</v>
      </c>
      <c r="J156" s="311">
        <v>50</v>
      </c>
      <c r="K156" s="307"/>
    </row>
    <row r="157" s="1" customFormat="1" ht="15" customHeight="1">
      <c r="B157" s="284"/>
      <c r="C157" s="311" t="s">
        <v>2754</v>
      </c>
      <c r="D157" s="259"/>
      <c r="E157" s="259"/>
      <c r="F157" s="312" t="s">
        <v>2733</v>
      </c>
      <c r="G157" s="259"/>
      <c r="H157" s="311" t="s">
        <v>2767</v>
      </c>
      <c r="I157" s="311" t="s">
        <v>2729</v>
      </c>
      <c r="J157" s="311">
        <v>50</v>
      </c>
      <c r="K157" s="307"/>
    </row>
    <row r="158" s="1" customFormat="1" ht="15" customHeight="1">
      <c r="B158" s="284"/>
      <c r="C158" s="311" t="s">
        <v>2752</v>
      </c>
      <c r="D158" s="259"/>
      <c r="E158" s="259"/>
      <c r="F158" s="312" t="s">
        <v>2733</v>
      </c>
      <c r="G158" s="259"/>
      <c r="H158" s="311" t="s">
        <v>2767</v>
      </c>
      <c r="I158" s="311" t="s">
        <v>2729</v>
      </c>
      <c r="J158" s="311">
        <v>50</v>
      </c>
      <c r="K158" s="307"/>
    </row>
    <row r="159" s="1" customFormat="1" ht="15" customHeight="1">
      <c r="B159" s="284"/>
      <c r="C159" s="311" t="s">
        <v>133</v>
      </c>
      <c r="D159" s="259"/>
      <c r="E159" s="259"/>
      <c r="F159" s="312" t="s">
        <v>2727</v>
      </c>
      <c r="G159" s="259"/>
      <c r="H159" s="311" t="s">
        <v>2789</v>
      </c>
      <c r="I159" s="311" t="s">
        <v>2729</v>
      </c>
      <c r="J159" s="311" t="s">
        <v>2790</v>
      </c>
      <c r="K159" s="307"/>
    </row>
    <row r="160" s="1" customFormat="1" ht="15" customHeight="1">
      <c r="B160" s="284"/>
      <c r="C160" s="311" t="s">
        <v>2791</v>
      </c>
      <c r="D160" s="259"/>
      <c r="E160" s="259"/>
      <c r="F160" s="312" t="s">
        <v>2727</v>
      </c>
      <c r="G160" s="259"/>
      <c r="H160" s="311" t="s">
        <v>2792</v>
      </c>
      <c r="I160" s="311" t="s">
        <v>2762</v>
      </c>
      <c r="J160" s="311"/>
      <c r="K160" s="307"/>
    </row>
    <row r="161" s="1" customFormat="1" ht="15" customHeight="1">
      <c r="B161" s="313"/>
      <c r="C161" s="293"/>
      <c r="D161" s="293"/>
      <c r="E161" s="293"/>
      <c r="F161" s="293"/>
      <c r="G161" s="293"/>
      <c r="H161" s="293"/>
      <c r="I161" s="293"/>
      <c r="J161" s="293"/>
      <c r="K161" s="314"/>
    </row>
    <row r="162" s="1" customFormat="1" ht="18.75" customHeight="1">
      <c r="B162" s="295"/>
      <c r="C162" s="305"/>
      <c r="D162" s="305"/>
      <c r="E162" s="305"/>
      <c r="F162" s="315"/>
      <c r="G162" s="305"/>
      <c r="H162" s="305"/>
      <c r="I162" s="305"/>
      <c r="J162" s="305"/>
      <c r="K162" s="295"/>
    </row>
    <row r="163" s="1" customFormat="1" ht="18.75" customHeight="1">
      <c r="B163" s="267"/>
      <c r="C163" s="267"/>
      <c r="D163" s="267"/>
      <c r="E163" s="267"/>
      <c r="F163" s="267"/>
      <c r="G163" s="267"/>
      <c r="H163" s="267"/>
      <c r="I163" s="267"/>
      <c r="J163" s="267"/>
      <c r="K163" s="267"/>
    </row>
    <row r="164" s="1" customFormat="1" ht="7.5" customHeight="1">
      <c r="B164" s="246"/>
      <c r="C164" s="247"/>
      <c r="D164" s="247"/>
      <c r="E164" s="247"/>
      <c r="F164" s="247"/>
      <c r="G164" s="247"/>
      <c r="H164" s="247"/>
      <c r="I164" s="247"/>
      <c r="J164" s="247"/>
      <c r="K164" s="248"/>
    </row>
    <row r="165" s="1" customFormat="1" ht="45" customHeight="1">
      <c r="B165" s="249"/>
      <c r="C165" s="250" t="s">
        <v>2793</v>
      </c>
      <c r="D165" s="250"/>
      <c r="E165" s="250"/>
      <c r="F165" s="250"/>
      <c r="G165" s="250"/>
      <c r="H165" s="250"/>
      <c r="I165" s="250"/>
      <c r="J165" s="250"/>
      <c r="K165" s="251"/>
    </row>
    <row r="166" s="1" customFormat="1" ht="17.25" customHeight="1">
      <c r="B166" s="249"/>
      <c r="C166" s="274" t="s">
        <v>2721</v>
      </c>
      <c r="D166" s="274"/>
      <c r="E166" s="274"/>
      <c r="F166" s="274" t="s">
        <v>2722</v>
      </c>
      <c r="G166" s="316"/>
      <c r="H166" s="317" t="s">
        <v>56</v>
      </c>
      <c r="I166" s="317" t="s">
        <v>59</v>
      </c>
      <c r="J166" s="274" t="s">
        <v>2723</v>
      </c>
      <c r="K166" s="251"/>
    </row>
    <row r="167" s="1" customFormat="1" ht="17.25" customHeight="1">
      <c r="B167" s="252"/>
      <c r="C167" s="276" t="s">
        <v>2724</v>
      </c>
      <c r="D167" s="276"/>
      <c r="E167" s="276"/>
      <c r="F167" s="277" t="s">
        <v>2725</v>
      </c>
      <c r="G167" s="318"/>
      <c r="H167" s="319"/>
      <c r="I167" s="319"/>
      <c r="J167" s="276" t="s">
        <v>2726</v>
      </c>
      <c r="K167" s="254"/>
    </row>
    <row r="168" s="1" customFormat="1" ht="5.25" customHeight="1">
      <c r="B168" s="284"/>
      <c r="C168" s="279"/>
      <c r="D168" s="279"/>
      <c r="E168" s="279"/>
      <c r="F168" s="279"/>
      <c r="G168" s="280"/>
      <c r="H168" s="279"/>
      <c r="I168" s="279"/>
      <c r="J168" s="279"/>
      <c r="K168" s="307"/>
    </row>
    <row r="169" s="1" customFormat="1" ht="15" customHeight="1">
      <c r="B169" s="284"/>
      <c r="C169" s="259" t="s">
        <v>2730</v>
      </c>
      <c r="D169" s="259"/>
      <c r="E169" s="259"/>
      <c r="F169" s="282" t="s">
        <v>2727</v>
      </c>
      <c r="G169" s="259"/>
      <c r="H169" s="259" t="s">
        <v>2767</v>
      </c>
      <c r="I169" s="259" t="s">
        <v>2729</v>
      </c>
      <c r="J169" s="259">
        <v>120</v>
      </c>
      <c r="K169" s="307"/>
    </row>
    <row r="170" s="1" customFormat="1" ht="15" customHeight="1">
      <c r="B170" s="284"/>
      <c r="C170" s="259" t="s">
        <v>2776</v>
      </c>
      <c r="D170" s="259"/>
      <c r="E170" s="259"/>
      <c r="F170" s="282" t="s">
        <v>2727</v>
      </c>
      <c r="G170" s="259"/>
      <c r="H170" s="259" t="s">
        <v>2777</v>
      </c>
      <c r="I170" s="259" t="s">
        <v>2729</v>
      </c>
      <c r="J170" s="259" t="s">
        <v>2778</v>
      </c>
      <c r="K170" s="307"/>
    </row>
    <row r="171" s="1" customFormat="1" ht="15" customHeight="1">
      <c r="B171" s="284"/>
      <c r="C171" s="259" t="s">
        <v>87</v>
      </c>
      <c r="D171" s="259"/>
      <c r="E171" s="259"/>
      <c r="F171" s="282" t="s">
        <v>2727</v>
      </c>
      <c r="G171" s="259"/>
      <c r="H171" s="259" t="s">
        <v>2794</v>
      </c>
      <c r="I171" s="259" t="s">
        <v>2729</v>
      </c>
      <c r="J171" s="259" t="s">
        <v>2778</v>
      </c>
      <c r="K171" s="307"/>
    </row>
    <row r="172" s="1" customFormat="1" ht="15" customHeight="1">
      <c r="B172" s="284"/>
      <c r="C172" s="259" t="s">
        <v>2732</v>
      </c>
      <c r="D172" s="259"/>
      <c r="E172" s="259"/>
      <c r="F172" s="282" t="s">
        <v>2733</v>
      </c>
      <c r="G172" s="259"/>
      <c r="H172" s="259" t="s">
        <v>2794</v>
      </c>
      <c r="I172" s="259" t="s">
        <v>2729</v>
      </c>
      <c r="J172" s="259">
        <v>50</v>
      </c>
      <c r="K172" s="307"/>
    </row>
    <row r="173" s="1" customFormat="1" ht="15" customHeight="1">
      <c r="B173" s="284"/>
      <c r="C173" s="259" t="s">
        <v>2735</v>
      </c>
      <c r="D173" s="259"/>
      <c r="E173" s="259"/>
      <c r="F173" s="282" t="s">
        <v>2727</v>
      </c>
      <c r="G173" s="259"/>
      <c r="H173" s="259" t="s">
        <v>2794</v>
      </c>
      <c r="I173" s="259" t="s">
        <v>2737</v>
      </c>
      <c r="J173" s="259"/>
      <c r="K173" s="307"/>
    </row>
    <row r="174" s="1" customFormat="1" ht="15" customHeight="1">
      <c r="B174" s="284"/>
      <c r="C174" s="259" t="s">
        <v>2746</v>
      </c>
      <c r="D174" s="259"/>
      <c r="E174" s="259"/>
      <c r="F174" s="282" t="s">
        <v>2733</v>
      </c>
      <c r="G174" s="259"/>
      <c r="H174" s="259" t="s">
        <v>2794</v>
      </c>
      <c r="I174" s="259" t="s">
        <v>2729</v>
      </c>
      <c r="J174" s="259">
        <v>50</v>
      </c>
      <c r="K174" s="307"/>
    </row>
    <row r="175" s="1" customFormat="1" ht="15" customHeight="1">
      <c r="B175" s="284"/>
      <c r="C175" s="259" t="s">
        <v>2754</v>
      </c>
      <c r="D175" s="259"/>
      <c r="E175" s="259"/>
      <c r="F175" s="282" t="s">
        <v>2733</v>
      </c>
      <c r="G175" s="259"/>
      <c r="H175" s="259" t="s">
        <v>2794</v>
      </c>
      <c r="I175" s="259" t="s">
        <v>2729</v>
      </c>
      <c r="J175" s="259">
        <v>50</v>
      </c>
      <c r="K175" s="307"/>
    </row>
    <row r="176" s="1" customFormat="1" ht="15" customHeight="1">
      <c r="B176" s="284"/>
      <c r="C176" s="259" t="s">
        <v>2752</v>
      </c>
      <c r="D176" s="259"/>
      <c r="E176" s="259"/>
      <c r="F176" s="282" t="s">
        <v>2733</v>
      </c>
      <c r="G176" s="259"/>
      <c r="H176" s="259" t="s">
        <v>2794</v>
      </c>
      <c r="I176" s="259" t="s">
        <v>2729</v>
      </c>
      <c r="J176" s="259">
        <v>50</v>
      </c>
      <c r="K176" s="307"/>
    </row>
    <row r="177" s="1" customFormat="1" ht="15" customHeight="1">
      <c r="B177" s="284"/>
      <c r="C177" s="259" t="s">
        <v>142</v>
      </c>
      <c r="D177" s="259"/>
      <c r="E177" s="259"/>
      <c r="F177" s="282" t="s">
        <v>2727</v>
      </c>
      <c r="G177" s="259"/>
      <c r="H177" s="259" t="s">
        <v>2795</v>
      </c>
      <c r="I177" s="259" t="s">
        <v>2796</v>
      </c>
      <c r="J177" s="259"/>
      <c r="K177" s="307"/>
    </row>
    <row r="178" s="1" customFormat="1" ht="15" customHeight="1">
      <c r="B178" s="284"/>
      <c r="C178" s="259" t="s">
        <v>59</v>
      </c>
      <c r="D178" s="259"/>
      <c r="E178" s="259"/>
      <c r="F178" s="282" t="s">
        <v>2727</v>
      </c>
      <c r="G178" s="259"/>
      <c r="H178" s="259" t="s">
        <v>2797</v>
      </c>
      <c r="I178" s="259" t="s">
        <v>2798</v>
      </c>
      <c r="J178" s="259">
        <v>1</v>
      </c>
      <c r="K178" s="307"/>
    </row>
    <row r="179" s="1" customFormat="1" ht="15" customHeight="1">
      <c r="B179" s="284"/>
      <c r="C179" s="259" t="s">
        <v>55</v>
      </c>
      <c r="D179" s="259"/>
      <c r="E179" s="259"/>
      <c r="F179" s="282" t="s">
        <v>2727</v>
      </c>
      <c r="G179" s="259"/>
      <c r="H179" s="259" t="s">
        <v>2799</v>
      </c>
      <c r="I179" s="259" t="s">
        <v>2729</v>
      </c>
      <c r="J179" s="259">
        <v>20</v>
      </c>
      <c r="K179" s="307"/>
    </row>
    <row r="180" s="1" customFormat="1" ht="15" customHeight="1">
      <c r="B180" s="284"/>
      <c r="C180" s="259" t="s">
        <v>56</v>
      </c>
      <c r="D180" s="259"/>
      <c r="E180" s="259"/>
      <c r="F180" s="282" t="s">
        <v>2727</v>
      </c>
      <c r="G180" s="259"/>
      <c r="H180" s="259" t="s">
        <v>2800</v>
      </c>
      <c r="I180" s="259" t="s">
        <v>2729</v>
      </c>
      <c r="J180" s="259">
        <v>255</v>
      </c>
      <c r="K180" s="307"/>
    </row>
    <row r="181" s="1" customFormat="1" ht="15" customHeight="1">
      <c r="B181" s="284"/>
      <c r="C181" s="259" t="s">
        <v>143</v>
      </c>
      <c r="D181" s="259"/>
      <c r="E181" s="259"/>
      <c r="F181" s="282" t="s">
        <v>2727</v>
      </c>
      <c r="G181" s="259"/>
      <c r="H181" s="259" t="s">
        <v>2691</v>
      </c>
      <c r="I181" s="259" t="s">
        <v>2729</v>
      </c>
      <c r="J181" s="259">
        <v>10</v>
      </c>
      <c r="K181" s="307"/>
    </row>
    <row r="182" s="1" customFormat="1" ht="15" customHeight="1">
      <c r="B182" s="284"/>
      <c r="C182" s="259" t="s">
        <v>144</v>
      </c>
      <c r="D182" s="259"/>
      <c r="E182" s="259"/>
      <c r="F182" s="282" t="s">
        <v>2727</v>
      </c>
      <c r="G182" s="259"/>
      <c r="H182" s="259" t="s">
        <v>2801</v>
      </c>
      <c r="I182" s="259" t="s">
        <v>2762</v>
      </c>
      <c r="J182" s="259"/>
      <c r="K182" s="307"/>
    </row>
    <row r="183" s="1" customFormat="1" ht="15" customHeight="1">
      <c r="B183" s="284"/>
      <c r="C183" s="259" t="s">
        <v>2802</v>
      </c>
      <c r="D183" s="259"/>
      <c r="E183" s="259"/>
      <c r="F183" s="282" t="s">
        <v>2727</v>
      </c>
      <c r="G183" s="259"/>
      <c r="H183" s="259" t="s">
        <v>2803</v>
      </c>
      <c r="I183" s="259" t="s">
        <v>2762</v>
      </c>
      <c r="J183" s="259"/>
      <c r="K183" s="307"/>
    </row>
    <row r="184" s="1" customFormat="1" ht="15" customHeight="1">
      <c r="B184" s="284"/>
      <c r="C184" s="259" t="s">
        <v>2791</v>
      </c>
      <c r="D184" s="259"/>
      <c r="E184" s="259"/>
      <c r="F184" s="282" t="s">
        <v>2727</v>
      </c>
      <c r="G184" s="259"/>
      <c r="H184" s="259" t="s">
        <v>2804</v>
      </c>
      <c r="I184" s="259" t="s">
        <v>2762</v>
      </c>
      <c r="J184" s="259"/>
      <c r="K184" s="307"/>
    </row>
    <row r="185" s="1" customFormat="1" ht="15" customHeight="1">
      <c r="B185" s="284"/>
      <c r="C185" s="259" t="s">
        <v>146</v>
      </c>
      <c r="D185" s="259"/>
      <c r="E185" s="259"/>
      <c r="F185" s="282" t="s">
        <v>2733</v>
      </c>
      <c r="G185" s="259"/>
      <c r="H185" s="259" t="s">
        <v>2805</v>
      </c>
      <c r="I185" s="259" t="s">
        <v>2729</v>
      </c>
      <c r="J185" s="259">
        <v>50</v>
      </c>
      <c r="K185" s="307"/>
    </row>
    <row r="186" s="1" customFormat="1" ht="15" customHeight="1">
      <c r="B186" s="284"/>
      <c r="C186" s="259" t="s">
        <v>2806</v>
      </c>
      <c r="D186" s="259"/>
      <c r="E186" s="259"/>
      <c r="F186" s="282" t="s">
        <v>2733</v>
      </c>
      <c r="G186" s="259"/>
      <c r="H186" s="259" t="s">
        <v>2807</v>
      </c>
      <c r="I186" s="259" t="s">
        <v>2808</v>
      </c>
      <c r="J186" s="259"/>
      <c r="K186" s="307"/>
    </row>
    <row r="187" s="1" customFormat="1" ht="15" customHeight="1">
      <c r="B187" s="284"/>
      <c r="C187" s="259" t="s">
        <v>2809</v>
      </c>
      <c r="D187" s="259"/>
      <c r="E187" s="259"/>
      <c r="F187" s="282" t="s">
        <v>2733</v>
      </c>
      <c r="G187" s="259"/>
      <c r="H187" s="259" t="s">
        <v>2810</v>
      </c>
      <c r="I187" s="259" t="s">
        <v>2808</v>
      </c>
      <c r="J187" s="259"/>
      <c r="K187" s="307"/>
    </row>
    <row r="188" s="1" customFormat="1" ht="15" customHeight="1">
      <c r="B188" s="284"/>
      <c r="C188" s="259" t="s">
        <v>2811</v>
      </c>
      <c r="D188" s="259"/>
      <c r="E188" s="259"/>
      <c r="F188" s="282" t="s">
        <v>2733</v>
      </c>
      <c r="G188" s="259"/>
      <c r="H188" s="259" t="s">
        <v>2812</v>
      </c>
      <c r="I188" s="259" t="s">
        <v>2808</v>
      </c>
      <c r="J188" s="259"/>
      <c r="K188" s="307"/>
    </row>
    <row r="189" s="1" customFormat="1" ht="15" customHeight="1">
      <c r="B189" s="284"/>
      <c r="C189" s="320" t="s">
        <v>2813</v>
      </c>
      <c r="D189" s="259"/>
      <c r="E189" s="259"/>
      <c r="F189" s="282" t="s">
        <v>2733</v>
      </c>
      <c r="G189" s="259"/>
      <c r="H189" s="259" t="s">
        <v>2814</v>
      </c>
      <c r="I189" s="259" t="s">
        <v>2815</v>
      </c>
      <c r="J189" s="321" t="s">
        <v>2816</v>
      </c>
      <c r="K189" s="307"/>
    </row>
    <row r="190" s="1" customFormat="1" ht="15" customHeight="1">
      <c r="B190" s="284"/>
      <c r="C190" s="320" t="s">
        <v>44</v>
      </c>
      <c r="D190" s="259"/>
      <c r="E190" s="259"/>
      <c r="F190" s="282" t="s">
        <v>2727</v>
      </c>
      <c r="G190" s="259"/>
      <c r="H190" s="256" t="s">
        <v>2817</v>
      </c>
      <c r="I190" s="259" t="s">
        <v>2818</v>
      </c>
      <c r="J190" s="259"/>
      <c r="K190" s="307"/>
    </row>
    <row r="191" s="1" customFormat="1" ht="15" customHeight="1">
      <c r="B191" s="284"/>
      <c r="C191" s="320" t="s">
        <v>2819</v>
      </c>
      <c r="D191" s="259"/>
      <c r="E191" s="259"/>
      <c r="F191" s="282" t="s">
        <v>2727</v>
      </c>
      <c r="G191" s="259"/>
      <c r="H191" s="259" t="s">
        <v>2820</v>
      </c>
      <c r="I191" s="259" t="s">
        <v>2762</v>
      </c>
      <c r="J191" s="259"/>
      <c r="K191" s="307"/>
    </row>
    <row r="192" s="1" customFormat="1" ht="15" customHeight="1">
      <c r="B192" s="284"/>
      <c r="C192" s="320" t="s">
        <v>2821</v>
      </c>
      <c r="D192" s="259"/>
      <c r="E192" s="259"/>
      <c r="F192" s="282" t="s">
        <v>2727</v>
      </c>
      <c r="G192" s="259"/>
      <c r="H192" s="259" t="s">
        <v>2822</v>
      </c>
      <c r="I192" s="259" t="s">
        <v>2762</v>
      </c>
      <c r="J192" s="259"/>
      <c r="K192" s="307"/>
    </row>
    <row r="193" s="1" customFormat="1" ht="15" customHeight="1">
      <c r="B193" s="284"/>
      <c r="C193" s="320" t="s">
        <v>2823</v>
      </c>
      <c r="D193" s="259"/>
      <c r="E193" s="259"/>
      <c r="F193" s="282" t="s">
        <v>2733</v>
      </c>
      <c r="G193" s="259"/>
      <c r="H193" s="259" t="s">
        <v>2824</v>
      </c>
      <c r="I193" s="259" t="s">
        <v>2762</v>
      </c>
      <c r="J193" s="259"/>
      <c r="K193" s="307"/>
    </row>
    <row r="194" s="1" customFormat="1" ht="15" customHeight="1">
      <c r="B194" s="313"/>
      <c r="C194" s="322"/>
      <c r="D194" s="293"/>
      <c r="E194" s="293"/>
      <c r="F194" s="293"/>
      <c r="G194" s="293"/>
      <c r="H194" s="293"/>
      <c r="I194" s="293"/>
      <c r="J194" s="293"/>
      <c r="K194" s="314"/>
    </row>
    <row r="195" s="1" customFormat="1" ht="18.75" customHeight="1">
      <c r="B195" s="295"/>
      <c r="C195" s="305"/>
      <c r="D195" s="305"/>
      <c r="E195" s="305"/>
      <c r="F195" s="315"/>
      <c r="G195" s="305"/>
      <c r="H195" s="305"/>
      <c r="I195" s="305"/>
      <c r="J195" s="305"/>
      <c r="K195" s="295"/>
    </row>
    <row r="196" s="1" customFormat="1" ht="18.75" customHeight="1">
      <c r="B196" s="295"/>
      <c r="C196" s="305"/>
      <c r="D196" s="305"/>
      <c r="E196" s="305"/>
      <c r="F196" s="315"/>
      <c r="G196" s="305"/>
      <c r="H196" s="305"/>
      <c r="I196" s="305"/>
      <c r="J196" s="305"/>
      <c r="K196" s="295"/>
    </row>
    <row r="197" s="1" customFormat="1" ht="18.75" customHeight="1">
      <c r="B197" s="267"/>
      <c r="C197" s="267"/>
      <c r="D197" s="267"/>
      <c r="E197" s="267"/>
      <c r="F197" s="267"/>
      <c r="G197" s="267"/>
      <c r="H197" s="267"/>
      <c r="I197" s="267"/>
      <c r="J197" s="267"/>
      <c r="K197" s="267"/>
    </row>
    <row r="198" s="1" customFormat="1" ht="13.5">
      <c r="B198" s="246"/>
      <c r="C198" s="247"/>
      <c r="D198" s="247"/>
      <c r="E198" s="247"/>
      <c r="F198" s="247"/>
      <c r="G198" s="247"/>
      <c r="H198" s="247"/>
      <c r="I198" s="247"/>
      <c r="J198" s="247"/>
      <c r="K198" s="248"/>
    </row>
    <row r="199" s="1" customFormat="1" ht="21">
      <c r="B199" s="249"/>
      <c r="C199" s="250" t="s">
        <v>2825</v>
      </c>
      <c r="D199" s="250"/>
      <c r="E199" s="250"/>
      <c r="F199" s="250"/>
      <c r="G199" s="250"/>
      <c r="H199" s="250"/>
      <c r="I199" s="250"/>
      <c r="J199" s="250"/>
      <c r="K199" s="251"/>
    </row>
    <row r="200" s="1" customFormat="1" ht="25.5" customHeight="1">
      <c r="B200" s="249"/>
      <c r="C200" s="323" t="s">
        <v>2826</v>
      </c>
      <c r="D200" s="323"/>
      <c r="E200" s="323"/>
      <c r="F200" s="323" t="s">
        <v>2827</v>
      </c>
      <c r="G200" s="324"/>
      <c r="H200" s="323" t="s">
        <v>2828</v>
      </c>
      <c r="I200" s="323"/>
      <c r="J200" s="323"/>
      <c r="K200" s="251"/>
    </row>
    <row r="201" s="1" customFormat="1" ht="5.25" customHeight="1">
      <c r="B201" s="284"/>
      <c r="C201" s="279"/>
      <c r="D201" s="279"/>
      <c r="E201" s="279"/>
      <c r="F201" s="279"/>
      <c r="G201" s="305"/>
      <c r="H201" s="279"/>
      <c r="I201" s="279"/>
      <c r="J201" s="279"/>
      <c r="K201" s="307"/>
    </row>
    <row r="202" s="1" customFormat="1" ht="15" customHeight="1">
      <c r="B202" s="284"/>
      <c r="C202" s="259" t="s">
        <v>2818</v>
      </c>
      <c r="D202" s="259"/>
      <c r="E202" s="259"/>
      <c r="F202" s="282" t="s">
        <v>45</v>
      </c>
      <c r="G202" s="259"/>
      <c r="H202" s="259" t="s">
        <v>2829</v>
      </c>
      <c r="I202" s="259"/>
      <c r="J202" s="259"/>
      <c r="K202" s="307"/>
    </row>
    <row r="203" s="1" customFormat="1" ht="15" customHeight="1">
      <c r="B203" s="284"/>
      <c r="C203" s="259"/>
      <c r="D203" s="259"/>
      <c r="E203" s="259"/>
      <c r="F203" s="282" t="s">
        <v>46</v>
      </c>
      <c r="G203" s="259"/>
      <c r="H203" s="259" t="s">
        <v>2830</v>
      </c>
      <c r="I203" s="259"/>
      <c r="J203" s="259"/>
      <c r="K203" s="307"/>
    </row>
    <row r="204" s="1" customFormat="1" ht="15" customHeight="1">
      <c r="B204" s="284"/>
      <c r="C204" s="259"/>
      <c r="D204" s="259"/>
      <c r="E204" s="259"/>
      <c r="F204" s="282" t="s">
        <v>49</v>
      </c>
      <c r="G204" s="259"/>
      <c r="H204" s="259" t="s">
        <v>2831</v>
      </c>
      <c r="I204" s="259"/>
      <c r="J204" s="259"/>
      <c r="K204" s="307"/>
    </row>
    <row r="205" s="1" customFormat="1" ht="15" customHeight="1">
      <c r="B205" s="284"/>
      <c r="C205" s="259"/>
      <c r="D205" s="259"/>
      <c r="E205" s="259"/>
      <c r="F205" s="282" t="s">
        <v>47</v>
      </c>
      <c r="G205" s="259"/>
      <c r="H205" s="259" t="s">
        <v>2832</v>
      </c>
      <c r="I205" s="259"/>
      <c r="J205" s="259"/>
      <c r="K205" s="307"/>
    </row>
    <row r="206" s="1" customFormat="1" ht="15" customHeight="1">
      <c r="B206" s="284"/>
      <c r="C206" s="259"/>
      <c r="D206" s="259"/>
      <c r="E206" s="259"/>
      <c r="F206" s="282" t="s">
        <v>48</v>
      </c>
      <c r="G206" s="259"/>
      <c r="H206" s="259" t="s">
        <v>2833</v>
      </c>
      <c r="I206" s="259"/>
      <c r="J206" s="259"/>
      <c r="K206" s="307"/>
    </row>
    <row r="207" s="1" customFormat="1" ht="15" customHeight="1">
      <c r="B207" s="284"/>
      <c r="C207" s="259"/>
      <c r="D207" s="259"/>
      <c r="E207" s="259"/>
      <c r="F207" s="282"/>
      <c r="G207" s="259"/>
      <c r="H207" s="259"/>
      <c r="I207" s="259"/>
      <c r="J207" s="259"/>
      <c r="K207" s="307"/>
    </row>
    <row r="208" s="1" customFormat="1" ht="15" customHeight="1">
      <c r="B208" s="284"/>
      <c r="C208" s="259" t="s">
        <v>2774</v>
      </c>
      <c r="D208" s="259"/>
      <c r="E208" s="259"/>
      <c r="F208" s="282" t="s">
        <v>2668</v>
      </c>
      <c r="G208" s="259"/>
      <c r="H208" s="259" t="s">
        <v>2834</v>
      </c>
      <c r="I208" s="259"/>
      <c r="J208" s="259"/>
      <c r="K208" s="307"/>
    </row>
    <row r="209" s="1" customFormat="1" ht="15" customHeight="1">
      <c r="B209" s="284"/>
      <c r="C209" s="259"/>
      <c r="D209" s="259"/>
      <c r="E209" s="259"/>
      <c r="F209" s="282" t="s">
        <v>2671</v>
      </c>
      <c r="G209" s="259"/>
      <c r="H209" s="259" t="s">
        <v>2672</v>
      </c>
      <c r="I209" s="259"/>
      <c r="J209" s="259"/>
      <c r="K209" s="307"/>
    </row>
    <row r="210" s="1" customFormat="1" ht="15" customHeight="1">
      <c r="B210" s="284"/>
      <c r="C210" s="259"/>
      <c r="D210" s="259"/>
      <c r="E210" s="259"/>
      <c r="F210" s="282" t="s">
        <v>80</v>
      </c>
      <c r="G210" s="259"/>
      <c r="H210" s="259" t="s">
        <v>2835</v>
      </c>
      <c r="I210" s="259"/>
      <c r="J210" s="259"/>
      <c r="K210" s="307"/>
    </row>
    <row r="211" s="1" customFormat="1" ht="15" customHeight="1">
      <c r="B211" s="325"/>
      <c r="C211" s="259"/>
      <c r="D211" s="259"/>
      <c r="E211" s="259"/>
      <c r="F211" s="282" t="s">
        <v>125</v>
      </c>
      <c r="G211" s="320"/>
      <c r="H211" s="311" t="s">
        <v>2673</v>
      </c>
      <c r="I211" s="311"/>
      <c r="J211" s="311"/>
      <c r="K211" s="326"/>
    </row>
    <row r="212" s="1" customFormat="1" ht="15" customHeight="1">
      <c r="B212" s="325"/>
      <c r="C212" s="259"/>
      <c r="D212" s="259"/>
      <c r="E212" s="259"/>
      <c r="F212" s="282" t="s">
        <v>2674</v>
      </c>
      <c r="G212" s="320"/>
      <c r="H212" s="311" t="s">
        <v>2836</v>
      </c>
      <c r="I212" s="311"/>
      <c r="J212" s="311"/>
      <c r="K212" s="326"/>
    </row>
    <row r="213" s="1" customFormat="1" ht="15" customHeight="1">
      <c r="B213" s="325"/>
      <c r="C213" s="259"/>
      <c r="D213" s="259"/>
      <c r="E213" s="259"/>
      <c r="F213" s="282"/>
      <c r="G213" s="320"/>
      <c r="H213" s="311"/>
      <c r="I213" s="311"/>
      <c r="J213" s="311"/>
      <c r="K213" s="326"/>
    </row>
    <row r="214" s="1" customFormat="1" ht="15" customHeight="1">
      <c r="B214" s="325"/>
      <c r="C214" s="259" t="s">
        <v>2798</v>
      </c>
      <c r="D214" s="259"/>
      <c r="E214" s="259"/>
      <c r="F214" s="282">
        <v>1</v>
      </c>
      <c r="G214" s="320"/>
      <c r="H214" s="311" t="s">
        <v>2837</v>
      </c>
      <c r="I214" s="311"/>
      <c r="J214" s="311"/>
      <c r="K214" s="326"/>
    </row>
    <row r="215" s="1" customFormat="1" ht="15" customHeight="1">
      <c r="B215" s="325"/>
      <c r="C215" s="259"/>
      <c r="D215" s="259"/>
      <c r="E215" s="259"/>
      <c r="F215" s="282">
        <v>2</v>
      </c>
      <c r="G215" s="320"/>
      <c r="H215" s="311" t="s">
        <v>2838</v>
      </c>
      <c r="I215" s="311"/>
      <c r="J215" s="311"/>
      <c r="K215" s="326"/>
    </row>
    <row r="216" s="1" customFormat="1" ht="15" customHeight="1">
      <c r="B216" s="325"/>
      <c r="C216" s="259"/>
      <c r="D216" s="259"/>
      <c r="E216" s="259"/>
      <c r="F216" s="282">
        <v>3</v>
      </c>
      <c r="G216" s="320"/>
      <c r="H216" s="311" t="s">
        <v>2839</v>
      </c>
      <c r="I216" s="311"/>
      <c r="J216" s="311"/>
      <c r="K216" s="326"/>
    </row>
    <row r="217" s="1" customFormat="1" ht="15" customHeight="1">
      <c r="B217" s="325"/>
      <c r="C217" s="259"/>
      <c r="D217" s="259"/>
      <c r="E217" s="259"/>
      <c r="F217" s="282">
        <v>4</v>
      </c>
      <c r="G217" s="320"/>
      <c r="H217" s="311" t="s">
        <v>2840</v>
      </c>
      <c r="I217" s="311"/>
      <c r="J217" s="311"/>
      <c r="K217" s="326"/>
    </row>
    <row r="218" s="1" customFormat="1" ht="12.75" customHeight="1">
      <c r="B218" s="327"/>
      <c r="C218" s="328"/>
      <c r="D218" s="328"/>
      <c r="E218" s="328"/>
      <c r="F218" s="328"/>
      <c r="G218" s="328"/>
      <c r="H218" s="328"/>
      <c r="I218" s="328"/>
      <c r="J218" s="328"/>
      <c r="K218" s="329"/>
    </row>
  </sheetData>
  <sheetProtection autoFilter="0" deleteColumns="0" deleteRows="0" formatCells="0" formatColumns="0" formatRows="0" insertColumns="0" insertHyperlinks="0" insertRows="0" pivotTables="0" sort="0"/>
  <mergeCells count="77">
    <mergeCell ref="C102:J102"/>
    <mergeCell ref="C122:J122"/>
    <mergeCell ref="C147:J147"/>
    <mergeCell ref="C165:J165"/>
    <mergeCell ref="C199:J199"/>
    <mergeCell ref="H200:J200"/>
    <mergeCell ref="H202:J202"/>
    <mergeCell ref="H203:J203"/>
    <mergeCell ref="H204:J204"/>
    <mergeCell ref="H205:J205"/>
    <mergeCell ref="H206:J206"/>
    <mergeCell ref="H208:J208"/>
    <mergeCell ref="H209:J209"/>
    <mergeCell ref="H210:J210"/>
    <mergeCell ref="H211:J211"/>
    <mergeCell ref="H212:J212"/>
    <mergeCell ref="H214:J214"/>
    <mergeCell ref="H215:J215"/>
    <mergeCell ref="H216:J216"/>
    <mergeCell ref="H217:J217"/>
    <mergeCell ref="D47:J47"/>
    <mergeCell ref="E48:J48"/>
    <mergeCell ref="E49:J49"/>
    <mergeCell ref="E50:J50"/>
    <mergeCell ref="D51:J51"/>
    <mergeCell ref="C52:J52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C3:J3"/>
    <mergeCell ref="C4:J4"/>
    <mergeCell ref="C6:J6"/>
    <mergeCell ref="C7:J7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88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129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131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83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ROUND(J90,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ROUND((SUM(BE90:BE328)),  2)</f>
        <v>0</v>
      </c>
      <c r="G35" s="39"/>
      <c r="H35" s="39"/>
      <c r="I35" s="132">
        <v>0.20999999999999999</v>
      </c>
      <c r="J35" s="131">
        <f>ROUND(((SUM(BE90:BE328))*I35),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ROUND((SUM(BF90:BF328)),  2)</f>
        <v>0</v>
      </c>
      <c r="G36" s="39"/>
      <c r="H36" s="39"/>
      <c r="I36" s="132">
        <v>0.14999999999999999</v>
      </c>
      <c r="J36" s="131">
        <f>ROUND(((SUM(BF90:BF328))*I36),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ROUND((SUM(BG90:BG328)),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ROUND((SUM(BH90:BH328)),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ROUND((SUM(BI90:BI328)),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129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01.1 - Řad A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J90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J91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J92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J210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139</v>
      </c>
      <c r="E67" s="148"/>
      <c r="F67" s="148"/>
      <c r="G67" s="148"/>
      <c r="H67" s="148"/>
      <c r="I67" s="148"/>
      <c r="J67" s="149">
        <f>J237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140</v>
      </c>
      <c r="E68" s="148"/>
      <c r="F68" s="148"/>
      <c r="G68" s="148"/>
      <c r="H68" s="148"/>
      <c r="I68" s="148"/>
      <c r="J68" s="149">
        <f>J326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9"/>
      <c r="B69" s="40"/>
      <c r="C69" s="39"/>
      <c r="D69" s="39"/>
      <c r="E69" s="39"/>
      <c r="F69" s="39"/>
      <c r="G69" s="39"/>
      <c r="H69" s="39"/>
      <c r="I69" s="39"/>
      <c r="J69" s="39"/>
      <c r="K69" s="39"/>
      <c r="L69" s="125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</row>
    <row r="70" s="2" customFormat="1" ht="6.96" customHeight="1">
      <c r="A70" s="39"/>
      <c r="B70" s="56"/>
      <c r="C70" s="57"/>
      <c r="D70" s="57"/>
      <c r="E70" s="57"/>
      <c r="F70" s="57"/>
      <c r="G70" s="57"/>
      <c r="H70" s="57"/>
      <c r="I70" s="57"/>
      <c r="J70" s="57"/>
      <c r="K70" s="57"/>
      <c r="L70" s="125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4" s="2" customFormat="1" ht="6.96" customHeight="1">
      <c r="A74" s="39"/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125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</row>
    <row r="75" s="2" customFormat="1" ht="24.96" customHeight="1">
      <c r="A75" s="39"/>
      <c r="B75" s="40"/>
      <c r="C75" s="24" t="s">
        <v>141</v>
      </c>
      <c r="D75" s="39"/>
      <c r="E75" s="39"/>
      <c r="F75" s="39"/>
      <c r="G75" s="39"/>
      <c r="H75" s="39"/>
      <c r="I75" s="39"/>
      <c r="J75" s="39"/>
      <c r="K75" s="39"/>
      <c r="L75" s="125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6.96" customHeight="1">
      <c r="A76" s="39"/>
      <c r="B76" s="40"/>
      <c r="C76" s="39"/>
      <c r="D76" s="39"/>
      <c r="E76" s="39"/>
      <c r="F76" s="39"/>
      <c r="G76" s="39"/>
      <c r="H76" s="39"/>
      <c r="I76" s="39"/>
      <c r="J76" s="39"/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2" customHeight="1">
      <c r="A77" s="39"/>
      <c r="B77" s="40"/>
      <c r="C77" s="33" t="s">
        <v>17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6.5" customHeight="1">
      <c r="A78" s="39"/>
      <c r="B78" s="40"/>
      <c r="C78" s="39"/>
      <c r="D78" s="39"/>
      <c r="E78" s="124" t="str">
        <f>E7</f>
        <v>Kanalizace a vodovod Dolní Beřkovice a Podvlčí</v>
      </c>
      <c r="F78" s="33"/>
      <c r="G78" s="33"/>
      <c r="H78" s="33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1" customFormat="1" ht="12" customHeight="1">
      <c r="B79" s="23"/>
      <c r="C79" s="33" t="s">
        <v>128</v>
      </c>
      <c r="L79" s="23"/>
    </row>
    <row r="80" s="2" customFormat="1" ht="16.5" customHeight="1">
      <c r="A80" s="39"/>
      <c r="B80" s="40"/>
      <c r="C80" s="39"/>
      <c r="D80" s="39"/>
      <c r="E80" s="124" t="s">
        <v>129</v>
      </c>
      <c r="F80" s="39"/>
      <c r="G80" s="39"/>
      <c r="H80" s="39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12" customHeight="1">
      <c r="A81" s="39"/>
      <c r="B81" s="40"/>
      <c r="C81" s="33" t="s">
        <v>130</v>
      </c>
      <c r="D81" s="39"/>
      <c r="E81" s="39"/>
      <c r="F81" s="39"/>
      <c r="G81" s="39"/>
      <c r="H81" s="39"/>
      <c r="I81" s="39"/>
      <c r="J81" s="39"/>
      <c r="K81" s="3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16.5" customHeight="1">
      <c r="A82" s="39"/>
      <c r="B82" s="40"/>
      <c r="C82" s="39"/>
      <c r="D82" s="39"/>
      <c r="E82" s="63" t="str">
        <f>E11</f>
        <v>IO 01.1 - Řad A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39"/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23</v>
      </c>
      <c r="D84" s="39"/>
      <c r="E84" s="39"/>
      <c r="F84" s="28" t="str">
        <f>F14</f>
        <v xml:space="preserve"> </v>
      </c>
      <c r="G84" s="39"/>
      <c r="H84" s="39"/>
      <c r="I84" s="33" t="s">
        <v>25</v>
      </c>
      <c r="J84" s="65" t="str">
        <f>IF(J14="","",J14)</f>
        <v>18. 4. 2023</v>
      </c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40.05" customHeight="1">
      <c r="A86" s="39"/>
      <c r="B86" s="40"/>
      <c r="C86" s="33" t="s">
        <v>27</v>
      </c>
      <c r="D86" s="39"/>
      <c r="E86" s="39"/>
      <c r="F86" s="28" t="str">
        <f>E17</f>
        <v>Obec Dolní Beřkovice, Kláštěrní 110, 27701</v>
      </c>
      <c r="G86" s="39"/>
      <c r="H86" s="39"/>
      <c r="I86" s="33" t="s">
        <v>33</v>
      </c>
      <c r="J86" s="37" t="str">
        <f>E23</f>
        <v>VHS PROJEKT s.r.o., Přemyslova 153, Kralupy n.Vlt.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15" customHeight="1">
      <c r="A87" s="39"/>
      <c r="B87" s="40"/>
      <c r="C87" s="33" t="s">
        <v>31</v>
      </c>
      <c r="D87" s="39"/>
      <c r="E87" s="39"/>
      <c r="F87" s="28" t="str">
        <f>IF(E20="","",E20)</f>
        <v>Vyplň údaj</v>
      </c>
      <c r="G87" s="39"/>
      <c r="H87" s="39"/>
      <c r="I87" s="33" t="s">
        <v>37</v>
      </c>
      <c r="J87" s="37" t="str">
        <f>E26</f>
        <v xml:space="preserve"> </v>
      </c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0.32" customHeight="1">
      <c r="A88" s="39"/>
      <c r="B88" s="40"/>
      <c r="C88" s="39"/>
      <c r="D88" s="39"/>
      <c r="E88" s="39"/>
      <c r="F88" s="39"/>
      <c r="G88" s="39"/>
      <c r="H88" s="39"/>
      <c r="I88" s="39"/>
      <c r="J88" s="39"/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11" customFormat="1" ht="29.28" customHeight="1">
      <c r="A89" s="150"/>
      <c r="B89" s="151"/>
      <c r="C89" s="152" t="s">
        <v>142</v>
      </c>
      <c r="D89" s="153" t="s">
        <v>59</v>
      </c>
      <c r="E89" s="153" t="s">
        <v>55</v>
      </c>
      <c r="F89" s="153" t="s">
        <v>56</v>
      </c>
      <c r="G89" s="153" t="s">
        <v>143</v>
      </c>
      <c r="H89" s="153" t="s">
        <v>144</v>
      </c>
      <c r="I89" s="153" t="s">
        <v>145</v>
      </c>
      <c r="J89" s="153" t="s">
        <v>134</v>
      </c>
      <c r="K89" s="154" t="s">
        <v>146</v>
      </c>
      <c r="L89" s="155"/>
      <c r="M89" s="81" t="s">
        <v>3</v>
      </c>
      <c r="N89" s="82" t="s">
        <v>44</v>
      </c>
      <c r="O89" s="82" t="s">
        <v>147</v>
      </c>
      <c r="P89" s="82" t="s">
        <v>148</v>
      </c>
      <c r="Q89" s="82" t="s">
        <v>149</v>
      </c>
      <c r="R89" s="82" t="s">
        <v>150</v>
      </c>
      <c r="S89" s="82" t="s">
        <v>151</v>
      </c>
      <c r="T89" s="83" t="s">
        <v>152</v>
      </c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</row>
    <row r="90" s="2" customFormat="1" ht="22.8" customHeight="1">
      <c r="A90" s="39"/>
      <c r="B90" s="40"/>
      <c r="C90" s="88" t="s">
        <v>153</v>
      </c>
      <c r="D90" s="39"/>
      <c r="E90" s="39"/>
      <c r="F90" s="39"/>
      <c r="G90" s="39"/>
      <c r="H90" s="39"/>
      <c r="I90" s="39"/>
      <c r="J90" s="156">
        <f>BK90</f>
        <v>0</v>
      </c>
      <c r="K90" s="39"/>
      <c r="L90" s="40"/>
      <c r="M90" s="84"/>
      <c r="N90" s="69"/>
      <c r="O90" s="85"/>
      <c r="P90" s="157">
        <f>P91</f>
        <v>0</v>
      </c>
      <c r="Q90" s="85"/>
      <c r="R90" s="157">
        <f>R91</f>
        <v>11.438664119999999</v>
      </c>
      <c r="S90" s="85"/>
      <c r="T90" s="158">
        <f>T91</f>
        <v>0</v>
      </c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T90" s="20" t="s">
        <v>73</v>
      </c>
      <c r="AU90" s="20" t="s">
        <v>135</v>
      </c>
      <c r="BK90" s="159">
        <f>BK91</f>
        <v>0</v>
      </c>
    </row>
    <row r="91" s="12" customFormat="1" ht="25.92" customHeight="1">
      <c r="A91" s="12"/>
      <c r="B91" s="160"/>
      <c r="C91" s="12"/>
      <c r="D91" s="161" t="s">
        <v>73</v>
      </c>
      <c r="E91" s="162" t="s">
        <v>154</v>
      </c>
      <c r="F91" s="162" t="s">
        <v>155</v>
      </c>
      <c r="G91" s="12"/>
      <c r="H91" s="12"/>
      <c r="I91" s="163"/>
      <c r="J91" s="164">
        <f>BK91</f>
        <v>0</v>
      </c>
      <c r="K91" s="12"/>
      <c r="L91" s="160"/>
      <c r="M91" s="165"/>
      <c r="N91" s="166"/>
      <c r="O91" s="166"/>
      <c r="P91" s="167">
        <f>P92+P210+P237+P326</f>
        <v>0</v>
      </c>
      <c r="Q91" s="166"/>
      <c r="R91" s="167">
        <f>R92+R210+R237+R326</f>
        <v>11.438664119999999</v>
      </c>
      <c r="S91" s="166"/>
      <c r="T91" s="168">
        <f>T92+T210+T237+T326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1" t="s">
        <v>81</v>
      </c>
      <c r="AT91" s="169" t="s">
        <v>73</v>
      </c>
      <c r="AU91" s="169" t="s">
        <v>74</v>
      </c>
      <c r="AY91" s="161" t="s">
        <v>156</v>
      </c>
      <c r="BK91" s="170">
        <f>BK92+BK210+BK237+BK326</f>
        <v>0</v>
      </c>
    </row>
    <row r="92" s="12" customFormat="1" ht="22.8" customHeight="1">
      <c r="A92" s="12"/>
      <c r="B92" s="160"/>
      <c r="C92" s="12"/>
      <c r="D92" s="161" t="s">
        <v>73</v>
      </c>
      <c r="E92" s="171" t="s">
        <v>81</v>
      </c>
      <c r="F92" s="171" t="s">
        <v>157</v>
      </c>
      <c r="G92" s="12"/>
      <c r="H92" s="12"/>
      <c r="I92" s="163"/>
      <c r="J92" s="172">
        <f>BK92</f>
        <v>0</v>
      </c>
      <c r="K92" s="12"/>
      <c r="L92" s="160"/>
      <c r="M92" s="165"/>
      <c r="N92" s="166"/>
      <c r="O92" s="166"/>
      <c r="P92" s="167">
        <f>SUM(P93:P209)</f>
        <v>0</v>
      </c>
      <c r="Q92" s="166"/>
      <c r="R92" s="167">
        <f>SUM(R93:R209)</f>
        <v>5.1882159199999993</v>
      </c>
      <c r="S92" s="166"/>
      <c r="T92" s="168">
        <f>SUM(T93:T209)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1" t="s">
        <v>81</v>
      </c>
      <c r="AT92" s="169" t="s">
        <v>73</v>
      </c>
      <c r="AU92" s="169" t="s">
        <v>81</v>
      </c>
      <c r="AY92" s="161" t="s">
        <v>156</v>
      </c>
      <c r="BK92" s="170">
        <f>SUM(BK93:BK209)</f>
        <v>0</v>
      </c>
    </row>
    <row r="93" s="2" customFormat="1" ht="49.05" customHeight="1">
      <c r="A93" s="39"/>
      <c r="B93" s="173"/>
      <c r="C93" s="174" t="s">
        <v>81</v>
      </c>
      <c r="D93" s="174" t="s">
        <v>158</v>
      </c>
      <c r="E93" s="175" t="s">
        <v>159</v>
      </c>
      <c r="F93" s="176" t="s">
        <v>160</v>
      </c>
      <c r="G93" s="177" t="s">
        <v>161</v>
      </c>
      <c r="H93" s="178">
        <v>1.5</v>
      </c>
      <c r="I93" s="179"/>
      <c r="J93" s="180">
        <f>ROUND(I93*H93,2)</f>
        <v>0</v>
      </c>
      <c r="K93" s="176" t="s">
        <v>162</v>
      </c>
      <c r="L93" s="40"/>
      <c r="M93" s="181" t="s">
        <v>3</v>
      </c>
      <c r="N93" s="182" t="s">
        <v>45</v>
      </c>
      <c r="O93" s="73"/>
      <c r="P93" s="183">
        <f>O93*H93</f>
        <v>0</v>
      </c>
      <c r="Q93" s="183">
        <v>0.036900000000000002</v>
      </c>
      <c r="R93" s="183">
        <f>Q93*H93</f>
        <v>0.055350000000000003</v>
      </c>
      <c r="S93" s="183">
        <v>0</v>
      </c>
      <c r="T93" s="184">
        <f>S93*H93</f>
        <v>0</v>
      </c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R93" s="185" t="s">
        <v>163</v>
      </c>
      <c r="AT93" s="185" t="s">
        <v>158</v>
      </c>
      <c r="AU93" s="185" t="s">
        <v>22</v>
      </c>
      <c r="AY93" s="20" t="s">
        <v>156</v>
      </c>
      <c r="BE93" s="186">
        <f>IF(N93="základní",J93,0)</f>
        <v>0</v>
      </c>
      <c r="BF93" s="186">
        <f>IF(N93="snížená",J93,0)</f>
        <v>0</v>
      </c>
      <c r="BG93" s="186">
        <f>IF(N93="zákl. přenesená",J93,0)</f>
        <v>0</v>
      </c>
      <c r="BH93" s="186">
        <f>IF(N93="sníž. přenesená",J93,0)</f>
        <v>0</v>
      </c>
      <c r="BI93" s="186">
        <f>IF(N93="nulová",J93,0)</f>
        <v>0</v>
      </c>
      <c r="BJ93" s="20" t="s">
        <v>81</v>
      </c>
      <c r="BK93" s="186">
        <f>ROUND(I93*H93,2)</f>
        <v>0</v>
      </c>
      <c r="BL93" s="20" t="s">
        <v>163</v>
      </c>
      <c r="BM93" s="185" t="s">
        <v>164</v>
      </c>
    </row>
    <row r="94" s="2" customFormat="1">
      <c r="A94" s="39"/>
      <c r="B94" s="40"/>
      <c r="C94" s="39"/>
      <c r="D94" s="187" t="s">
        <v>165</v>
      </c>
      <c r="E94" s="39"/>
      <c r="F94" s="188" t="s">
        <v>166</v>
      </c>
      <c r="G94" s="39"/>
      <c r="H94" s="39"/>
      <c r="I94" s="189"/>
      <c r="J94" s="39"/>
      <c r="K94" s="39"/>
      <c r="L94" s="40"/>
      <c r="M94" s="190"/>
      <c r="N94" s="191"/>
      <c r="O94" s="73"/>
      <c r="P94" s="73"/>
      <c r="Q94" s="73"/>
      <c r="R94" s="73"/>
      <c r="S94" s="73"/>
      <c r="T94" s="74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T94" s="20" t="s">
        <v>165</v>
      </c>
      <c r="AU94" s="20" t="s">
        <v>22</v>
      </c>
    </row>
    <row r="95" s="13" customFormat="1">
      <c r="A95" s="13"/>
      <c r="B95" s="192"/>
      <c r="C95" s="13"/>
      <c r="D95" s="193" t="s">
        <v>167</v>
      </c>
      <c r="E95" s="194" t="s">
        <v>3</v>
      </c>
      <c r="F95" s="195" t="s">
        <v>168</v>
      </c>
      <c r="G95" s="13"/>
      <c r="H95" s="196">
        <v>1.5</v>
      </c>
      <c r="I95" s="197"/>
      <c r="J95" s="13"/>
      <c r="K95" s="13"/>
      <c r="L95" s="192"/>
      <c r="M95" s="198"/>
      <c r="N95" s="199"/>
      <c r="O95" s="199"/>
      <c r="P95" s="199"/>
      <c r="Q95" s="199"/>
      <c r="R95" s="199"/>
      <c r="S95" s="199"/>
      <c r="T95" s="200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194" t="s">
        <v>167</v>
      </c>
      <c r="AU95" s="194" t="s">
        <v>22</v>
      </c>
      <c r="AV95" s="13" t="s">
        <v>22</v>
      </c>
      <c r="AW95" s="13" t="s">
        <v>36</v>
      </c>
      <c r="AX95" s="13" t="s">
        <v>81</v>
      </c>
      <c r="AY95" s="194" t="s">
        <v>156</v>
      </c>
    </row>
    <row r="96" s="2" customFormat="1" ht="49.05" customHeight="1">
      <c r="A96" s="39"/>
      <c r="B96" s="173"/>
      <c r="C96" s="174" t="s">
        <v>22</v>
      </c>
      <c r="D96" s="174" t="s">
        <v>158</v>
      </c>
      <c r="E96" s="175" t="s">
        <v>169</v>
      </c>
      <c r="F96" s="176" t="s">
        <v>170</v>
      </c>
      <c r="G96" s="177" t="s">
        <v>161</v>
      </c>
      <c r="H96" s="178">
        <v>1.5</v>
      </c>
      <c r="I96" s="179"/>
      <c r="J96" s="180">
        <f>ROUND(I96*H96,2)</f>
        <v>0</v>
      </c>
      <c r="K96" s="176" t="s">
        <v>162</v>
      </c>
      <c r="L96" s="40"/>
      <c r="M96" s="181" t="s">
        <v>3</v>
      </c>
      <c r="N96" s="182" t="s">
        <v>45</v>
      </c>
      <c r="O96" s="73"/>
      <c r="P96" s="183">
        <f>O96*H96</f>
        <v>0</v>
      </c>
      <c r="Q96" s="183">
        <v>0.01269</v>
      </c>
      <c r="R96" s="183">
        <f>Q96*H96</f>
        <v>0.019035</v>
      </c>
      <c r="S96" s="183">
        <v>0</v>
      </c>
      <c r="T96" s="184">
        <f>S96*H96</f>
        <v>0</v>
      </c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R96" s="185" t="s">
        <v>163</v>
      </c>
      <c r="AT96" s="185" t="s">
        <v>158</v>
      </c>
      <c r="AU96" s="185" t="s">
        <v>22</v>
      </c>
      <c r="AY96" s="20" t="s">
        <v>156</v>
      </c>
      <c r="BE96" s="186">
        <f>IF(N96="základní",J96,0)</f>
        <v>0</v>
      </c>
      <c r="BF96" s="186">
        <f>IF(N96="snížená",J96,0)</f>
        <v>0</v>
      </c>
      <c r="BG96" s="186">
        <f>IF(N96="zákl. přenesená",J96,0)</f>
        <v>0</v>
      </c>
      <c r="BH96" s="186">
        <f>IF(N96="sníž. přenesená",J96,0)</f>
        <v>0</v>
      </c>
      <c r="BI96" s="186">
        <f>IF(N96="nulová",J96,0)</f>
        <v>0</v>
      </c>
      <c r="BJ96" s="20" t="s">
        <v>81</v>
      </c>
      <c r="BK96" s="186">
        <f>ROUND(I96*H96,2)</f>
        <v>0</v>
      </c>
      <c r="BL96" s="20" t="s">
        <v>163</v>
      </c>
      <c r="BM96" s="185" t="s">
        <v>171</v>
      </c>
    </row>
    <row r="97" s="2" customFormat="1">
      <c r="A97" s="39"/>
      <c r="B97" s="40"/>
      <c r="C97" s="39"/>
      <c r="D97" s="187" t="s">
        <v>165</v>
      </c>
      <c r="E97" s="39"/>
      <c r="F97" s="188" t="s">
        <v>172</v>
      </c>
      <c r="G97" s="39"/>
      <c r="H97" s="39"/>
      <c r="I97" s="189"/>
      <c r="J97" s="39"/>
      <c r="K97" s="39"/>
      <c r="L97" s="40"/>
      <c r="M97" s="190"/>
      <c r="N97" s="191"/>
      <c r="O97" s="73"/>
      <c r="P97" s="73"/>
      <c r="Q97" s="73"/>
      <c r="R97" s="73"/>
      <c r="S97" s="73"/>
      <c r="T97" s="74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T97" s="20" t="s">
        <v>165</v>
      </c>
      <c r="AU97" s="20" t="s">
        <v>22</v>
      </c>
    </row>
    <row r="98" s="13" customFormat="1">
      <c r="A98" s="13"/>
      <c r="B98" s="192"/>
      <c r="C98" s="13"/>
      <c r="D98" s="193" t="s">
        <v>167</v>
      </c>
      <c r="E98" s="194" t="s">
        <v>3</v>
      </c>
      <c r="F98" s="195" t="s">
        <v>173</v>
      </c>
      <c r="G98" s="13"/>
      <c r="H98" s="196">
        <v>1.5</v>
      </c>
      <c r="I98" s="197"/>
      <c r="J98" s="13"/>
      <c r="K98" s="13"/>
      <c r="L98" s="192"/>
      <c r="M98" s="198"/>
      <c r="N98" s="199"/>
      <c r="O98" s="199"/>
      <c r="P98" s="199"/>
      <c r="Q98" s="199"/>
      <c r="R98" s="199"/>
      <c r="S98" s="199"/>
      <c r="T98" s="200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194" t="s">
        <v>167</v>
      </c>
      <c r="AU98" s="194" t="s">
        <v>22</v>
      </c>
      <c r="AV98" s="13" t="s">
        <v>22</v>
      </c>
      <c r="AW98" s="13" t="s">
        <v>36</v>
      </c>
      <c r="AX98" s="13" t="s">
        <v>74</v>
      </c>
      <c r="AY98" s="194" t="s">
        <v>156</v>
      </c>
    </row>
    <row r="99" s="14" customFormat="1">
      <c r="A99" s="14"/>
      <c r="B99" s="201"/>
      <c r="C99" s="14"/>
      <c r="D99" s="193" t="s">
        <v>167</v>
      </c>
      <c r="E99" s="202" t="s">
        <v>3</v>
      </c>
      <c r="F99" s="203" t="s">
        <v>174</v>
      </c>
      <c r="G99" s="14"/>
      <c r="H99" s="204">
        <v>1.5</v>
      </c>
      <c r="I99" s="205"/>
      <c r="J99" s="14"/>
      <c r="K99" s="14"/>
      <c r="L99" s="201"/>
      <c r="M99" s="206"/>
      <c r="N99" s="207"/>
      <c r="O99" s="207"/>
      <c r="P99" s="207"/>
      <c r="Q99" s="207"/>
      <c r="R99" s="207"/>
      <c r="S99" s="207"/>
      <c r="T99" s="208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02" t="s">
        <v>167</v>
      </c>
      <c r="AU99" s="202" t="s">
        <v>22</v>
      </c>
      <c r="AV99" s="14" t="s">
        <v>163</v>
      </c>
      <c r="AW99" s="14" t="s">
        <v>36</v>
      </c>
      <c r="AX99" s="14" t="s">
        <v>81</v>
      </c>
      <c r="AY99" s="202" t="s">
        <v>156</v>
      </c>
    </row>
    <row r="100" s="2" customFormat="1" ht="49.05" customHeight="1">
      <c r="A100" s="39"/>
      <c r="B100" s="173"/>
      <c r="C100" s="174" t="s">
        <v>175</v>
      </c>
      <c r="D100" s="174" t="s">
        <v>158</v>
      </c>
      <c r="E100" s="175" t="s">
        <v>176</v>
      </c>
      <c r="F100" s="176" t="s">
        <v>177</v>
      </c>
      <c r="G100" s="177" t="s">
        <v>161</v>
      </c>
      <c r="H100" s="178">
        <v>3</v>
      </c>
      <c r="I100" s="179"/>
      <c r="J100" s="180">
        <f>ROUND(I100*H100,2)</f>
        <v>0</v>
      </c>
      <c r="K100" s="176" t="s">
        <v>162</v>
      </c>
      <c r="L100" s="40"/>
      <c r="M100" s="181" t="s">
        <v>3</v>
      </c>
      <c r="N100" s="182" t="s">
        <v>45</v>
      </c>
      <c r="O100" s="73"/>
      <c r="P100" s="183">
        <f>O100*H100</f>
        <v>0</v>
      </c>
      <c r="Q100" s="183">
        <v>0.036900000000000002</v>
      </c>
      <c r="R100" s="183">
        <f>Q100*H100</f>
        <v>0.11070000000000001</v>
      </c>
      <c r="S100" s="183">
        <v>0</v>
      </c>
      <c r="T100" s="184">
        <f>S100*H100</f>
        <v>0</v>
      </c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R100" s="185" t="s">
        <v>163</v>
      </c>
      <c r="AT100" s="185" t="s">
        <v>158</v>
      </c>
      <c r="AU100" s="185" t="s">
        <v>22</v>
      </c>
      <c r="AY100" s="20" t="s">
        <v>156</v>
      </c>
      <c r="BE100" s="186">
        <f>IF(N100="základní",J100,0)</f>
        <v>0</v>
      </c>
      <c r="BF100" s="186">
        <f>IF(N100="snížená",J100,0)</f>
        <v>0</v>
      </c>
      <c r="BG100" s="186">
        <f>IF(N100="zákl. přenesená",J100,0)</f>
        <v>0</v>
      </c>
      <c r="BH100" s="186">
        <f>IF(N100="sníž. přenesená",J100,0)</f>
        <v>0</v>
      </c>
      <c r="BI100" s="186">
        <f>IF(N100="nulová",J100,0)</f>
        <v>0</v>
      </c>
      <c r="BJ100" s="20" t="s">
        <v>81</v>
      </c>
      <c r="BK100" s="186">
        <f>ROUND(I100*H100,2)</f>
        <v>0</v>
      </c>
      <c r="BL100" s="20" t="s">
        <v>163</v>
      </c>
      <c r="BM100" s="185" t="s">
        <v>178</v>
      </c>
    </row>
    <row r="101" s="2" customFormat="1">
      <c r="A101" s="39"/>
      <c r="B101" s="40"/>
      <c r="C101" s="39"/>
      <c r="D101" s="187" t="s">
        <v>165</v>
      </c>
      <c r="E101" s="39"/>
      <c r="F101" s="188" t="s">
        <v>179</v>
      </c>
      <c r="G101" s="39"/>
      <c r="H101" s="39"/>
      <c r="I101" s="189"/>
      <c r="J101" s="39"/>
      <c r="K101" s="39"/>
      <c r="L101" s="40"/>
      <c r="M101" s="190"/>
      <c r="N101" s="191"/>
      <c r="O101" s="73"/>
      <c r="P101" s="73"/>
      <c r="Q101" s="73"/>
      <c r="R101" s="73"/>
      <c r="S101" s="73"/>
      <c r="T101" s="74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T101" s="20" t="s">
        <v>165</v>
      </c>
      <c r="AU101" s="20" t="s">
        <v>22</v>
      </c>
    </row>
    <row r="102" s="13" customFormat="1">
      <c r="A102" s="13"/>
      <c r="B102" s="192"/>
      <c r="C102" s="13"/>
      <c r="D102" s="193" t="s">
        <v>167</v>
      </c>
      <c r="E102" s="194" t="s">
        <v>3</v>
      </c>
      <c r="F102" s="195" t="s">
        <v>180</v>
      </c>
      <c r="G102" s="13"/>
      <c r="H102" s="196">
        <v>3</v>
      </c>
      <c r="I102" s="197"/>
      <c r="J102" s="13"/>
      <c r="K102" s="13"/>
      <c r="L102" s="192"/>
      <c r="M102" s="198"/>
      <c r="N102" s="199"/>
      <c r="O102" s="199"/>
      <c r="P102" s="199"/>
      <c r="Q102" s="199"/>
      <c r="R102" s="199"/>
      <c r="S102" s="199"/>
      <c r="T102" s="200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194" t="s">
        <v>167</v>
      </c>
      <c r="AU102" s="194" t="s">
        <v>22</v>
      </c>
      <c r="AV102" s="13" t="s">
        <v>22</v>
      </c>
      <c r="AW102" s="13" t="s">
        <v>36</v>
      </c>
      <c r="AX102" s="13" t="s">
        <v>74</v>
      </c>
      <c r="AY102" s="194" t="s">
        <v>156</v>
      </c>
    </row>
    <row r="103" s="14" customFormat="1">
      <c r="A103" s="14"/>
      <c r="B103" s="201"/>
      <c r="C103" s="14"/>
      <c r="D103" s="193" t="s">
        <v>167</v>
      </c>
      <c r="E103" s="202" t="s">
        <v>3</v>
      </c>
      <c r="F103" s="203" t="s">
        <v>174</v>
      </c>
      <c r="G103" s="14"/>
      <c r="H103" s="204">
        <v>3</v>
      </c>
      <c r="I103" s="205"/>
      <c r="J103" s="14"/>
      <c r="K103" s="14"/>
      <c r="L103" s="201"/>
      <c r="M103" s="206"/>
      <c r="N103" s="207"/>
      <c r="O103" s="207"/>
      <c r="P103" s="207"/>
      <c r="Q103" s="207"/>
      <c r="R103" s="207"/>
      <c r="S103" s="207"/>
      <c r="T103" s="208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02" t="s">
        <v>167</v>
      </c>
      <c r="AU103" s="202" t="s">
        <v>22</v>
      </c>
      <c r="AV103" s="14" t="s">
        <v>163</v>
      </c>
      <c r="AW103" s="14" t="s">
        <v>36</v>
      </c>
      <c r="AX103" s="14" t="s">
        <v>81</v>
      </c>
      <c r="AY103" s="202" t="s">
        <v>156</v>
      </c>
    </row>
    <row r="104" s="2" customFormat="1" ht="16.5" customHeight="1">
      <c r="A104" s="39"/>
      <c r="B104" s="173"/>
      <c r="C104" s="174" t="s">
        <v>163</v>
      </c>
      <c r="D104" s="174" t="s">
        <v>158</v>
      </c>
      <c r="E104" s="175" t="s">
        <v>181</v>
      </c>
      <c r="F104" s="176" t="s">
        <v>182</v>
      </c>
      <c r="G104" s="177" t="s">
        <v>161</v>
      </c>
      <c r="H104" s="178">
        <v>105</v>
      </c>
      <c r="I104" s="179"/>
      <c r="J104" s="180">
        <f>ROUND(I104*H104,2)</f>
        <v>0</v>
      </c>
      <c r="K104" s="176" t="s">
        <v>162</v>
      </c>
      <c r="L104" s="40"/>
      <c r="M104" s="181" t="s">
        <v>3</v>
      </c>
      <c r="N104" s="182" t="s">
        <v>45</v>
      </c>
      <c r="O104" s="73"/>
      <c r="P104" s="183">
        <f>O104*H104</f>
        <v>0</v>
      </c>
      <c r="Q104" s="183">
        <v>0.00055999999999999995</v>
      </c>
      <c r="R104" s="183">
        <f>Q104*H104</f>
        <v>0.058799999999999998</v>
      </c>
      <c r="S104" s="183">
        <v>0</v>
      </c>
      <c r="T104" s="184">
        <f>S104*H104</f>
        <v>0</v>
      </c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R104" s="185" t="s">
        <v>163</v>
      </c>
      <c r="AT104" s="185" t="s">
        <v>158</v>
      </c>
      <c r="AU104" s="185" t="s">
        <v>22</v>
      </c>
      <c r="AY104" s="20" t="s">
        <v>156</v>
      </c>
      <c r="BE104" s="186">
        <f>IF(N104="základní",J104,0)</f>
        <v>0</v>
      </c>
      <c r="BF104" s="186">
        <f>IF(N104="snížená",J104,0)</f>
        <v>0</v>
      </c>
      <c r="BG104" s="186">
        <f>IF(N104="zákl. přenesená",J104,0)</f>
        <v>0</v>
      </c>
      <c r="BH104" s="186">
        <f>IF(N104="sníž. přenesená",J104,0)</f>
        <v>0</v>
      </c>
      <c r="BI104" s="186">
        <f>IF(N104="nulová",J104,0)</f>
        <v>0</v>
      </c>
      <c r="BJ104" s="20" t="s">
        <v>81</v>
      </c>
      <c r="BK104" s="186">
        <f>ROUND(I104*H104,2)</f>
        <v>0</v>
      </c>
      <c r="BL104" s="20" t="s">
        <v>163</v>
      </c>
      <c r="BM104" s="185" t="s">
        <v>183</v>
      </c>
    </row>
    <row r="105" s="2" customFormat="1">
      <c r="A105" s="39"/>
      <c r="B105" s="40"/>
      <c r="C105" s="39"/>
      <c r="D105" s="187" t="s">
        <v>165</v>
      </c>
      <c r="E105" s="39"/>
      <c r="F105" s="188" t="s">
        <v>184</v>
      </c>
      <c r="G105" s="39"/>
      <c r="H105" s="39"/>
      <c r="I105" s="189"/>
      <c r="J105" s="39"/>
      <c r="K105" s="39"/>
      <c r="L105" s="40"/>
      <c r="M105" s="190"/>
      <c r="N105" s="191"/>
      <c r="O105" s="73"/>
      <c r="P105" s="73"/>
      <c r="Q105" s="73"/>
      <c r="R105" s="73"/>
      <c r="S105" s="73"/>
      <c r="T105" s="74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T105" s="20" t="s">
        <v>165</v>
      </c>
      <c r="AU105" s="20" t="s">
        <v>22</v>
      </c>
    </row>
    <row r="106" s="13" customFormat="1">
      <c r="A106" s="13"/>
      <c r="B106" s="192"/>
      <c r="C106" s="13"/>
      <c r="D106" s="193" t="s">
        <v>167</v>
      </c>
      <c r="E106" s="194" t="s">
        <v>3</v>
      </c>
      <c r="F106" s="195" t="s">
        <v>185</v>
      </c>
      <c r="G106" s="13"/>
      <c r="H106" s="196">
        <v>105</v>
      </c>
      <c r="I106" s="197"/>
      <c r="J106" s="13"/>
      <c r="K106" s="13"/>
      <c r="L106" s="192"/>
      <c r="M106" s="198"/>
      <c r="N106" s="199"/>
      <c r="O106" s="199"/>
      <c r="P106" s="199"/>
      <c r="Q106" s="199"/>
      <c r="R106" s="199"/>
      <c r="S106" s="199"/>
      <c r="T106" s="200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94" t="s">
        <v>167</v>
      </c>
      <c r="AU106" s="194" t="s">
        <v>22</v>
      </c>
      <c r="AV106" s="13" t="s">
        <v>22</v>
      </c>
      <c r="AW106" s="13" t="s">
        <v>36</v>
      </c>
      <c r="AX106" s="13" t="s">
        <v>74</v>
      </c>
      <c r="AY106" s="194" t="s">
        <v>156</v>
      </c>
    </row>
    <row r="107" s="14" customFormat="1">
      <c r="A107" s="14"/>
      <c r="B107" s="201"/>
      <c r="C107" s="14"/>
      <c r="D107" s="193" t="s">
        <v>167</v>
      </c>
      <c r="E107" s="202" t="s">
        <v>3</v>
      </c>
      <c r="F107" s="203" t="s">
        <v>174</v>
      </c>
      <c r="G107" s="14"/>
      <c r="H107" s="204">
        <v>105</v>
      </c>
      <c r="I107" s="205"/>
      <c r="J107" s="14"/>
      <c r="K107" s="14"/>
      <c r="L107" s="201"/>
      <c r="M107" s="206"/>
      <c r="N107" s="207"/>
      <c r="O107" s="207"/>
      <c r="P107" s="207"/>
      <c r="Q107" s="207"/>
      <c r="R107" s="207"/>
      <c r="S107" s="207"/>
      <c r="T107" s="20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02" t="s">
        <v>167</v>
      </c>
      <c r="AU107" s="202" t="s">
        <v>22</v>
      </c>
      <c r="AV107" s="14" t="s">
        <v>163</v>
      </c>
      <c r="AW107" s="14" t="s">
        <v>36</v>
      </c>
      <c r="AX107" s="14" t="s">
        <v>81</v>
      </c>
      <c r="AY107" s="202" t="s">
        <v>156</v>
      </c>
    </row>
    <row r="108" s="2" customFormat="1" ht="16.5" customHeight="1">
      <c r="A108" s="39"/>
      <c r="B108" s="173"/>
      <c r="C108" s="174" t="s">
        <v>186</v>
      </c>
      <c r="D108" s="174" t="s">
        <v>158</v>
      </c>
      <c r="E108" s="175" t="s">
        <v>187</v>
      </c>
      <c r="F108" s="176" t="s">
        <v>188</v>
      </c>
      <c r="G108" s="177" t="s">
        <v>161</v>
      </c>
      <c r="H108" s="178">
        <v>105</v>
      </c>
      <c r="I108" s="179"/>
      <c r="J108" s="180">
        <f>ROUND(I108*H108,2)</f>
        <v>0</v>
      </c>
      <c r="K108" s="176" t="s">
        <v>162</v>
      </c>
      <c r="L108" s="40"/>
      <c r="M108" s="181" t="s">
        <v>3</v>
      </c>
      <c r="N108" s="182" t="s">
        <v>45</v>
      </c>
      <c r="O108" s="73"/>
      <c r="P108" s="183">
        <f>O108*H108</f>
        <v>0</v>
      </c>
      <c r="Q108" s="183">
        <v>0</v>
      </c>
      <c r="R108" s="183">
        <f>Q108*H108</f>
        <v>0</v>
      </c>
      <c r="S108" s="183">
        <v>0</v>
      </c>
      <c r="T108" s="184">
        <f>S108*H108</f>
        <v>0</v>
      </c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R108" s="185" t="s">
        <v>163</v>
      </c>
      <c r="AT108" s="185" t="s">
        <v>158</v>
      </c>
      <c r="AU108" s="185" t="s">
        <v>22</v>
      </c>
      <c r="AY108" s="20" t="s">
        <v>156</v>
      </c>
      <c r="BE108" s="186">
        <f>IF(N108="základní",J108,0)</f>
        <v>0</v>
      </c>
      <c r="BF108" s="186">
        <f>IF(N108="snížená",J108,0)</f>
        <v>0</v>
      </c>
      <c r="BG108" s="186">
        <f>IF(N108="zákl. přenesená",J108,0)</f>
        <v>0</v>
      </c>
      <c r="BH108" s="186">
        <f>IF(N108="sníž. přenesená",J108,0)</f>
        <v>0</v>
      </c>
      <c r="BI108" s="186">
        <f>IF(N108="nulová",J108,0)</f>
        <v>0</v>
      </c>
      <c r="BJ108" s="20" t="s">
        <v>81</v>
      </c>
      <c r="BK108" s="186">
        <f>ROUND(I108*H108,2)</f>
        <v>0</v>
      </c>
      <c r="BL108" s="20" t="s">
        <v>163</v>
      </c>
      <c r="BM108" s="185" t="s">
        <v>189</v>
      </c>
    </row>
    <row r="109" s="2" customFormat="1">
      <c r="A109" s="39"/>
      <c r="B109" s="40"/>
      <c r="C109" s="39"/>
      <c r="D109" s="187" t="s">
        <v>165</v>
      </c>
      <c r="E109" s="39"/>
      <c r="F109" s="188" t="s">
        <v>190</v>
      </c>
      <c r="G109" s="39"/>
      <c r="H109" s="39"/>
      <c r="I109" s="189"/>
      <c r="J109" s="39"/>
      <c r="K109" s="39"/>
      <c r="L109" s="40"/>
      <c r="M109" s="190"/>
      <c r="N109" s="191"/>
      <c r="O109" s="73"/>
      <c r="P109" s="73"/>
      <c r="Q109" s="73"/>
      <c r="R109" s="73"/>
      <c r="S109" s="73"/>
      <c r="T109" s="74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T109" s="20" t="s">
        <v>165</v>
      </c>
      <c r="AU109" s="20" t="s">
        <v>22</v>
      </c>
    </row>
    <row r="110" s="2" customFormat="1" ht="16.5" customHeight="1">
      <c r="A110" s="39"/>
      <c r="B110" s="173"/>
      <c r="C110" s="174" t="s">
        <v>191</v>
      </c>
      <c r="D110" s="174" t="s">
        <v>158</v>
      </c>
      <c r="E110" s="175" t="s">
        <v>192</v>
      </c>
      <c r="F110" s="176" t="s">
        <v>193</v>
      </c>
      <c r="G110" s="177" t="s">
        <v>161</v>
      </c>
      <c r="H110" s="178">
        <v>3.1000000000000001</v>
      </c>
      <c r="I110" s="179"/>
      <c r="J110" s="180">
        <f>ROUND(I110*H110,2)</f>
        <v>0</v>
      </c>
      <c r="K110" s="176" t="s">
        <v>162</v>
      </c>
      <c r="L110" s="40"/>
      <c r="M110" s="181" t="s">
        <v>3</v>
      </c>
      <c r="N110" s="182" t="s">
        <v>45</v>
      </c>
      <c r="O110" s="73"/>
      <c r="P110" s="183">
        <f>O110*H110</f>
        <v>0</v>
      </c>
      <c r="Q110" s="183">
        <v>0.00046999999999999999</v>
      </c>
      <c r="R110" s="183">
        <f>Q110*H110</f>
        <v>0.001457</v>
      </c>
      <c r="S110" s="183">
        <v>0</v>
      </c>
      <c r="T110" s="184">
        <f>S110*H110</f>
        <v>0</v>
      </c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R110" s="185" t="s">
        <v>163</v>
      </c>
      <c r="AT110" s="185" t="s">
        <v>158</v>
      </c>
      <c r="AU110" s="185" t="s">
        <v>22</v>
      </c>
      <c r="AY110" s="20" t="s">
        <v>156</v>
      </c>
      <c r="BE110" s="186">
        <f>IF(N110="základní",J110,0)</f>
        <v>0</v>
      </c>
      <c r="BF110" s="186">
        <f>IF(N110="snížená",J110,0)</f>
        <v>0</v>
      </c>
      <c r="BG110" s="186">
        <f>IF(N110="zákl. přenesená",J110,0)</f>
        <v>0</v>
      </c>
      <c r="BH110" s="186">
        <f>IF(N110="sníž. přenesená",J110,0)</f>
        <v>0</v>
      </c>
      <c r="BI110" s="186">
        <f>IF(N110="nulová",J110,0)</f>
        <v>0</v>
      </c>
      <c r="BJ110" s="20" t="s">
        <v>81</v>
      </c>
      <c r="BK110" s="186">
        <f>ROUND(I110*H110,2)</f>
        <v>0</v>
      </c>
      <c r="BL110" s="20" t="s">
        <v>163</v>
      </c>
      <c r="BM110" s="185" t="s">
        <v>194</v>
      </c>
    </row>
    <row r="111" s="2" customFormat="1">
      <c r="A111" s="39"/>
      <c r="B111" s="40"/>
      <c r="C111" s="39"/>
      <c r="D111" s="187" t="s">
        <v>165</v>
      </c>
      <c r="E111" s="39"/>
      <c r="F111" s="188" t="s">
        <v>195</v>
      </c>
      <c r="G111" s="39"/>
      <c r="H111" s="39"/>
      <c r="I111" s="189"/>
      <c r="J111" s="39"/>
      <c r="K111" s="39"/>
      <c r="L111" s="40"/>
      <c r="M111" s="190"/>
      <c r="N111" s="191"/>
      <c r="O111" s="73"/>
      <c r="P111" s="73"/>
      <c r="Q111" s="73"/>
      <c r="R111" s="73"/>
      <c r="S111" s="73"/>
      <c r="T111" s="74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T111" s="20" t="s">
        <v>165</v>
      </c>
      <c r="AU111" s="20" t="s">
        <v>22</v>
      </c>
    </row>
    <row r="112" s="13" customFormat="1">
      <c r="A112" s="13"/>
      <c r="B112" s="192"/>
      <c r="C112" s="13"/>
      <c r="D112" s="193" t="s">
        <v>167</v>
      </c>
      <c r="E112" s="194" t="s">
        <v>3</v>
      </c>
      <c r="F112" s="195" t="s">
        <v>196</v>
      </c>
      <c r="G112" s="13"/>
      <c r="H112" s="196">
        <v>3.1000000000000001</v>
      </c>
      <c r="I112" s="197"/>
      <c r="J112" s="13"/>
      <c r="K112" s="13"/>
      <c r="L112" s="192"/>
      <c r="M112" s="198"/>
      <c r="N112" s="199"/>
      <c r="O112" s="199"/>
      <c r="P112" s="199"/>
      <c r="Q112" s="199"/>
      <c r="R112" s="199"/>
      <c r="S112" s="199"/>
      <c r="T112" s="200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194" t="s">
        <v>167</v>
      </c>
      <c r="AU112" s="194" t="s">
        <v>22</v>
      </c>
      <c r="AV112" s="13" t="s">
        <v>22</v>
      </c>
      <c r="AW112" s="13" t="s">
        <v>36</v>
      </c>
      <c r="AX112" s="13" t="s">
        <v>74</v>
      </c>
      <c r="AY112" s="194" t="s">
        <v>156</v>
      </c>
    </row>
    <row r="113" s="14" customFormat="1">
      <c r="A113" s="14"/>
      <c r="B113" s="201"/>
      <c r="C113" s="14"/>
      <c r="D113" s="193" t="s">
        <v>167</v>
      </c>
      <c r="E113" s="202" t="s">
        <v>3</v>
      </c>
      <c r="F113" s="203" t="s">
        <v>174</v>
      </c>
      <c r="G113" s="14"/>
      <c r="H113" s="204">
        <v>3.1000000000000001</v>
      </c>
      <c r="I113" s="205"/>
      <c r="J113" s="14"/>
      <c r="K113" s="14"/>
      <c r="L113" s="201"/>
      <c r="M113" s="206"/>
      <c r="N113" s="207"/>
      <c r="O113" s="207"/>
      <c r="P113" s="207"/>
      <c r="Q113" s="207"/>
      <c r="R113" s="207"/>
      <c r="S113" s="207"/>
      <c r="T113" s="208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02" t="s">
        <v>167</v>
      </c>
      <c r="AU113" s="202" t="s">
        <v>22</v>
      </c>
      <c r="AV113" s="14" t="s">
        <v>163</v>
      </c>
      <c r="AW113" s="14" t="s">
        <v>36</v>
      </c>
      <c r="AX113" s="14" t="s">
        <v>81</v>
      </c>
      <c r="AY113" s="202" t="s">
        <v>156</v>
      </c>
    </row>
    <row r="114" s="2" customFormat="1" ht="16.5" customHeight="1">
      <c r="A114" s="39"/>
      <c r="B114" s="173"/>
      <c r="C114" s="174" t="s">
        <v>197</v>
      </c>
      <c r="D114" s="174" t="s">
        <v>158</v>
      </c>
      <c r="E114" s="175" t="s">
        <v>198</v>
      </c>
      <c r="F114" s="176" t="s">
        <v>199</v>
      </c>
      <c r="G114" s="177" t="s">
        <v>161</v>
      </c>
      <c r="H114" s="178">
        <v>3.1000000000000001</v>
      </c>
      <c r="I114" s="179"/>
      <c r="J114" s="180">
        <f>ROUND(I114*H114,2)</f>
        <v>0</v>
      </c>
      <c r="K114" s="176" t="s">
        <v>162</v>
      </c>
      <c r="L114" s="40"/>
      <c r="M114" s="181" t="s">
        <v>3</v>
      </c>
      <c r="N114" s="182" t="s">
        <v>45</v>
      </c>
      <c r="O114" s="73"/>
      <c r="P114" s="183">
        <f>O114*H114</f>
        <v>0</v>
      </c>
      <c r="Q114" s="183">
        <v>0</v>
      </c>
      <c r="R114" s="183">
        <f>Q114*H114</f>
        <v>0</v>
      </c>
      <c r="S114" s="183">
        <v>0</v>
      </c>
      <c r="T114" s="184">
        <f>S114*H114</f>
        <v>0</v>
      </c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R114" s="185" t="s">
        <v>163</v>
      </c>
      <c r="AT114" s="185" t="s">
        <v>158</v>
      </c>
      <c r="AU114" s="185" t="s">
        <v>22</v>
      </c>
      <c r="AY114" s="20" t="s">
        <v>156</v>
      </c>
      <c r="BE114" s="186">
        <f>IF(N114="základní",J114,0)</f>
        <v>0</v>
      </c>
      <c r="BF114" s="186">
        <f>IF(N114="snížená",J114,0)</f>
        <v>0</v>
      </c>
      <c r="BG114" s="186">
        <f>IF(N114="zákl. přenesená",J114,0)</f>
        <v>0</v>
      </c>
      <c r="BH114" s="186">
        <f>IF(N114="sníž. přenesená",J114,0)</f>
        <v>0</v>
      </c>
      <c r="BI114" s="186">
        <f>IF(N114="nulová",J114,0)</f>
        <v>0</v>
      </c>
      <c r="BJ114" s="20" t="s">
        <v>81</v>
      </c>
      <c r="BK114" s="186">
        <f>ROUND(I114*H114,2)</f>
        <v>0</v>
      </c>
      <c r="BL114" s="20" t="s">
        <v>163</v>
      </c>
      <c r="BM114" s="185" t="s">
        <v>200</v>
      </c>
    </row>
    <row r="115" s="2" customFormat="1">
      <c r="A115" s="39"/>
      <c r="B115" s="40"/>
      <c r="C115" s="39"/>
      <c r="D115" s="187" t="s">
        <v>165</v>
      </c>
      <c r="E115" s="39"/>
      <c r="F115" s="188" t="s">
        <v>201</v>
      </c>
      <c r="G115" s="39"/>
      <c r="H115" s="39"/>
      <c r="I115" s="189"/>
      <c r="J115" s="39"/>
      <c r="K115" s="39"/>
      <c r="L115" s="40"/>
      <c r="M115" s="190"/>
      <c r="N115" s="191"/>
      <c r="O115" s="73"/>
      <c r="P115" s="73"/>
      <c r="Q115" s="73"/>
      <c r="R115" s="73"/>
      <c r="S115" s="73"/>
      <c r="T115" s="74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T115" s="20" t="s">
        <v>165</v>
      </c>
      <c r="AU115" s="20" t="s">
        <v>22</v>
      </c>
    </row>
    <row r="116" s="2" customFormat="1" ht="16.5" customHeight="1">
      <c r="A116" s="39"/>
      <c r="B116" s="173"/>
      <c r="C116" s="174" t="s">
        <v>202</v>
      </c>
      <c r="D116" s="174" t="s">
        <v>158</v>
      </c>
      <c r="E116" s="175" t="s">
        <v>203</v>
      </c>
      <c r="F116" s="176" t="s">
        <v>204</v>
      </c>
      <c r="G116" s="177" t="s">
        <v>205</v>
      </c>
      <c r="H116" s="178">
        <v>53</v>
      </c>
      <c r="I116" s="179"/>
      <c r="J116" s="180">
        <f>ROUND(I116*H116,2)</f>
        <v>0</v>
      </c>
      <c r="K116" s="176" t="s">
        <v>162</v>
      </c>
      <c r="L116" s="40"/>
      <c r="M116" s="181" t="s">
        <v>3</v>
      </c>
      <c r="N116" s="182" t="s">
        <v>45</v>
      </c>
      <c r="O116" s="73"/>
      <c r="P116" s="183">
        <f>O116*H116</f>
        <v>0</v>
      </c>
      <c r="Q116" s="183">
        <v>0</v>
      </c>
      <c r="R116" s="183">
        <f>Q116*H116</f>
        <v>0</v>
      </c>
      <c r="S116" s="183">
        <v>0</v>
      </c>
      <c r="T116" s="184">
        <f>S116*H116</f>
        <v>0</v>
      </c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R116" s="185" t="s">
        <v>163</v>
      </c>
      <c r="AT116" s="185" t="s">
        <v>158</v>
      </c>
      <c r="AU116" s="185" t="s">
        <v>22</v>
      </c>
      <c r="AY116" s="20" t="s">
        <v>156</v>
      </c>
      <c r="BE116" s="186">
        <f>IF(N116="základní",J116,0)</f>
        <v>0</v>
      </c>
      <c r="BF116" s="186">
        <f>IF(N116="snížená",J116,0)</f>
        <v>0</v>
      </c>
      <c r="BG116" s="186">
        <f>IF(N116="zákl. přenesená",J116,0)</f>
        <v>0</v>
      </c>
      <c r="BH116" s="186">
        <f>IF(N116="sníž. přenesená",J116,0)</f>
        <v>0</v>
      </c>
      <c r="BI116" s="186">
        <f>IF(N116="nulová",J116,0)</f>
        <v>0</v>
      </c>
      <c r="BJ116" s="20" t="s">
        <v>81</v>
      </c>
      <c r="BK116" s="186">
        <f>ROUND(I116*H116,2)</f>
        <v>0</v>
      </c>
      <c r="BL116" s="20" t="s">
        <v>163</v>
      </c>
      <c r="BM116" s="185" t="s">
        <v>206</v>
      </c>
    </row>
    <row r="117" s="2" customFormat="1">
      <c r="A117" s="39"/>
      <c r="B117" s="40"/>
      <c r="C117" s="39"/>
      <c r="D117" s="187" t="s">
        <v>165</v>
      </c>
      <c r="E117" s="39"/>
      <c r="F117" s="188" t="s">
        <v>207</v>
      </c>
      <c r="G117" s="39"/>
      <c r="H117" s="39"/>
      <c r="I117" s="189"/>
      <c r="J117" s="39"/>
      <c r="K117" s="39"/>
      <c r="L117" s="40"/>
      <c r="M117" s="190"/>
      <c r="N117" s="191"/>
      <c r="O117" s="73"/>
      <c r="P117" s="73"/>
      <c r="Q117" s="73"/>
      <c r="R117" s="73"/>
      <c r="S117" s="73"/>
      <c r="T117" s="74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20" t="s">
        <v>165</v>
      </c>
      <c r="AU117" s="20" t="s">
        <v>22</v>
      </c>
    </row>
    <row r="118" s="13" customFormat="1">
      <c r="A118" s="13"/>
      <c r="B118" s="192"/>
      <c r="C118" s="13"/>
      <c r="D118" s="193" t="s">
        <v>167</v>
      </c>
      <c r="E118" s="194" t="s">
        <v>3</v>
      </c>
      <c r="F118" s="195" t="s">
        <v>208</v>
      </c>
      <c r="G118" s="13"/>
      <c r="H118" s="196">
        <v>53</v>
      </c>
      <c r="I118" s="197"/>
      <c r="J118" s="13"/>
      <c r="K118" s="13"/>
      <c r="L118" s="192"/>
      <c r="M118" s="198"/>
      <c r="N118" s="199"/>
      <c r="O118" s="199"/>
      <c r="P118" s="199"/>
      <c r="Q118" s="199"/>
      <c r="R118" s="199"/>
      <c r="S118" s="199"/>
      <c r="T118" s="200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194" t="s">
        <v>167</v>
      </c>
      <c r="AU118" s="194" t="s">
        <v>22</v>
      </c>
      <c r="AV118" s="13" t="s">
        <v>22</v>
      </c>
      <c r="AW118" s="13" t="s">
        <v>36</v>
      </c>
      <c r="AX118" s="13" t="s">
        <v>74</v>
      </c>
      <c r="AY118" s="194" t="s">
        <v>156</v>
      </c>
    </row>
    <row r="119" s="14" customFormat="1">
      <c r="A119" s="14"/>
      <c r="B119" s="201"/>
      <c r="C119" s="14"/>
      <c r="D119" s="193" t="s">
        <v>167</v>
      </c>
      <c r="E119" s="202" t="s">
        <v>3</v>
      </c>
      <c r="F119" s="203" t="s">
        <v>174</v>
      </c>
      <c r="G119" s="14"/>
      <c r="H119" s="204">
        <v>53</v>
      </c>
      <c r="I119" s="205"/>
      <c r="J119" s="14"/>
      <c r="K119" s="14"/>
      <c r="L119" s="201"/>
      <c r="M119" s="206"/>
      <c r="N119" s="207"/>
      <c r="O119" s="207"/>
      <c r="P119" s="207"/>
      <c r="Q119" s="207"/>
      <c r="R119" s="207"/>
      <c r="S119" s="207"/>
      <c r="T119" s="208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02" t="s">
        <v>167</v>
      </c>
      <c r="AU119" s="202" t="s">
        <v>22</v>
      </c>
      <c r="AV119" s="14" t="s">
        <v>163</v>
      </c>
      <c r="AW119" s="14" t="s">
        <v>36</v>
      </c>
      <c r="AX119" s="14" t="s">
        <v>81</v>
      </c>
      <c r="AY119" s="202" t="s">
        <v>156</v>
      </c>
    </row>
    <row r="120" s="2" customFormat="1" ht="24.15" customHeight="1">
      <c r="A120" s="39"/>
      <c r="B120" s="173"/>
      <c r="C120" s="174" t="s">
        <v>209</v>
      </c>
      <c r="D120" s="174" t="s">
        <v>158</v>
      </c>
      <c r="E120" s="175" t="s">
        <v>210</v>
      </c>
      <c r="F120" s="176" t="s">
        <v>211</v>
      </c>
      <c r="G120" s="177" t="s">
        <v>212</v>
      </c>
      <c r="H120" s="178">
        <v>44.640000000000001</v>
      </c>
      <c r="I120" s="179"/>
      <c r="J120" s="180">
        <f>ROUND(I120*H120,2)</f>
        <v>0</v>
      </c>
      <c r="K120" s="176" t="s">
        <v>162</v>
      </c>
      <c r="L120" s="40"/>
      <c r="M120" s="181" t="s">
        <v>3</v>
      </c>
      <c r="N120" s="182" t="s">
        <v>45</v>
      </c>
      <c r="O120" s="73"/>
      <c r="P120" s="183">
        <f>O120*H120</f>
        <v>0</v>
      </c>
      <c r="Q120" s="183">
        <v>0</v>
      </c>
      <c r="R120" s="183">
        <f>Q120*H120</f>
        <v>0</v>
      </c>
      <c r="S120" s="183">
        <v>0</v>
      </c>
      <c r="T120" s="184">
        <f>S120*H120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R120" s="185" t="s">
        <v>163</v>
      </c>
      <c r="AT120" s="185" t="s">
        <v>158</v>
      </c>
      <c r="AU120" s="185" t="s">
        <v>22</v>
      </c>
      <c r="AY120" s="20" t="s">
        <v>156</v>
      </c>
      <c r="BE120" s="186">
        <f>IF(N120="základní",J120,0)</f>
        <v>0</v>
      </c>
      <c r="BF120" s="186">
        <f>IF(N120="snížená",J120,0)</f>
        <v>0</v>
      </c>
      <c r="BG120" s="186">
        <f>IF(N120="zákl. přenesená",J120,0)</f>
        <v>0</v>
      </c>
      <c r="BH120" s="186">
        <f>IF(N120="sníž. přenesená",J120,0)</f>
        <v>0</v>
      </c>
      <c r="BI120" s="186">
        <f>IF(N120="nulová",J120,0)</f>
        <v>0</v>
      </c>
      <c r="BJ120" s="20" t="s">
        <v>81</v>
      </c>
      <c r="BK120" s="186">
        <f>ROUND(I120*H120,2)</f>
        <v>0</v>
      </c>
      <c r="BL120" s="20" t="s">
        <v>163</v>
      </c>
      <c r="BM120" s="185" t="s">
        <v>213</v>
      </c>
    </row>
    <row r="121" s="2" customFormat="1">
      <c r="A121" s="39"/>
      <c r="B121" s="40"/>
      <c r="C121" s="39"/>
      <c r="D121" s="187" t="s">
        <v>165</v>
      </c>
      <c r="E121" s="39"/>
      <c r="F121" s="188" t="s">
        <v>214</v>
      </c>
      <c r="G121" s="39"/>
      <c r="H121" s="39"/>
      <c r="I121" s="189"/>
      <c r="J121" s="39"/>
      <c r="K121" s="39"/>
      <c r="L121" s="40"/>
      <c r="M121" s="190"/>
      <c r="N121" s="191"/>
      <c r="O121" s="73"/>
      <c r="P121" s="73"/>
      <c r="Q121" s="73"/>
      <c r="R121" s="73"/>
      <c r="S121" s="73"/>
      <c r="T121" s="74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20" t="s">
        <v>165</v>
      </c>
      <c r="AU121" s="20" t="s">
        <v>22</v>
      </c>
    </row>
    <row r="122" s="13" customFormat="1">
      <c r="A122" s="13"/>
      <c r="B122" s="192"/>
      <c r="C122" s="13"/>
      <c r="D122" s="193" t="s">
        <v>167</v>
      </c>
      <c r="E122" s="194" t="s">
        <v>3</v>
      </c>
      <c r="F122" s="195" t="s">
        <v>215</v>
      </c>
      <c r="G122" s="13"/>
      <c r="H122" s="196">
        <v>36</v>
      </c>
      <c r="I122" s="197"/>
      <c r="J122" s="13"/>
      <c r="K122" s="13"/>
      <c r="L122" s="192"/>
      <c r="M122" s="198"/>
      <c r="N122" s="199"/>
      <c r="O122" s="199"/>
      <c r="P122" s="199"/>
      <c r="Q122" s="199"/>
      <c r="R122" s="199"/>
      <c r="S122" s="199"/>
      <c r="T122" s="200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194" t="s">
        <v>167</v>
      </c>
      <c r="AU122" s="194" t="s">
        <v>22</v>
      </c>
      <c r="AV122" s="13" t="s">
        <v>22</v>
      </c>
      <c r="AW122" s="13" t="s">
        <v>36</v>
      </c>
      <c r="AX122" s="13" t="s">
        <v>74</v>
      </c>
      <c r="AY122" s="194" t="s">
        <v>156</v>
      </c>
    </row>
    <row r="123" s="13" customFormat="1">
      <c r="A123" s="13"/>
      <c r="B123" s="192"/>
      <c r="C123" s="13"/>
      <c r="D123" s="193" t="s">
        <v>167</v>
      </c>
      <c r="E123" s="194" t="s">
        <v>3</v>
      </c>
      <c r="F123" s="195" t="s">
        <v>216</v>
      </c>
      <c r="G123" s="13"/>
      <c r="H123" s="196">
        <v>70.200000000000003</v>
      </c>
      <c r="I123" s="197"/>
      <c r="J123" s="13"/>
      <c r="K123" s="13"/>
      <c r="L123" s="192"/>
      <c r="M123" s="198"/>
      <c r="N123" s="199"/>
      <c r="O123" s="199"/>
      <c r="P123" s="199"/>
      <c r="Q123" s="199"/>
      <c r="R123" s="199"/>
      <c r="S123" s="199"/>
      <c r="T123" s="200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194" t="s">
        <v>167</v>
      </c>
      <c r="AU123" s="194" t="s">
        <v>22</v>
      </c>
      <c r="AV123" s="13" t="s">
        <v>22</v>
      </c>
      <c r="AW123" s="13" t="s">
        <v>36</v>
      </c>
      <c r="AX123" s="13" t="s">
        <v>74</v>
      </c>
      <c r="AY123" s="194" t="s">
        <v>156</v>
      </c>
    </row>
    <row r="124" s="13" customFormat="1">
      <c r="A124" s="13"/>
      <c r="B124" s="192"/>
      <c r="C124" s="13"/>
      <c r="D124" s="193" t="s">
        <v>167</v>
      </c>
      <c r="E124" s="194" t="s">
        <v>3</v>
      </c>
      <c r="F124" s="195" t="s">
        <v>217</v>
      </c>
      <c r="G124" s="13"/>
      <c r="H124" s="196">
        <v>16</v>
      </c>
      <c r="I124" s="197"/>
      <c r="J124" s="13"/>
      <c r="K124" s="13"/>
      <c r="L124" s="192"/>
      <c r="M124" s="198"/>
      <c r="N124" s="199"/>
      <c r="O124" s="199"/>
      <c r="P124" s="199"/>
      <c r="Q124" s="199"/>
      <c r="R124" s="199"/>
      <c r="S124" s="199"/>
      <c r="T124" s="200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194" t="s">
        <v>167</v>
      </c>
      <c r="AU124" s="194" t="s">
        <v>22</v>
      </c>
      <c r="AV124" s="13" t="s">
        <v>22</v>
      </c>
      <c r="AW124" s="13" t="s">
        <v>36</v>
      </c>
      <c r="AX124" s="13" t="s">
        <v>74</v>
      </c>
      <c r="AY124" s="194" t="s">
        <v>156</v>
      </c>
    </row>
    <row r="125" s="13" customFormat="1">
      <c r="A125" s="13"/>
      <c r="B125" s="192"/>
      <c r="C125" s="13"/>
      <c r="D125" s="193" t="s">
        <v>167</v>
      </c>
      <c r="E125" s="194" t="s">
        <v>3</v>
      </c>
      <c r="F125" s="195" t="s">
        <v>218</v>
      </c>
      <c r="G125" s="13"/>
      <c r="H125" s="196">
        <v>-10.6</v>
      </c>
      <c r="I125" s="197"/>
      <c r="J125" s="13"/>
      <c r="K125" s="13"/>
      <c r="L125" s="192"/>
      <c r="M125" s="198"/>
      <c r="N125" s="199"/>
      <c r="O125" s="199"/>
      <c r="P125" s="199"/>
      <c r="Q125" s="199"/>
      <c r="R125" s="199"/>
      <c r="S125" s="199"/>
      <c r="T125" s="200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194" t="s">
        <v>167</v>
      </c>
      <c r="AU125" s="194" t="s">
        <v>22</v>
      </c>
      <c r="AV125" s="13" t="s">
        <v>22</v>
      </c>
      <c r="AW125" s="13" t="s">
        <v>36</v>
      </c>
      <c r="AX125" s="13" t="s">
        <v>74</v>
      </c>
      <c r="AY125" s="194" t="s">
        <v>156</v>
      </c>
    </row>
    <row r="126" s="15" customFormat="1">
      <c r="A126" s="15"/>
      <c r="B126" s="209"/>
      <c r="C126" s="15"/>
      <c r="D126" s="193" t="s">
        <v>167</v>
      </c>
      <c r="E126" s="210" t="s">
        <v>3</v>
      </c>
      <c r="F126" s="211" t="s">
        <v>219</v>
      </c>
      <c r="G126" s="15"/>
      <c r="H126" s="212">
        <v>111.60000000000001</v>
      </c>
      <c r="I126" s="213"/>
      <c r="J126" s="15"/>
      <c r="K126" s="15"/>
      <c r="L126" s="209"/>
      <c r="M126" s="214"/>
      <c r="N126" s="215"/>
      <c r="O126" s="215"/>
      <c r="P126" s="215"/>
      <c r="Q126" s="215"/>
      <c r="R126" s="215"/>
      <c r="S126" s="215"/>
      <c r="T126" s="216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10" t="s">
        <v>167</v>
      </c>
      <c r="AU126" s="210" t="s">
        <v>22</v>
      </c>
      <c r="AV126" s="15" t="s">
        <v>175</v>
      </c>
      <c r="AW126" s="15" t="s">
        <v>36</v>
      </c>
      <c r="AX126" s="15" t="s">
        <v>74</v>
      </c>
      <c r="AY126" s="210" t="s">
        <v>156</v>
      </c>
    </row>
    <row r="127" s="13" customFormat="1">
      <c r="A127" s="13"/>
      <c r="B127" s="192"/>
      <c r="C127" s="13"/>
      <c r="D127" s="193" t="s">
        <v>167</v>
      </c>
      <c r="E127" s="194" t="s">
        <v>3</v>
      </c>
      <c r="F127" s="195" t="s">
        <v>220</v>
      </c>
      <c r="G127" s="13"/>
      <c r="H127" s="196">
        <v>44.640000000000001</v>
      </c>
      <c r="I127" s="197"/>
      <c r="J127" s="13"/>
      <c r="K127" s="13"/>
      <c r="L127" s="192"/>
      <c r="M127" s="198"/>
      <c r="N127" s="199"/>
      <c r="O127" s="199"/>
      <c r="P127" s="199"/>
      <c r="Q127" s="199"/>
      <c r="R127" s="199"/>
      <c r="S127" s="199"/>
      <c r="T127" s="200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194" t="s">
        <v>167</v>
      </c>
      <c r="AU127" s="194" t="s">
        <v>22</v>
      </c>
      <c r="AV127" s="13" t="s">
        <v>22</v>
      </c>
      <c r="AW127" s="13" t="s">
        <v>36</v>
      </c>
      <c r="AX127" s="13" t="s">
        <v>74</v>
      </c>
      <c r="AY127" s="194" t="s">
        <v>156</v>
      </c>
    </row>
    <row r="128" s="15" customFormat="1">
      <c r="A128" s="15"/>
      <c r="B128" s="209"/>
      <c r="C128" s="15"/>
      <c r="D128" s="193" t="s">
        <v>167</v>
      </c>
      <c r="E128" s="210" t="s">
        <v>3</v>
      </c>
      <c r="F128" s="211" t="s">
        <v>219</v>
      </c>
      <c r="G128" s="15"/>
      <c r="H128" s="212">
        <v>44.640000000000001</v>
      </c>
      <c r="I128" s="213"/>
      <c r="J128" s="15"/>
      <c r="K128" s="15"/>
      <c r="L128" s="209"/>
      <c r="M128" s="214"/>
      <c r="N128" s="215"/>
      <c r="O128" s="215"/>
      <c r="P128" s="215"/>
      <c r="Q128" s="215"/>
      <c r="R128" s="215"/>
      <c r="S128" s="215"/>
      <c r="T128" s="216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10" t="s">
        <v>167</v>
      </c>
      <c r="AU128" s="210" t="s">
        <v>22</v>
      </c>
      <c r="AV128" s="15" t="s">
        <v>175</v>
      </c>
      <c r="AW128" s="15" t="s">
        <v>36</v>
      </c>
      <c r="AX128" s="15" t="s">
        <v>81</v>
      </c>
      <c r="AY128" s="210" t="s">
        <v>156</v>
      </c>
    </row>
    <row r="129" s="2" customFormat="1" ht="24.15" customHeight="1">
      <c r="A129" s="39"/>
      <c r="B129" s="173"/>
      <c r="C129" s="174" t="s">
        <v>221</v>
      </c>
      <c r="D129" s="174" t="s">
        <v>158</v>
      </c>
      <c r="E129" s="175" t="s">
        <v>222</v>
      </c>
      <c r="F129" s="176" t="s">
        <v>223</v>
      </c>
      <c r="G129" s="177" t="s">
        <v>212</v>
      </c>
      <c r="H129" s="178">
        <v>44.640000000000001</v>
      </c>
      <c r="I129" s="179"/>
      <c r="J129" s="180">
        <f>ROUND(I129*H129,2)</f>
        <v>0</v>
      </c>
      <c r="K129" s="176" t="s">
        <v>162</v>
      </c>
      <c r="L129" s="40"/>
      <c r="M129" s="181" t="s">
        <v>3</v>
      </c>
      <c r="N129" s="182" t="s">
        <v>45</v>
      </c>
      <c r="O129" s="73"/>
      <c r="P129" s="183">
        <f>O129*H129</f>
        <v>0</v>
      </c>
      <c r="Q129" s="183">
        <v>0</v>
      </c>
      <c r="R129" s="183">
        <f>Q129*H129</f>
        <v>0</v>
      </c>
      <c r="S129" s="183">
        <v>0</v>
      </c>
      <c r="T129" s="184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185" t="s">
        <v>163</v>
      </c>
      <c r="AT129" s="185" t="s">
        <v>158</v>
      </c>
      <c r="AU129" s="185" t="s">
        <v>22</v>
      </c>
      <c r="AY129" s="20" t="s">
        <v>156</v>
      </c>
      <c r="BE129" s="186">
        <f>IF(N129="základní",J129,0)</f>
        <v>0</v>
      </c>
      <c r="BF129" s="186">
        <f>IF(N129="snížená",J129,0)</f>
        <v>0</v>
      </c>
      <c r="BG129" s="186">
        <f>IF(N129="zákl. přenesená",J129,0)</f>
        <v>0</v>
      </c>
      <c r="BH129" s="186">
        <f>IF(N129="sníž. přenesená",J129,0)</f>
        <v>0</v>
      </c>
      <c r="BI129" s="186">
        <f>IF(N129="nulová",J129,0)</f>
        <v>0</v>
      </c>
      <c r="BJ129" s="20" t="s">
        <v>81</v>
      </c>
      <c r="BK129" s="186">
        <f>ROUND(I129*H129,2)</f>
        <v>0</v>
      </c>
      <c r="BL129" s="20" t="s">
        <v>163</v>
      </c>
      <c r="BM129" s="185" t="s">
        <v>224</v>
      </c>
    </row>
    <row r="130" s="2" customFormat="1">
      <c r="A130" s="39"/>
      <c r="B130" s="40"/>
      <c r="C130" s="39"/>
      <c r="D130" s="187" t="s">
        <v>165</v>
      </c>
      <c r="E130" s="39"/>
      <c r="F130" s="188" t="s">
        <v>225</v>
      </c>
      <c r="G130" s="39"/>
      <c r="H130" s="39"/>
      <c r="I130" s="189"/>
      <c r="J130" s="39"/>
      <c r="K130" s="39"/>
      <c r="L130" s="40"/>
      <c r="M130" s="190"/>
      <c r="N130" s="191"/>
      <c r="O130" s="73"/>
      <c r="P130" s="73"/>
      <c r="Q130" s="73"/>
      <c r="R130" s="73"/>
      <c r="S130" s="73"/>
      <c r="T130" s="74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20" t="s">
        <v>165</v>
      </c>
      <c r="AU130" s="20" t="s">
        <v>22</v>
      </c>
    </row>
    <row r="131" s="13" customFormat="1">
      <c r="A131" s="13"/>
      <c r="B131" s="192"/>
      <c r="C131" s="13"/>
      <c r="D131" s="193" t="s">
        <v>167</v>
      </c>
      <c r="E131" s="194" t="s">
        <v>3</v>
      </c>
      <c r="F131" s="195" t="s">
        <v>226</v>
      </c>
      <c r="G131" s="13"/>
      <c r="H131" s="196">
        <v>44.640000000000001</v>
      </c>
      <c r="I131" s="197"/>
      <c r="J131" s="13"/>
      <c r="K131" s="13"/>
      <c r="L131" s="192"/>
      <c r="M131" s="198"/>
      <c r="N131" s="199"/>
      <c r="O131" s="199"/>
      <c r="P131" s="199"/>
      <c r="Q131" s="199"/>
      <c r="R131" s="199"/>
      <c r="S131" s="199"/>
      <c r="T131" s="200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194" t="s">
        <v>167</v>
      </c>
      <c r="AU131" s="194" t="s">
        <v>22</v>
      </c>
      <c r="AV131" s="13" t="s">
        <v>22</v>
      </c>
      <c r="AW131" s="13" t="s">
        <v>36</v>
      </c>
      <c r="AX131" s="13" t="s">
        <v>74</v>
      </c>
      <c r="AY131" s="194" t="s">
        <v>156</v>
      </c>
    </row>
    <row r="132" s="14" customFormat="1">
      <c r="A132" s="14"/>
      <c r="B132" s="201"/>
      <c r="C132" s="14"/>
      <c r="D132" s="193" t="s">
        <v>167</v>
      </c>
      <c r="E132" s="202" t="s">
        <v>3</v>
      </c>
      <c r="F132" s="203" t="s">
        <v>174</v>
      </c>
      <c r="G132" s="14"/>
      <c r="H132" s="204">
        <v>44.640000000000001</v>
      </c>
      <c r="I132" s="205"/>
      <c r="J132" s="14"/>
      <c r="K132" s="14"/>
      <c r="L132" s="201"/>
      <c r="M132" s="206"/>
      <c r="N132" s="207"/>
      <c r="O132" s="207"/>
      <c r="P132" s="207"/>
      <c r="Q132" s="207"/>
      <c r="R132" s="207"/>
      <c r="S132" s="207"/>
      <c r="T132" s="208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02" t="s">
        <v>167</v>
      </c>
      <c r="AU132" s="202" t="s">
        <v>22</v>
      </c>
      <c r="AV132" s="14" t="s">
        <v>163</v>
      </c>
      <c r="AW132" s="14" t="s">
        <v>36</v>
      </c>
      <c r="AX132" s="14" t="s">
        <v>81</v>
      </c>
      <c r="AY132" s="202" t="s">
        <v>156</v>
      </c>
    </row>
    <row r="133" s="2" customFormat="1" ht="24.15" customHeight="1">
      <c r="A133" s="39"/>
      <c r="B133" s="173"/>
      <c r="C133" s="174" t="s">
        <v>227</v>
      </c>
      <c r="D133" s="174" t="s">
        <v>158</v>
      </c>
      <c r="E133" s="175" t="s">
        <v>228</v>
      </c>
      <c r="F133" s="176" t="s">
        <v>229</v>
      </c>
      <c r="G133" s="177" t="s">
        <v>212</v>
      </c>
      <c r="H133" s="178">
        <v>22.32</v>
      </c>
      <c r="I133" s="179"/>
      <c r="J133" s="180">
        <f>ROUND(I133*H133,2)</f>
        <v>0</v>
      </c>
      <c r="K133" s="176" t="s">
        <v>162</v>
      </c>
      <c r="L133" s="40"/>
      <c r="M133" s="181" t="s">
        <v>3</v>
      </c>
      <c r="N133" s="182" t="s">
        <v>45</v>
      </c>
      <c r="O133" s="73"/>
      <c r="P133" s="183">
        <f>O133*H133</f>
        <v>0</v>
      </c>
      <c r="Q133" s="183">
        <v>0</v>
      </c>
      <c r="R133" s="183">
        <f>Q133*H133</f>
        <v>0</v>
      </c>
      <c r="S133" s="183">
        <v>0</v>
      </c>
      <c r="T133" s="184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185" t="s">
        <v>163</v>
      </c>
      <c r="AT133" s="185" t="s">
        <v>158</v>
      </c>
      <c r="AU133" s="185" t="s">
        <v>22</v>
      </c>
      <c r="AY133" s="20" t="s">
        <v>156</v>
      </c>
      <c r="BE133" s="186">
        <f>IF(N133="základní",J133,0)</f>
        <v>0</v>
      </c>
      <c r="BF133" s="186">
        <f>IF(N133="snížená",J133,0)</f>
        <v>0</v>
      </c>
      <c r="BG133" s="186">
        <f>IF(N133="zákl. přenesená",J133,0)</f>
        <v>0</v>
      </c>
      <c r="BH133" s="186">
        <f>IF(N133="sníž. přenesená",J133,0)</f>
        <v>0</v>
      </c>
      <c r="BI133" s="186">
        <f>IF(N133="nulová",J133,0)</f>
        <v>0</v>
      </c>
      <c r="BJ133" s="20" t="s">
        <v>81</v>
      </c>
      <c r="BK133" s="186">
        <f>ROUND(I133*H133,2)</f>
        <v>0</v>
      </c>
      <c r="BL133" s="20" t="s">
        <v>163</v>
      </c>
      <c r="BM133" s="185" t="s">
        <v>230</v>
      </c>
    </row>
    <row r="134" s="2" customFormat="1">
      <c r="A134" s="39"/>
      <c r="B134" s="40"/>
      <c r="C134" s="39"/>
      <c r="D134" s="187" t="s">
        <v>165</v>
      </c>
      <c r="E134" s="39"/>
      <c r="F134" s="188" t="s">
        <v>231</v>
      </c>
      <c r="G134" s="39"/>
      <c r="H134" s="39"/>
      <c r="I134" s="189"/>
      <c r="J134" s="39"/>
      <c r="K134" s="39"/>
      <c r="L134" s="40"/>
      <c r="M134" s="190"/>
      <c r="N134" s="191"/>
      <c r="O134" s="73"/>
      <c r="P134" s="73"/>
      <c r="Q134" s="73"/>
      <c r="R134" s="73"/>
      <c r="S134" s="73"/>
      <c r="T134" s="74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20" t="s">
        <v>165</v>
      </c>
      <c r="AU134" s="20" t="s">
        <v>22</v>
      </c>
    </row>
    <row r="135" s="13" customFormat="1">
      <c r="A135" s="13"/>
      <c r="B135" s="192"/>
      <c r="C135" s="13"/>
      <c r="D135" s="193" t="s">
        <v>167</v>
      </c>
      <c r="E135" s="194" t="s">
        <v>3</v>
      </c>
      <c r="F135" s="195" t="s">
        <v>232</v>
      </c>
      <c r="G135" s="13"/>
      <c r="H135" s="196">
        <v>22.32</v>
      </c>
      <c r="I135" s="197"/>
      <c r="J135" s="13"/>
      <c r="K135" s="13"/>
      <c r="L135" s="192"/>
      <c r="M135" s="198"/>
      <c r="N135" s="199"/>
      <c r="O135" s="199"/>
      <c r="P135" s="199"/>
      <c r="Q135" s="199"/>
      <c r="R135" s="199"/>
      <c r="S135" s="199"/>
      <c r="T135" s="200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94" t="s">
        <v>167</v>
      </c>
      <c r="AU135" s="194" t="s">
        <v>22</v>
      </c>
      <c r="AV135" s="13" t="s">
        <v>22</v>
      </c>
      <c r="AW135" s="13" t="s">
        <v>36</v>
      </c>
      <c r="AX135" s="13" t="s">
        <v>74</v>
      </c>
      <c r="AY135" s="194" t="s">
        <v>156</v>
      </c>
    </row>
    <row r="136" s="14" customFormat="1">
      <c r="A136" s="14"/>
      <c r="B136" s="201"/>
      <c r="C136" s="14"/>
      <c r="D136" s="193" t="s">
        <v>167</v>
      </c>
      <c r="E136" s="202" t="s">
        <v>3</v>
      </c>
      <c r="F136" s="203" t="s">
        <v>174</v>
      </c>
      <c r="G136" s="14"/>
      <c r="H136" s="204">
        <v>22.32</v>
      </c>
      <c r="I136" s="205"/>
      <c r="J136" s="14"/>
      <c r="K136" s="14"/>
      <c r="L136" s="201"/>
      <c r="M136" s="206"/>
      <c r="N136" s="207"/>
      <c r="O136" s="207"/>
      <c r="P136" s="207"/>
      <c r="Q136" s="207"/>
      <c r="R136" s="207"/>
      <c r="S136" s="207"/>
      <c r="T136" s="208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02" t="s">
        <v>167</v>
      </c>
      <c r="AU136" s="202" t="s">
        <v>22</v>
      </c>
      <c r="AV136" s="14" t="s">
        <v>163</v>
      </c>
      <c r="AW136" s="14" t="s">
        <v>36</v>
      </c>
      <c r="AX136" s="14" t="s">
        <v>81</v>
      </c>
      <c r="AY136" s="202" t="s">
        <v>156</v>
      </c>
    </row>
    <row r="137" s="2" customFormat="1" ht="24.15" customHeight="1">
      <c r="A137" s="39"/>
      <c r="B137" s="173"/>
      <c r="C137" s="174" t="s">
        <v>233</v>
      </c>
      <c r="D137" s="174" t="s">
        <v>158</v>
      </c>
      <c r="E137" s="175" t="s">
        <v>234</v>
      </c>
      <c r="F137" s="176" t="s">
        <v>235</v>
      </c>
      <c r="G137" s="177" t="s">
        <v>212</v>
      </c>
      <c r="H137" s="178">
        <v>5.5800000000000001</v>
      </c>
      <c r="I137" s="179"/>
      <c r="J137" s="180">
        <f>ROUND(I137*H137,2)</f>
        <v>0</v>
      </c>
      <c r="K137" s="176" t="s">
        <v>162</v>
      </c>
      <c r="L137" s="40"/>
      <c r="M137" s="181" t="s">
        <v>3</v>
      </c>
      <c r="N137" s="182" t="s">
        <v>45</v>
      </c>
      <c r="O137" s="73"/>
      <c r="P137" s="183">
        <f>O137*H137</f>
        <v>0</v>
      </c>
      <c r="Q137" s="183">
        <v>0</v>
      </c>
      <c r="R137" s="183">
        <f>Q137*H137</f>
        <v>0</v>
      </c>
      <c r="S137" s="183">
        <v>0</v>
      </c>
      <c r="T137" s="184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185" t="s">
        <v>163</v>
      </c>
      <c r="AT137" s="185" t="s">
        <v>158</v>
      </c>
      <c r="AU137" s="185" t="s">
        <v>22</v>
      </c>
      <c r="AY137" s="20" t="s">
        <v>156</v>
      </c>
      <c r="BE137" s="186">
        <f>IF(N137="základní",J137,0)</f>
        <v>0</v>
      </c>
      <c r="BF137" s="186">
        <f>IF(N137="snížená",J137,0)</f>
        <v>0</v>
      </c>
      <c r="BG137" s="186">
        <f>IF(N137="zákl. přenesená",J137,0)</f>
        <v>0</v>
      </c>
      <c r="BH137" s="186">
        <f>IF(N137="sníž. přenesená",J137,0)</f>
        <v>0</v>
      </c>
      <c r="BI137" s="186">
        <f>IF(N137="nulová",J137,0)</f>
        <v>0</v>
      </c>
      <c r="BJ137" s="20" t="s">
        <v>81</v>
      </c>
      <c r="BK137" s="186">
        <f>ROUND(I137*H137,2)</f>
        <v>0</v>
      </c>
      <c r="BL137" s="20" t="s">
        <v>163</v>
      </c>
      <c r="BM137" s="185" t="s">
        <v>236</v>
      </c>
    </row>
    <row r="138" s="2" customFormat="1">
      <c r="A138" s="39"/>
      <c r="B138" s="40"/>
      <c r="C138" s="39"/>
      <c r="D138" s="187" t="s">
        <v>165</v>
      </c>
      <c r="E138" s="39"/>
      <c r="F138" s="188" t="s">
        <v>237</v>
      </c>
      <c r="G138" s="39"/>
      <c r="H138" s="39"/>
      <c r="I138" s="189"/>
      <c r="J138" s="39"/>
      <c r="K138" s="39"/>
      <c r="L138" s="40"/>
      <c r="M138" s="190"/>
      <c r="N138" s="191"/>
      <c r="O138" s="73"/>
      <c r="P138" s="73"/>
      <c r="Q138" s="73"/>
      <c r="R138" s="73"/>
      <c r="S138" s="73"/>
      <c r="T138" s="74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20" t="s">
        <v>165</v>
      </c>
      <c r="AU138" s="20" t="s">
        <v>22</v>
      </c>
    </row>
    <row r="139" s="13" customFormat="1">
      <c r="A139" s="13"/>
      <c r="B139" s="192"/>
      <c r="C139" s="13"/>
      <c r="D139" s="193" t="s">
        <v>167</v>
      </c>
      <c r="E139" s="194" t="s">
        <v>3</v>
      </c>
      <c r="F139" s="195" t="s">
        <v>238</v>
      </c>
      <c r="G139" s="13"/>
      <c r="H139" s="196">
        <v>5.5800000000000001</v>
      </c>
      <c r="I139" s="197"/>
      <c r="J139" s="13"/>
      <c r="K139" s="13"/>
      <c r="L139" s="192"/>
      <c r="M139" s="198"/>
      <c r="N139" s="199"/>
      <c r="O139" s="199"/>
      <c r="P139" s="199"/>
      <c r="Q139" s="199"/>
      <c r="R139" s="199"/>
      <c r="S139" s="199"/>
      <c r="T139" s="200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94" t="s">
        <v>167</v>
      </c>
      <c r="AU139" s="194" t="s">
        <v>22</v>
      </c>
      <c r="AV139" s="13" t="s">
        <v>22</v>
      </c>
      <c r="AW139" s="13" t="s">
        <v>36</v>
      </c>
      <c r="AX139" s="13" t="s">
        <v>74</v>
      </c>
      <c r="AY139" s="194" t="s">
        <v>156</v>
      </c>
    </row>
    <row r="140" s="14" customFormat="1">
      <c r="A140" s="14"/>
      <c r="B140" s="201"/>
      <c r="C140" s="14"/>
      <c r="D140" s="193" t="s">
        <v>167</v>
      </c>
      <c r="E140" s="202" t="s">
        <v>3</v>
      </c>
      <c r="F140" s="203" t="s">
        <v>174</v>
      </c>
      <c r="G140" s="14"/>
      <c r="H140" s="204">
        <v>5.5800000000000001</v>
      </c>
      <c r="I140" s="205"/>
      <c r="J140" s="14"/>
      <c r="K140" s="14"/>
      <c r="L140" s="201"/>
      <c r="M140" s="206"/>
      <c r="N140" s="207"/>
      <c r="O140" s="207"/>
      <c r="P140" s="207"/>
      <c r="Q140" s="207"/>
      <c r="R140" s="207"/>
      <c r="S140" s="207"/>
      <c r="T140" s="208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02" t="s">
        <v>167</v>
      </c>
      <c r="AU140" s="202" t="s">
        <v>22</v>
      </c>
      <c r="AV140" s="14" t="s">
        <v>163</v>
      </c>
      <c r="AW140" s="14" t="s">
        <v>36</v>
      </c>
      <c r="AX140" s="14" t="s">
        <v>81</v>
      </c>
      <c r="AY140" s="202" t="s">
        <v>156</v>
      </c>
    </row>
    <row r="141" s="2" customFormat="1" ht="16.5" customHeight="1">
      <c r="A141" s="39"/>
      <c r="B141" s="173"/>
      <c r="C141" s="174" t="s">
        <v>239</v>
      </c>
      <c r="D141" s="174" t="s">
        <v>158</v>
      </c>
      <c r="E141" s="175" t="s">
        <v>240</v>
      </c>
      <c r="F141" s="176" t="s">
        <v>241</v>
      </c>
      <c r="G141" s="177" t="s">
        <v>242</v>
      </c>
      <c r="H141" s="178">
        <v>1</v>
      </c>
      <c r="I141" s="179"/>
      <c r="J141" s="180">
        <f>ROUND(I141*H141,2)</f>
        <v>0</v>
      </c>
      <c r="K141" s="176" t="s">
        <v>3</v>
      </c>
      <c r="L141" s="40"/>
      <c r="M141" s="181" t="s">
        <v>3</v>
      </c>
      <c r="N141" s="182" t="s">
        <v>45</v>
      </c>
      <c r="O141" s="73"/>
      <c r="P141" s="183">
        <f>O141*H141</f>
        <v>0</v>
      </c>
      <c r="Q141" s="183">
        <v>0</v>
      </c>
      <c r="R141" s="183">
        <f>Q141*H141</f>
        <v>0</v>
      </c>
      <c r="S141" s="183">
        <v>0</v>
      </c>
      <c r="T141" s="184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185" t="s">
        <v>163</v>
      </c>
      <c r="AT141" s="185" t="s">
        <v>158</v>
      </c>
      <c r="AU141" s="185" t="s">
        <v>22</v>
      </c>
      <c r="AY141" s="20" t="s">
        <v>156</v>
      </c>
      <c r="BE141" s="186">
        <f>IF(N141="základní",J141,0)</f>
        <v>0</v>
      </c>
      <c r="BF141" s="186">
        <f>IF(N141="snížená",J141,0)</f>
        <v>0</v>
      </c>
      <c r="BG141" s="186">
        <f>IF(N141="zákl. přenesená",J141,0)</f>
        <v>0</v>
      </c>
      <c r="BH141" s="186">
        <f>IF(N141="sníž. přenesená",J141,0)</f>
        <v>0</v>
      </c>
      <c r="BI141" s="186">
        <f>IF(N141="nulová",J141,0)</f>
        <v>0</v>
      </c>
      <c r="BJ141" s="20" t="s">
        <v>81</v>
      </c>
      <c r="BK141" s="186">
        <f>ROUND(I141*H141,2)</f>
        <v>0</v>
      </c>
      <c r="BL141" s="20" t="s">
        <v>163</v>
      </c>
      <c r="BM141" s="185" t="s">
        <v>243</v>
      </c>
    </row>
    <row r="142" s="2" customFormat="1" ht="24.15" customHeight="1">
      <c r="A142" s="39"/>
      <c r="B142" s="173"/>
      <c r="C142" s="174" t="s">
        <v>244</v>
      </c>
      <c r="D142" s="174" t="s">
        <v>158</v>
      </c>
      <c r="E142" s="175" t="s">
        <v>245</v>
      </c>
      <c r="F142" s="176" t="s">
        <v>246</v>
      </c>
      <c r="G142" s="177" t="s">
        <v>161</v>
      </c>
      <c r="H142" s="178">
        <v>710.39999999999998</v>
      </c>
      <c r="I142" s="179"/>
      <c r="J142" s="180">
        <f>ROUND(I142*H142,2)</f>
        <v>0</v>
      </c>
      <c r="K142" s="176" t="s">
        <v>162</v>
      </c>
      <c r="L142" s="40"/>
      <c r="M142" s="181" t="s">
        <v>3</v>
      </c>
      <c r="N142" s="182" t="s">
        <v>45</v>
      </c>
      <c r="O142" s="73"/>
      <c r="P142" s="183">
        <f>O142*H142</f>
        <v>0</v>
      </c>
      <c r="Q142" s="183">
        <v>0.0027000000000000001</v>
      </c>
      <c r="R142" s="183">
        <f>Q142*H142</f>
        <v>1.91808</v>
      </c>
      <c r="S142" s="183">
        <v>0</v>
      </c>
      <c r="T142" s="184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185" t="s">
        <v>163</v>
      </c>
      <c r="AT142" s="185" t="s">
        <v>158</v>
      </c>
      <c r="AU142" s="185" t="s">
        <v>22</v>
      </c>
      <c r="AY142" s="20" t="s">
        <v>156</v>
      </c>
      <c r="BE142" s="186">
        <f>IF(N142="základní",J142,0)</f>
        <v>0</v>
      </c>
      <c r="BF142" s="186">
        <f>IF(N142="snížená",J142,0)</f>
        <v>0</v>
      </c>
      <c r="BG142" s="186">
        <f>IF(N142="zákl. přenesená",J142,0)</f>
        <v>0</v>
      </c>
      <c r="BH142" s="186">
        <f>IF(N142="sníž. přenesená",J142,0)</f>
        <v>0</v>
      </c>
      <c r="BI142" s="186">
        <f>IF(N142="nulová",J142,0)</f>
        <v>0</v>
      </c>
      <c r="BJ142" s="20" t="s">
        <v>81</v>
      </c>
      <c r="BK142" s="186">
        <f>ROUND(I142*H142,2)</f>
        <v>0</v>
      </c>
      <c r="BL142" s="20" t="s">
        <v>163</v>
      </c>
      <c r="BM142" s="185" t="s">
        <v>247</v>
      </c>
    </row>
    <row r="143" s="2" customFormat="1">
      <c r="A143" s="39"/>
      <c r="B143" s="40"/>
      <c r="C143" s="39"/>
      <c r="D143" s="187" t="s">
        <v>165</v>
      </c>
      <c r="E143" s="39"/>
      <c r="F143" s="188" t="s">
        <v>248</v>
      </c>
      <c r="G143" s="39"/>
      <c r="H143" s="39"/>
      <c r="I143" s="189"/>
      <c r="J143" s="39"/>
      <c r="K143" s="39"/>
      <c r="L143" s="40"/>
      <c r="M143" s="190"/>
      <c r="N143" s="191"/>
      <c r="O143" s="73"/>
      <c r="P143" s="73"/>
      <c r="Q143" s="73"/>
      <c r="R143" s="73"/>
      <c r="S143" s="73"/>
      <c r="T143" s="74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20" t="s">
        <v>165</v>
      </c>
      <c r="AU143" s="20" t="s">
        <v>22</v>
      </c>
    </row>
    <row r="144" s="2" customFormat="1" ht="16.5" customHeight="1">
      <c r="A144" s="39"/>
      <c r="B144" s="173"/>
      <c r="C144" s="217" t="s">
        <v>9</v>
      </c>
      <c r="D144" s="217" t="s">
        <v>249</v>
      </c>
      <c r="E144" s="218" t="s">
        <v>250</v>
      </c>
      <c r="F144" s="219" t="s">
        <v>251</v>
      </c>
      <c r="G144" s="220" t="s">
        <v>161</v>
      </c>
      <c r="H144" s="221">
        <v>731.71199999999999</v>
      </c>
      <c r="I144" s="222"/>
      <c r="J144" s="223">
        <f>ROUND(I144*H144,2)</f>
        <v>0</v>
      </c>
      <c r="K144" s="219" t="s">
        <v>3</v>
      </c>
      <c r="L144" s="224"/>
      <c r="M144" s="225" t="s">
        <v>3</v>
      </c>
      <c r="N144" s="226" t="s">
        <v>45</v>
      </c>
      <c r="O144" s="73"/>
      <c r="P144" s="183">
        <f>O144*H144</f>
        <v>0</v>
      </c>
      <c r="Q144" s="183">
        <v>0.0039100000000000003</v>
      </c>
      <c r="R144" s="183">
        <f>Q144*H144</f>
        <v>2.8609939200000003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202</v>
      </c>
      <c r="AT144" s="185" t="s">
        <v>249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252</v>
      </c>
    </row>
    <row r="145" s="13" customFormat="1">
      <c r="A145" s="13"/>
      <c r="B145" s="192"/>
      <c r="C145" s="13"/>
      <c r="D145" s="193" t="s">
        <v>167</v>
      </c>
      <c r="E145" s="194" t="s">
        <v>3</v>
      </c>
      <c r="F145" s="195" t="s">
        <v>253</v>
      </c>
      <c r="G145" s="13"/>
      <c r="H145" s="196">
        <v>731.71199999999999</v>
      </c>
      <c r="I145" s="197"/>
      <c r="J145" s="13"/>
      <c r="K145" s="13"/>
      <c r="L145" s="192"/>
      <c r="M145" s="198"/>
      <c r="N145" s="199"/>
      <c r="O145" s="199"/>
      <c r="P145" s="199"/>
      <c r="Q145" s="199"/>
      <c r="R145" s="199"/>
      <c r="S145" s="199"/>
      <c r="T145" s="200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94" t="s">
        <v>167</v>
      </c>
      <c r="AU145" s="194" t="s">
        <v>22</v>
      </c>
      <c r="AV145" s="13" t="s">
        <v>22</v>
      </c>
      <c r="AW145" s="13" t="s">
        <v>36</v>
      </c>
      <c r="AX145" s="13" t="s">
        <v>74</v>
      </c>
      <c r="AY145" s="194" t="s">
        <v>156</v>
      </c>
    </row>
    <row r="146" s="14" customFormat="1">
      <c r="A146" s="14"/>
      <c r="B146" s="201"/>
      <c r="C146" s="14"/>
      <c r="D146" s="193" t="s">
        <v>167</v>
      </c>
      <c r="E146" s="202" t="s">
        <v>3</v>
      </c>
      <c r="F146" s="203" t="s">
        <v>174</v>
      </c>
      <c r="G146" s="14"/>
      <c r="H146" s="204">
        <v>731.71199999999999</v>
      </c>
      <c r="I146" s="205"/>
      <c r="J146" s="14"/>
      <c r="K146" s="14"/>
      <c r="L146" s="201"/>
      <c r="M146" s="206"/>
      <c r="N146" s="207"/>
      <c r="O146" s="207"/>
      <c r="P146" s="207"/>
      <c r="Q146" s="207"/>
      <c r="R146" s="207"/>
      <c r="S146" s="207"/>
      <c r="T146" s="208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02" t="s">
        <v>167</v>
      </c>
      <c r="AU146" s="202" t="s">
        <v>22</v>
      </c>
      <c r="AV146" s="14" t="s">
        <v>163</v>
      </c>
      <c r="AW146" s="14" t="s">
        <v>36</v>
      </c>
      <c r="AX146" s="14" t="s">
        <v>81</v>
      </c>
      <c r="AY146" s="202" t="s">
        <v>156</v>
      </c>
    </row>
    <row r="147" s="2" customFormat="1" ht="16.5" customHeight="1">
      <c r="A147" s="39"/>
      <c r="B147" s="173"/>
      <c r="C147" s="174" t="s">
        <v>254</v>
      </c>
      <c r="D147" s="174" t="s">
        <v>158</v>
      </c>
      <c r="E147" s="175" t="s">
        <v>255</v>
      </c>
      <c r="F147" s="176" t="s">
        <v>256</v>
      </c>
      <c r="G147" s="177" t="s">
        <v>205</v>
      </c>
      <c r="H147" s="178">
        <v>234</v>
      </c>
      <c r="I147" s="179"/>
      <c r="J147" s="180">
        <f>ROUND(I147*H147,2)</f>
        <v>0</v>
      </c>
      <c r="K147" s="176" t="s">
        <v>162</v>
      </c>
      <c r="L147" s="40"/>
      <c r="M147" s="181" t="s">
        <v>3</v>
      </c>
      <c r="N147" s="182" t="s">
        <v>45</v>
      </c>
      <c r="O147" s="73"/>
      <c r="P147" s="183">
        <f>O147*H147</f>
        <v>0</v>
      </c>
      <c r="Q147" s="183">
        <v>0.00069999999999999999</v>
      </c>
      <c r="R147" s="183">
        <f>Q147*H147</f>
        <v>0.1638</v>
      </c>
      <c r="S147" s="183">
        <v>0</v>
      </c>
      <c r="T147" s="184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185" t="s">
        <v>163</v>
      </c>
      <c r="AT147" s="185" t="s">
        <v>158</v>
      </c>
      <c r="AU147" s="185" t="s">
        <v>22</v>
      </c>
      <c r="AY147" s="20" t="s">
        <v>156</v>
      </c>
      <c r="BE147" s="186">
        <f>IF(N147="základní",J147,0)</f>
        <v>0</v>
      </c>
      <c r="BF147" s="186">
        <f>IF(N147="snížená",J147,0)</f>
        <v>0</v>
      </c>
      <c r="BG147" s="186">
        <f>IF(N147="zákl. přenesená",J147,0)</f>
        <v>0</v>
      </c>
      <c r="BH147" s="186">
        <f>IF(N147="sníž. přenesená",J147,0)</f>
        <v>0</v>
      </c>
      <c r="BI147" s="186">
        <f>IF(N147="nulová",J147,0)</f>
        <v>0</v>
      </c>
      <c r="BJ147" s="20" t="s">
        <v>81</v>
      </c>
      <c r="BK147" s="186">
        <f>ROUND(I147*H147,2)</f>
        <v>0</v>
      </c>
      <c r="BL147" s="20" t="s">
        <v>163</v>
      </c>
      <c r="BM147" s="185" t="s">
        <v>257</v>
      </c>
    </row>
    <row r="148" s="2" customFormat="1">
      <c r="A148" s="39"/>
      <c r="B148" s="40"/>
      <c r="C148" s="39"/>
      <c r="D148" s="187" t="s">
        <v>165</v>
      </c>
      <c r="E148" s="39"/>
      <c r="F148" s="188" t="s">
        <v>258</v>
      </c>
      <c r="G148" s="39"/>
      <c r="H148" s="39"/>
      <c r="I148" s="189"/>
      <c r="J148" s="39"/>
      <c r="K148" s="39"/>
      <c r="L148" s="40"/>
      <c r="M148" s="190"/>
      <c r="N148" s="191"/>
      <c r="O148" s="73"/>
      <c r="P148" s="73"/>
      <c r="Q148" s="73"/>
      <c r="R148" s="73"/>
      <c r="S148" s="73"/>
      <c r="T148" s="74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20" t="s">
        <v>165</v>
      </c>
      <c r="AU148" s="20" t="s">
        <v>22</v>
      </c>
    </row>
    <row r="149" s="13" customFormat="1">
      <c r="A149" s="13"/>
      <c r="B149" s="192"/>
      <c r="C149" s="13"/>
      <c r="D149" s="193" t="s">
        <v>167</v>
      </c>
      <c r="E149" s="194" t="s">
        <v>3</v>
      </c>
      <c r="F149" s="195" t="s">
        <v>259</v>
      </c>
      <c r="G149" s="13"/>
      <c r="H149" s="196">
        <v>84</v>
      </c>
      <c r="I149" s="197"/>
      <c r="J149" s="13"/>
      <c r="K149" s="13"/>
      <c r="L149" s="192"/>
      <c r="M149" s="198"/>
      <c r="N149" s="199"/>
      <c r="O149" s="199"/>
      <c r="P149" s="199"/>
      <c r="Q149" s="199"/>
      <c r="R149" s="199"/>
      <c r="S149" s="199"/>
      <c r="T149" s="20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94" t="s">
        <v>167</v>
      </c>
      <c r="AU149" s="194" t="s">
        <v>22</v>
      </c>
      <c r="AV149" s="13" t="s">
        <v>22</v>
      </c>
      <c r="AW149" s="13" t="s">
        <v>36</v>
      </c>
      <c r="AX149" s="13" t="s">
        <v>74</v>
      </c>
      <c r="AY149" s="194" t="s">
        <v>156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260</v>
      </c>
      <c r="G150" s="13"/>
      <c r="H150" s="196">
        <v>24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3" customFormat="1">
      <c r="A151" s="13"/>
      <c r="B151" s="192"/>
      <c r="C151" s="13"/>
      <c r="D151" s="193" t="s">
        <v>167</v>
      </c>
      <c r="E151" s="194" t="s">
        <v>3</v>
      </c>
      <c r="F151" s="195" t="s">
        <v>261</v>
      </c>
      <c r="G151" s="13"/>
      <c r="H151" s="196">
        <v>126</v>
      </c>
      <c r="I151" s="197"/>
      <c r="J151" s="13"/>
      <c r="K151" s="13"/>
      <c r="L151" s="192"/>
      <c r="M151" s="198"/>
      <c r="N151" s="199"/>
      <c r="O151" s="199"/>
      <c r="P151" s="199"/>
      <c r="Q151" s="199"/>
      <c r="R151" s="199"/>
      <c r="S151" s="199"/>
      <c r="T151" s="200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94" t="s">
        <v>167</v>
      </c>
      <c r="AU151" s="194" t="s">
        <v>22</v>
      </c>
      <c r="AV151" s="13" t="s">
        <v>22</v>
      </c>
      <c r="AW151" s="13" t="s">
        <v>36</v>
      </c>
      <c r="AX151" s="13" t="s">
        <v>74</v>
      </c>
      <c r="AY151" s="194" t="s">
        <v>156</v>
      </c>
    </row>
    <row r="152" s="14" customFormat="1">
      <c r="A152" s="14"/>
      <c r="B152" s="201"/>
      <c r="C152" s="14"/>
      <c r="D152" s="193" t="s">
        <v>167</v>
      </c>
      <c r="E152" s="202" t="s">
        <v>3</v>
      </c>
      <c r="F152" s="203" t="s">
        <v>174</v>
      </c>
      <c r="G152" s="14"/>
      <c r="H152" s="204">
        <v>234</v>
      </c>
      <c r="I152" s="205"/>
      <c r="J152" s="14"/>
      <c r="K152" s="14"/>
      <c r="L152" s="201"/>
      <c r="M152" s="206"/>
      <c r="N152" s="207"/>
      <c r="O152" s="207"/>
      <c r="P152" s="207"/>
      <c r="Q152" s="207"/>
      <c r="R152" s="207"/>
      <c r="S152" s="207"/>
      <c r="T152" s="208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02" t="s">
        <v>167</v>
      </c>
      <c r="AU152" s="202" t="s">
        <v>22</v>
      </c>
      <c r="AV152" s="14" t="s">
        <v>163</v>
      </c>
      <c r="AW152" s="14" t="s">
        <v>36</v>
      </c>
      <c r="AX152" s="14" t="s">
        <v>81</v>
      </c>
      <c r="AY152" s="202" t="s">
        <v>156</v>
      </c>
    </row>
    <row r="153" s="2" customFormat="1" ht="24.15" customHeight="1">
      <c r="A153" s="39"/>
      <c r="B153" s="173"/>
      <c r="C153" s="174" t="s">
        <v>262</v>
      </c>
      <c r="D153" s="174" t="s">
        <v>158</v>
      </c>
      <c r="E153" s="175" t="s">
        <v>263</v>
      </c>
      <c r="F153" s="176" t="s">
        <v>264</v>
      </c>
      <c r="G153" s="177" t="s">
        <v>205</v>
      </c>
      <c r="H153" s="178">
        <v>234</v>
      </c>
      <c r="I153" s="179"/>
      <c r="J153" s="180">
        <f>ROUND(I153*H153,2)</f>
        <v>0</v>
      </c>
      <c r="K153" s="176" t="s">
        <v>162</v>
      </c>
      <c r="L153" s="40"/>
      <c r="M153" s="181" t="s">
        <v>3</v>
      </c>
      <c r="N153" s="182" t="s">
        <v>45</v>
      </c>
      <c r="O153" s="73"/>
      <c r="P153" s="183">
        <f>O153*H153</f>
        <v>0</v>
      </c>
      <c r="Q153" s="183">
        <v>0</v>
      </c>
      <c r="R153" s="183">
        <f>Q153*H153</f>
        <v>0</v>
      </c>
      <c r="S153" s="183">
        <v>0</v>
      </c>
      <c r="T153" s="184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185" t="s">
        <v>163</v>
      </c>
      <c r="AT153" s="185" t="s">
        <v>158</v>
      </c>
      <c r="AU153" s="185" t="s">
        <v>22</v>
      </c>
      <c r="AY153" s="20" t="s">
        <v>156</v>
      </c>
      <c r="BE153" s="186">
        <f>IF(N153="základní",J153,0)</f>
        <v>0</v>
      </c>
      <c r="BF153" s="186">
        <f>IF(N153="snížená",J153,0)</f>
        <v>0</v>
      </c>
      <c r="BG153" s="186">
        <f>IF(N153="zákl. přenesená",J153,0)</f>
        <v>0</v>
      </c>
      <c r="BH153" s="186">
        <f>IF(N153="sníž. přenesená",J153,0)</f>
        <v>0</v>
      </c>
      <c r="BI153" s="186">
        <f>IF(N153="nulová",J153,0)</f>
        <v>0</v>
      </c>
      <c r="BJ153" s="20" t="s">
        <v>81</v>
      </c>
      <c r="BK153" s="186">
        <f>ROUND(I153*H153,2)</f>
        <v>0</v>
      </c>
      <c r="BL153" s="20" t="s">
        <v>163</v>
      </c>
      <c r="BM153" s="185" t="s">
        <v>265</v>
      </c>
    </row>
    <row r="154" s="2" customFormat="1">
      <c r="A154" s="39"/>
      <c r="B154" s="40"/>
      <c r="C154" s="39"/>
      <c r="D154" s="187" t="s">
        <v>165</v>
      </c>
      <c r="E154" s="39"/>
      <c r="F154" s="188" t="s">
        <v>266</v>
      </c>
      <c r="G154" s="39"/>
      <c r="H154" s="39"/>
      <c r="I154" s="189"/>
      <c r="J154" s="39"/>
      <c r="K154" s="39"/>
      <c r="L154" s="40"/>
      <c r="M154" s="190"/>
      <c r="N154" s="191"/>
      <c r="O154" s="73"/>
      <c r="P154" s="73"/>
      <c r="Q154" s="73"/>
      <c r="R154" s="73"/>
      <c r="S154" s="73"/>
      <c r="T154" s="74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20" t="s">
        <v>165</v>
      </c>
      <c r="AU154" s="20" t="s">
        <v>22</v>
      </c>
    </row>
    <row r="155" s="2" customFormat="1" ht="37.8" customHeight="1">
      <c r="A155" s="39"/>
      <c r="B155" s="173"/>
      <c r="C155" s="174" t="s">
        <v>267</v>
      </c>
      <c r="D155" s="174" t="s">
        <v>158</v>
      </c>
      <c r="E155" s="175" t="s">
        <v>268</v>
      </c>
      <c r="F155" s="176" t="s">
        <v>269</v>
      </c>
      <c r="G155" s="177" t="s">
        <v>212</v>
      </c>
      <c r="H155" s="178">
        <v>137.13</v>
      </c>
      <c r="I155" s="179"/>
      <c r="J155" s="180">
        <f>ROUND(I155*H155,2)</f>
        <v>0</v>
      </c>
      <c r="K155" s="176" t="s">
        <v>162</v>
      </c>
      <c r="L155" s="40"/>
      <c r="M155" s="181" t="s">
        <v>3</v>
      </c>
      <c r="N155" s="182" t="s">
        <v>45</v>
      </c>
      <c r="O155" s="73"/>
      <c r="P155" s="183">
        <f>O155*H155</f>
        <v>0</v>
      </c>
      <c r="Q155" s="183">
        <v>0</v>
      </c>
      <c r="R155" s="183">
        <f>Q155*H155</f>
        <v>0</v>
      </c>
      <c r="S155" s="183">
        <v>0</v>
      </c>
      <c r="T155" s="184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185" t="s">
        <v>163</v>
      </c>
      <c r="AT155" s="185" t="s">
        <v>158</v>
      </c>
      <c r="AU155" s="185" t="s">
        <v>22</v>
      </c>
      <c r="AY155" s="20" t="s">
        <v>156</v>
      </c>
      <c r="BE155" s="186">
        <f>IF(N155="základní",J155,0)</f>
        <v>0</v>
      </c>
      <c r="BF155" s="186">
        <f>IF(N155="snížená",J155,0)</f>
        <v>0</v>
      </c>
      <c r="BG155" s="186">
        <f>IF(N155="zákl. přenesená",J155,0)</f>
        <v>0</v>
      </c>
      <c r="BH155" s="186">
        <f>IF(N155="sníž. přenesená",J155,0)</f>
        <v>0</v>
      </c>
      <c r="BI155" s="186">
        <f>IF(N155="nulová",J155,0)</f>
        <v>0</v>
      </c>
      <c r="BJ155" s="20" t="s">
        <v>81</v>
      </c>
      <c r="BK155" s="186">
        <f>ROUND(I155*H155,2)</f>
        <v>0</v>
      </c>
      <c r="BL155" s="20" t="s">
        <v>163</v>
      </c>
      <c r="BM155" s="185" t="s">
        <v>270</v>
      </c>
    </row>
    <row r="156" s="2" customFormat="1">
      <c r="A156" s="39"/>
      <c r="B156" s="40"/>
      <c r="C156" s="39"/>
      <c r="D156" s="187" t="s">
        <v>165</v>
      </c>
      <c r="E156" s="39"/>
      <c r="F156" s="188" t="s">
        <v>271</v>
      </c>
      <c r="G156" s="39"/>
      <c r="H156" s="39"/>
      <c r="I156" s="189"/>
      <c r="J156" s="39"/>
      <c r="K156" s="39"/>
      <c r="L156" s="40"/>
      <c r="M156" s="190"/>
      <c r="N156" s="191"/>
      <c r="O156" s="73"/>
      <c r="P156" s="73"/>
      <c r="Q156" s="73"/>
      <c r="R156" s="73"/>
      <c r="S156" s="73"/>
      <c r="T156" s="74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20" t="s">
        <v>165</v>
      </c>
      <c r="AU156" s="20" t="s">
        <v>22</v>
      </c>
    </row>
    <row r="157" s="13" customFormat="1">
      <c r="A157" s="13"/>
      <c r="B157" s="192"/>
      <c r="C157" s="13"/>
      <c r="D157" s="193" t="s">
        <v>167</v>
      </c>
      <c r="E157" s="194" t="s">
        <v>3</v>
      </c>
      <c r="F157" s="195" t="s">
        <v>272</v>
      </c>
      <c r="G157" s="13"/>
      <c r="H157" s="196">
        <v>137.13</v>
      </c>
      <c r="I157" s="197"/>
      <c r="J157" s="13"/>
      <c r="K157" s="13"/>
      <c r="L157" s="192"/>
      <c r="M157" s="198"/>
      <c r="N157" s="199"/>
      <c r="O157" s="199"/>
      <c r="P157" s="199"/>
      <c r="Q157" s="199"/>
      <c r="R157" s="199"/>
      <c r="S157" s="199"/>
      <c r="T157" s="200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194" t="s">
        <v>167</v>
      </c>
      <c r="AU157" s="194" t="s">
        <v>22</v>
      </c>
      <c r="AV157" s="13" t="s">
        <v>22</v>
      </c>
      <c r="AW157" s="13" t="s">
        <v>36</v>
      </c>
      <c r="AX157" s="13" t="s">
        <v>74</v>
      </c>
      <c r="AY157" s="194" t="s">
        <v>156</v>
      </c>
    </row>
    <row r="158" s="14" customFormat="1">
      <c r="A158" s="14"/>
      <c r="B158" s="201"/>
      <c r="C158" s="14"/>
      <c r="D158" s="193" t="s">
        <v>167</v>
      </c>
      <c r="E158" s="202" t="s">
        <v>3</v>
      </c>
      <c r="F158" s="203" t="s">
        <v>174</v>
      </c>
      <c r="G158" s="14"/>
      <c r="H158" s="204">
        <v>137.13</v>
      </c>
      <c r="I158" s="205"/>
      <c r="J158" s="14"/>
      <c r="K158" s="14"/>
      <c r="L158" s="201"/>
      <c r="M158" s="206"/>
      <c r="N158" s="207"/>
      <c r="O158" s="207"/>
      <c r="P158" s="207"/>
      <c r="Q158" s="207"/>
      <c r="R158" s="207"/>
      <c r="S158" s="207"/>
      <c r="T158" s="208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02" t="s">
        <v>167</v>
      </c>
      <c r="AU158" s="202" t="s">
        <v>22</v>
      </c>
      <c r="AV158" s="14" t="s">
        <v>163</v>
      </c>
      <c r="AW158" s="14" t="s">
        <v>36</v>
      </c>
      <c r="AX158" s="14" t="s">
        <v>81</v>
      </c>
      <c r="AY158" s="202" t="s">
        <v>156</v>
      </c>
    </row>
    <row r="159" s="2" customFormat="1" ht="37.8" customHeight="1">
      <c r="A159" s="39"/>
      <c r="B159" s="173"/>
      <c r="C159" s="174" t="s">
        <v>273</v>
      </c>
      <c r="D159" s="174" t="s">
        <v>158</v>
      </c>
      <c r="E159" s="175" t="s">
        <v>274</v>
      </c>
      <c r="F159" s="176" t="s">
        <v>275</v>
      </c>
      <c r="G159" s="177" t="s">
        <v>212</v>
      </c>
      <c r="H159" s="178">
        <v>34.281999999999996</v>
      </c>
      <c r="I159" s="179"/>
      <c r="J159" s="180">
        <f>ROUND(I159*H159,2)</f>
        <v>0</v>
      </c>
      <c r="K159" s="176" t="s">
        <v>162</v>
      </c>
      <c r="L159" s="40"/>
      <c r="M159" s="181" t="s">
        <v>3</v>
      </c>
      <c r="N159" s="182" t="s">
        <v>45</v>
      </c>
      <c r="O159" s="73"/>
      <c r="P159" s="183">
        <f>O159*H159</f>
        <v>0</v>
      </c>
      <c r="Q159" s="183">
        <v>0</v>
      </c>
      <c r="R159" s="183">
        <f>Q159*H159</f>
        <v>0</v>
      </c>
      <c r="S159" s="183">
        <v>0</v>
      </c>
      <c r="T159" s="184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185" t="s">
        <v>163</v>
      </c>
      <c r="AT159" s="185" t="s">
        <v>158</v>
      </c>
      <c r="AU159" s="185" t="s">
        <v>22</v>
      </c>
      <c r="AY159" s="20" t="s">
        <v>156</v>
      </c>
      <c r="BE159" s="186">
        <f>IF(N159="základní",J159,0)</f>
        <v>0</v>
      </c>
      <c r="BF159" s="186">
        <f>IF(N159="snížená",J159,0)</f>
        <v>0</v>
      </c>
      <c r="BG159" s="186">
        <f>IF(N159="zákl. přenesená",J159,0)</f>
        <v>0</v>
      </c>
      <c r="BH159" s="186">
        <f>IF(N159="sníž. přenesená",J159,0)</f>
        <v>0</v>
      </c>
      <c r="BI159" s="186">
        <f>IF(N159="nulová",J159,0)</f>
        <v>0</v>
      </c>
      <c r="BJ159" s="20" t="s">
        <v>81</v>
      </c>
      <c r="BK159" s="186">
        <f>ROUND(I159*H159,2)</f>
        <v>0</v>
      </c>
      <c r="BL159" s="20" t="s">
        <v>163</v>
      </c>
      <c r="BM159" s="185" t="s">
        <v>276</v>
      </c>
    </row>
    <row r="160" s="2" customFormat="1">
      <c r="A160" s="39"/>
      <c r="B160" s="40"/>
      <c r="C160" s="39"/>
      <c r="D160" s="187" t="s">
        <v>165</v>
      </c>
      <c r="E160" s="39"/>
      <c r="F160" s="188" t="s">
        <v>277</v>
      </c>
      <c r="G160" s="39"/>
      <c r="H160" s="39"/>
      <c r="I160" s="189"/>
      <c r="J160" s="39"/>
      <c r="K160" s="39"/>
      <c r="L160" s="40"/>
      <c r="M160" s="190"/>
      <c r="N160" s="191"/>
      <c r="O160" s="73"/>
      <c r="P160" s="73"/>
      <c r="Q160" s="73"/>
      <c r="R160" s="73"/>
      <c r="S160" s="73"/>
      <c r="T160" s="74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20" t="s">
        <v>165</v>
      </c>
      <c r="AU160" s="20" t="s">
        <v>22</v>
      </c>
    </row>
    <row r="161" s="13" customFormat="1">
      <c r="A161" s="13"/>
      <c r="B161" s="192"/>
      <c r="C161" s="13"/>
      <c r="D161" s="193" t="s">
        <v>167</v>
      </c>
      <c r="E161" s="194" t="s">
        <v>3</v>
      </c>
      <c r="F161" s="195" t="s">
        <v>278</v>
      </c>
      <c r="G161" s="13"/>
      <c r="H161" s="196">
        <v>34.281999999999996</v>
      </c>
      <c r="I161" s="197"/>
      <c r="J161" s="13"/>
      <c r="K161" s="13"/>
      <c r="L161" s="192"/>
      <c r="M161" s="198"/>
      <c r="N161" s="199"/>
      <c r="O161" s="199"/>
      <c r="P161" s="199"/>
      <c r="Q161" s="199"/>
      <c r="R161" s="199"/>
      <c r="S161" s="199"/>
      <c r="T161" s="200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194" t="s">
        <v>167</v>
      </c>
      <c r="AU161" s="194" t="s">
        <v>22</v>
      </c>
      <c r="AV161" s="13" t="s">
        <v>22</v>
      </c>
      <c r="AW161" s="13" t="s">
        <v>36</v>
      </c>
      <c r="AX161" s="13" t="s">
        <v>74</v>
      </c>
      <c r="AY161" s="194" t="s">
        <v>156</v>
      </c>
    </row>
    <row r="162" s="14" customFormat="1">
      <c r="A162" s="14"/>
      <c r="B162" s="201"/>
      <c r="C162" s="14"/>
      <c r="D162" s="193" t="s">
        <v>167</v>
      </c>
      <c r="E162" s="202" t="s">
        <v>3</v>
      </c>
      <c r="F162" s="203" t="s">
        <v>174</v>
      </c>
      <c r="G162" s="14"/>
      <c r="H162" s="204">
        <v>34.281999999999996</v>
      </c>
      <c r="I162" s="205"/>
      <c r="J162" s="14"/>
      <c r="K162" s="14"/>
      <c r="L162" s="201"/>
      <c r="M162" s="206"/>
      <c r="N162" s="207"/>
      <c r="O162" s="207"/>
      <c r="P162" s="207"/>
      <c r="Q162" s="207"/>
      <c r="R162" s="207"/>
      <c r="S162" s="207"/>
      <c r="T162" s="208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2" t="s">
        <v>167</v>
      </c>
      <c r="AU162" s="202" t="s">
        <v>22</v>
      </c>
      <c r="AV162" s="14" t="s">
        <v>163</v>
      </c>
      <c r="AW162" s="14" t="s">
        <v>36</v>
      </c>
      <c r="AX162" s="14" t="s">
        <v>81</v>
      </c>
      <c r="AY162" s="202" t="s">
        <v>156</v>
      </c>
    </row>
    <row r="163" s="2" customFormat="1" ht="37.8" customHeight="1">
      <c r="A163" s="39"/>
      <c r="B163" s="173"/>
      <c r="C163" s="174" t="s">
        <v>279</v>
      </c>
      <c r="D163" s="174" t="s">
        <v>158</v>
      </c>
      <c r="E163" s="175" t="s">
        <v>280</v>
      </c>
      <c r="F163" s="176" t="s">
        <v>281</v>
      </c>
      <c r="G163" s="177" t="s">
        <v>212</v>
      </c>
      <c r="H163" s="178">
        <v>20.715</v>
      </c>
      <c r="I163" s="179"/>
      <c r="J163" s="180">
        <f>ROUND(I163*H163,2)</f>
        <v>0</v>
      </c>
      <c r="K163" s="176" t="s">
        <v>162</v>
      </c>
      <c r="L163" s="40"/>
      <c r="M163" s="181" t="s">
        <v>3</v>
      </c>
      <c r="N163" s="182" t="s">
        <v>45</v>
      </c>
      <c r="O163" s="73"/>
      <c r="P163" s="183">
        <f>O163*H163</f>
        <v>0</v>
      </c>
      <c r="Q163" s="183">
        <v>0</v>
      </c>
      <c r="R163" s="183">
        <f>Q163*H163</f>
        <v>0</v>
      </c>
      <c r="S163" s="183">
        <v>0</v>
      </c>
      <c r="T163" s="184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185" t="s">
        <v>163</v>
      </c>
      <c r="AT163" s="185" t="s">
        <v>158</v>
      </c>
      <c r="AU163" s="185" t="s">
        <v>22</v>
      </c>
      <c r="AY163" s="20" t="s">
        <v>156</v>
      </c>
      <c r="BE163" s="186">
        <f>IF(N163="základní",J163,0)</f>
        <v>0</v>
      </c>
      <c r="BF163" s="186">
        <f>IF(N163="snížená",J163,0)</f>
        <v>0</v>
      </c>
      <c r="BG163" s="186">
        <f>IF(N163="zákl. přenesená",J163,0)</f>
        <v>0</v>
      </c>
      <c r="BH163" s="186">
        <f>IF(N163="sníž. přenesená",J163,0)</f>
        <v>0</v>
      </c>
      <c r="BI163" s="186">
        <f>IF(N163="nulová",J163,0)</f>
        <v>0</v>
      </c>
      <c r="BJ163" s="20" t="s">
        <v>81</v>
      </c>
      <c r="BK163" s="186">
        <f>ROUND(I163*H163,2)</f>
        <v>0</v>
      </c>
      <c r="BL163" s="20" t="s">
        <v>163</v>
      </c>
      <c r="BM163" s="185" t="s">
        <v>282</v>
      </c>
    </row>
    <row r="164" s="2" customFormat="1">
      <c r="A164" s="39"/>
      <c r="B164" s="40"/>
      <c r="C164" s="39"/>
      <c r="D164" s="187" t="s">
        <v>165</v>
      </c>
      <c r="E164" s="39"/>
      <c r="F164" s="188" t="s">
        <v>283</v>
      </c>
      <c r="G164" s="39"/>
      <c r="H164" s="39"/>
      <c r="I164" s="189"/>
      <c r="J164" s="39"/>
      <c r="K164" s="39"/>
      <c r="L164" s="40"/>
      <c r="M164" s="190"/>
      <c r="N164" s="191"/>
      <c r="O164" s="73"/>
      <c r="P164" s="73"/>
      <c r="Q164" s="73"/>
      <c r="R164" s="73"/>
      <c r="S164" s="73"/>
      <c r="T164" s="74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20" t="s">
        <v>165</v>
      </c>
      <c r="AU164" s="20" t="s">
        <v>22</v>
      </c>
    </row>
    <row r="165" s="13" customFormat="1">
      <c r="A165" s="13"/>
      <c r="B165" s="192"/>
      <c r="C165" s="13"/>
      <c r="D165" s="193" t="s">
        <v>167</v>
      </c>
      <c r="E165" s="194" t="s">
        <v>3</v>
      </c>
      <c r="F165" s="195" t="s">
        <v>284</v>
      </c>
      <c r="G165" s="13"/>
      <c r="H165" s="196">
        <v>22.5</v>
      </c>
      <c r="I165" s="197"/>
      <c r="J165" s="13"/>
      <c r="K165" s="13"/>
      <c r="L165" s="192"/>
      <c r="M165" s="198"/>
      <c r="N165" s="199"/>
      <c r="O165" s="199"/>
      <c r="P165" s="199"/>
      <c r="Q165" s="199"/>
      <c r="R165" s="199"/>
      <c r="S165" s="199"/>
      <c r="T165" s="200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194" t="s">
        <v>167</v>
      </c>
      <c r="AU165" s="194" t="s">
        <v>22</v>
      </c>
      <c r="AV165" s="13" t="s">
        <v>22</v>
      </c>
      <c r="AW165" s="13" t="s">
        <v>36</v>
      </c>
      <c r="AX165" s="13" t="s">
        <v>74</v>
      </c>
      <c r="AY165" s="194" t="s">
        <v>156</v>
      </c>
    </row>
    <row r="166" s="13" customFormat="1">
      <c r="A166" s="13"/>
      <c r="B166" s="192"/>
      <c r="C166" s="13"/>
      <c r="D166" s="193" t="s">
        <v>167</v>
      </c>
      <c r="E166" s="194" t="s">
        <v>3</v>
      </c>
      <c r="F166" s="195" t="s">
        <v>285</v>
      </c>
      <c r="G166" s="13"/>
      <c r="H166" s="196">
        <v>3.3940000000000001</v>
      </c>
      <c r="I166" s="197"/>
      <c r="J166" s="13"/>
      <c r="K166" s="13"/>
      <c r="L166" s="192"/>
      <c r="M166" s="198"/>
      <c r="N166" s="199"/>
      <c r="O166" s="199"/>
      <c r="P166" s="199"/>
      <c r="Q166" s="199"/>
      <c r="R166" s="199"/>
      <c r="S166" s="199"/>
      <c r="T166" s="200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194" t="s">
        <v>167</v>
      </c>
      <c r="AU166" s="194" t="s">
        <v>22</v>
      </c>
      <c r="AV166" s="13" t="s">
        <v>22</v>
      </c>
      <c r="AW166" s="13" t="s">
        <v>36</v>
      </c>
      <c r="AX166" s="13" t="s">
        <v>74</v>
      </c>
      <c r="AY166" s="194" t="s">
        <v>156</v>
      </c>
    </row>
    <row r="167" s="15" customFormat="1">
      <c r="A167" s="15"/>
      <c r="B167" s="209"/>
      <c r="C167" s="15"/>
      <c r="D167" s="193" t="s">
        <v>167</v>
      </c>
      <c r="E167" s="210" t="s">
        <v>3</v>
      </c>
      <c r="F167" s="211" t="s">
        <v>219</v>
      </c>
      <c r="G167" s="15"/>
      <c r="H167" s="212">
        <v>25.893999999999998</v>
      </c>
      <c r="I167" s="213"/>
      <c r="J167" s="15"/>
      <c r="K167" s="15"/>
      <c r="L167" s="209"/>
      <c r="M167" s="214"/>
      <c r="N167" s="215"/>
      <c r="O167" s="215"/>
      <c r="P167" s="215"/>
      <c r="Q167" s="215"/>
      <c r="R167" s="215"/>
      <c r="S167" s="215"/>
      <c r="T167" s="216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10" t="s">
        <v>167</v>
      </c>
      <c r="AU167" s="210" t="s">
        <v>22</v>
      </c>
      <c r="AV167" s="15" t="s">
        <v>175</v>
      </c>
      <c r="AW167" s="15" t="s">
        <v>36</v>
      </c>
      <c r="AX167" s="15" t="s">
        <v>74</v>
      </c>
      <c r="AY167" s="210" t="s">
        <v>156</v>
      </c>
    </row>
    <row r="168" s="13" customFormat="1">
      <c r="A168" s="13"/>
      <c r="B168" s="192"/>
      <c r="C168" s="13"/>
      <c r="D168" s="193" t="s">
        <v>167</v>
      </c>
      <c r="E168" s="194" t="s">
        <v>3</v>
      </c>
      <c r="F168" s="195" t="s">
        <v>286</v>
      </c>
      <c r="G168" s="13"/>
      <c r="H168" s="196">
        <v>20.715</v>
      </c>
      <c r="I168" s="197"/>
      <c r="J168" s="13"/>
      <c r="K168" s="13"/>
      <c r="L168" s="192"/>
      <c r="M168" s="198"/>
      <c r="N168" s="199"/>
      <c r="O168" s="199"/>
      <c r="P168" s="199"/>
      <c r="Q168" s="199"/>
      <c r="R168" s="199"/>
      <c r="S168" s="199"/>
      <c r="T168" s="200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94" t="s">
        <v>167</v>
      </c>
      <c r="AU168" s="194" t="s">
        <v>22</v>
      </c>
      <c r="AV168" s="13" t="s">
        <v>22</v>
      </c>
      <c r="AW168" s="13" t="s">
        <v>36</v>
      </c>
      <c r="AX168" s="13" t="s">
        <v>74</v>
      </c>
      <c r="AY168" s="194" t="s">
        <v>156</v>
      </c>
    </row>
    <row r="169" s="15" customFormat="1">
      <c r="A169" s="15"/>
      <c r="B169" s="209"/>
      <c r="C169" s="15"/>
      <c r="D169" s="193" t="s">
        <v>167</v>
      </c>
      <c r="E169" s="210" t="s">
        <v>3</v>
      </c>
      <c r="F169" s="211" t="s">
        <v>219</v>
      </c>
      <c r="G169" s="15"/>
      <c r="H169" s="212">
        <v>20.715</v>
      </c>
      <c r="I169" s="213"/>
      <c r="J169" s="15"/>
      <c r="K169" s="15"/>
      <c r="L169" s="209"/>
      <c r="M169" s="214"/>
      <c r="N169" s="215"/>
      <c r="O169" s="215"/>
      <c r="P169" s="215"/>
      <c r="Q169" s="215"/>
      <c r="R169" s="215"/>
      <c r="S169" s="215"/>
      <c r="T169" s="216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10" t="s">
        <v>167</v>
      </c>
      <c r="AU169" s="210" t="s">
        <v>22</v>
      </c>
      <c r="AV169" s="15" t="s">
        <v>175</v>
      </c>
      <c r="AW169" s="15" t="s">
        <v>36</v>
      </c>
      <c r="AX169" s="15" t="s">
        <v>81</v>
      </c>
      <c r="AY169" s="210" t="s">
        <v>156</v>
      </c>
    </row>
    <row r="170" s="2" customFormat="1" ht="37.8" customHeight="1">
      <c r="A170" s="39"/>
      <c r="B170" s="173"/>
      <c r="C170" s="174" t="s">
        <v>8</v>
      </c>
      <c r="D170" s="174" t="s">
        <v>158</v>
      </c>
      <c r="E170" s="175" t="s">
        <v>287</v>
      </c>
      <c r="F170" s="176" t="s">
        <v>288</v>
      </c>
      <c r="G170" s="177" t="s">
        <v>212</v>
      </c>
      <c r="H170" s="178">
        <v>5.1790000000000003</v>
      </c>
      <c r="I170" s="179"/>
      <c r="J170" s="180">
        <f>ROUND(I170*H170,2)</f>
        <v>0</v>
      </c>
      <c r="K170" s="176" t="s">
        <v>162</v>
      </c>
      <c r="L170" s="40"/>
      <c r="M170" s="181" t="s">
        <v>3</v>
      </c>
      <c r="N170" s="182" t="s">
        <v>45</v>
      </c>
      <c r="O170" s="73"/>
      <c r="P170" s="183">
        <f>O170*H170</f>
        <v>0</v>
      </c>
      <c r="Q170" s="183">
        <v>0</v>
      </c>
      <c r="R170" s="183">
        <f>Q170*H170</f>
        <v>0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163</v>
      </c>
      <c r="AT170" s="185" t="s">
        <v>158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289</v>
      </c>
    </row>
    <row r="171" s="2" customFormat="1">
      <c r="A171" s="39"/>
      <c r="B171" s="40"/>
      <c r="C171" s="39"/>
      <c r="D171" s="187" t="s">
        <v>165</v>
      </c>
      <c r="E171" s="39"/>
      <c r="F171" s="188" t="s">
        <v>290</v>
      </c>
      <c r="G171" s="39"/>
      <c r="H171" s="39"/>
      <c r="I171" s="189"/>
      <c r="J171" s="39"/>
      <c r="K171" s="39"/>
      <c r="L171" s="40"/>
      <c r="M171" s="190"/>
      <c r="N171" s="191"/>
      <c r="O171" s="73"/>
      <c r="P171" s="73"/>
      <c r="Q171" s="73"/>
      <c r="R171" s="73"/>
      <c r="S171" s="73"/>
      <c r="T171" s="74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20" t="s">
        <v>165</v>
      </c>
      <c r="AU171" s="20" t="s">
        <v>22</v>
      </c>
    </row>
    <row r="172" s="13" customFormat="1">
      <c r="A172" s="13"/>
      <c r="B172" s="192"/>
      <c r="C172" s="13"/>
      <c r="D172" s="193" t="s">
        <v>167</v>
      </c>
      <c r="E172" s="194" t="s">
        <v>3</v>
      </c>
      <c r="F172" s="195" t="s">
        <v>291</v>
      </c>
      <c r="G172" s="13"/>
      <c r="H172" s="196">
        <v>5.1790000000000003</v>
      </c>
      <c r="I172" s="197"/>
      <c r="J172" s="13"/>
      <c r="K172" s="13"/>
      <c r="L172" s="192"/>
      <c r="M172" s="198"/>
      <c r="N172" s="199"/>
      <c r="O172" s="199"/>
      <c r="P172" s="199"/>
      <c r="Q172" s="199"/>
      <c r="R172" s="199"/>
      <c r="S172" s="199"/>
      <c r="T172" s="200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94" t="s">
        <v>167</v>
      </c>
      <c r="AU172" s="194" t="s">
        <v>22</v>
      </c>
      <c r="AV172" s="13" t="s">
        <v>22</v>
      </c>
      <c r="AW172" s="13" t="s">
        <v>36</v>
      </c>
      <c r="AX172" s="13" t="s">
        <v>74</v>
      </c>
      <c r="AY172" s="194" t="s">
        <v>156</v>
      </c>
    </row>
    <row r="173" s="14" customFormat="1">
      <c r="A173" s="14"/>
      <c r="B173" s="201"/>
      <c r="C173" s="14"/>
      <c r="D173" s="193" t="s">
        <v>167</v>
      </c>
      <c r="E173" s="202" t="s">
        <v>3</v>
      </c>
      <c r="F173" s="203" t="s">
        <v>174</v>
      </c>
      <c r="G173" s="14"/>
      <c r="H173" s="204">
        <v>5.1790000000000003</v>
      </c>
      <c r="I173" s="205"/>
      <c r="J173" s="14"/>
      <c r="K173" s="14"/>
      <c r="L173" s="201"/>
      <c r="M173" s="206"/>
      <c r="N173" s="207"/>
      <c r="O173" s="207"/>
      <c r="P173" s="207"/>
      <c r="Q173" s="207"/>
      <c r="R173" s="207"/>
      <c r="S173" s="207"/>
      <c r="T173" s="208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02" t="s">
        <v>167</v>
      </c>
      <c r="AU173" s="202" t="s">
        <v>22</v>
      </c>
      <c r="AV173" s="14" t="s">
        <v>163</v>
      </c>
      <c r="AW173" s="14" t="s">
        <v>36</v>
      </c>
      <c r="AX173" s="14" t="s">
        <v>81</v>
      </c>
      <c r="AY173" s="202" t="s">
        <v>156</v>
      </c>
    </row>
    <row r="174" s="2" customFormat="1" ht="24.15" customHeight="1">
      <c r="A174" s="39"/>
      <c r="B174" s="173"/>
      <c r="C174" s="174" t="s">
        <v>292</v>
      </c>
      <c r="D174" s="174" t="s">
        <v>158</v>
      </c>
      <c r="E174" s="175" t="s">
        <v>293</v>
      </c>
      <c r="F174" s="176" t="s">
        <v>294</v>
      </c>
      <c r="G174" s="177" t="s">
        <v>212</v>
      </c>
      <c r="H174" s="178">
        <v>192.12700000000001</v>
      </c>
      <c r="I174" s="179"/>
      <c r="J174" s="180">
        <f>ROUND(I174*H174,2)</f>
        <v>0</v>
      </c>
      <c r="K174" s="176" t="s">
        <v>162</v>
      </c>
      <c r="L174" s="40"/>
      <c r="M174" s="181" t="s">
        <v>3</v>
      </c>
      <c r="N174" s="182" t="s">
        <v>45</v>
      </c>
      <c r="O174" s="73"/>
      <c r="P174" s="183">
        <f>O174*H174</f>
        <v>0</v>
      </c>
      <c r="Q174" s="183">
        <v>0</v>
      </c>
      <c r="R174" s="183">
        <f>Q174*H174</f>
        <v>0</v>
      </c>
      <c r="S174" s="183">
        <v>0</v>
      </c>
      <c r="T174" s="184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185" t="s">
        <v>163</v>
      </c>
      <c r="AT174" s="185" t="s">
        <v>158</v>
      </c>
      <c r="AU174" s="185" t="s">
        <v>22</v>
      </c>
      <c r="AY174" s="20" t="s">
        <v>156</v>
      </c>
      <c r="BE174" s="186">
        <f>IF(N174="základní",J174,0)</f>
        <v>0</v>
      </c>
      <c r="BF174" s="186">
        <f>IF(N174="snížená",J174,0)</f>
        <v>0</v>
      </c>
      <c r="BG174" s="186">
        <f>IF(N174="zákl. přenesená",J174,0)</f>
        <v>0</v>
      </c>
      <c r="BH174" s="186">
        <f>IF(N174="sníž. přenesená",J174,0)</f>
        <v>0</v>
      </c>
      <c r="BI174" s="186">
        <f>IF(N174="nulová",J174,0)</f>
        <v>0</v>
      </c>
      <c r="BJ174" s="20" t="s">
        <v>81</v>
      </c>
      <c r="BK174" s="186">
        <f>ROUND(I174*H174,2)</f>
        <v>0</v>
      </c>
      <c r="BL174" s="20" t="s">
        <v>163</v>
      </c>
      <c r="BM174" s="185" t="s">
        <v>295</v>
      </c>
    </row>
    <row r="175" s="2" customFormat="1">
      <c r="A175" s="39"/>
      <c r="B175" s="40"/>
      <c r="C175" s="39"/>
      <c r="D175" s="187" t="s">
        <v>165</v>
      </c>
      <c r="E175" s="39"/>
      <c r="F175" s="188" t="s">
        <v>296</v>
      </c>
      <c r="G175" s="39"/>
      <c r="H175" s="39"/>
      <c r="I175" s="189"/>
      <c r="J175" s="39"/>
      <c r="K175" s="39"/>
      <c r="L175" s="40"/>
      <c r="M175" s="190"/>
      <c r="N175" s="191"/>
      <c r="O175" s="73"/>
      <c r="P175" s="73"/>
      <c r="Q175" s="73"/>
      <c r="R175" s="73"/>
      <c r="S175" s="73"/>
      <c r="T175" s="74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20" t="s">
        <v>165</v>
      </c>
      <c r="AU175" s="20" t="s">
        <v>22</v>
      </c>
    </row>
    <row r="176" s="13" customFormat="1">
      <c r="A176" s="13"/>
      <c r="B176" s="192"/>
      <c r="C176" s="13"/>
      <c r="D176" s="193" t="s">
        <v>167</v>
      </c>
      <c r="E176" s="194" t="s">
        <v>3</v>
      </c>
      <c r="F176" s="195" t="s">
        <v>297</v>
      </c>
      <c r="G176" s="13"/>
      <c r="H176" s="196">
        <v>171.41200000000001</v>
      </c>
      <c r="I176" s="197"/>
      <c r="J176" s="13"/>
      <c r="K176" s="13"/>
      <c r="L176" s="192"/>
      <c r="M176" s="198"/>
      <c r="N176" s="199"/>
      <c r="O176" s="199"/>
      <c r="P176" s="199"/>
      <c r="Q176" s="199"/>
      <c r="R176" s="199"/>
      <c r="S176" s="199"/>
      <c r="T176" s="20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94" t="s">
        <v>167</v>
      </c>
      <c r="AU176" s="194" t="s">
        <v>22</v>
      </c>
      <c r="AV176" s="13" t="s">
        <v>22</v>
      </c>
      <c r="AW176" s="13" t="s">
        <v>36</v>
      </c>
      <c r="AX176" s="13" t="s">
        <v>74</v>
      </c>
      <c r="AY176" s="194" t="s">
        <v>156</v>
      </c>
    </row>
    <row r="177" s="13" customFormat="1">
      <c r="A177" s="13"/>
      <c r="B177" s="192"/>
      <c r="C177" s="13"/>
      <c r="D177" s="193" t="s">
        <v>167</v>
      </c>
      <c r="E177" s="194" t="s">
        <v>3</v>
      </c>
      <c r="F177" s="195" t="s">
        <v>298</v>
      </c>
      <c r="G177" s="13"/>
      <c r="H177" s="196">
        <v>20.715</v>
      </c>
      <c r="I177" s="197"/>
      <c r="J177" s="13"/>
      <c r="K177" s="13"/>
      <c r="L177" s="192"/>
      <c r="M177" s="198"/>
      <c r="N177" s="199"/>
      <c r="O177" s="199"/>
      <c r="P177" s="199"/>
      <c r="Q177" s="199"/>
      <c r="R177" s="199"/>
      <c r="S177" s="199"/>
      <c r="T177" s="200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194" t="s">
        <v>167</v>
      </c>
      <c r="AU177" s="194" t="s">
        <v>22</v>
      </c>
      <c r="AV177" s="13" t="s">
        <v>22</v>
      </c>
      <c r="AW177" s="13" t="s">
        <v>36</v>
      </c>
      <c r="AX177" s="13" t="s">
        <v>74</v>
      </c>
      <c r="AY177" s="194" t="s">
        <v>156</v>
      </c>
    </row>
    <row r="178" s="14" customFormat="1">
      <c r="A178" s="14"/>
      <c r="B178" s="201"/>
      <c r="C178" s="14"/>
      <c r="D178" s="193" t="s">
        <v>167</v>
      </c>
      <c r="E178" s="202" t="s">
        <v>3</v>
      </c>
      <c r="F178" s="203" t="s">
        <v>174</v>
      </c>
      <c r="G178" s="14"/>
      <c r="H178" s="204">
        <v>192.12700000000001</v>
      </c>
      <c r="I178" s="205"/>
      <c r="J178" s="14"/>
      <c r="K178" s="14"/>
      <c r="L178" s="201"/>
      <c r="M178" s="206"/>
      <c r="N178" s="207"/>
      <c r="O178" s="207"/>
      <c r="P178" s="207"/>
      <c r="Q178" s="207"/>
      <c r="R178" s="207"/>
      <c r="S178" s="207"/>
      <c r="T178" s="208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02" t="s">
        <v>167</v>
      </c>
      <c r="AU178" s="202" t="s">
        <v>22</v>
      </c>
      <c r="AV178" s="14" t="s">
        <v>163</v>
      </c>
      <c r="AW178" s="14" t="s">
        <v>36</v>
      </c>
      <c r="AX178" s="14" t="s">
        <v>81</v>
      </c>
      <c r="AY178" s="202" t="s">
        <v>156</v>
      </c>
    </row>
    <row r="179" s="2" customFormat="1" ht="24.15" customHeight="1">
      <c r="A179" s="39"/>
      <c r="B179" s="173"/>
      <c r="C179" s="174" t="s">
        <v>299</v>
      </c>
      <c r="D179" s="174" t="s">
        <v>158</v>
      </c>
      <c r="E179" s="175" t="s">
        <v>300</v>
      </c>
      <c r="F179" s="176" t="s">
        <v>301</v>
      </c>
      <c r="G179" s="177" t="s">
        <v>212</v>
      </c>
      <c r="H179" s="178">
        <v>5.1790000000000003</v>
      </c>
      <c r="I179" s="179"/>
      <c r="J179" s="180">
        <f>ROUND(I179*H179,2)</f>
        <v>0</v>
      </c>
      <c r="K179" s="176" t="s">
        <v>162</v>
      </c>
      <c r="L179" s="40"/>
      <c r="M179" s="181" t="s">
        <v>3</v>
      </c>
      <c r="N179" s="182" t="s">
        <v>45</v>
      </c>
      <c r="O179" s="73"/>
      <c r="P179" s="183">
        <f>O179*H179</f>
        <v>0</v>
      </c>
      <c r="Q179" s="183">
        <v>0</v>
      </c>
      <c r="R179" s="183">
        <f>Q179*H179</f>
        <v>0</v>
      </c>
      <c r="S179" s="183">
        <v>0</v>
      </c>
      <c r="T179" s="184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185" t="s">
        <v>163</v>
      </c>
      <c r="AT179" s="185" t="s">
        <v>158</v>
      </c>
      <c r="AU179" s="185" t="s">
        <v>22</v>
      </c>
      <c r="AY179" s="20" t="s">
        <v>156</v>
      </c>
      <c r="BE179" s="186">
        <f>IF(N179="základní",J179,0)</f>
        <v>0</v>
      </c>
      <c r="BF179" s="186">
        <f>IF(N179="snížená",J179,0)</f>
        <v>0</v>
      </c>
      <c r="BG179" s="186">
        <f>IF(N179="zákl. přenesená",J179,0)</f>
        <v>0</v>
      </c>
      <c r="BH179" s="186">
        <f>IF(N179="sníž. přenesená",J179,0)</f>
        <v>0</v>
      </c>
      <c r="BI179" s="186">
        <f>IF(N179="nulová",J179,0)</f>
        <v>0</v>
      </c>
      <c r="BJ179" s="20" t="s">
        <v>81</v>
      </c>
      <c r="BK179" s="186">
        <f>ROUND(I179*H179,2)</f>
        <v>0</v>
      </c>
      <c r="BL179" s="20" t="s">
        <v>163</v>
      </c>
      <c r="BM179" s="185" t="s">
        <v>302</v>
      </c>
    </row>
    <row r="180" s="2" customFormat="1">
      <c r="A180" s="39"/>
      <c r="B180" s="40"/>
      <c r="C180" s="39"/>
      <c r="D180" s="187" t="s">
        <v>165</v>
      </c>
      <c r="E180" s="39"/>
      <c r="F180" s="188" t="s">
        <v>303</v>
      </c>
      <c r="G180" s="39"/>
      <c r="H180" s="39"/>
      <c r="I180" s="189"/>
      <c r="J180" s="39"/>
      <c r="K180" s="39"/>
      <c r="L180" s="40"/>
      <c r="M180" s="190"/>
      <c r="N180" s="191"/>
      <c r="O180" s="73"/>
      <c r="P180" s="73"/>
      <c r="Q180" s="73"/>
      <c r="R180" s="73"/>
      <c r="S180" s="73"/>
      <c r="T180" s="74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20" t="s">
        <v>165</v>
      </c>
      <c r="AU180" s="20" t="s">
        <v>22</v>
      </c>
    </row>
    <row r="181" s="2" customFormat="1" ht="24.15" customHeight="1">
      <c r="A181" s="39"/>
      <c r="B181" s="173"/>
      <c r="C181" s="174" t="s">
        <v>304</v>
      </c>
      <c r="D181" s="174" t="s">
        <v>158</v>
      </c>
      <c r="E181" s="175" t="s">
        <v>305</v>
      </c>
      <c r="F181" s="176" t="s">
        <v>306</v>
      </c>
      <c r="G181" s="177" t="s">
        <v>205</v>
      </c>
      <c r="H181" s="178">
        <v>53</v>
      </c>
      <c r="I181" s="179"/>
      <c r="J181" s="180">
        <f>ROUND(I181*H181,2)</f>
        <v>0</v>
      </c>
      <c r="K181" s="176" t="s">
        <v>162</v>
      </c>
      <c r="L181" s="40"/>
      <c r="M181" s="181" t="s">
        <v>3</v>
      </c>
      <c r="N181" s="182" t="s">
        <v>45</v>
      </c>
      <c r="O181" s="73"/>
      <c r="P181" s="183">
        <f>O181*H181</f>
        <v>0</v>
      </c>
      <c r="Q181" s="183">
        <v>0</v>
      </c>
      <c r="R181" s="183">
        <f>Q181*H181</f>
        <v>0</v>
      </c>
      <c r="S181" s="183">
        <v>0</v>
      </c>
      <c r="T181" s="184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185" t="s">
        <v>163</v>
      </c>
      <c r="AT181" s="185" t="s">
        <v>158</v>
      </c>
      <c r="AU181" s="185" t="s">
        <v>22</v>
      </c>
      <c r="AY181" s="20" t="s">
        <v>156</v>
      </c>
      <c r="BE181" s="186">
        <f>IF(N181="základní",J181,0)</f>
        <v>0</v>
      </c>
      <c r="BF181" s="186">
        <f>IF(N181="snížená",J181,0)</f>
        <v>0</v>
      </c>
      <c r="BG181" s="186">
        <f>IF(N181="zákl. přenesená",J181,0)</f>
        <v>0</v>
      </c>
      <c r="BH181" s="186">
        <f>IF(N181="sníž. přenesená",J181,0)</f>
        <v>0</v>
      </c>
      <c r="BI181" s="186">
        <f>IF(N181="nulová",J181,0)</f>
        <v>0</v>
      </c>
      <c r="BJ181" s="20" t="s">
        <v>81</v>
      </c>
      <c r="BK181" s="186">
        <f>ROUND(I181*H181,2)</f>
        <v>0</v>
      </c>
      <c r="BL181" s="20" t="s">
        <v>163</v>
      </c>
      <c r="BM181" s="185" t="s">
        <v>307</v>
      </c>
    </row>
    <row r="182" s="2" customFormat="1">
      <c r="A182" s="39"/>
      <c r="B182" s="40"/>
      <c r="C182" s="39"/>
      <c r="D182" s="187" t="s">
        <v>165</v>
      </c>
      <c r="E182" s="39"/>
      <c r="F182" s="188" t="s">
        <v>308</v>
      </c>
      <c r="G182" s="39"/>
      <c r="H182" s="39"/>
      <c r="I182" s="189"/>
      <c r="J182" s="39"/>
      <c r="K182" s="39"/>
      <c r="L182" s="40"/>
      <c r="M182" s="190"/>
      <c r="N182" s="191"/>
      <c r="O182" s="73"/>
      <c r="P182" s="73"/>
      <c r="Q182" s="73"/>
      <c r="R182" s="73"/>
      <c r="S182" s="73"/>
      <c r="T182" s="74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20" t="s">
        <v>165</v>
      </c>
      <c r="AU182" s="20" t="s">
        <v>22</v>
      </c>
    </row>
    <row r="183" s="13" customFormat="1">
      <c r="A183" s="13"/>
      <c r="B183" s="192"/>
      <c r="C183" s="13"/>
      <c r="D183" s="193" t="s">
        <v>167</v>
      </c>
      <c r="E183" s="194" t="s">
        <v>3</v>
      </c>
      <c r="F183" s="195" t="s">
        <v>309</v>
      </c>
      <c r="G183" s="13"/>
      <c r="H183" s="196">
        <v>53</v>
      </c>
      <c r="I183" s="197"/>
      <c r="J183" s="13"/>
      <c r="K183" s="13"/>
      <c r="L183" s="192"/>
      <c r="M183" s="198"/>
      <c r="N183" s="199"/>
      <c r="O183" s="199"/>
      <c r="P183" s="199"/>
      <c r="Q183" s="199"/>
      <c r="R183" s="199"/>
      <c r="S183" s="199"/>
      <c r="T183" s="200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194" t="s">
        <v>167</v>
      </c>
      <c r="AU183" s="194" t="s">
        <v>22</v>
      </c>
      <c r="AV183" s="13" t="s">
        <v>22</v>
      </c>
      <c r="AW183" s="13" t="s">
        <v>36</v>
      </c>
      <c r="AX183" s="13" t="s">
        <v>74</v>
      </c>
      <c r="AY183" s="194" t="s">
        <v>156</v>
      </c>
    </row>
    <row r="184" s="14" customFormat="1">
      <c r="A184" s="14"/>
      <c r="B184" s="201"/>
      <c r="C184" s="14"/>
      <c r="D184" s="193" t="s">
        <v>167</v>
      </c>
      <c r="E184" s="202" t="s">
        <v>3</v>
      </c>
      <c r="F184" s="203" t="s">
        <v>174</v>
      </c>
      <c r="G184" s="14"/>
      <c r="H184" s="204">
        <v>53</v>
      </c>
      <c r="I184" s="205"/>
      <c r="J184" s="14"/>
      <c r="K184" s="14"/>
      <c r="L184" s="201"/>
      <c r="M184" s="206"/>
      <c r="N184" s="207"/>
      <c r="O184" s="207"/>
      <c r="P184" s="207"/>
      <c r="Q184" s="207"/>
      <c r="R184" s="207"/>
      <c r="S184" s="207"/>
      <c r="T184" s="208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02" t="s">
        <v>167</v>
      </c>
      <c r="AU184" s="202" t="s">
        <v>22</v>
      </c>
      <c r="AV184" s="14" t="s">
        <v>163</v>
      </c>
      <c r="AW184" s="14" t="s">
        <v>36</v>
      </c>
      <c r="AX184" s="14" t="s">
        <v>81</v>
      </c>
      <c r="AY184" s="202" t="s">
        <v>156</v>
      </c>
    </row>
    <row r="185" s="2" customFormat="1" ht="24.15" customHeight="1">
      <c r="A185" s="39"/>
      <c r="B185" s="173"/>
      <c r="C185" s="174" t="s">
        <v>310</v>
      </c>
      <c r="D185" s="174" t="s">
        <v>158</v>
      </c>
      <c r="E185" s="175" t="s">
        <v>311</v>
      </c>
      <c r="F185" s="176" t="s">
        <v>312</v>
      </c>
      <c r="G185" s="177" t="s">
        <v>313</v>
      </c>
      <c r="H185" s="178">
        <v>51.787999999999997</v>
      </c>
      <c r="I185" s="179"/>
      <c r="J185" s="180">
        <f>ROUND(I185*H185,2)</f>
        <v>0</v>
      </c>
      <c r="K185" s="176" t="s">
        <v>162</v>
      </c>
      <c r="L185" s="40"/>
      <c r="M185" s="181" t="s">
        <v>3</v>
      </c>
      <c r="N185" s="182" t="s">
        <v>45</v>
      </c>
      <c r="O185" s="73"/>
      <c r="P185" s="183">
        <f>O185*H185</f>
        <v>0</v>
      </c>
      <c r="Q185" s="183">
        <v>0</v>
      </c>
      <c r="R185" s="183">
        <f>Q185*H185</f>
        <v>0</v>
      </c>
      <c r="S185" s="183">
        <v>0</v>
      </c>
      <c r="T185" s="184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185" t="s">
        <v>163</v>
      </c>
      <c r="AT185" s="185" t="s">
        <v>158</v>
      </c>
      <c r="AU185" s="185" t="s">
        <v>22</v>
      </c>
      <c r="AY185" s="20" t="s">
        <v>156</v>
      </c>
      <c r="BE185" s="186">
        <f>IF(N185="základní",J185,0)</f>
        <v>0</v>
      </c>
      <c r="BF185" s="186">
        <f>IF(N185="snížená",J185,0)</f>
        <v>0</v>
      </c>
      <c r="BG185" s="186">
        <f>IF(N185="zákl. přenesená",J185,0)</f>
        <v>0</v>
      </c>
      <c r="BH185" s="186">
        <f>IF(N185="sníž. přenesená",J185,0)</f>
        <v>0</v>
      </c>
      <c r="BI185" s="186">
        <f>IF(N185="nulová",J185,0)</f>
        <v>0</v>
      </c>
      <c r="BJ185" s="20" t="s">
        <v>81</v>
      </c>
      <c r="BK185" s="186">
        <f>ROUND(I185*H185,2)</f>
        <v>0</v>
      </c>
      <c r="BL185" s="20" t="s">
        <v>163</v>
      </c>
      <c r="BM185" s="185" t="s">
        <v>314</v>
      </c>
    </row>
    <row r="186" s="2" customFormat="1">
      <c r="A186" s="39"/>
      <c r="B186" s="40"/>
      <c r="C186" s="39"/>
      <c r="D186" s="187" t="s">
        <v>165</v>
      </c>
      <c r="E186" s="39"/>
      <c r="F186" s="188" t="s">
        <v>315</v>
      </c>
      <c r="G186" s="39"/>
      <c r="H186" s="39"/>
      <c r="I186" s="189"/>
      <c r="J186" s="39"/>
      <c r="K186" s="39"/>
      <c r="L186" s="40"/>
      <c r="M186" s="190"/>
      <c r="N186" s="191"/>
      <c r="O186" s="73"/>
      <c r="P186" s="73"/>
      <c r="Q186" s="73"/>
      <c r="R186" s="73"/>
      <c r="S186" s="73"/>
      <c r="T186" s="74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20" t="s">
        <v>165</v>
      </c>
      <c r="AU186" s="20" t="s">
        <v>22</v>
      </c>
    </row>
    <row r="187" s="13" customFormat="1">
      <c r="A187" s="13"/>
      <c r="B187" s="192"/>
      <c r="C187" s="13"/>
      <c r="D187" s="193" t="s">
        <v>167</v>
      </c>
      <c r="E187" s="194" t="s">
        <v>3</v>
      </c>
      <c r="F187" s="195" t="s">
        <v>316</v>
      </c>
      <c r="G187" s="13"/>
      <c r="H187" s="196">
        <v>51.787999999999997</v>
      </c>
      <c r="I187" s="197"/>
      <c r="J187" s="13"/>
      <c r="K187" s="13"/>
      <c r="L187" s="192"/>
      <c r="M187" s="198"/>
      <c r="N187" s="199"/>
      <c r="O187" s="199"/>
      <c r="P187" s="199"/>
      <c r="Q187" s="199"/>
      <c r="R187" s="199"/>
      <c r="S187" s="199"/>
      <c r="T187" s="200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194" t="s">
        <v>167</v>
      </c>
      <c r="AU187" s="194" t="s">
        <v>22</v>
      </c>
      <c r="AV187" s="13" t="s">
        <v>22</v>
      </c>
      <c r="AW187" s="13" t="s">
        <v>36</v>
      </c>
      <c r="AX187" s="13" t="s">
        <v>74</v>
      </c>
      <c r="AY187" s="194" t="s">
        <v>156</v>
      </c>
    </row>
    <row r="188" s="14" customFormat="1">
      <c r="A188" s="14"/>
      <c r="B188" s="201"/>
      <c r="C188" s="14"/>
      <c r="D188" s="193" t="s">
        <v>167</v>
      </c>
      <c r="E188" s="202" t="s">
        <v>3</v>
      </c>
      <c r="F188" s="203" t="s">
        <v>174</v>
      </c>
      <c r="G188" s="14"/>
      <c r="H188" s="204">
        <v>51.787999999999997</v>
      </c>
      <c r="I188" s="205"/>
      <c r="J188" s="14"/>
      <c r="K188" s="14"/>
      <c r="L188" s="201"/>
      <c r="M188" s="206"/>
      <c r="N188" s="207"/>
      <c r="O188" s="207"/>
      <c r="P188" s="207"/>
      <c r="Q188" s="207"/>
      <c r="R188" s="207"/>
      <c r="S188" s="207"/>
      <c r="T188" s="208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02" t="s">
        <v>167</v>
      </c>
      <c r="AU188" s="202" t="s">
        <v>22</v>
      </c>
      <c r="AV188" s="14" t="s">
        <v>163</v>
      </c>
      <c r="AW188" s="14" t="s">
        <v>36</v>
      </c>
      <c r="AX188" s="14" t="s">
        <v>81</v>
      </c>
      <c r="AY188" s="202" t="s">
        <v>156</v>
      </c>
    </row>
    <row r="189" s="2" customFormat="1" ht="24.15" customHeight="1">
      <c r="A189" s="39"/>
      <c r="B189" s="173"/>
      <c r="C189" s="174" t="s">
        <v>317</v>
      </c>
      <c r="D189" s="174" t="s">
        <v>158</v>
      </c>
      <c r="E189" s="175" t="s">
        <v>318</v>
      </c>
      <c r="F189" s="176" t="s">
        <v>319</v>
      </c>
      <c r="G189" s="177" t="s">
        <v>212</v>
      </c>
      <c r="H189" s="178">
        <v>25.893999999999998</v>
      </c>
      <c r="I189" s="179"/>
      <c r="J189" s="180">
        <f>ROUND(I189*H189,2)</f>
        <v>0</v>
      </c>
      <c r="K189" s="176" t="s">
        <v>162</v>
      </c>
      <c r="L189" s="40"/>
      <c r="M189" s="181" t="s">
        <v>3</v>
      </c>
      <c r="N189" s="182" t="s">
        <v>45</v>
      </c>
      <c r="O189" s="73"/>
      <c r="P189" s="183">
        <f>O189*H189</f>
        <v>0</v>
      </c>
      <c r="Q189" s="183">
        <v>0</v>
      </c>
      <c r="R189" s="183">
        <f>Q189*H189</f>
        <v>0</v>
      </c>
      <c r="S189" s="183">
        <v>0</v>
      </c>
      <c r="T189" s="184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185" t="s">
        <v>163</v>
      </c>
      <c r="AT189" s="185" t="s">
        <v>158</v>
      </c>
      <c r="AU189" s="185" t="s">
        <v>22</v>
      </c>
      <c r="AY189" s="20" t="s">
        <v>156</v>
      </c>
      <c r="BE189" s="186">
        <f>IF(N189="základní",J189,0)</f>
        <v>0</v>
      </c>
      <c r="BF189" s="186">
        <f>IF(N189="snížená",J189,0)</f>
        <v>0</v>
      </c>
      <c r="BG189" s="186">
        <f>IF(N189="zákl. přenesená",J189,0)</f>
        <v>0</v>
      </c>
      <c r="BH189" s="186">
        <f>IF(N189="sníž. přenesená",J189,0)</f>
        <v>0</v>
      </c>
      <c r="BI189" s="186">
        <f>IF(N189="nulová",J189,0)</f>
        <v>0</v>
      </c>
      <c r="BJ189" s="20" t="s">
        <v>81</v>
      </c>
      <c r="BK189" s="186">
        <f>ROUND(I189*H189,2)</f>
        <v>0</v>
      </c>
      <c r="BL189" s="20" t="s">
        <v>163</v>
      </c>
      <c r="BM189" s="185" t="s">
        <v>320</v>
      </c>
    </row>
    <row r="190" s="2" customFormat="1">
      <c r="A190" s="39"/>
      <c r="B190" s="40"/>
      <c r="C190" s="39"/>
      <c r="D190" s="187" t="s">
        <v>165</v>
      </c>
      <c r="E190" s="39"/>
      <c r="F190" s="188" t="s">
        <v>321</v>
      </c>
      <c r="G190" s="39"/>
      <c r="H190" s="39"/>
      <c r="I190" s="189"/>
      <c r="J190" s="39"/>
      <c r="K190" s="39"/>
      <c r="L190" s="40"/>
      <c r="M190" s="190"/>
      <c r="N190" s="191"/>
      <c r="O190" s="73"/>
      <c r="P190" s="73"/>
      <c r="Q190" s="73"/>
      <c r="R190" s="73"/>
      <c r="S190" s="73"/>
      <c r="T190" s="74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20" t="s">
        <v>165</v>
      </c>
      <c r="AU190" s="20" t="s">
        <v>22</v>
      </c>
    </row>
    <row r="191" s="13" customFormat="1">
      <c r="A191" s="13"/>
      <c r="B191" s="192"/>
      <c r="C191" s="13"/>
      <c r="D191" s="193" t="s">
        <v>167</v>
      </c>
      <c r="E191" s="194" t="s">
        <v>3</v>
      </c>
      <c r="F191" s="195" t="s">
        <v>322</v>
      </c>
      <c r="G191" s="13"/>
      <c r="H191" s="196">
        <v>25.893999999999998</v>
      </c>
      <c r="I191" s="197"/>
      <c r="J191" s="13"/>
      <c r="K191" s="13"/>
      <c r="L191" s="192"/>
      <c r="M191" s="198"/>
      <c r="N191" s="199"/>
      <c r="O191" s="199"/>
      <c r="P191" s="199"/>
      <c r="Q191" s="199"/>
      <c r="R191" s="199"/>
      <c r="S191" s="199"/>
      <c r="T191" s="200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194" t="s">
        <v>167</v>
      </c>
      <c r="AU191" s="194" t="s">
        <v>22</v>
      </c>
      <c r="AV191" s="13" t="s">
        <v>22</v>
      </c>
      <c r="AW191" s="13" t="s">
        <v>36</v>
      </c>
      <c r="AX191" s="13" t="s">
        <v>74</v>
      </c>
      <c r="AY191" s="194" t="s">
        <v>156</v>
      </c>
    </row>
    <row r="192" s="14" customFormat="1">
      <c r="A192" s="14"/>
      <c r="B192" s="201"/>
      <c r="C192" s="14"/>
      <c r="D192" s="193" t="s">
        <v>167</v>
      </c>
      <c r="E192" s="202" t="s">
        <v>3</v>
      </c>
      <c r="F192" s="203" t="s">
        <v>174</v>
      </c>
      <c r="G192" s="14"/>
      <c r="H192" s="204">
        <v>25.893999999999998</v>
      </c>
      <c r="I192" s="205"/>
      <c r="J192" s="14"/>
      <c r="K192" s="14"/>
      <c r="L192" s="201"/>
      <c r="M192" s="206"/>
      <c r="N192" s="207"/>
      <c r="O192" s="207"/>
      <c r="P192" s="207"/>
      <c r="Q192" s="207"/>
      <c r="R192" s="207"/>
      <c r="S192" s="207"/>
      <c r="T192" s="208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02" t="s">
        <v>167</v>
      </c>
      <c r="AU192" s="202" t="s">
        <v>22</v>
      </c>
      <c r="AV192" s="14" t="s">
        <v>163</v>
      </c>
      <c r="AW192" s="14" t="s">
        <v>36</v>
      </c>
      <c r="AX192" s="14" t="s">
        <v>81</v>
      </c>
      <c r="AY192" s="202" t="s">
        <v>156</v>
      </c>
    </row>
    <row r="193" s="2" customFormat="1" ht="24.15" customHeight="1">
      <c r="A193" s="39"/>
      <c r="B193" s="173"/>
      <c r="C193" s="174" t="s">
        <v>323</v>
      </c>
      <c r="D193" s="174" t="s">
        <v>158</v>
      </c>
      <c r="E193" s="175" t="s">
        <v>324</v>
      </c>
      <c r="F193" s="176" t="s">
        <v>325</v>
      </c>
      <c r="G193" s="177" t="s">
        <v>212</v>
      </c>
      <c r="H193" s="178">
        <v>85.706000000000003</v>
      </c>
      <c r="I193" s="179"/>
      <c r="J193" s="180">
        <f>ROUND(I193*H193,2)</f>
        <v>0</v>
      </c>
      <c r="K193" s="176" t="s">
        <v>162</v>
      </c>
      <c r="L193" s="40"/>
      <c r="M193" s="181" t="s">
        <v>3</v>
      </c>
      <c r="N193" s="182" t="s">
        <v>45</v>
      </c>
      <c r="O193" s="73"/>
      <c r="P193" s="183">
        <f>O193*H193</f>
        <v>0</v>
      </c>
      <c r="Q193" s="183">
        <v>0</v>
      </c>
      <c r="R193" s="183">
        <f>Q193*H193</f>
        <v>0</v>
      </c>
      <c r="S193" s="183">
        <v>0</v>
      </c>
      <c r="T193" s="184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185" t="s">
        <v>163</v>
      </c>
      <c r="AT193" s="185" t="s">
        <v>158</v>
      </c>
      <c r="AU193" s="185" t="s">
        <v>22</v>
      </c>
      <c r="AY193" s="20" t="s">
        <v>156</v>
      </c>
      <c r="BE193" s="186">
        <f>IF(N193="základní",J193,0)</f>
        <v>0</v>
      </c>
      <c r="BF193" s="186">
        <f>IF(N193="snížená",J193,0)</f>
        <v>0</v>
      </c>
      <c r="BG193" s="186">
        <f>IF(N193="zákl. přenesená",J193,0)</f>
        <v>0</v>
      </c>
      <c r="BH193" s="186">
        <f>IF(N193="sníž. přenesená",J193,0)</f>
        <v>0</v>
      </c>
      <c r="BI193" s="186">
        <f>IF(N193="nulová",J193,0)</f>
        <v>0</v>
      </c>
      <c r="BJ193" s="20" t="s">
        <v>81</v>
      </c>
      <c r="BK193" s="186">
        <f>ROUND(I193*H193,2)</f>
        <v>0</v>
      </c>
      <c r="BL193" s="20" t="s">
        <v>163</v>
      </c>
      <c r="BM193" s="185" t="s">
        <v>326</v>
      </c>
    </row>
    <row r="194" s="2" customFormat="1">
      <c r="A194" s="39"/>
      <c r="B194" s="40"/>
      <c r="C194" s="39"/>
      <c r="D194" s="187" t="s">
        <v>165</v>
      </c>
      <c r="E194" s="39"/>
      <c r="F194" s="188" t="s">
        <v>327</v>
      </c>
      <c r="G194" s="39"/>
      <c r="H194" s="39"/>
      <c r="I194" s="189"/>
      <c r="J194" s="39"/>
      <c r="K194" s="39"/>
      <c r="L194" s="40"/>
      <c r="M194" s="190"/>
      <c r="N194" s="191"/>
      <c r="O194" s="73"/>
      <c r="P194" s="73"/>
      <c r="Q194" s="73"/>
      <c r="R194" s="73"/>
      <c r="S194" s="73"/>
      <c r="T194" s="74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20" t="s">
        <v>165</v>
      </c>
      <c r="AU194" s="20" t="s">
        <v>22</v>
      </c>
    </row>
    <row r="195" s="13" customFormat="1">
      <c r="A195" s="13"/>
      <c r="B195" s="192"/>
      <c r="C195" s="13"/>
      <c r="D195" s="193" t="s">
        <v>167</v>
      </c>
      <c r="E195" s="194" t="s">
        <v>3</v>
      </c>
      <c r="F195" s="195" t="s">
        <v>328</v>
      </c>
      <c r="G195" s="13"/>
      <c r="H195" s="196">
        <v>111.59999999999999</v>
      </c>
      <c r="I195" s="197"/>
      <c r="J195" s="13"/>
      <c r="K195" s="13"/>
      <c r="L195" s="192"/>
      <c r="M195" s="198"/>
      <c r="N195" s="199"/>
      <c r="O195" s="199"/>
      <c r="P195" s="199"/>
      <c r="Q195" s="199"/>
      <c r="R195" s="199"/>
      <c r="S195" s="199"/>
      <c r="T195" s="200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194" t="s">
        <v>167</v>
      </c>
      <c r="AU195" s="194" t="s">
        <v>22</v>
      </c>
      <c r="AV195" s="13" t="s">
        <v>22</v>
      </c>
      <c r="AW195" s="13" t="s">
        <v>36</v>
      </c>
      <c r="AX195" s="13" t="s">
        <v>74</v>
      </c>
      <c r="AY195" s="194" t="s">
        <v>156</v>
      </c>
    </row>
    <row r="196" s="13" customFormat="1">
      <c r="A196" s="13"/>
      <c r="B196" s="192"/>
      <c r="C196" s="13"/>
      <c r="D196" s="193" t="s">
        <v>167</v>
      </c>
      <c r="E196" s="194" t="s">
        <v>3</v>
      </c>
      <c r="F196" s="195" t="s">
        <v>329</v>
      </c>
      <c r="G196" s="13"/>
      <c r="H196" s="196">
        <v>-22.5</v>
      </c>
      <c r="I196" s="197"/>
      <c r="J196" s="13"/>
      <c r="K196" s="13"/>
      <c r="L196" s="192"/>
      <c r="M196" s="198"/>
      <c r="N196" s="199"/>
      <c r="O196" s="199"/>
      <c r="P196" s="199"/>
      <c r="Q196" s="199"/>
      <c r="R196" s="199"/>
      <c r="S196" s="199"/>
      <c r="T196" s="200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94" t="s">
        <v>167</v>
      </c>
      <c r="AU196" s="194" t="s">
        <v>22</v>
      </c>
      <c r="AV196" s="13" t="s">
        <v>22</v>
      </c>
      <c r="AW196" s="13" t="s">
        <v>36</v>
      </c>
      <c r="AX196" s="13" t="s">
        <v>74</v>
      </c>
      <c r="AY196" s="194" t="s">
        <v>156</v>
      </c>
    </row>
    <row r="197" s="13" customFormat="1">
      <c r="A197" s="13"/>
      <c r="B197" s="192"/>
      <c r="C197" s="13"/>
      <c r="D197" s="193" t="s">
        <v>167</v>
      </c>
      <c r="E197" s="194" t="s">
        <v>3</v>
      </c>
      <c r="F197" s="195" t="s">
        <v>330</v>
      </c>
      <c r="G197" s="13"/>
      <c r="H197" s="196">
        <v>-3.3940000000000001</v>
      </c>
      <c r="I197" s="197"/>
      <c r="J197" s="13"/>
      <c r="K197" s="13"/>
      <c r="L197" s="192"/>
      <c r="M197" s="198"/>
      <c r="N197" s="199"/>
      <c r="O197" s="199"/>
      <c r="P197" s="199"/>
      <c r="Q197" s="199"/>
      <c r="R197" s="199"/>
      <c r="S197" s="199"/>
      <c r="T197" s="200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194" t="s">
        <v>167</v>
      </c>
      <c r="AU197" s="194" t="s">
        <v>22</v>
      </c>
      <c r="AV197" s="13" t="s">
        <v>22</v>
      </c>
      <c r="AW197" s="13" t="s">
        <v>36</v>
      </c>
      <c r="AX197" s="13" t="s">
        <v>74</v>
      </c>
      <c r="AY197" s="194" t="s">
        <v>156</v>
      </c>
    </row>
    <row r="198" s="14" customFormat="1">
      <c r="A198" s="14"/>
      <c r="B198" s="201"/>
      <c r="C198" s="14"/>
      <c r="D198" s="193" t="s">
        <v>167</v>
      </c>
      <c r="E198" s="202" t="s">
        <v>3</v>
      </c>
      <c r="F198" s="203" t="s">
        <v>174</v>
      </c>
      <c r="G198" s="14"/>
      <c r="H198" s="204">
        <v>85.705999999999989</v>
      </c>
      <c r="I198" s="205"/>
      <c r="J198" s="14"/>
      <c r="K198" s="14"/>
      <c r="L198" s="201"/>
      <c r="M198" s="206"/>
      <c r="N198" s="207"/>
      <c r="O198" s="207"/>
      <c r="P198" s="207"/>
      <c r="Q198" s="207"/>
      <c r="R198" s="207"/>
      <c r="S198" s="207"/>
      <c r="T198" s="208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02" t="s">
        <v>167</v>
      </c>
      <c r="AU198" s="202" t="s">
        <v>22</v>
      </c>
      <c r="AV198" s="14" t="s">
        <v>163</v>
      </c>
      <c r="AW198" s="14" t="s">
        <v>36</v>
      </c>
      <c r="AX198" s="14" t="s">
        <v>81</v>
      </c>
      <c r="AY198" s="202" t="s">
        <v>156</v>
      </c>
    </row>
    <row r="199" s="2" customFormat="1" ht="37.8" customHeight="1">
      <c r="A199" s="39"/>
      <c r="B199" s="173"/>
      <c r="C199" s="174" t="s">
        <v>331</v>
      </c>
      <c r="D199" s="174" t="s">
        <v>158</v>
      </c>
      <c r="E199" s="175" t="s">
        <v>332</v>
      </c>
      <c r="F199" s="176" t="s">
        <v>333</v>
      </c>
      <c r="G199" s="177" t="s">
        <v>212</v>
      </c>
      <c r="H199" s="178">
        <v>18</v>
      </c>
      <c r="I199" s="179"/>
      <c r="J199" s="180">
        <f>ROUND(I199*H199,2)</f>
        <v>0</v>
      </c>
      <c r="K199" s="176" t="s">
        <v>162</v>
      </c>
      <c r="L199" s="40"/>
      <c r="M199" s="181" t="s">
        <v>3</v>
      </c>
      <c r="N199" s="182" t="s">
        <v>45</v>
      </c>
      <c r="O199" s="73"/>
      <c r="P199" s="183">
        <f>O199*H199</f>
        <v>0</v>
      </c>
      <c r="Q199" s="183">
        <v>0</v>
      </c>
      <c r="R199" s="183">
        <f>Q199*H199</f>
        <v>0</v>
      </c>
      <c r="S199" s="183">
        <v>0</v>
      </c>
      <c r="T199" s="184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185" t="s">
        <v>163</v>
      </c>
      <c r="AT199" s="185" t="s">
        <v>158</v>
      </c>
      <c r="AU199" s="185" t="s">
        <v>22</v>
      </c>
      <c r="AY199" s="20" t="s">
        <v>156</v>
      </c>
      <c r="BE199" s="186">
        <f>IF(N199="základní",J199,0)</f>
        <v>0</v>
      </c>
      <c r="BF199" s="186">
        <f>IF(N199="snížená",J199,0)</f>
        <v>0</v>
      </c>
      <c r="BG199" s="186">
        <f>IF(N199="zákl. přenesená",J199,0)</f>
        <v>0</v>
      </c>
      <c r="BH199" s="186">
        <f>IF(N199="sníž. přenesená",J199,0)</f>
        <v>0</v>
      </c>
      <c r="BI199" s="186">
        <f>IF(N199="nulová",J199,0)</f>
        <v>0</v>
      </c>
      <c r="BJ199" s="20" t="s">
        <v>81</v>
      </c>
      <c r="BK199" s="186">
        <f>ROUND(I199*H199,2)</f>
        <v>0</v>
      </c>
      <c r="BL199" s="20" t="s">
        <v>163</v>
      </c>
      <c r="BM199" s="185" t="s">
        <v>334</v>
      </c>
    </row>
    <row r="200" s="2" customFormat="1">
      <c r="A200" s="39"/>
      <c r="B200" s="40"/>
      <c r="C200" s="39"/>
      <c r="D200" s="187" t="s">
        <v>165</v>
      </c>
      <c r="E200" s="39"/>
      <c r="F200" s="188" t="s">
        <v>335</v>
      </c>
      <c r="G200" s="39"/>
      <c r="H200" s="39"/>
      <c r="I200" s="189"/>
      <c r="J200" s="39"/>
      <c r="K200" s="39"/>
      <c r="L200" s="40"/>
      <c r="M200" s="190"/>
      <c r="N200" s="191"/>
      <c r="O200" s="73"/>
      <c r="P200" s="73"/>
      <c r="Q200" s="73"/>
      <c r="R200" s="73"/>
      <c r="S200" s="73"/>
      <c r="T200" s="74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20" t="s">
        <v>165</v>
      </c>
      <c r="AU200" s="20" t="s">
        <v>22</v>
      </c>
    </row>
    <row r="201" s="13" customFormat="1">
      <c r="A201" s="13"/>
      <c r="B201" s="192"/>
      <c r="C201" s="13"/>
      <c r="D201" s="193" t="s">
        <v>167</v>
      </c>
      <c r="E201" s="194" t="s">
        <v>3</v>
      </c>
      <c r="F201" s="195" t="s">
        <v>336</v>
      </c>
      <c r="G201" s="13"/>
      <c r="H201" s="196">
        <v>18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167</v>
      </c>
      <c r="AU201" s="194" t="s">
        <v>22</v>
      </c>
      <c r="AV201" s="13" t="s">
        <v>22</v>
      </c>
      <c r="AW201" s="13" t="s">
        <v>36</v>
      </c>
      <c r="AX201" s="13" t="s">
        <v>74</v>
      </c>
      <c r="AY201" s="194" t="s">
        <v>156</v>
      </c>
    </row>
    <row r="202" s="14" customFormat="1">
      <c r="A202" s="14"/>
      <c r="B202" s="201"/>
      <c r="C202" s="14"/>
      <c r="D202" s="193" t="s">
        <v>167</v>
      </c>
      <c r="E202" s="202" t="s">
        <v>3</v>
      </c>
      <c r="F202" s="203" t="s">
        <v>174</v>
      </c>
      <c r="G202" s="14"/>
      <c r="H202" s="204">
        <v>18</v>
      </c>
      <c r="I202" s="205"/>
      <c r="J202" s="14"/>
      <c r="K202" s="14"/>
      <c r="L202" s="201"/>
      <c r="M202" s="206"/>
      <c r="N202" s="207"/>
      <c r="O202" s="207"/>
      <c r="P202" s="207"/>
      <c r="Q202" s="207"/>
      <c r="R202" s="207"/>
      <c r="S202" s="207"/>
      <c r="T202" s="208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02" t="s">
        <v>167</v>
      </c>
      <c r="AU202" s="202" t="s">
        <v>22</v>
      </c>
      <c r="AV202" s="14" t="s">
        <v>163</v>
      </c>
      <c r="AW202" s="14" t="s">
        <v>36</v>
      </c>
      <c r="AX202" s="14" t="s">
        <v>81</v>
      </c>
      <c r="AY202" s="202" t="s">
        <v>156</v>
      </c>
    </row>
    <row r="203" s="2" customFormat="1" ht="16.5" customHeight="1">
      <c r="A203" s="39"/>
      <c r="B203" s="173"/>
      <c r="C203" s="217" t="s">
        <v>337</v>
      </c>
      <c r="D203" s="217" t="s">
        <v>249</v>
      </c>
      <c r="E203" s="218" t="s">
        <v>338</v>
      </c>
      <c r="F203" s="219" t="s">
        <v>339</v>
      </c>
      <c r="G203" s="220" t="s">
        <v>313</v>
      </c>
      <c r="H203" s="221">
        <v>32.399999999999999</v>
      </c>
      <c r="I203" s="222"/>
      <c r="J203" s="223">
        <f>ROUND(I203*H203,2)</f>
        <v>0</v>
      </c>
      <c r="K203" s="219" t="s">
        <v>162</v>
      </c>
      <c r="L203" s="224"/>
      <c r="M203" s="225" t="s">
        <v>3</v>
      </c>
      <c r="N203" s="226" t="s">
        <v>45</v>
      </c>
      <c r="O203" s="73"/>
      <c r="P203" s="183">
        <f>O203*H203</f>
        <v>0</v>
      </c>
      <c r="Q203" s="183">
        <v>0</v>
      </c>
      <c r="R203" s="183">
        <f>Q203*H203</f>
        <v>0</v>
      </c>
      <c r="S203" s="183">
        <v>0</v>
      </c>
      <c r="T203" s="184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185" t="s">
        <v>202</v>
      </c>
      <c r="AT203" s="185" t="s">
        <v>249</v>
      </c>
      <c r="AU203" s="185" t="s">
        <v>22</v>
      </c>
      <c r="AY203" s="20" t="s">
        <v>156</v>
      </c>
      <c r="BE203" s="186">
        <f>IF(N203="základní",J203,0)</f>
        <v>0</v>
      </c>
      <c r="BF203" s="186">
        <f>IF(N203="snížená",J203,0)</f>
        <v>0</v>
      </c>
      <c r="BG203" s="186">
        <f>IF(N203="zákl. přenesená",J203,0)</f>
        <v>0</v>
      </c>
      <c r="BH203" s="186">
        <f>IF(N203="sníž. přenesená",J203,0)</f>
        <v>0</v>
      </c>
      <c r="BI203" s="186">
        <f>IF(N203="nulová",J203,0)</f>
        <v>0</v>
      </c>
      <c r="BJ203" s="20" t="s">
        <v>81</v>
      </c>
      <c r="BK203" s="186">
        <f>ROUND(I203*H203,2)</f>
        <v>0</v>
      </c>
      <c r="BL203" s="20" t="s">
        <v>163</v>
      </c>
      <c r="BM203" s="185" t="s">
        <v>340</v>
      </c>
    </row>
    <row r="204" s="13" customFormat="1">
      <c r="A204" s="13"/>
      <c r="B204" s="192"/>
      <c r="C204" s="13"/>
      <c r="D204" s="193" t="s">
        <v>167</v>
      </c>
      <c r="E204" s="194" t="s">
        <v>3</v>
      </c>
      <c r="F204" s="195" t="s">
        <v>341</v>
      </c>
      <c r="G204" s="13"/>
      <c r="H204" s="196">
        <v>32.399999999999999</v>
      </c>
      <c r="I204" s="197"/>
      <c r="J204" s="13"/>
      <c r="K204" s="13"/>
      <c r="L204" s="192"/>
      <c r="M204" s="198"/>
      <c r="N204" s="199"/>
      <c r="O204" s="199"/>
      <c r="P204" s="199"/>
      <c r="Q204" s="199"/>
      <c r="R204" s="199"/>
      <c r="S204" s="199"/>
      <c r="T204" s="200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194" t="s">
        <v>167</v>
      </c>
      <c r="AU204" s="194" t="s">
        <v>22</v>
      </c>
      <c r="AV204" s="13" t="s">
        <v>22</v>
      </c>
      <c r="AW204" s="13" t="s">
        <v>36</v>
      </c>
      <c r="AX204" s="13" t="s">
        <v>74</v>
      </c>
      <c r="AY204" s="194" t="s">
        <v>156</v>
      </c>
    </row>
    <row r="205" s="14" customFormat="1">
      <c r="A205" s="14"/>
      <c r="B205" s="201"/>
      <c r="C205" s="14"/>
      <c r="D205" s="193" t="s">
        <v>167</v>
      </c>
      <c r="E205" s="202" t="s">
        <v>3</v>
      </c>
      <c r="F205" s="203" t="s">
        <v>174</v>
      </c>
      <c r="G205" s="14"/>
      <c r="H205" s="204">
        <v>32.399999999999999</v>
      </c>
      <c r="I205" s="205"/>
      <c r="J205" s="14"/>
      <c r="K205" s="14"/>
      <c r="L205" s="201"/>
      <c r="M205" s="206"/>
      <c r="N205" s="207"/>
      <c r="O205" s="207"/>
      <c r="P205" s="207"/>
      <c r="Q205" s="207"/>
      <c r="R205" s="207"/>
      <c r="S205" s="207"/>
      <c r="T205" s="208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02" t="s">
        <v>167</v>
      </c>
      <c r="AU205" s="202" t="s">
        <v>22</v>
      </c>
      <c r="AV205" s="14" t="s">
        <v>163</v>
      </c>
      <c r="AW205" s="14" t="s">
        <v>36</v>
      </c>
      <c r="AX205" s="14" t="s">
        <v>81</v>
      </c>
      <c r="AY205" s="202" t="s">
        <v>156</v>
      </c>
    </row>
    <row r="206" s="2" customFormat="1" ht="24.15" customHeight="1">
      <c r="A206" s="39"/>
      <c r="B206" s="173"/>
      <c r="C206" s="174" t="s">
        <v>342</v>
      </c>
      <c r="D206" s="174" t="s">
        <v>158</v>
      </c>
      <c r="E206" s="175" t="s">
        <v>343</v>
      </c>
      <c r="F206" s="176" t="s">
        <v>344</v>
      </c>
      <c r="G206" s="177" t="s">
        <v>205</v>
      </c>
      <c r="H206" s="178">
        <v>53</v>
      </c>
      <c r="I206" s="179"/>
      <c r="J206" s="180">
        <f>ROUND(I206*H206,2)</f>
        <v>0</v>
      </c>
      <c r="K206" s="176" t="s">
        <v>162</v>
      </c>
      <c r="L206" s="40"/>
      <c r="M206" s="181" t="s">
        <v>3</v>
      </c>
      <c r="N206" s="182" t="s">
        <v>45</v>
      </c>
      <c r="O206" s="73"/>
      <c r="P206" s="183">
        <f>O206*H206</f>
        <v>0</v>
      </c>
      <c r="Q206" s="183">
        <v>0</v>
      </c>
      <c r="R206" s="183">
        <f>Q206*H206</f>
        <v>0</v>
      </c>
      <c r="S206" s="183">
        <v>0</v>
      </c>
      <c r="T206" s="184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185" t="s">
        <v>163</v>
      </c>
      <c r="AT206" s="185" t="s">
        <v>158</v>
      </c>
      <c r="AU206" s="185" t="s">
        <v>22</v>
      </c>
      <c r="AY206" s="20" t="s">
        <v>156</v>
      </c>
      <c r="BE206" s="186">
        <f>IF(N206="základní",J206,0)</f>
        <v>0</v>
      </c>
      <c r="BF206" s="186">
        <f>IF(N206="snížená",J206,0)</f>
        <v>0</v>
      </c>
      <c r="BG206" s="186">
        <f>IF(N206="zákl. přenesená",J206,0)</f>
        <v>0</v>
      </c>
      <c r="BH206" s="186">
        <f>IF(N206="sníž. přenesená",J206,0)</f>
        <v>0</v>
      </c>
      <c r="BI206" s="186">
        <f>IF(N206="nulová",J206,0)</f>
        <v>0</v>
      </c>
      <c r="BJ206" s="20" t="s">
        <v>81</v>
      </c>
      <c r="BK206" s="186">
        <f>ROUND(I206*H206,2)</f>
        <v>0</v>
      </c>
      <c r="BL206" s="20" t="s">
        <v>163</v>
      </c>
      <c r="BM206" s="185" t="s">
        <v>345</v>
      </c>
    </row>
    <row r="207" s="2" customFormat="1">
      <c r="A207" s="39"/>
      <c r="B207" s="40"/>
      <c r="C207" s="39"/>
      <c r="D207" s="187" t="s">
        <v>165</v>
      </c>
      <c r="E207" s="39"/>
      <c r="F207" s="188" t="s">
        <v>346</v>
      </c>
      <c r="G207" s="39"/>
      <c r="H207" s="39"/>
      <c r="I207" s="189"/>
      <c r="J207" s="39"/>
      <c r="K207" s="39"/>
      <c r="L207" s="40"/>
      <c r="M207" s="190"/>
      <c r="N207" s="191"/>
      <c r="O207" s="73"/>
      <c r="P207" s="73"/>
      <c r="Q207" s="73"/>
      <c r="R207" s="73"/>
      <c r="S207" s="73"/>
      <c r="T207" s="74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20" t="s">
        <v>165</v>
      </c>
      <c r="AU207" s="20" t="s">
        <v>22</v>
      </c>
    </row>
    <row r="208" s="13" customFormat="1">
      <c r="A208" s="13"/>
      <c r="B208" s="192"/>
      <c r="C208" s="13"/>
      <c r="D208" s="193" t="s">
        <v>167</v>
      </c>
      <c r="E208" s="194" t="s">
        <v>3</v>
      </c>
      <c r="F208" s="195" t="s">
        <v>347</v>
      </c>
      <c r="G208" s="13"/>
      <c r="H208" s="196">
        <v>53</v>
      </c>
      <c r="I208" s="197"/>
      <c r="J208" s="13"/>
      <c r="K208" s="13"/>
      <c r="L208" s="192"/>
      <c r="M208" s="198"/>
      <c r="N208" s="199"/>
      <c r="O208" s="199"/>
      <c r="P208" s="199"/>
      <c r="Q208" s="199"/>
      <c r="R208" s="199"/>
      <c r="S208" s="199"/>
      <c r="T208" s="200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94" t="s">
        <v>167</v>
      </c>
      <c r="AU208" s="194" t="s">
        <v>22</v>
      </c>
      <c r="AV208" s="13" t="s">
        <v>22</v>
      </c>
      <c r="AW208" s="13" t="s">
        <v>36</v>
      </c>
      <c r="AX208" s="13" t="s">
        <v>74</v>
      </c>
      <c r="AY208" s="194" t="s">
        <v>156</v>
      </c>
    </row>
    <row r="209" s="14" customFormat="1">
      <c r="A209" s="14"/>
      <c r="B209" s="201"/>
      <c r="C209" s="14"/>
      <c r="D209" s="193" t="s">
        <v>167</v>
      </c>
      <c r="E209" s="202" t="s">
        <v>3</v>
      </c>
      <c r="F209" s="203" t="s">
        <v>174</v>
      </c>
      <c r="G209" s="14"/>
      <c r="H209" s="204">
        <v>53</v>
      </c>
      <c r="I209" s="205"/>
      <c r="J209" s="14"/>
      <c r="K209" s="14"/>
      <c r="L209" s="201"/>
      <c r="M209" s="206"/>
      <c r="N209" s="207"/>
      <c r="O209" s="207"/>
      <c r="P209" s="207"/>
      <c r="Q209" s="207"/>
      <c r="R209" s="207"/>
      <c r="S209" s="207"/>
      <c r="T209" s="208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02" t="s">
        <v>167</v>
      </c>
      <c r="AU209" s="202" t="s">
        <v>22</v>
      </c>
      <c r="AV209" s="14" t="s">
        <v>163</v>
      </c>
      <c r="AW209" s="14" t="s">
        <v>36</v>
      </c>
      <c r="AX209" s="14" t="s">
        <v>81</v>
      </c>
      <c r="AY209" s="202" t="s">
        <v>156</v>
      </c>
    </row>
    <row r="210" s="12" customFormat="1" ht="22.8" customHeight="1">
      <c r="A210" s="12"/>
      <c r="B210" s="160"/>
      <c r="C210" s="12"/>
      <c r="D210" s="161" t="s">
        <v>73</v>
      </c>
      <c r="E210" s="171" t="s">
        <v>163</v>
      </c>
      <c r="F210" s="171" t="s">
        <v>348</v>
      </c>
      <c r="G210" s="12"/>
      <c r="H210" s="12"/>
      <c r="I210" s="163"/>
      <c r="J210" s="172">
        <f>BK210</f>
        <v>0</v>
      </c>
      <c r="K210" s="12"/>
      <c r="L210" s="160"/>
      <c r="M210" s="165"/>
      <c r="N210" s="166"/>
      <c r="O210" s="166"/>
      <c r="P210" s="167">
        <f>SUM(P211:P236)</f>
        <v>0</v>
      </c>
      <c r="Q210" s="166"/>
      <c r="R210" s="167">
        <f>SUM(R211:R236)</f>
        <v>0.2960972</v>
      </c>
      <c r="S210" s="166"/>
      <c r="T210" s="168">
        <f>SUM(T211:T236)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161" t="s">
        <v>81</v>
      </c>
      <c r="AT210" s="169" t="s">
        <v>73</v>
      </c>
      <c r="AU210" s="169" t="s">
        <v>81</v>
      </c>
      <c r="AY210" s="161" t="s">
        <v>156</v>
      </c>
      <c r="BK210" s="170">
        <f>SUM(BK211:BK236)</f>
        <v>0</v>
      </c>
    </row>
    <row r="211" s="2" customFormat="1" ht="21.75" customHeight="1">
      <c r="A211" s="39"/>
      <c r="B211" s="173"/>
      <c r="C211" s="174" t="s">
        <v>349</v>
      </c>
      <c r="D211" s="174" t="s">
        <v>158</v>
      </c>
      <c r="E211" s="175" t="s">
        <v>350</v>
      </c>
      <c r="F211" s="176" t="s">
        <v>351</v>
      </c>
      <c r="G211" s="177" t="s">
        <v>212</v>
      </c>
      <c r="H211" s="178">
        <v>4.5</v>
      </c>
      <c r="I211" s="179"/>
      <c r="J211" s="180">
        <f>ROUND(I211*H211,2)</f>
        <v>0</v>
      </c>
      <c r="K211" s="176" t="s">
        <v>162</v>
      </c>
      <c r="L211" s="40"/>
      <c r="M211" s="181" t="s">
        <v>3</v>
      </c>
      <c r="N211" s="182" t="s">
        <v>45</v>
      </c>
      <c r="O211" s="73"/>
      <c r="P211" s="183">
        <f>O211*H211</f>
        <v>0</v>
      </c>
      <c r="Q211" s="183">
        <v>0</v>
      </c>
      <c r="R211" s="183">
        <f>Q211*H211</f>
        <v>0</v>
      </c>
      <c r="S211" s="183">
        <v>0</v>
      </c>
      <c r="T211" s="184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185" t="s">
        <v>163</v>
      </c>
      <c r="AT211" s="185" t="s">
        <v>158</v>
      </c>
      <c r="AU211" s="185" t="s">
        <v>22</v>
      </c>
      <c r="AY211" s="20" t="s">
        <v>156</v>
      </c>
      <c r="BE211" s="186">
        <f>IF(N211="základní",J211,0)</f>
        <v>0</v>
      </c>
      <c r="BF211" s="186">
        <f>IF(N211="snížená",J211,0)</f>
        <v>0</v>
      </c>
      <c r="BG211" s="186">
        <f>IF(N211="zákl. přenesená",J211,0)</f>
        <v>0</v>
      </c>
      <c r="BH211" s="186">
        <f>IF(N211="sníž. přenesená",J211,0)</f>
        <v>0</v>
      </c>
      <c r="BI211" s="186">
        <f>IF(N211="nulová",J211,0)</f>
        <v>0</v>
      </c>
      <c r="BJ211" s="20" t="s">
        <v>81</v>
      </c>
      <c r="BK211" s="186">
        <f>ROUND(I211*H211,2)</f>
        <v>0</v>
      </c>
      <c r="BL211" s="20" t="s">
        <v>163</v>
      </c>
      <c r="BM211" s="185" t="s">
        <v>352</v>
      </c>
    </row>
    <row r="212" s="2" customFormat="1">
      <c r="A212" s="39"/>
      <c r="B212" s="40"/>
      <c r="C212" s="39"/>
      <c r="D212" s="187" t="s">
        <v>165</v>
      </c>
      <c r="E212" s="39"/>
      <c r="F212" s="188" t="s">
        <v>353</v>
      </c>
      <c r="G212" s="39"/>
      <c r="H212" s="39"/>
      <c r="I212" s="189"/>
      <c r="J212" s="39"/>
      <c r="K212" s="39"/>
      <c r="L212" s="40"/>
      <c r="M212" s="190"/>
      <c r="N212" s="191"/>
      <c r="O212" s="73"/>
      <c r="P212" s="73"/>
      <c r="Q212" s="73"/>
      <c r="R212" s="73"/>
      <c r="S212" s="73"/>
      <c r="T212" s="74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20" t="s">
        <v>165</v>
      </c>
      <c r="AU212" s="20" t="s">
        <v>22</v>
      </c>
    </row>
    <row r="213" s="13" customFormat="1">
      <c r="A213" s="13"/>
      <c r="B213" s="192"/>
      <c r="C213" s="13"/>
      <c r="D213" s="193" t="s">
        <v>167</v>
      </c>
      <c r="E213" s="194" t="s">
        <v>3</v>
      </c>
      <c r="F213" s="195" t="s">
        <v>354</v>
      </c>
      <c r="G213" s="13"/>
      <c r="H213" s="196">
        <v>4.5</v>
      </c>
      <c r="I213" s="197"/>
      <c r="J213" s="13"/>
      <c r="K213" s="13"/>
      <c r="L213" s="192"/>
      <c r="M213" s="198"/>
      <c r="N213" s="199"/>
      <c r="O213" s="199"/>
      <c r="P213" s="199"/>
      <c r="Q213" s="199"/>
      <c r="R213" s="199"/>
      <c r="S213" s="199"/>
      <c r="T213" s="200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94" t="s">
        <v>167</v>
      </c>
      <c r="AU213" s="194" t="s">
        <v>22</v>
      </c>
      <c r="AV213" s="13" t="s">
        <v>22</v>
      </c>
      <c r="AW213" s="13" t="s">
        <v>36</v>
      </c>
      <c r="AX213" s="13" t="s">
        <v>74</v>
      </c>
      <c r="AY213" s="194" t="s">
        <v>156</v>
      </c>
    </row>
    <row r="214" s="14" customFormat="1">
      <c r="A214" s="14"/>
      <c r="B214" s="201"/>
      <c r="C214" s="14"/>
      <c r="D214" s="193" t="s">
        <v>167</v>
      </c>
      <c r="E214" s="202" t="s">
        <v>3</v>
      </c>
      <c r="F214" s="203" t="s">
        <v>174</v>
      </c>
      <c r="G214" s="14"/>
      <c r="H214" s="204">
        <v>4.5</v>
      </c>
      <c r="I214" s="205"/>
      <c r="J214" s="14"/>
      <c r="K214" s="14"/>
      <c r="L214" s="201"/>
      <c r="M214" s="206"/>
      <c r="N214" s="207"/>
      <c r="O214" s="207"/>
      <c r="P214" s="207"/>
      <c r="Q214" s="207"/>
      <c r="R214" s="207"/>
      <c r="S214" s="207"/>
      <c r="T214" s="208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02" t="s">
        <v>167</v>
      </c>
      <c r="AU214" s="202" t="s">
        <v>22</v>
      </c>
      <c r="AV214" s="14" t="s">
        <v>163</v>
      </c>
      <c r="AW214" s="14" t="s">
        <v>36</v>
      </c>
      <c r="AX214" s="14" t="s">
        <v>81</v>
      </c>
      <c r="AY214" s="202" t="s">
        <v>156</v>
      </c>
    </row>
    <row r="215" s="2" customFormat="1" ht="24.15" customHeight="1">
      <c r="A215" s="39"/>
      <c r="B215" s="173"/>
      <c r="C215" s="174" t="s">
        <v>355</v>
      </c>
      <c r="D215" s="174" t="s">
        <v>158</v>
      </c>
      <c r="E215" s="175" t="s">
        <v>356</v>
      </c>
      <c r="F215" s="176" t="s">
        <v>357</v>
      </c>
      <c r="G215" s="177" t="s">
        <v>212</v>
      </c>
      <c r="H215" s="178">
        <v>0.25600000000000001</v>
      </c>
      <c r="I215" s="179"/>
      <c r="J215" s="180">
        <f>ROUND(I215*H215,2)</f>
        <v>0</v>
      </c>
      <c r="K215" s="176" t="s">
        <v>162</v>
      </c>
      <c r="L215" s="40"/>
      <c r="M215" s="181" t="s">
        <v>3</v>
      </c>
      <c r="N215" s="182" t="s">
        <v>45</v>
      </c>
      <c r="O215" s="73"/>
      <c r="P215" s="183">
        <f>O215*H215</f>
        <v>0</v>
      </c>
      <c r="Q215" s="183">
        <v>0</v>
      </c>
      <c r="R215" s="183">
        <f>Q215*H215</f>
        <v>0</v>
      </c>
      <c r="S215" s="183">
        <v>0</v>
      </c>
      <c r="T215" s="184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185" t="s">
        <v>163</v>
      </c>
      <c r="AT215" s="185" t="s">
        <v>158</v>
      </c>
      <c r="AU215" s="185" t="s">
        <v>22</v>
      </c>
      <c r="AY215" s="20" t="s">
        <v>156</v>
      </c>
      <c r="BE215" s="186">
        <f>IF(N215="základní",J215,0)</f>
        <v>0</v>
      </c>
      <c r="BF215" s="186">
        <f>IF(N215="snížená",J215,0)</f>
        <v>0</v>
      </c>
      <c r="BG215" s="186">
        <f>IF(N215="zákl. přenesená",J215,0)</f>
        <v>0</v>
      </c>
      <c r="BH215" s="186">
        <f>IF(N215="sníž. přenesená",J215,0)</f>
        <v>0</v>
      </c>
      <c r="BI215" s="186">
        <f>IF(N215="nulová",J215,0)</f>
        <v>0</v>
      </c>
      <c r="BJ215" s="20" t="s">
        <v>81</v>
      </c>
      <c r="BK215" s="186">
        <f>ROUND(I215*H215,2)</f>
        <v>0</v>
      </c>
      <c r="BL215" s="20" t="s">
        <v>163</v>
      </c>
      <c r="BM215" s="185" t="s">
        <v>358</v>
      </c>
    </row>
    <row r="216" s="2" customFormat="1">
      <c r="A216" s="39"/>
      <c r="B216" s="40"/>
      <c r="C216" s="39"/>
      <c r="D216" s="187" t="s">
        <v>165</v>
      </c>
      <c r="E216" s="39"/>
      <c r="F216" s="188" t="s">
        <v>359</v>
      </c>
      <c r="G216" s="39"/>
      <c r="H216" s="39"/>
      <c r="I216" s="189"/>
      <c r="J216" s="39"/>
      <c r="K216" s="39"/>
      <c r="L216" s="40"/>
      <c r="M216" s="190"/>
      <c r="N216" s="191"/>
      <c r="O216" s="73"/>
      <c r="P216" s="73"/>
      <c r="Q216" s="73"/>
      <c r="R216" s="73"/>
      <c r="S216" s="73"/>
      <c r="T216" s="74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20" t="s">
        <v>165</v>
      </c>
      <c r="AU216" s="20" t="s">
        <v>22</v>
      </c>
    </row>
    <row r="217" s="13" customFormat="1">
      <c r="A217" s="13"/>
      <c r="B217" s="192"/>
      <c r="C217" s="13"/>
      <c r="D217" s="193" t="s">
        <v>167</v>
      </c>
      <c r="E217" s="194" t="s">
        <v>3</v>
      </c>
      <c r="F217" s="195" t="s">
        <v>360</v>
      </c>
      <c r="G217" s="13"/>
      <c r="H217" s="196">
        <v>0.25600000000000001</v>
      </c>
      <c r="I217" s="197"/>
      <c r="J217" s="13"/>
      <c r="K217" s="13"/>
      <c r="L217" s="192"/>
      <c r="M217" s="198"/>
      <c r="N217" s="199"/>
      <c r="O217" s="199"/>
      <c r="P217" s="199"/>
      <c r="Q217" s="199"/>
      <c r="R217" s="199"/>
      <c r="S217" s="199"/>
      <c r="T217" s="200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94" t="s">
        <v>167</v>
      </c>
      <c r="AU217" s="194" t="s">
        <v>22</v>
      </c>
      <c r="AV217" s="13" t="s">
        <v>22</v>
      </c>
      <c r="AW217" s="13" t="s">
        <v>36</v>
      </c>
      <c r="AX217" s="13" t="s">
        <v>74</v>
      </c>
      <c r="AY217" s="194" t="s">
        <v>156</v>
      </c>
    </row>
    <row r="218" s="14" customFormat="1">
      <c r="A218" s="14"/>
      <c r="B218" s="201"/>
      <c r="C218" s="14"/>
      <c r="D218" s="193" t="s">
        <v>167</v>
      </c>
      <c r="E218" s="202" t="s">
        <v>3</v>
      </c>
      <c r="F218" s="203" t="s">
        <v>174</v>
      </c>
      <c r="G218" s="14"/>
      <c r="H218" s="204">
        <v>0.25600000000000001</v>
      </c>
      <c r="I218" s="205"/>
      <c r="J218" s="14"/>
      <c r="K218" s="14"/>
      <c r="L218" s="201"/>
      <c r="M218" s="206"/>
      <c r="N218" s="207"/>
      <c r="O218" s="207"/>
      <c r="P218" s="207"/>
      <c r="Q218" s="207"/>
      <c r="R218" s="207"/>
      <c r="S218" s="207"/>
      <c r="T218" s="208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02" t="s">
        <v>167</v>
      </c>
      <c r="AU218" s="202" t="s">
        <v>22</v>
      </c>
      <c r="AV218" s="14" t="s">
        <v>163</v>
      </c>
      <c r="AW218" s="14" t="s">
        <v>36</v>
      </c>
      <c r="AX218" s="14" t="s">
        <v>81</v>
      </c>
      <c r="AY218" s="202" t="s">
        <v>156</v>
      </c>
    </row>
    <row r="219" s="2" customFormat="1" ht="24.15" customHeight="1">
      <c r="A219" s="39"/>
      <c r="B219" s="173"/>
      <c r="C219" s="174" t="s">
        <v>361</v>
      </c>
      <c r="D219" s="174" t="s">
        <v>158</v>
      </c>
      <c r="E219" s="175" t="s">
        <v>362</v>
      </c>
      <c r="F219" s="176" t="s">
        <v>363</v>
      </c>
      <c r="G219" s="177" t="s">
        <v>212</v>
      </c>
      <c r="H219" s="178">
        <v>0.19</v>
      </c>
      <c r="I219" s="179"/>
      <c r="J219" s="180">
        <f>ROUND(I219*H219,2)</f>
        <v>0</v>
      </c>
      <c r="K219" s="176" t="s">
        <v>162</v>
      </c>
      <c r="L219" s="40"/>
      <c r="M219" s="181" t="s">
        <v>3</v>
      </c>
      <c r="N219" s="182" t="s">
        <v>45</v>
      </c>
      <c r="O219" s="73"/>
      <c r="P219" s="183">
        <f>O219*H219</f>
        <v>0</v>
      </c>
      <c r="Q219" s="183">
        <v>0</v>
      </c>
      <c r="R219" s="183">
        <f>Q219*H219</f>
        <v>0</v>
      </c>
      <c r="S219" s="183">
        <v>0</v>
      </c>
      <c r="T219" s="184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185" t="s">
        <v>163</v>
      </c>
      <c r="AT219" s="185" t="s">
        <v>158</v>
      </c>
      <c r="AU219" s="185" t="s">
        <v>22</v>
      </c>
      <c r="AY219" s="20" t="s">
        <v>156</v>
      </c>
      <c r="BE219" s="186">
        <f>IF(N219="základní",J219,0)</f>
        <v>0</v>
      </c>
      <c r="BF219" s="186">
        <f>IF(N219="snížená",J219,0)</f>
        <v>0</v>
      </c>
      <c r="BG219" s="186">
        <f>IF(N219="zákl. přenesená",J219,0)</f>
        <v>0</v>
      </c>
      <c r="BH219" s="186">
        <f>IF(N219="sníž. přenesená",J219,0)</f>
        <v>0</v>
      </c>
      <c r="BI219" s="186">
        <f>IF(N219="nulová",J219,0)</f>
        <v>0</v>
      </c>
      <c r="BJ219" s="20" t="s">
        <v>81</v>
      </c>
      <c r="BK219" s="186">
        <f>ROUND(I219*H219,2)</f>
        <v>0</v>
      </c>
      <c r="BL219" s="20" t="s">
        <v>163</v>
      </c>
      <c r="BM219" s="185" t="s">
        <v>364</v>
      </c>
    </row>
    <row r="220" s="2" customFormat="1">
      <c r="A220" s="39"/>
      <c r="B220" s="40"/>
      <c r="C220" s="39"/>
      <c r="D220" s="187" t="s">
        <v>165</v>
      </c>
      <c r="E220" s="39"/>
      <c r="F220" s="188" t="s">
        <v>365</v>
      </c>
      <c r="G220" s="39"/>
      <c r="H220" s="39"/>
      <c r="I220" s="189"/>
      <c r="J220" s="39"/>
      <c r="K220" s="39"/>
      <c r="L220" s="40"/>
      <c r="M220" s="190"/>
      <c r="N220" s="191"/>
      <c r="O220" s="73"/>
      <c r="P220" s="73"/>
      <c r="Q220" s="73"/>
      <c r="R220" s="73"/>
      <c r="S220" s="73"/>
      <c r="T220" s="74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20" t="s">
        <v>165</v>
      </c>
      <c r="AU220" s="20" t="s">
        <v>22</v>
      </c>
    </row>
    <row r="221" s="13" customFormat="1">
      <c r="A221" s="13"/>
      <c r="B221" s="192"/>
      <c r="C221" s="13"/>
      <c r="D221" s="193" t="s">
        <v>167</v>
      </c>
      <c r="E221" s="194" t="s">
        <v>3</v>
      </c>
      <c r="F221" s="195" t="s">
        <v>366</v>
      </c>
      <c r="G221" s="13"/>
      <c r="H221" s="196">
        <v>0.12</v>
      </c>
      <c r="I221" s="197"/>
      <c r="J221" s="13"/>
      <c r="K221" s="13"/>
      <c r="L221" s="192"/>
      <c r="M221" s="198"/>
      <c r="N221" s="199"/>
      <c r="O221" s="199"/>
      <c r="P221" s="199"/>
      <c r="Q221" s="199"/>
      <c r="R221" s="199"/>
      <c r="S221" s="199"/>
      <c r="T221" s="200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94" t="s">
        <v>167</v>
      </c>
      <c r="AU221" s="194" t="s">
        <v>22</v>
      </c>
      <c r="AV221" s="13" t="s">
        <v>22</v>
      </c>
      <c r="AW221" s="13" t="s">
        <v>36</v>
      </c>
      <c r="AX221" s="13" t="s">
        <v>74</v>
      </c>
      <c r="AY221" s="194" t="s">
        <v>156</v>
      </c>
    </row>
    <row r="222" s="13" customFormat="1">
      <c r="A222" s="13"/>
      <c r="B222" s="192"/>
      <c r="C222" s="13"/>
      <c r="D222" s="193" t="s">
        <v>167</v>
      </c>
      <c r="E222" s="194" t="s">
        <v>3</v>
      </c>
      <c r="F222" s="195" t="s">
        <v>367</v>
      </c>
      <c r="G222" s="13"/>
      <c r="H222" s="196">
        <v>0.070000000000000007</v>
      </c>
      <c r="I222" s="197"/>
      <c r="J222" s="13"/>
      <c r="K222" s="13"/>
      <c r="L222" s="192"/>
      <c r="M222" s="198"/>
      <c r="N222" s="199"/>
      <c r="O222" s="199"/>
      <c r="P222" s="199"/>
      <c r="Q222" s="199"/>
      <c r="R222" s="199"/>
      <c r="S222" s="199"/>
      <c r="T222" s="200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94" t="s">
        <v>167</v>
      </c>
      <c r="AU222" s="194" t="s">
        <v>22</v>
      </c>
      <c r="AV222" s="13" t="s">
        <v>22</v>
      </c>
      <c r="AW222" s="13" t="s">
        <v>36</v>
      </c>
      <c r="AX222" s="13" t="s">
        <v>74</v>
      </c>
      <c r="AY222" s="194" t="s">
        <v>156</v>
      </c>
    </row>
    <row r="223" s="14" customFormat="1">
      <c r="A223" s="14"/>
      <c r="B223" s="201"/>
      <c r="C223" s="14"/>
      <c r="D223" s="193" t="s">
        <v>167</v>
      </c>
      <c r="E223" s="202" t="s">
        <v>3</v>
      </c>
      <c r="F223" s="203" t="s">
        <v>174</v>
      </c>
      <c r="G223" s="14"/>
      <c r="H223" s="204">
        <v>0.19</v>
      </c>
      <c r="I223" s="205"/>
      <c r="J223" s="14"/>
      <c r="K223" s="14"/>
      <c r="L223" s="201"/>
      <c r="M223" s="206"/>
      <c r="N223" s="207"/>
      <c r="O223" s="207"/>
      <c r="P223" s="207"/>
      <c r="Q223" s="207"/>
      <c r="R223" s="207"/>
      <c r="S223" s="207"/>
      <c r="T223" s="208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02" t="s">
        <v>167</v>
      </c>
      <c r="AU223" s="202" t="s">
        <v>22</v>
      </c>
      <c r="AV223" s="14" t="s">
        <v>163</v>
      </c>
      <c r="AW223" s="14" t="s">
        <v>36</v>
      </c>
      <c r="AX223" s="14" t="s">
        <v>81</v>
      </c>
      <c r="AY223" s="202" t="s">
        <v>156</v>
      </c>
    </row>
    <row r="224" s="2" customFormat="1" ht="24.15" customHeight="1">
      <c r="A224" s="39"/>
      <c r="B224" s="173"/>
      <c r="C224" s="174" t="s">
        <v>368</v>
      </c>
      <c r="D224" s="174" t="s">
        <v>158</v>
      </c>
      <c r="E224" s="175" t="s">
        <v>369</v>
      </c>
      <c r="F224" s="176" t="s">
        <v>370</v>
      </c>
      <c r="G224" s="177" t="s">
        <v>205</v>
      </c>
      <c r="H224" s="178">
        <v>0.64000000000000001</v>
      </c>
      <c r="I224" s="179"/>
      <c r="J224" s="180">
        <f>ROUND(I224*H224,2)</f>
        <v>0</v>
      </c>
      <c r="K224" s="176" t="s">
        <v>162</v>
      </c>
      <c r="L224" s="40"/>
      <c r="M224" s="181" t="s">
        <v>3</v>
      </c>
      <c r="N224" s="182" t="s">
        <v>45</v>
      </c>
      <c r="O224" s="73"/>
      <c r="P224" s="183">
        <f>O224*H224</f>
        <v>0</v>
      </c>
      <c r="Q224" s="183">
        <v>0.0063200000000000001</v>
      </c>
      <c r="R224" s="183">
        <f>Q224*H224</f>
        <v>0.0040448000000000003</v>
      </c>
      <c r="S224" s="183">
        <v>0</v>
      </c>
      <c r="T224" s="184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185" t="s">
        <v>163</v>
      </c>
      <c r="AT224" s="185" t="s">
        <v>158</v>
      </c>
      <c r="AU224" s="185" t="s">
        <v>22</v>
      </c>
      <c r="AY224" s="20" t="s">
        <v>156</v>
      </c>
      <c r="BE224" s="186">
        <f>IF(N224="základní",J224,0)</f>
        <v>0</v>
      </c>
      <c r="BF224" s="186">
        <f>IF(N224="snížená",J224,0)</f>
        <v>0</v>
      </c>
      <c r="BG224" s="186">
        <f>IF(N224="zákl. přenesená",J224,0)</f>
        <v>0</v>
      </c>
      <c r="BH224" s="186">
        <f>IF(N224="sníž. přenesená",J224,0)</f>
        <v>0</v>
      </c>
      <c r="BI224" s="186">
        <f>IF(N224="nulová",J224,0)</f>
        <v>0</v>
      </c>
      <c r="BJ224" s="20" t="s">
        <v>81</v>
      </c>
      <c r="BK224" s="186">
        <f>ROUND(I224*H224,2)</f>
        <v>0</v>
      </c>
      <c r="BL224" s="20" t="s">
        <v>163</v>
      </c>
      <c r="BM224" s="185" t="s">
        <v>371</v>
      </c>
    </row>
    <row r="225" s="2" customFormat="1">
      <c r="A225" s="39"/>
      <c r="B225" s="40"/>
      <c r="C225" s="39"/>
      <c r="D225" s="187" t="s">
        <v>165</v>
      </c>
      <c r="E225" s="39"/>
      <c r="F225" s="188" t="s">
        <v>372</v>
      </c>
      <c r="G225" s="39"/>
      <c r="H225" s="39"/>
      <c r="I225" s="189"/>
      <c r="J225" s="39"/>
      <c r="K225" s="39"/>
      <c r="L225" s="40"/>
      <c r="M225" s="190"/>
      <c r="N225" s="191"/>
      <c r="O225" s="73"/>
      <c r="P225" s="73"/>
      <c r="Q225" s="73"/>
      <c r="R225" s="73"/>
      <c r="S225" s="73"/>
      <c r="T225" s="74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20" t="s">
        <v>165</v>
      </c>
      <c r="AU225" s="20" t="s">
        <v>22</v>
      </c>
    </row>
    <row r="226" s="13" customFormat="1">
      <c r="A226" s="13"/>
      <c r="B226" s="192"/>
      <c r="C226" s="13"/>
      <c r="D226" s="193" t="s">
        <v>167</v>
      </c>
      <c r="E226" s="194" t="s">
        <v>3</v>
      </c>
      <c r="F226" s="195" t="s">
        <v>373</v>
      </c>
      <c r="G226" s="13"/>
      <c r="H226" s="196">
        <v>0.64000000000000001</v>
      </c>
      <c r="I226" s="197"/>
      <c r="J226" s="13"/>
      <c r="K226" s="13"/>
      <c r="L226" s="192"/>
      <c r="M226" s="198"/>
      <c r="N226" s="199"/>
      <c r="O226" s="199"/>
      <c r="P226" s="199"/>
      <c r="Q226" s="199"/>
      <c r="R226" s="199"/>
      <c r="S226" s="199"/>
      <c r="T226" s="200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194" t="s">
        <v>167</v>
      </c>
      <c r="AU226" s="194" t="s">
        <v>22</v>
      </c>
      <c r="AV226" s="13" t="s">
        <v>22</v>
      </c>
      <c r="AW226" s="13" t="s">
        <v>36</v>
      </c>
      <c r="AX226" s="13" t="s">
        <v>74</v>
      </c>
      <c r="AY226" s="194" t="s">
        <v>156</v>
      </c>
    </row>
    <row r="227" s="14" customFormat="1">
      <c r="A227" s="14"/>
      <c r="B227" s="201"/>
      <c r="C227" s="14"/>
      <c r="D227" s="193" t="s">
        <v>167</v>
      </c>
      <c r="E227" s="202" t="s">
        <v>3</v>
      </c>
      <c r="F227" s="203" t="s">
        <v>174</v>
      </c>
      <c r="G227" s="14"/>
      <c r="H227" s="204">
        <v>0.64000000000000001</v>
      </c>
      <c r="I227" s="205"/>
      <c r="J227" s="14"/>
      <c r="K227" s="14"/>
      <c r="L227" s="201"/>
      <c r="M227" s="206"/>
      <c r="N227" s="207"/>
      <c r="O227" s="207"/>
      <c r="P227" s="207"/>
      <c r="Q227" s="207"/>
      <c r="R227" s="207"/>
      <c r="S227" s="207"/>
      <c r="T227" s="208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02" t="s">
        <v>167</v>
      </c>
      <c r="AU227" s="202" t="s">
        <v>22</v>
      </c>
      <c r="AV227" s="14" t="s">
        <v>163</v>
      </c>
      <c r="AW227" s="14" t="s">
        <v>36</v>
      </c>
      <c r="AX227" s="14" t="s">
        <v>81</v>
      </c>
      <c r="AY227" s="202" t="s">
        <v>156</v>
      </c>
    </row>
    <row r="228" s="2" customFormat="1" ht="16.5" customHeight="1">
      <c r="A228" s="39"/>
      <c r="B228" s="173"/>
      <c r="C228" s="174" t="s">
        <v>374</v>
      </c>
      <c r="D228" s="174" t="s">
        <v>158</v>
      </c>
      <c r="E228" s="175" t="s">
        <v>375</v>
      </c>
      <c r="F228" s="176" t="s">
        <v>376</v>
      </c>
      <c r="G228" s="177" t="s">
        <v>205</v>
      </c>
      <c r="H228" s="178">
        <v>1.1599999999999999</v>
      </c>
      <c r="I228" s="179"/>
      <c r="J228" s="180">
        <f>ROUND(I228*H228,2)</f>
        <v>0</v>
      </c>
      <c r="K228" s="176" t="s">
        <v>162</v>
      </c>
      <c r="L228" s="40"/>
      <c r="M228" s="181" t="s">
        <v>3</v>
      </c>
      <c r="N228" s="182" t="s">
        <v>45</v>
      </c>
      <c r="O228" s="73"/>
      <c r="P228" s="183">
        <f>O228*H228</f>
        <v>0</v>
      </c>
      <c r="Q228" s="183">
        <v>0.0063899999999999998</v>
      </c>
      <c r="R228" s="183">
        <f>Q228*H228</f>
        <v>0.0074123999999999995</v>
      </c>
      <c r="S228" s="183">
        <v>0</v>
      </c>
      <c r="T228" s="184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185" t="s">
        <v>163</v>
      </c>
      <c r="AT228" s="185" t="s">
        <v>158</v>
      </c>
      <c r="AU228" s="185" t="s">
        <v>22</v>
      </c>
      <c r="AY228" s="20" t="s">
        <v>156</v>
      </c>
      <c r="BE228" s="186">
        <f>IF(N228="základní",J228,0)</f>
        <v>0</v>
      </c>
      <c r="BF228" s="186">
        <f>IF(N228="snížená",J228,0)</f>
        <v>0</v>
      </c>
      <c r="BG228" s="186">
        <f>IF(N228="zákl. přenesená",J228,0)</f>
        <v>0</v>
      </c>
      <c r="BH228" s="186">
        <f>IF(N228="sníž. přenesená",J228,0)</f>
        <v>0</v>
      </c>
      <c r="BI228" s="186">
        <f>IF(N228="nulová",J228,0)</f>
        <v>0</v>
      </c>
      <c r="BJ228" s="20" t="s">
        <v>81</v>
      </c>
      <c r="BK228" s="186">
        <f>ROUND(I228*H228,2)</f>
        <v>0</v>
      </c>
      <c r="BL228" s="20" t="s">
        <v>163</v>
      </c>
      <c r="BM228" s="185" t="s">
        <v>377</v>
      </c>
    </row>
    <row r="229" s="2" customFormat="1">
      <c r="A229" s="39"/>
      <c r="B229" s="40"/>
      <c r="C229" s="39"/>
      <c r="D229" s="187" t="s">
        <v>165</v>
      </c>
      <c r="E229" s="39"/>
      <c r="F229" s="188" t="s">
        <v>378</v>
      </c>
      <c r="G229" s="39"/>
      <c r="H229" s="39"/>
      <c r="I229" s="189"/>
      <c r="J229" s="39"/>
      <c r="K229" s="39"/>
      <c r="L229" s="40"/>
      <c r="M229" s="190"/>
      <c r="N229" s="191"/>
      <c r="O229" s="73"/>
      <c r="P229" s="73"/>
      <c r="Q229" s="73"/>
      <c r="R229" s="73"/>
      <c r="S229" s="73"/>
      <c r="T229" s="74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20" t="s">
        <v>165</v>
      </c>
      <c r="AU229" s="20" t="s">
        <v>22</v>
      </c>
    </row>
    <row r="230" s="13" customFormat="1">
      <c r="A230" s="13"/>
      <c r="B230" s="192"/>
      <c r="C230" s="13"/>
      <c r="D230" s="193" t="s">
        <v>167</v>
      </c>
      <c r="E230" s="194" t="s">
        <v>3</v>
      </c>
      <c r="F230" s="195" t="s">
        <v>379</v>
      </c>
      <c r="G230" s="13"/>
      <c r="H230" s="196">
        <v>0.47999999999999998</v>
      </c>
      <c r="I230" s="197"/>
      <c r="J230" s="13"/>
      <c r="K230" s="13"/>
      <c r="L230" s="192"/>
      <c r="M230" s="198"/>
      <c r="N230" s="199"/>
      <c r="O230" s="199"/>
      <c r="P230" s="199"/>
      <c r="Q230" s="199"/>
      <c r="R230" s="199"/>
      <c r="S230" s="199"/>
      <c r="T230" s="200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194" t="s">
        <v>167</v>
      </c>
      <c r="AU230" s="194" t="s">
        <v>22</v>
      </c>
      <c r="AV230" s="13" t="s">
        <v>22</v>
      </c>
      <c r="AW230" s="13" t="s">
        <v>36</v>
      </c>
      <c r="AX230" s="13" t="s">
        <v>74</v>
      </c>
      <c r="AY230" s="194" t="s">
        <v>156</v>
      </c>
    </row>
    <row r="231" s="13" customFormat="1">
      <c r="A231" s="13"/>
      <c r="B231" s="192"/>
      <c r="C231" s="13"/>
      <c r="D231" s="193" t="s">
        <v>167</v>
      </c>
      <c r="E231" s="194" t="s">
        <v>3</v>
      </c>
      <c r="F231" s="195" t="s">
        <v>380</v>
      </c>
      <c r="G231" s="13"/>
      <c r="H231" s="196">
        <v>0.68000000000000005</v>
      </c>
      <c r="I231" s="197"/>
      <c r="J231" s="13"/>
      <c r="K231" s="13"/>
      <c r="L231" s="192"/>
      <c r="M231" s="198"/>
      <c r="N231" s="199"/>
      <c r="O231" s="199"/>
      <c r="P231" s="199"/>
      <c r="Q231" s="199"/>
      <c r="R231" s="199"/>
      <c r="S231" s="199"/>
      <c r="T231" s="200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194" t="s">
        <v>167</v>
      </c>
      <c r="AU231" s="194" t="s">
        <v>22</v>
      </c>
      <c r="AV231" s="13" t="s">
        <v>22</v>
      </c>
      <c r="AW231" s="13" t="s">
        <v>36</v>
      </c>
      <c r="AX231" s="13" t="s">
        <v>74</v>
      </c>
      <c r="AY231" s="194" t="s">
        <v>156</v>
      </c>
    </row>
    <row r="232" s="14" customFormat="1">
      <c r="A232" s="14"/>
      <c r="B232" s="201"/>
      <c r="C232" s="14"/>
      <c r="D232" s="193" t="s">
        <v>167</v>
      </c>
      <c r="E232" s="202" t="s">
        <v>3</v>
      </c>
      <c r="F232" s="203" t="s">
        <v>174</v>
      </c>
      <c r="G232" s="14"/>
      <c r="H232" s="204">
        <v>1.1600000000000001</v>
      </c>
      <c r="I232" s="205"/>
      <c r="J232" s="14"/>
      <c r="K232" s="14"/>
      <c r="L232" s="201"/>
      <c r="M232" s="206"/>
      <c r="N232" s="207"/>
      <c r="O232" s="207"/>
      <c r="P232" s="207"/>
      <c r="Q232" s="207"/>
      <c r="R232" s="207"/>
      <c r="S232" s="207"/>
      <c r="T232" s="208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02" t="s">
        <v>167</v>
      </c>
      <c r="AU232" s="202" t="s">
        <v>22</v>
      </c>
      <c r="AV232" s="14" t="s">
        <v>163</v>
      </c>
      <c r="AW232" s="14" t="s">
        <v>36</v>
      </c>
      <c r="AX232" s="14" t="s">
        <v>81</v>
      </c>
      <c r="AY232" s="202" t="s">
        <v>156</v>
      </c>
    </row>
    <row r="233" s="2" customFormat="1" ht="24.15" customHeight="1">
      <c r="A233" s="39"/>
      <c r="B233" s="173"/>
      <c r="C233" s="174" t="s">
        <v>381</v>
      </c>
      <c r="D233" s="174" t="s">
        <v>158</v>
      </c>
      <c r="E233" s="175" t="s">
        <v>382</v>
      </c>
      <c r="F233" s="176" t="s">
        <v>383</v>
      </c>
      <c r="G233" s="177" t="s">
        <v>384</v>
      </c>
      <c r="H233" s="178">
        <v>2</v>
      </c>
      <c r="I233" s="179"/>
      <c r="J233" s="180">
        <f>ROUND(I233*H233,2)</f>
        <v>0</v>
      </c>
      <c r="K233" s="176" t="s">
        <v>162</v>
      </c>
      <c r="L233" s="40"/>
      <c r="M233" s="181" t="s">
        <v>3</v>
      </c>
      <c r="N233" s="182" t="s">
        <v>45</v>
      </c>
      <c r="O233" s="73"/>
      <c r="P233" s="183">
        <f>O233*H233</f>
        <v>0</v>
      </c>
      <c r="Q233" s="183">
        <v>0.088319999999999996</v>
      </c>
      <c r="R233" s="183">
        <f>Q233*H233</f>
        <v>0.17663999999999999</v>
      </c>
      <c r="S233" s="183">
        <v>0</v>
      </c>
      <c r="T233" s="184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185" t="s">
        <v>163</v>
      </c>
      <c r="AT233" s="185" t="s">
        <v>158</v>
      </c>
      <c r="AU233" s="185" t="s">
        <v>22</v>
      </c>
      <c r="AY233" s="20" t="s">
        <v>156</v>
      </c>
      <c r="BE233" s="186">
        <f>IF(N233="základní",J233,0)</f>
        <v>0</v>
      </c>
      <c r="BF233" s="186">
        <f>IF(N233="snížená",J233,0)</f>
        <v>0</v>
      </c>
      <c r="BG233" s="186">
        <f>IF(N233="zákl. přenesená",J233,0)</f>
        <v>0</v>
      </c>
      <c r="BH233" s="186">
        <f>IF(N233="sníž. přenesená",J233,0)</f>
        <v>0</v>
      </c>
      <c r="BI233" s="186">
        <f>IF(N233="nulová",J233,0)</f>
        <v>0</v>
      </c>
      <c r="BJ233" s="20" t="s">
        <v>81</v>
      </c>
      <c r="BK233" s="186">
        <f>ROUND(I233*H233,2)</f>
        <v>0</v>
      </c>
      <c r="BL233" s="20" t="s">
        <v>163</v>
      </c>
      <c r="BM233" s="185" t="s">
        <v>385</v>
      </c>
    </row>
    <row r="234" s="2" customFormat="1">
      <c r="A234" s="39"/>
      <c r="B234" s="40"/>
      <c r="C234" s="39"/>
      <c r="D234" s="187" t="s">
        <v>165</v>
      </c>
      <c r="E234" s="39"/>
      <c r="F234" s="188" t="s">
        <v>386</v>
      </c>
      <c r="G234" s="39"/>
      <c r="H234" s="39"/>
      <c r="I234" s="189"/>
      <c r="J234" s="39"/>
      <c r="K234" s="39"/>
      <c r="L234" s="40"/>
      <c r="M234" s="190"/>
      <c r="N234" s="191"/>
      <c r="O234" s="73"/>
      <c r="P234" s="73"/>
      <c r="Q234" s="73"/>
      <c r="R234" s="73"/>
      <c r="S234" s="73"/>
      <c r="T234" s="74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20" t="s">
        <v>165</v>
      </c>
      <c r="AU234" s="20" t="s">
        <v>22</v>
      </c>
    </row>
    <row r="235" s="2" customFormat="1" ht="16.5" customHeight="1">
      <c r="A235" s="39"/>
      <c r="B235" s="173"/>
      <c r="C235" s="217" t="s">
        <v>387</v>
      </c>
      <c r="D235" s="217" t="s">
        <v>249</v>
      </c>
      <c r="E235" s="218" t="s">
        <v>388</v>
      </c>
      <c r="F235" s="219" t="s">
        <v>389</v>
      </c>
      <c r="G235" s="220" t="s">
        <v>384</v>
      </c>
      <c r="H235" s="221">
        <v>1</v>
      </c>
      <c r="I235" s="222"/>
      <c r="J235" s="223">
        <f>ROUND(I235*H235,2)</f>
        <v>0</v>
      </c>
      <c r="K235" s="219" t="s">
        <v>3</v>
      </c>
      <c r="L235" s="224"/>
      <c r="M235" s="225" t="s">
        <v>3</v>
      </c>
      <c r="N235" s="226" t="s">
        <v>45</v>
      </c>
      <c r="O235" s="73"/>
      <c r="P235" s="183">
        <f>O235*H235</f>
        <v>0</v>
      </c>
      <c r="Q235" s="183">
        <v>0.040000000000000001</v>
      </c>
      <c r="R235" s="183">
        <f>Q235*H235</f>
        <v>0.040000000000000001</v>
      </c>
      <c r="S235" s="183">
        <v>0</v>
      </c>
      <c r="T235" s="184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185" t="s">
        <v>202</v>
      </c>
      <c r="AT235" s="185" t="s">
        <v>249</v>
      </c>
      <c r="AU235" s="185" t="s">
        <v>22</v>
      </c>
      <c r="AY235" s="20" t="s">
        <v>156</v>
      </c>
      <c r="BE235" s="186">
        <f>IF(N235="základní",J235,0)</f>
        <v>0</v>
      </c>
      <c r="BF235" s="186">
        <f>IF(N235="snížená",J235,0)</f>
        <v>0</v>
      </c>
      <c r="BG235" s="186">
        <f>IF(N235="zákl. přenesená",J235,0)</f>
        <v>0</v>
      </c>
      <c r="BH235" s="186">
        <f>IF(N235="sníž. přenesená",J235,0)</f>
        <v>0</v>
      </c>
      <c r="BI235" s="186">
        <f>IF(N235="nulová",J235,0)</f>
        <v>0</v>
      </c>
      <c r="BJ235" s="20" t="s">
        <v>81</v>
      </c>
      <c r="BK235" s="186">
        <f>ROUND(I235*H235,2)</f>
        <v>0</v>
      </c>
      <c r="BL235" s="20" t="s">
        <v>163</v>
      </c>
      <c r="BM235" s="185" t="s">
        <v>390</v>
      </c>
    </row>
    <row r="236" s="2" customFormat="1" ht="16.5" customHeight="1">
      <c r="A236" s="39"/>
      <c r="B236" s="173"/>
      <c r="C236" s="217" t="s">
        <v>391</v>
      </c>
      <c r="D236" s="217" t="s">
        <v>249</v>
      </c>
      <c r="E236" s="218" t="s">
        <v>392</v>
      </c>
      <c r="F236" s="219" t="s">
        <v>393</v>
      </c>
      <c r="G236" s="220" t="s">
        <v>384</v>
      </c>
      <c r="H236" s="221">
        <v>1</v>
      </c>
      <c r="I236" s="222"/>
      <c r="J236" s="223">
        <f>ROUND(I236*H236,2)</f>
        <v>0</v>
      </c>
      <c r="K236" s="219" t="s">
        <v>3</v>
      </c>
      <c r="L236" s="224"/>
      <c r="M236" s="225" t="s">
        <v>3</v>
      </c>
      <c r="N236" s="226" t="s">
        <v>45</v>
      </c>
      <c r="O236" s="73"/>
      <c r="P236" s="183">
        <f>O236*H236</f>
        <v>0</v>
      </c>
      <c r="Q236" s="183">
        <v>0.068000000000000005</v>
      </c>
      <c r="R236" s="183">
        <f>Q236*H236</f>
        <v>0.068000000000000005</v>
      </c>
      <c r="S236" s="183">
        <v>0</v>
      </c>
      <c r="T236" s="184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185" t="s">
        <v>202</v>
      </c>
      <c r="AT236" s="185" t="s">
        <v>249</v>
      </c>
      <c r="AU236" s="185" t="s">
        <v>22</v>
      </c>
      <c r="AY236" s="20" t="s">
        <v>156</v>
      </c>
      <c r="BE236" s="186">
        <f>IF(N236="základní",J236,0)</f>
        <v>0</v>
      </c>
      <c r="BF236" s="186">
        <f>IF(N236="snížená",J236,0)</f>
        <v>0</v>
      </c>
      <c r="BG236" s="186">
        <f>IF(N236="zákl. přenesená",J236,0)</f>
        <v>0</v>
      </c>
      <c r="BH236" s="186">
        <f>IF(N236="sníž. přenesená",J236,0)</f>
        <v>0</v>
      </c>
      <c r="BI236" s="186">
        <f>IF(N236="nulová",J236,0)</f>
        <v>0</v>
      </c>
      <c r="BJ236" s="20" t="s">
        <v>81</v>
      </c>
      <c r="BK236" s="186">
        <f>ROUND(I236*H236,2)</f>
        <v>0</v>
      </c>
      <c r="BL236" s="20" t="s">
        <v>163</v>
      </c>
      <c r="BM236" s="185" t="s">
        <v>394</v>
      </c>
    </row>
    <row r="237" s="12" customFormat="1" ht="22.8" customHeight="1">
      <c r="A237" s="12"/>
      <c r="B237" s="160"/>
      <c r="C237" s="12"/>
      <c r="D237" s="161" t="s">
        <v>73</v>
      </c>
      <c r="E237" s="171" t="s">
        <v>202</v>
      </c>
      <c r="F237" s="171" t="s">
        <v>395</v>
      </c>
      <c r="G237" s="12"/>
      <c r="H237" s="12"/>
      <c r="I237" s="163"/>
      <c r="J237" s="172">
        <f>BK237</f>
        <v>0</v>
      </c>
      <c r="K237" s="12"/>
      <c r="L237" s="160"/>
      <c r="M237" s="165"/>
      <c r="N237" s="166"/>
      <c r="O237" s="166"/>
      <c r="P237" s="167">
        <f>SUM(P238:P325)</f>
        <v>0</v>
      </c>
      <c r="Q237" s="166"/>
      <c r="R237" s="167">
        <f>SUM(R238:R325)</f>
        <v>5.9543509999999999</v>
      </c>
      <c r="S237" s="166"/>
      <c r="T237" s="168">
        <f>SUM(T238:T325)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161" t="s">
        <v>81</v>
      </c>
      <c r="AT237" s="169" t="s">
        <v>73</v>
      </c>
      <c r="AU237" s="169" t="s">
        <v>81</v>
      </c>
      <c r="AY237" s="161" t="s">
        <v>156</v>
      </c>
      <c r="BK237" s="170">
        <f>SUM(BK238:BK325)</f>
        <v>0</v>
      </c>
    </row>
    <row r="238" s="2" customFormat="1" ht="24.15" customHeight="1">
      <c r="A238" s="39"/>
      <c r="B238" s="173"/>
      <c r="C238" s="174" t="s">
        <v>396</v>
      </c>
      <c r="D238" s="174" t="s">
        <v>158</v>
      </c>
      <c r="E238" s="175" t="s">
        <v>397</v>
      </c>
      <c r="F238" s="176" t="s">
        <v>398</v>
      </c>
      <c r="G238" s="177" t="s">
        <v>384</v>
      </c>
      <c r="H238" s="178">
        <v>1</v>
      </c>
      <c r="I238" s="179"/>
      <c r="J238" s="180">
        <f>ROUND(I238*H238,2)</f>
        <v>0</v>
      </c>
      <c r="K238" s="176" t="s">
        <v>162</v>
      </c>
      <c r="L238" s="40"/>
      <c r="M238" s="181" t="s">
        <v>3</v>
      </c>
      <c r="N238" s="182" t="s">
        <v>45</v>
      </c>
      <c r="O238" s="73"/>
      <c r="P238" s="183">
        <f>O238*H238</f>
        <v>0</v>
      </c>
      <c r="Q238" s="183">
        <v>0.00167</v>
      </c>
      <c r="R238" s="183">
        <f>Q238*H238</f>
        <v>0.00167</v>
      </c>
      <c r="S238" s="183">
        <v>0</v>
      </c>
      <c r="T238" s="184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185" t="s">
        <v>163</v>
      </c>
      <c r="AT238" s="185" t="s">
        <v>158</v>
      </c>
      <c r="AU238" s="185" t="s">
        <v>22</v>
      </c>
      <c r="AY238" s="20" t="s">
        <v>156</v>
      </c>
      <c r="BE238" s="186">
        <f>IF(N238="základní",J238,0)</f>
        <v>0</v>
      </c>
      <c r="BF238" s="186">
        <f>IF(N238="snížená",J238,0)</f>
        <v>0</v>
      </c>
      <c r="BG238" s="186">
        <f>IF(N238="zákl. přenesená",J238,0)</f>
        <v>0</v>
      </c>
      <c r="BH238" s="186">
        <f>IF(N238="sníž. přenesená",J238,0)</f>
        <v>0</v>
      </c>
      <c r="BI238" s="186">
        <f>IF(N238="nulová",J238,0)</f>
        <v>0</v>
      </c>
      <c r="BJ238" s="20" t="s">
        <v>81</v>
      </c>
      <c r="BK238" s="186">
        <f>ROUND(I238*H238,2)</f>
        <v>0</v>
      </c>
      <c r="BL238" s="20" t="s">
        <v>163</v>
      </c>
      <c r="BM238" s="185" t="s">
        <v>399</v>
      </c>
    </row>
    <row r="239" s="2" customFormat="1">
      <c r="A239" s="39"/>
      <c r="B239" s="40"/>
      <c r="C239" s="39"/>
      <c r="D239" s="187" t="s">
        <v>165</v>
      </c>
      <c r="E239" s="39"/>
      <c r="F239" s="188" t="s">
        <v>400</v>
      </c>
      <c r="G239" s="39"/>
      <c r="H239" s="39"/>
      <c r="I239" s="189"/>
      <c r="J239" s="39"/>
      <c r="K239" s="39"/>
      <c r="L239" s="40"/>
      <c r="M239" s="190"/>
      <c r="N239" s="191"/>
      <c r="O239" s="73"/>
      <c r="P239" s="73"/>
      <c r="Q239" s="73"/>
      <c r="R239" s="73"/>
      <c r="S239" s="73"/>
      <c r="T239" s="74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20" t="s">
        <v>165</v>
      </c>
      <c r="AU239" s="20" t="s">
        <v>22</v>
      </c>
    </row>
    <row r="240" s="2" customFormat="1" ht="16.5" customHeight="1">
      <c r="A240" s="39"/>
      <c r="B240" s="173"/>
      <c r="C240" s="217" t="s">
        <v>401</v>
      </c>
      <c r="D240" s="217" t="s">
        <v>249</v>
      </c>
      <c r="E240" s="218" t="s">
        <v>402</v>
      </c>
      <c r="F240" s="219" t="s">
        <v>403</v>
      </c>
      <c r="G240" s="220" t="s">
        <v>384</v>
      </c>
      <c r="H240" s="221">
        <v>1</v>
      </c>
      <c r="I240" s="222"/>
      <c r="J240" s="223">
        <f>ROUND(I240*H240,2)</f>
        <v>0</v>
      </c>
      <c r="K240" s="219" t="s">
        <v>162</v>
      </c>
      <c r="L240" s="224"/>
      <c r="M240" s="225" t="s">
        <v>3</v>
      </c>
      <c r="N240" s="226" t="s">
        <v>45</v>
      </c>
      <c r="O240" s="73"/>
      <c r="P240" s="183">
        <f>O240*H240</f>
        <v>0</v>
      </c>
      <c r="Q240" s="183">
        <v>0.012200000000000001</v>
      </c>
      <c r="R240" s="183">
        <f>Q240*H240</f>
        <v>0.012200000000000001</v>
      </c>
      <c r="S240" s="183">
        <v>0</v>
      </c>
      <c r="T240" s="184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185" t="s">
        <v>202</v>
      </c>
      <c r="AT240" s="185" t="s">
        <v>249</v>
      </c>
      <c r="AU240" s="185" t="s">
        <v>22</v>
      </c>
      <c r="AY240" s="20" t="s">
        <v>156</v>
      </c>
      <c r="BE240" s="186">
        <f>IF(N240="základní",J240,0)</f>
        <v>0</v>
      </c>
      <c r="BF240" s="186">
        <f>IF(N240="snížená",J240,0)</f>
        <v>0</v>
      </c>
      <c r="BG240" s="186">
        <f>IF(N240="zákl. přenesená",J240,0)</f>
        <v>0</v>
      </c>
      <c r="BH240" s="186">
        <f>IF(N240="sníž. přenesená",J240,0)</f>
        <v>0</v>
      </c>
      <c r="BI240" s="186">
        <f>IF(N240="nulová",J240,0)</f>
        <v>0</v>
      </c>
      <c r="BJ240" s="20" t="s">
        <v>81</v>
      </c>
      <c r="BK240" s="186">
        <f>ROUND(I240*H240,2)</f>
        <v>0</v>
      </c>
      <c r="BL240" s="20" t="s">
        <v>163</v>
      </c>
      <c r="BM240" s="185" t="s">
        <v>404</v>
      </c>
    </row>
    <row r="241" s="2" customFormat="1" ht="24.15" customHeight="1">
      <c r="A241" s="39"/>
      <c r="B241" s="173"/>
      <c r="C241" s="174" t="s">
        <v>405</v>
      </c>
      <c r="D241" s="174" t="s">
        <v>158</v>
      </c>
      <c r="E241" s="175" t="s">
        <v>406</v>
      </c>
      <c r="F241" s="176" t="s">
        <v>407</v>
      </c>
      <c r="G241" s="177" t="s">
        <v>384</v>
      </c>
      <c r="H241" s="178">
        <v>4</v>
      </c>
      <c r="I241" s="179"/>
      <c r="J241" s="180">
        <f>ROUND(I241*H241,2)</f>
        <v>0</v>
      </c>
      <c r="K241" s="176" t="s">
        <v>162</v>
      </c>
      <c r="L241" s="40"/>
      <c r="M241" s="181" t="s">
        <v>3</v>
      </c>
      <c r="N241" s="182" t="s">
        <v>45</v>
      </c>
      <c r="O241" s="73"/>
      <c r="P241" s="183">
        <f>O241*H241</f>
        <v>0</v>
      </c>
      <c r="Q241" s="183">
        <v>0.00167</v>
      </c>
      <c r="R241" s="183">
        <f>Q241*H241</f>
        <v>0.0066800000000000002</v>
      </c>
      <c r="S241" s="183">
        <v>0</v>
      </c>
      <c r="T241" s="184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185" t="s">
        <v>163</v>
      </c>
      <c r="AT241" s="185" t="s">
        <v>158</v>
      </c>
      <c r="AU241" s="185" t="s">
        <v>22</v>
      </c>
      <c r="AY241" s="20" t="s">
        <v>156</v>
      </c>
      <c r="BE241" s="186">
        <f>IF(N241="základní",J241,0)</f>
        <v>0</v>
      </c>
      <c r="BF241" s="186">
        <f>IF(N241="snížená",J241,0)</f>
        <v>0</v>
      </c>
      <c r="BG241" s="186">
        <f>IF(N241="zákl. přenesená",J241,0)</f>
        <v>0</v>
      </c>
      <c r="BH241" s="186">
        <f>IF(N241="sníž. přenesená",J241,0)</f>
        <v>0</v>
      </c>
      <c r="BI241" s="186">
        <f>IF(N241="nulová",J241,0)</f>
        <v>0</v>
      </c>
      <c r="BJ241" s="20" t="s">
        <v>81</v>
      </c>
      <c r="BK241" s="186">
        <f>ROUND(I241*H241,2)</f>
        <v>0</v>
      </c>
      <c r="BL241" s="20" t="s">
        <v>163</v>
      </c>
      <c r="BM241" s="185" t="s">
        <v>408</v>
      </c>
    </row>
    <row r="242" s="2" customFormat="1">
      <c r="A242" s="39"/>
      <c r="B242" s="40"/>
      <c r="C242" s="39"/>
      <c r="D242" s="187" t="s">
        <v>165</v>
      </c>
      <c r="E242" s="39"/>
      <c r="F242" s="188" t="s">
        <v>409</v>
      </c>
      <c r="G242" s="39"/>
      <c r="H242" s="39"/>
      <c r="I242" s="189"/>
      <c r="J242" s="39"/>
      <c r="K242" s="39"/>
      <c r="L242" s="40"/>
      <c r="M242" s="190"/>
      <c r="N242" s="191"/>
      <c r="O242" s="73"/>
      <c r="P242" s="73"/>
      <c r="Q242" s="73"/>
      <c r="R242" s="73"/>
      <c r="S242" s="73"/>
      <c r="T242" s="74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20" t="s">
        <v>165</v>
      </c>
      <c r="AU242" s="20" t="s">
        <v>22</v>
      </c>
    </row>
    <row r="243" s="2" customFormat="1" ht="16.5" customHeight="1">
      <c r="A243" s="39"/>
      <c r="B243" s="173"/>
      <c r="C243" s="217" t="s">
        <v>410</v>
      </c>
      <c r="D243" s="217" t="s">
        <v>249</v>
      </c>
      <c r="E243" s="218" t="s">
        <v>411</v>
      </c>
      <c r="F243" s="219" t="s">
        <v>412</v>
      </c>
      <c r="G243" s="220" t="s">
        <v>384</v>
      </c>
      <c r="H243" s="221">
        <v>1</v>
      </c>
      <c r="I243" s="222"/>
      <c r="J243" s="223">
        <f>ROUND(I243*H243,2)</f>
        <v>0</v>
      </c>
      <c r="K243" s="219" t="s">
        <v>162</v>
      </c>
      <c r="L243" s="224"/>
      <c r="M243" s="225" t="s">
        <v>3</v>
      </c>
      <c r="N243" s="226" t="s">
        <v>45</v>
      </c>
      <c r="O243" s="73"/>
      <c r="P243" s="183">
        <f>O243*H243</f>
        <v>0</v>
      </c>
      <c r="Q243" s="183">
        <v>0.0101</v>
      </c>
      <c r="R243" s="183">
        <f>Q243*H243</f>
        <v>0.0101</v>
      </c>
      <c r="S243" s="183">
        <v>0</v>
      </c>
      <c r="T243" s="184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185" t="s">
        <v>202</v>
      </c>
      <c r="AT243" s="185" t="s">
        <v>249</v>
      </c>
      <c r="AU243" s="185" t="s">
        <v>22</v>
      </c>
      <c r="AY243" s="20" t="s">
        <v>156</v>
      </c>
      <c r="BE243" s="186">
        <f>IF(N243="základní",J243,0)</f>
        <v>0</v>
      </c>
      <c r="BF243" s="186">
        <f>IF(N243="snížená",J243,0)</f>
        <v>0</v>
      </c>
      <c r="BG243" s="186">
        <f>IF(N243="zákl. přenesená",J243,0)</f>
        <v>0</v>
      </c>
      <c r="BH243" s="186">
        <f>IF(N243="sníž. přenesená",J243,0)</f>
        <v>0</v>
      </c>
      <c r="BI243" s="186">
        <f>IF(N243="nulová",J243,0)</f>
        <v>0</v>
      </c>
      <c r="BJ243" s="20" t="s">
        <v>81</v>
      </c>
      <c r="BK243" s="186">
        <f>ROUND(I243*H243,2)</f>
        <v>0</v>
      </c>
      <c r="BL243" s="20" t="s">
        <v>163</v>
      </c>
      <c r="BM243" s="185" t="s">
        <v>413</v>
      </c>
    </row>
    <row r="244" s="2" customFormat="1" ht="16.5" customHeight="1">
      <c r="A244" s="39"/>
      <c r="B244" s="173"/>
      <c r="C244" s="217" t="s">
        <v>414</v>
      </c>
      <c r="D244" s="217" t="s">
        <v>249</v>
      </c>
      <c r="E244" s="218" t="s">
        <v>415</v>
      </c>
      <c r="F244" s="219" t="s">
        <v>416</v>
      </c>
      <c r="G244" s="220" t="s">
        <v>384</v>
      </c>
      <c r="H244" s="221">
        <v>2</v>
      </c>
      <c r="I244" s="222"/>
      <c r="J244" s="223">
        <f>ROUND(I244*H244,2)</f>
        <v>0</v>
      </c>
      <c r="K244" s="219" t="s">
        <v>3</v>
      </c>
      <c r="L244" s="224"/>
      <c r="M244" s="225" t="s">
        <v>3</v>
      </c>
      <c r="N244" s="226" t="s">
        <v>45</v>
      </c>
      <c r="O244" s="73"/>
      <c r="P244" s="183">
        <f>O244*H244</f>
        <v>0</v>
      </c>
      <c r="Q244" s="183">
        <v>0.0015399999999999999</v>
      </c>
      <c r="R244" s="183">
        <f>Q244*H244</f>
        <v>0.0030799999999999998</v>
      </c>
      <c r="S244" s="183">
        <v>0</v>
      </c>
      <c r="T244" s="184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185" t="s">
        <v>202</v>
      </c>
      <c r="AT244" s="185" t="s">
        <v>249</v>
      </c>
      <c r="AU244" s="185" t="s">
        <v>22</v>
      </c>
      <c r="AY244" s="20" t="s">
        <v>156</v>
      </c>
      <c r="BE244" s="186">
        <f>IF(N244="základní",J244,0)</f>
        <v>0</v>
      </c>
      <c r="BF244" s="186">
        <f>IF(N244="snížená",J244,0)</f>
        <v>0</v>
      </c>
      <c r="BG244" s="186">
        <f>IF(N244="zákl. přenesená",J244,0)</f>
        <v>0</v>
      </c>
      <c r="BH244" s="186">
        <f>IF(N244="sníž. přenesená",J244,0)</f>
        <v>0</v>
      </c>
      <c r="BI244" s="186">
        <f>IF(N244="nulová",J244,0)</f>
        <v>0</v>
      </c>
      <c r="BJ244" s="20" t="s">
        <v>81</v>
      </c>
      <c r="BK244" s="186">
        <f>ROUND(I244*H244,2)</f>
        <v>0</v>
      </c>
      <c r="BL244" s="20" t="s">
        <v>163</v>
      </c>
      <c r="BM244" s="185" t="s">
        <v>417</v>
      </c>
    </row>
    <row r="245" s="2" customFormat="1" ht="24.15" customHeight="1">
      <c r="A245" s="39"/>
      <c r="B245" s="173"/>
      <c r="C245" s="217" t="s">
        <v>418</v>
      </c>
      <c r="D245" s="217" t="s">
        <v>249</v>
      </c>
      <c r="E245" s="218" t="s">
        <v>419</v>
      </c>
      <c r="F245" s="219" t="s">
        <v>420</v>
      </c>
      <c r="G245" s="220" t="s">
        <v>384</v>
      </c>
      <c r="H245" s="221">
        <v>1</v>
      </c>
      <c r="I245" s="222"/>
      <c r="J245" s="223">
        <f>ROUND(I245*H245,2)</f>
        <v>0</v>
      </c>
      <c r="K245" s="219" t="s">
        <v>3</v>
      </c>
      <c r="L245" s="224"/>
      <c r="M245" s="225" t="s">
        <v>3</v>
      </c>
      <c r="N245" s="226" t="s">
        <v>45</v>
      </c>
      <c r="O245" s="73"/>
      <c r="P245" s="183">
        <f>O245*H245</f>
        <v>0</v>
      </c>
      <c r="Q245" s="183">
        <v>0.010800000000000001</v>
      </c>
      <c r="R245" s="183">
        <f>Q245*H245</f>
        <v>0.010800000000000001</v>
      </c>
      <c r="S245" s="183">
        <v>0</v>
      </c>
      <c r="T245" s="184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185" t="s">
        <v>202</v>
      </c>
      <c r="AT245" s="185" t="s">
        <v>249</v>
      </c>
      <c r="AU245" s="185" t="s">
        <v>22</v>
      </c>
      <c r="AY245" s="20" t="s">
        <v>156</v>
      </c>
      <c r="BE245" s="186">
        <f>IF(N245="základní",J245,0)</f>
        <v>0</v>
      </c>
      <c r="BF245" s="186">
        <f>IF(N245="snížená",J245,0)</f>
        <v>0</v>
      </c>
      <c r="BG245" s="186">
        <f>IF(N245="zákl. přenesená",J245,0)</f>
        <v>0</v>
      </c>
      <c r="BH245" s="186">
        <f>IF(N245="sníž. přenesená",J245,0)</f>
        <v>0</v>
      </c>
      <c r="BI245" s="186">
        <f>IF(N245="nulová",J245,0)</f>
        <v>0</v>
      </c>
      <c r="BJ245" s="20" t="s">
        <v>81</v>
      </c>
      <c r="BK245" s="186">
        <f>ROUND(I245*H245,2)</f>
        <v>0</v>
      </c>
      <c r="BL245" s="20" t="s">
        <v>163</v>
      </c>
      <c r="BM245" s="185" t="s">
        <v>421</v>
      </c>
    </row>
    <row r="246" s="2" customFormat="1" ht="24.15" customHeight="1">
      <c r="A246" s="39"/>
      <c r="B246" s="173"/>
      <c r="C246" s="174" t="s">
        <v>422</v>
      </c>
      <c r="D246" s="174" t="s">
        <v>158</v>
      </c>
      <c r="E246" s="175" t="s">
        <v>423</v>
      </c>
      <c r="F246" s="176" t="s">
        <v>424</v>
      </c>
      <c r="G246" s="177" t="s">
        <v>384</v>
      </c>
      <c r="H246" s="178">
        <v>1</v>
      </c>
      <c r="I246" s="179"/>
      <c r="J246" s="180">
        <f>ROUND(I246*H246,2)</f>
        <v>0</v>
      </c>
      <c r="K246" s="176" t="s">
        <v>162</v>
      </c>
      <c r="L246" s="40"/>
      <c r="M246" s="181" t="s">
        <v>3</v>
      </c>
      <c r="N246" s="182" t="s">
        <v>45</v>
      </c>
      <c r="O246" s="73"/>
      <c r="P246" s="183">
        <f>O246*H246</f>
        <v>0</v>
      </c>
      <c r="Q246" s="183">
        <v>0.0017099999999999999</v>
      </c>
      <c r="R246" s="183">
        <f>Q246*H246</f>
        <v>0.0017099999999999999</v>
      </c>
      <c r="S246" s="183">
        <v>0</v>
      </c>
      <c r="T246" s="184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185" t="s">
        <v>163</v>
      </c>
      <c r="AT246" s="185" t="s">
        <v>158</v>
      </c>
      <c r="AU246" s="185" t="s">
        <v>22</v>
      </c>
      <c r="AY246" s="20" t="s">
        <v>156</v>
      </c>
      <c r="BE246" s="186">
        <f>IF(N246="základní",J246,0)</f>
        <v>0</v>
      </c>
      <c r="BF246" s="186">
        <f>IF(N246="snížená",J246,0)</f>
        <v>0</v>
      </c>
      <c r="BG246" s="186">
        <f>IF(N246="zákl. přenesená",J246,0)</f>
        <v>0</v>
      </c>
      <c r="BH246" s="186">
        <f>IF(N246="sníž. přenesená",J246,0)</f>
        <v>0</v>
      </c>
      <c r="BI246" s="186">
        <f>IF(N246="nulová",J246,0)</f>
        <v>0</v>
      </c>
      <c r="BJ246" s="20" t="s">
        <v>81</v>
      </c>
      <c r="BK246" s="186">
        <f>ROUND(I246*H246,2)</f>
        <v>0</v>
      </c>
      <c r="BL246" s="20" t="s">
        <v>163</v>
      </c>
      <c r="BM246" s="185" t="s">
        <v>425</v>
      </c>
    </row>
    <row r="247" s="2" customFormat="1">
      <c r="A247" s="39"/>
      <c r="B247" s="40"/>
      <c r="C247" s="39"/>
      <c r="D247" s="187" t="s">
        <v>165</v>
      </c>
      <c r="E247" s="39"/>
      <c r="F247" s="188" t="s">
        <v>426</v>
      </c>
      <c r="G247" s="39"/>
      <c r="H247" s="39"/>
      <c r="I247" s="189"/>
      <c r="J247" s="39"/>
      <c r="K247" s="39"/>
      <c r="L247" s="40"/>
      <c r="M247" s="190"/>
      <c r="N247" s="191"/>
      <c r="O247" s="73"/>
      <c r="P247" s="73"/>
      <c r="Q247" s="73"/>
      <c r="R247" s="73"/>
      <c r="S247" s="73"/>
      <c r="T247" s="74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20" t="s">
        <v>165</v>
      </c>
      <c r="AU247" s="20" t="s">
        <v>22</v>
      </c>
    </row>
    <row r="248" s="2" customFormat="1" ht="16.5" customHeight="1">
      <c r="A248" s="39"/>
      <c r="B248" s="173"/>
      <c r="C248" s="217" t="s">
        <v>427</v>
      </c>
      <c r="D248" s="217" t="s">
        <v>249</v>
      </c>
      <c r="E248" s="218" t="s">
        <v>428</v>
      </c>
      <c r="F248" s="219" t="s">
        <v>429</v>
      </c>
      <c r="G248" s="220" t="s">
        <v>384</v>
      </c>
      <c r="H248" s="221">
        <v>1</v>
      </c>
      <c r="I248" s="222"/>
      <c r="J248" s="223">
        <f>ROUND(I248*H248,2)</f>
        <v>0</v>
      </c>
      <c r="K248" s="219" t="s">
        <v>162</v>
      </c>
      <c r="L248" s="224"/>
      <c r="M248" s="225" t="s">
        <v>3</v>
      </c>
      <c r="N248" s="226" t="s">
        <v>45</v>
      </c>
      <c r="O248" s="73"/>
      <c r="P248" s="183">
        <f>O248*H248</f>
        <v>0</v>
      </c>
      <c r="Q248" s="183">
        <v>0.0178</v>
      </c>
      <c r="R248" s="183">
        <f>Q248*H248</f>
        <v>0.0178</v>
      </c>
      <c r="S248" s="183">
        <v>0</v>
      </c>
      <c r="T248" s="184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185" t="s">
        <v>202</v>
      </c>
      <c r="AT248" s="185" t="s">
        <v>249</v>
      </c>
      <c r="AU248" s="185" t="s">
        <v>22</v>
      </c>
      <c r="AY248" s="20" t="s">
        <v>156</v>
      </c>
      <c r="BE248" s="186">
        <f>IF(N248="základní",J248,0)</f>
        <v>0</v>
      </c>
      <c r="BF248" s="186">
        <f>IF(N248="snížená",J248,0)</f>
        <v>0</v>
      </c>
      <c r="BG248" s="186">
        <f>IF(N248="zákl. přenesená",J248,0)</f>
        <v>0</v>
      </c>
      <c r="BH248" s="186">
        <f>IF(N248="sníž. přenesená",J248,0)</f>
        <v>0</v>
      </c>
      <c r="BI248" s="186">
        <f>IF(N248="nulová",J248,0)</f>
        <v>0</v>
      </c>
      <c r="BJ248" s="20" t="s">
        <v>81</v>
      </c>
      <c r="BK248" s="186">
        <f>ROUND(I248*H248,2)</f>
        <v>0</v>
      </c>
      <c r="BL248" s="20" t="s">
        <v>163</v>
      </c>
      <c r="BM248" s="185" t="s">
        <v>430</v>
      </c>
    </row>
    <row r="249" s="13" customFormat="1">
      <c r="A249" s="13"/>
      <c r="B249" s="192"/>
      <c r="C249" s="13"/>
      <c r="D249" s="193" t="s">
        <v>167</v>
      </c>
      <c r="E249" s="194" t="s">
        <v>3</v>
      </c>
      <c r="F249" s="195" t="s">
        <v>431</v>
      </c>
      <c r="G249" s="13"/>
      <c r="H249" s="196">
        <v>1</v>
      </c>
      <c r="I249" s="197"/>
      <c r="J249" s="13"/>
      <c r="K249" s="13"/>
      <c r="L249" s="192"/>
      <c r="M249" s="198"/>
      <c r="N249" s="199"/>
      <c r="O249" s="199"/>
      <c r="P249" s="199"/>
      <c r="Q249" s="199"/>
      <c r="R249" s="199"/>
      <c r="S249" s="199"/>
      <c r="T249" s="200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94" t="s">
        <v>167</v>
      </c>
      <c r="AU249" s="194" t="s">
        <v>22</v>
      </c>
      <c r="AV249" s="13" t="s">
        <v>22</v>
      </c>
      <c r="AW249" s="13" t="s">
        <v>36</v>
      </c>
      <c r="AX249" s="13" t="s">
        <v>74</v>
      </c>
      <c r="AY249" s="194" t="s">
        <v>156</v>
      </c>
    </row>
    <row r="250" s="14" customFormat="1">
      <c r="A250" s="14"/>
      <c r="B250" s="201"/>
      <c r="C250" s="14"/>
      <c r="D250" s="193" t="s">
        <v>167</v>
      </c>
      <c r="E250" s="202" t="s">
        <v>3</v>
      </c>
      <c r="F250" s="203" t="s">
        <v>174</v>
      </c>
      <c r="G250" s="14"/>
      <c r="H250" s="204">
        <v>1</v>
      </c>
      <c r="I250" s="205"/>
      <c r="J250" s="14"/>
      <c r="K250" s="14"/>
      <c r="L250" s="201"/>
      <c r="M250" s="206"/>
      <c r="N250" s="207"/>
      <c r="O250" s="207"/>
      <c r="P250" s="207"/>
      <c r="Q250" s="207"/>
      <c r="R250" s="207"/>
      <c r="S250" s="207"/>
      <c r="T250" s="208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02" t="s">
        <v>167</v>
      </c>
      <c r="AU250" s="202" t="s">
        <v>22</v>
      </c>
      <c r="AV250" s="14" t="s">
        <v>163</v>
      </c>
      <c r="AW250" s="14" t="s">
        <v>36</v>
      </c>
      <c r="AX250" s="14" t="s">
        <v>81</v>
      </c>
      <c r="AY250" s="202" t="s">
        <v>156</v>
      </c>
    </row>
    <row r="251" s="2" customFormat="1" ht="24.15" customHeight="1">
      <c r="A251" s="39"/>
      <c r="B251" s="173"/>
      <c r="C251" s="174" t="s">
        <v>432</v>
      </c>
      <c r="D251" s="174" t="s">
        <v>158</v>
      </c>
      <c r="E251" s="175" t="s">
        <v>433</v>
      </c>
      <c r="F251" s="176" t="s">
        <v>434</v>
      </c>
      <c r="G251" s="177" t="s">
        <v>384</v>
      </c>
      <c r="H251" s="178">
        <v>2</v>
      </c>
      <c r="I251" s="179"/>
      <c r="J251" s="180">
        <f>ROUND(I251*H251,2)</f>
        <v>0</v>
      </c>
      <c r="K251" s="176" t="s">
        <v>162</v>
      </c>
      <c r="L251" s="40"/>
      <c r="M251" s="181" t="s">
        <v>3</v>
      </c>
      <c r="N251" s="182" t="s">
        <v>45</v>
      </c>
      <c r="O251" s="73"/>
      <c r="P251" s="183">
        <f>O251*H251</f>
        <v>0</v>
      </c>
      <c r="Q251" s="183">
        <v>0.0054200000000000003</v>
      </c>
      <c r="R251" s="183">
        <f>Q251*H251</f>
        <v>0.010840000000000001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163</v>
      </c>
      <c r="AT251" s="185" t="s">
        <v>158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435</v>
      </c>
    </row>
    <row r="252" s="2" customFormat="1">
      <c r="A252" s="39"/>
      <c r="B252" s="40"/>
      <c r="C252" s="39"/>
      <c r="D252" s="187" t="s">
        <v>165</v>
      </c>
      <c r="E252" s="39"/>
      <c r="F252" s="188" t="s">
        <v>436</v>
      </c>
      <c r="G252" s="39"/>
      <c r="H252" s="39"/>
      <c r="I252" s="189"/>
      <c r="J252" s="39"/>
      <c r="K252" s="39"/>
      <c r="L252" s="40"/>
      <c r="M252" s="190"/>
      <c r="N252" s="191"/>
      <c r="O252" s="73"/>
      <c r="P252" s="73"/>
      <c r="Q252" s="73"/>
      <c r="R252" s="73"/>
      <c r="S252" s="73"/>
      <c r="T252" s="74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20" t="s">
        <v>165</v>
      </c>
      <c r="AU252" s="20" t="s">
        <v>22</v>
      </c>
    </row>
    <row r="253" s="2" customFormat="1" ht="24.15" customHeight="1">
      <c r="A253" s="39"/>
      <c r="B253" s="173"/>
      <c r="C253" s="217" t="s">
        <v>437</v>
      </c>
      <c r="D253" s="217" t="s">
        <v>249</v>
      </c>
      <c r="E253" s="218" t="s">
        <v>438</v>
      </c>
      <c r="F253" s="219" t="s">
        <v>439</v>
      </c>
      <c r="G253" s="220" t="s">
        <v>384</v>
      </c>
      <c r="H253" s="221">
        <v>2</v>
      </c>
      <c r="I253" s="222"/>
      <c r="J253" s="223">
        <f>ROUND(I253*H253,2)</f>
        <v>0</v>
      </c>
      <c r="K253" s="219" t="s">
        <v>3</v>
      </c>
      <c r="L253" s="224"/>
      <c r="M253" s="225" t="s">
        <v>3</v>
      </c>
      <c r="N253" s="226" t="s">
        <v>45</v>
      </c>
      <c r="O253" s="73"/>
      <c r="P253" s="183">
        <f>O253*H253</f>
        <v>0</v>
      </c>
      <c r="Q253" s="183">
        <v>0.052999999999999998</v>
      </c>
      <c r="R253" s="183">
        <f>Q253*H253</f>
        <v>0.106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202</v>
      </c>
      <c r="AT253" s="185" t="s">
        <v>249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440</v>
      </c>
    </row>
    <row r="254" s="2" customFormat="1" ht="24.15" customHeight="1">
      <c r="A254" s="39"/>
      <c r="B254" s="173"/>
      <c r="C254" s="174" t="s">
        <v>441</v>
      </c>
      <c r="D254" s="174" t="s">
        <v>158</v>
      </c>
      <c r="E254" s="175" t="s">
        <v>442</v>
      </c>
      <c r="F254" s="176" t="s">
        <v>443</v>
      </c>
      <c r="G254" s="177" t="s">
        <v>384</v>
      </c>
      <c r="H254" s="178">
        <v>1</v>
      </c>
      <c r="I254" s="179"/>
      <c r="J254" s="180">
        <f>ROUND(I254*H254,2)</f>
        <v>0</v>
      </c>
      <c r="K254" s="176" t="s">
        <v>162</v>
      </c>
      <c r="L254" s="40"/>
      <c r="M254" s="181" t="s">
        <v>3</v>
      </c>
      <c r="N254" s="182" t="s">
        <v>45</v>
      </c>
      <c r="O254" s="73"/>
      <c r="P254" s="183">
        <f>O254*H254</f>
        <v>0</v>
      </c>
      <c r="Q254" s="183">
        <v>0.0079600000000000001</v>
      </c>
      <c r="R254" s="183">
        <f>Q254*H254</f>
        <v>0.0079600000000000001</v>
      </c>
      <c r="S254" s="183">
        <v>0</v>
      </c>
      <c r="T254" s="184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185" t="s">
        <v>163</v>
      </c>
      <c r="AT254" s="185" t="s">
        <v>158</v>
      </c>
      <c r="AU254" s="185" t="s">
        <v>22</v>
      </c>
      <c r="AY254" s="20" t="s">
        <v>156</v>
      </c>
      <c r="BE254" s="186">
        <f>IF(N254="základní",J254,0)</f>
        <v>0</v>
      </c>
      <c r="BF254" s="186">
        <f>IF(N254="snížená",J254,0)</f>
        <v>0</v>
      </c>
      <c r="BG254" s="186">
        <f>IF(N254="zákl. přenesená",J254,0)</f>
        <v>0</v>
      </c>
      <c r="BH254" s="186">
        <f>IF(N254="sníž. přenesená",J254,0)</f>
        <v>0</v>
      </c>
      <c r="BI254" s="186">
        <f>IF(N254="nulová",J254,0)</f>
        <v>0</v>
      </c>
      <c r="BJ254" s="20" t="s">
        <v>81</v>
      </c>
      <c r="BK254" s="186">
        <f>ROUND(I254*H254,2)</f>
        <v>0</v>
      </c>
      <c r="BL254" s="20" t="s">
        <v>163</v>
      </c>
      <c r="BM254" s="185" t="s">
        <v>444</v>
      </c>
    </row>
    <row r="255" s="2" customFormat="1">
      <c r="A255" s="39"/>
      <c r="B255" s="40"/>
      <c r="C255" s="39"/>
      <c r="D255" s="187" t="s">
        <v>165</v>
      </c>
      <c r="E255" s="39"/>
      <c r="F255" s="188" t="s">
        <v>445</v>
      </c>
      <c r="G255" s="39"/>
      <c r="H255" s="39"/>
      <c r="I255" s="189"/>
      <c r="J255" s="39"/>
      <c r="K255" s="39"/>
      <c r="L255" s="40"/>
      <c r="M255" s="190"/>
      <c r="N255" s="191"/>
      <c r="O255" s="73"/>
      <c r="P255" s="73"/>
      <c r="Q255" s="73"/>
      <c r="R255" s="73"/>
      <c r="S255" s="73"/>
      <c r="T255" s="74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20" t="s">
        <v>165</v>
      </c>
      <c r="AU255" s="20" t="s">
        <v>22</v>
      </c>
    </row>
    <row r="256" s="2" customFormat="1" ht="16.5" customHeight="1">
      <c r="A256" s="39"/>
      <c r="B256" s="173"/>
      <c r="C256" s="217" t="s">
        <v>446</v>
      </c>
      <c r="D256" s="217" t="s">
        <v>249</v>
      </c>
      <c r="E256" s="218" t="s">
        <v>447</v>
      </c>
      <c r="F256" s="219" t="s">
        <v>448</v>
      </c>
      <c r="G256" s="220" t="s">
        <v>384</v>
      </c>
      <c r="H256" s="221">
        <v>1</v>
      </c>
      <c r="I256" s="222"/>
      <c r="J256" s="223">
        <f>ROUND(I256*H256,2)</f>
        <v>0</v>
      </c>
      <c r="K256" s="219" t="s">
        <v>162</v>
      </c>
      <c r="L256" s="224"/>
      <c r="M256" s="225" t="s">
        <v>3</v>
      </c>
      <c r="N256" s="226" t="s">
        <v>45</v>
      </c>
      <c r="O256" s="73"/>
      <c r="P256" s="183">
        <f>O256*H256</f>
        <v>0</v>
      </c>
      <c r="Q256" s="183">
        <v>0.098000000000000004</v>
      </c>
      <c r="R256" s="183">
        <f>Q256*H256</f>
        <v>0.098000000000000004</v>
      </c>
      <c r="S256" s="183">
        <v>0</v>
      </c>
      <c r="T256" s="184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185" t="s">
        <v>202</v>
      </c>
      <c r="AT256" s="185" t="s">
        <v>249</v>
      </c>
      <c r="AU256" s="185" t="s">
        <v>22</v>
      </c>
      <c r="AY256" s="20" t="s">
        <v>156</v>
      </c>
      <c r="BE256" s="186">
        <f>IF(N256="základní",J256,0)</f>
        <v>0</v>
      </c>
      <c r="BF256" s="186">
        <f>IF(N256="snížená",J256,0)</f>
        <v>0</v>
      </c>
      <c r="BG256" s="186">
        <f>IF(N256="zákl. přenesená",J256,0)</f>
        <v>0</v>
      </c>
      <c r="BH256" s="186">
        <f>IF(N256="sníž. přenesená",J256,0)</f>
        <v>0</v>
      </c>
      <c r="BI256" s="186">
        <f>IF(N256="nulová",J256,0)</f>
        <v>0</v>
      </c>
      <c r="BJ256" s="20" t="s">
        <v>81</v>
      </c>
      <c r="BK256" s="186">
        <f>ROUND(I256*H256,2)</f>
        <v>0</v>
      </c>
      <c r="BL256" s="20" t="s">
        <v>163</v>
      </c>
      <c r="BM256" s="185" t="s">
        <v>449</v>
      </c>
    </row>
    <row r="257" s="2" customFormat="1" ht="24.15" customHeight="1">
      <c r="A257" s="39"/>
      <c r="B257" s="173"/>
      <c r="C257" s="174" t="s">
        <v>450</v>
      </c>
      <c r="D257" s="174" t="s">
        <v>158</v>
      </c>
      <c r="E257" s="175" t="s">
        <v>451</v>
      </c>
      <c r="F257" s="176" t="s">
        <v>452</v>
      </c>
      <c r="G257" s="177" t="s">
        <v>384</v>
      </c>
      <c r="H257" s="178">
        <v>2</v>
      </c>
      <c r="I257" s="179"/>
      <c r="J257" s="180">
        <f>ROUND(I257*H257,2)</f>
        <v>0</v>
      </c>
      <c r="K257" s="176" t="s">
        <v>162</v>
      </c>
      <c r="L257" s="40"/>
      <c r="M257" s="181" t="s">
        <v>3</v>
      </c>
      <c r="N257" s="182" t="s">
        <v>45</v>
      </c>
      <c r="O257" s="73"/>
      <c r="P257" s="183">
        <f>O257*H257</f>
        <v>0</v>
      </c>
      <c r="Q257" s="183">
        <v>0</v>
      </c>
      <c r="R257" s="183">
        <f>Q257*H257</f>
        <v>0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163</v>
      </c>
      <c r="AT257" s="185" t="s">
        <v>158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453</v>
      </c>
    </row>
    <row r="258" s="2" customFormat="1">
      <c r="A258" s="39"/>
      <c r="B258" s="40"/>
      <c r="C258" s="39"/>
      <c r="D258" s="187" t="s">
        <v>165</v>
      </c>
      <c r="E258" s="39"/>
      <c r="F258" s="188" t="s">
        <v>454</v>
      </c>
      <c r="G258" s="39"/>
      <c r="H258" s="39"/>
      <c r="I258" s="189"/>
      <c r="J258" s="39"/>
      <c r="K258" s="39"/>
      <c r="L258" s="40"/>
      <c r="M258" s="190"/>
      <c r="N258" s="191"/>
      <c r="O258" s="73"/>
      <c r="P258" s="73"/>
      <c r="Q258" s="73"/>
      <c r="R258" s="73"/>
      <c r="S258" s="73"/>
      <c r="T258" s="7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20" t="s">
        <v>165</v>
      </c>
      <c r="AU258" s="20" t="s">
        <v>22</v>
      </c>
    </row>
    <row r="259" s="2" customFormat="1" ht="16.5" customHeight="1">
      <c r="A259" s="39"/>
      <c r="B259" s="173"/>
      <c r="C259" s="217" t="s">
        <v>455</v>
      </c>
      <c r="D259" s="217" t="s">
        <v>249</v>
      </c>
      <c r="E259" s="218" t="s">
        <v>456</v>
      </c>
      <c r="F259" s="219" t="s">
        <v>457</v>
      </c>
      <c r="G259" s="220" t="s">
        <v>384</v>
      </c>
      <c r="H259" s="221">
        <v>2</v>
      </c>
      <c r="I259" s="222"/>
      <c r="J259" s="223">
        <f>ROUND(I259*H259,2)</f>
        <v>0</v>
      </c>
      <c r="K259" s="219" t="s">
        <v>3</v>
      </c>
      <c r="L259" s="224"/>
      <c r="M259" s="225" t="s">
        <v>3</v>
      </c>
      <c r="N259" s="226" t="s">
        <v>45</v>
      </c>
      <c r="O259" s="73"/>
      <c r="P259" s="183">
        <f>O259*H259</f>
        <v>0</v>
      </c>
      <c r="Q259" s="183">
        <v>0.00072000000000000005</v>
      </c>
      <c r="R259" s="183">
        <f>Q259*H259</f>
        <v>0.0014400000000000001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202</v>
      </c>
      <c r="AT259" s="185" t="s">
        <v>249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458</v>
      </c>
    </row>
    <row r="260" s="2" customFormat="1" ht="21.75" customHeight="1">
      <c r="A260" s="39"/>
      <c r="B260" s="173"/>
      <c r="C260" s="217" t="s">
        <v>459</v>
      </c>
      <c r="D260" s="217" t="s">
        <v>249</v>
      </c>
      <c r="E260" s="218" t="s">
        <v>460</v>
      </c>
      <c r="F260" s="219" t="s">
        <v>461</v>
      </c>
      <c r="G260" s="220" t="s">
        <v>384</v>
      </c>
      <c r="H260" s="221">
        <v>2</v>
      </c>
      <c r="I260" s="222"/>
      <c r="J260" s="223">
        <f>ROUND(I260*H260,2)</f>
        <v>0</v>
      </c>
      <c r="K260" s="219" t="s">
        <v>3</v>
      </c>
      <c r="L260" s="224"/>
      <c r="M260" s="225" t="s">
        <v>3</v>
      </c>
      <c r="N260" s="226" t="s">
        <v>45</v>
      </c>
      <c r="O260" s="73"/>
      <c r="P260" s="183">
        <f>O260*H260</f>
        <v>0</v>
      </c>
      <c r="Q260" s="183">
        <v>3.0000000000000001E-05</v>
      </c>
      <c r="R260" s="183">
        <f>Q260*H260</f>
        <v>6.0000000000000002E-05</v>
      </c>
      <c r="S260" s="183">
        <v>0</v>
      </c>
      <c r="T260" s="184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185" t="s">
        <v>202</v>
      </c>
      <c r="AT260" s="185" t="s">
        <v>249</v>
      </c>
      <c r="AU260" s="185" t="s">
        <v>22</v>
      </c>
      <c r="AY260" s="20" t="s">
        <v>156</v>
      </c>
      <c r="BE260" s="186">
        <f>IF(N260="základní",J260,0)</f>
        <v>0</v>
      </c>
      <c r="BF260" s="186">
        <f>IF(N260="snížená",J260,0)</f>
        <v>0</v>
      </c>
      <c r="BG260" s="186">
        <f>IF(N260="zákl. přenesená",J260,0)</f>
        <v>0</v>
      </c>
      <c r="BH260" s="186">
        <f>IF(N260="sníž. přenesená",J260,0)</f>
        <v>0</v>
      </c>
      <c r="BI260" s="186">
        <f>IF(N260="nulová",J260,0)</f>
        <v>0</v>
      </c>
      <c r="BJ260" s="20" t="s">
        <v>81</v>
      </c>
      <c r="BK260" s="186">
        <f>ROUND(I260*H260,2)</f>
        <v>0</v>
      </c>
      <c r="BL260" s="20" t="s">
        <v>163</v>
      </c>
      <c r="BM260" s="185" t="s">
        <v>462</v>
      </c>
    </row>
    <row r="261" s="2" customFormat="1" ht="24.15" customHeight="1">
      <c r="A261" s="39"/>
      <c r="B261" s="173"/>
      <c r="C261" s="174" t="s">
        <v>463</v>
      </c>
      <c r="D261" s="174" t="s">
        <v>158</v>
      </c>
      <c r="E261" s="175" t="s">
        <v>464</v>
      </c>
      <c r="F261" s="176" t="s">
        <v>465</v>
      </c>
      <c r="G261" s="177" t="s">
        <v>384</v>
      </c>
      <c r="H261" s="178">
        <v>2</v>
      </c>
      <c r="I261" s="179"/>
      <c r="J261" s="180">
        <f>ROUND(I261*H261,2)</f>
        <v>0</v>
      </c>
      <c r="K261" s="176" t="s">
        <v>162</v>
      </c>
      <c r="L261" s="40"/>
      <c r="M261" s="181" t="s">
        <v>3</v>
      </c>
      <c r="N261" s="182" t="s">
        <v>45</v>
      </c>
      <c r="O261" s="73"/>
      <c r="P261" s="183">
        <f>O261*H261</f>
        <v>0</v>
      </c>
      <c r="Q261" s="183">
        <v>0</v>
      </c>
      <c r="R261" s="183">
        <f>Q261*H261</f>
        <v>0</v>
      </c>
      <c r="S261" s="183">
        <v>0</v>
      </c>
      <c r="T261" s="184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185" t="s">
        <v>163</v>
      </c>
      <c r="AT261" s="185" t="s">
        <v>158</v>
      </c>
      <c r="AU261" s="185" t="s">
        <v>22</v>
      </c>
      <c r="AY261" s="20" t="s">
        <v>156</v>
      </c>
      <c r="BE261" s="186">
        <f>IF(N261="základní",J261,0)</f>
        <v>0</v>
      </c>
      <c r="BF261" s="186">
        <f>IF(N261="snížená",J261,0)</f>
        <v>0</v>
      </c>
      <c r="BG261" s="186">
        <f>IF(N261="zákl. přenesená",J261,0)</f>
        <v>0</v>
      </c>
      <c r="BH261" s="186">
        <f>IF(N261="sníž. přenesená",J261,0)</f>
        <v>0</v>
      </c>
      <c r="BI261" s="186">
        <f>IF(N261="nulová",J261,0)</f>
        <v>0</v>
      </c>
      <c r="BJ261" s="20" t="s">
        <v>81</v>
      </c>
      <c r="BK261" s="186">
        <f>ROUND(I261*H261,2)</f>
        <v>0</v>
      </c>
      <c r="BL261" s="20" t="s">
        <v>163</v>
      </c>
      <c r="BM261" s="185" t="s">
        <v>466</v>
      </c>
    </row>
    <row r="262" s="2" customFormat="1">
      <c r="A262" s="39"/>
      <c r="B262" s="40"/>
      <c r="C262" s="39"/>
      <c r="D262" s="187" t="s">
        <v>165</v>
      </c>
      <c r="E262" s="39"/>
      <c r="F262" s="188" t="s">
        <v>467</v>
      </c>
      <c r="G262" s="39"/>
      <c r="H262" s="39"/>
      <c r="I262" s="189"/>
      <c r="J262" s="39"/>
      <c r="K262" s="39"/>
      <c r="L262" s="40"/>
      <c r="M262" s="190"/>
      <c r="N262" s="191"/>
      <c r="O262" s="73"/>
      <c r="P262" s="73"/>
      <c r="Q262" s="73"/>
      <c r="R262" s="73"/>
      <c r="S262" s="73"/>
      <c r="T262" s="74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20" t="s">
        <v>165</v>
      </c>
      <c r="AU262" s="20" t="s">
        <v>22</v>
      </c>
    </row>
    <row r="263" s="2" customFormat="1" ht="16.5" customHeight="1">
      <c r="A263" s="39"/>
      <c r="B263" s="173"/>
      <c r="C263" s="217" t="s">
        <v>468</v>
      </c>
      <c r="D263" s="217" t="s">
        <v>249</v>
      </c>
      <c r="E263" s="218" t="s">
        <v>469</v>
      </c>
      <c r="F263" s="219" t="s">
        <v>470</v>
      </c>
      <c r="G263" s="220" t="s">
        <v>384</v>
      </c>
      <c r="H263" s="221">
        <v>2</v>
      </c>
      <c r="I263" s="222"/>
      <c r="J263" s="223">
        <f>ROUND(I263*H263,2)</f>
        <v>0</v>
      </c>
      <c r="K263" s="219" t="s">
        <v>3</v>
      </c>
      <c r="L263" s="224"/>
      <c r="M263" s="225" t="s">
        <v>3</v>
      </c>
      <c r="N263" s="226" t="s">
        <v>45</v>
      </c>
      <c r="O263" s="73"/>
      <c r="P263" s="183">
        <f>O263*H263</f>
        <v>0</v>
      </c>
      <c r="Q263" s="183">
        <v>0.0012600000000000001</v>
      </c>
      <c r="R263" s="183">
        <f>Q263*H263</f>
        <v>0.0025200000000000001</v>
      </c>
      <c r="S263" s="183">
        <v>0</v>
      </c>
      <c r="T263" s="184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185" t="s">
        <v>202</v>
      </c>
      <c r="AT263" s="185" t="s">
        <v>249</v>
      </c>
      <c r="AU263" s="185" t="s">
        <v>22</v>
      </c>
      <c r="AY263" s="20" t="s">
        <v>156</v>
      </c>
      <c r="BE263" s="186">
        <f>IF(N263="základní",J263,0)</f>
        <v>0</v>
      </c>
      <c r="BF263" s="186">
        <f>IF(N263="snížená",J263,0)</f>
        <v>0</v>
      </c>
      <c r="BG263" s="186">
        <f>IF(N263="zákl. přenesená",J263,0)</f>
        <v>0</v>
      </c>
      <c r="BH263" s="186">
        <f>IF(N263="sníž. přenesená",J263,0)</f>
        <v>0</v>
      </c>
      <c r="BI263" s="186">
        <f>IF(N263="nulová",J263,0)</f>
        <v>0</v>
      </c>
      <c r="BJ263" s="20" t="s">
        <v>81</v>
      </c>
      <c r="BK263" s="186">
        <f>ROUND(I263*H263,2)</f>
        <v>0</v>
      </c>
      <c r="BL263" s="20" t="s">
        <v>163</v>
      </c>
      <c r="BM263" s="185" t="s">
        <v>471</v>
      </c>
    </row>
    <row r="264" s="2" customFormat="1" ht="24.15" customHeight="1">
      <c r="A264" s="39"/>
      <c r="B264" s="173"/>
      <c r="C264" s="174" t="s">
        <v>472</v>
      </c>
      <c r="D264" s="174" t="s">
        <v>158</v>
      </c>
      <c r="E264" s="175" t="s">
        <v>473</v>
      </c>
      <c r="F264" s="176" t="s">
        <v>474</v>
      </c>
      <c r="G264" s="177" t="s">
        <v>384</v>
      </c>
      <c r="H264" s="178">
        <v>1</v>
      </c>
      <c r="I264" s="179"/>
      <c r="J264" s="180">
        <f>ROUND(I264*H264,2)</f>
        <v>0</v>
      </c>
      <c r="K264" s="176" t="s">
        <v>162</v>
      </c>
      <c r="L264" s="40"/>
      <c r="M264" s="181" t="s">
        <v>3</v>
      </c>
      <c r="N264" s="182" t="s">
        <v>45</v>
      </c>
      <c r="O264" s="73"/>
      <c r="P264" s="183">
        <f>O264*H264</f>
        <v>0</v>
      </c>
      <c r="Q264" s="183">
        <v>0</v>
      </c>
      <c r="R264" s="183">
        <f>Q264*H264</f>
        <v>0</v>
      </c>
      <c r="S264" s="183">
        <v>0</v>
      </c>
      <c r="T264" s="184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185" t="s">
        <v>163</v>
      </c>
      <c r="AT264" s="185" t="s">
        <v>158</v>
      </c>
      <c r="AU264" s="185" t="s">
        <v>22</v>
      </c>
      <c r="AY264" s="20" t="s">
        <v>156</v>
      </c>
      <c r="BE264" s="186">
        <f>IF(N264="základní",J264,0)</f>
        <v>0</v>
      </c>
      <c r="BF264" s="186">
        <f>IF(N264="snížená",J264,0)</f>
        <v>0</v>
      </c>
      <c r="BG264" s="186">
        <f>IF(N264="zákl. přenesená",J264,0)</f>
        <v>0</v>
      </c>
      <c r="BH264" s="186">
        <f>IF(N264="sníž. přenesená",J264,0)</f>
        <v>0</v>
      </c>
      <c r="BI264" s="186">
        <f>IF(N264="nulová",J264,0)</f>
        <v>0</v>
      </c>
      <c r="BJ264" s="20" t="s">
        <v>81</v>
      </c>
      <c r="BK264" s="186">
        <f>ROUND(I264*H264,2)</f>
        <v>0</v>
      </c>
      <c r="BL264" s="20" t="s">
        <v>163</v>
      </c>
      <c r="BM264" s="185" t="s">
        <v>475</v>
      </c>
    </row>
    <row r="265" s="2" customFormat="1">
      <c r="A265" s="39"/>
      <c r="B265" s="40"/>
      <c r="C265" s="39"/>
      <c r="D265" s="187" t="s">
        <v>165</v>
      </c>
      <c r="E265" s="39"/>
      <c r="F265" s="188" t="s">
        <v>476</v>
      </c>
      <c r="G265" s="39"/>
      <c r="H265" s="39"/>
      <c r="I265" s="189"/>
      <c r="J265" s="39"/>
      <c r="K265" s="39"/>
      <c r="L265" s="40"/>
      <c r="M265" s="190"/>
      <c r="N265" s="191"/>
      <c r="O265" s="73"/>
      <c r="P265" s="73"/>
      <c r="Q265" s="73"/>
      <c r="R265" s="73"/>
      <c r="S265" s="73"/>
      <c r="T265" s="74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20" t="s">
        <v>165</v>
      </c>
      <c r="AU265" s="20" t="s">
        <v>22</v>
      </c>
    </row>
    <row r="266" s="2" customFormat="1" ht="16.5" customHeight="1">
      <c r="A266" s="39"/>
      <c r="B266" s="173"/>
      <c r="C266" s="217" t="s">
        <v>477</v>
      </c>
      <c r="D266" s="217" t="s">
        <v>249</v>
      </c>
      <c r="E266" s="218" t="s">
        <v>478</v>
      </c>
      <c r="F266" s="219" t="s">
        <v>479</v>
      </c>
      <c r="G266" s="220" t="s">
        <v>384</v>
      </c>
      <c r="H266" s="221">
        <v>1</v>
      </c>
      <c r="I266" s="222"/>
      <c r="J266" s="223">
        <f>ROUND(I266*H266,2)</f>
        <v>0</v>
      </c>
      <c r="K266" s="219" t="s">
        <v>3</v>
      </c>
      <c r="L266" s="224"/>
      <c r="M266" s="225" t="s">
        <v>3</v>
      </c>
      <c r="N266" s="226" t="s">
        <v>45</v>
      </c>
      <c r="O266" s="73"/>
      <c r="P266" s="183">
        <f>O266*H266</f>
        <v>0</v>
      </c>
      <c r="Q266" s="183">
        <v>0.00156</v>
      </c>
      <c r="R266" s="183">
        <f>Q266*H266</f>
        <v>0.00156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202</v>
      </c>
      <c r="AT266" s="185" t="s">
        <v>249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480</v>
      </c>
    </row>
    <row r="267" s="2" customFormat="1" ht="24.15" customHeight="1">
      <c r="A267" s="39"/>
      <c r="B267" s="173"/>
      <c r="C267" s="174" t="s">
        <v>481</v>
      </c>
      <c r="D267" s="174" t="s">
        <v>158</v>
      </c>
      <c r="E267" s="175" t="s">
        <v>482</v>
      </c>
      <c r="F267" s="176" t="s">
        <v>483</v>
      </c>
      <c r="G267" s="177" t="s">
        <v>384</v>
      </c>
      <c r="H267" s="178">
        <v>1</v>
      </c>
      <c r="I267" s="179"/>
      <c r="J267" s="180">
        <f>ROUND(I267*H267,2)</f>
        <v>0</v>
      </c>
      <c r="K267" s="176" t="s">
        <v>162</v>
      </c>
      <c r="L267" s="40"/>
      <c r="M267" s="181" t="s">
        <v>3</v>
      </c>
      <c r="N267" s="182" t="s">
        <v>45</v>
      </c>
      <c r="O267" s="73"/>
      <c r="P267" s="183">
        <f>O267*H267</f>
        <v>0</v>
      </c>
      <c r="Q267" s="183">
        <v>0.0016199999999999999</v>
      </c>
      <c r="R267" s="183">
        <f>Q267*H267</f>
        <v>0.0016199999999999999</v>
      </c>
      <c r="S267" s="183">
        <v>0</v>
      </c>
      <c r="T267" s="184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185" t="s">
        <v>163</v>
      </c>
      <c r="AT267" s="185" t="s">
        <v>158</v>
      </c>
      <c r="AU267" s="185" t="s">
        <v>22</v>
      </c>
      <c r="AY267" s="20" t="s">
        <v>156</v>
      </c>
      <c r="BE267" s="186">
        <f>IF(N267="základní",J267,0)</f>
        <v>0</v>
      </c>
      <c r="BF267" s="186">
        <f>IF(N267="snížená",J267,0)</f>
        <v>0</v>
      </c>
      <c r="BG267" s="186">
        <f>IF(N267="zákl. přenesená",J267,0)</f>
        <v>0</v>
      </c>
      <c r="BH267" s="186">
        <f>IF(N267="sníž. přenesená",J267,0)</f>
        <v>0</v>
      </c>
      <c r="BI267" s="186">
        <f>IF(N267="nulová",J267,0)</f>
        <v>0</v>
      </c>
      <c r="BJ267" s="20" t="s">
        <v>81</v>
      </c>
      <c r="BK267" s="186">
        <f>ROUND(I267*H267,2)</f>
        <v>0</v>
      </c>
      <c r="BL267" s="20" t="s">
        <v>163</v>
      </c>
      <c r="BM267" s="185" t="s">
        <v>484</v>
      </c>
    </row>
    <row r="268" s="2" customFormat="1">
      <c r="A268" s="39"/>
      <c r="B268" s="40"/>
      <c r="C268" s="39"/>
      <c r="D268" s="187" t="s">
        <v>165</v>
      </c>
      <c r="E268" s="39"/>
      <c r="F268" s="188" t="s">
        <v>485</v>
      </c>
      <c r="G268" s="39"/>
      <c r="H268" s="39"/>
      <c r="I268" s="189"/>
      <c r="J268" s="39"/>
      <c r="K268" s="39"/>
      <c r="L268" s="40"/>
      <c r="M268" s="190"/>
      <c r="N268" s="191"/>
      <c r="O268" s="73"/>
      <c r="P268" s="73"/>
      <c r="Q268" s="73"/>
      <c r="R268" s="73"/>
      <c r="S268" s="73"/>
      <c r="T268" s="74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20" t="s">
        <v>165</v>
      </c>
      <c r="AU268" s="20" t="s">
        <v>22</v>
      </c>
    </row>
    <row r="269" s="2" customFormat="1" ht="24.15" customHeight="1">
      <c r="A269" s="39"/>
      <c r="B269" s="173"/>
      <c r="C269" s="217" t="s">
        <v>486</v>
      </c>
      <c r="D269" s="217" t="s">
        <v>249</v>
      </c>
      <c r="E269" s="218" t="s">
        <v>487</v>
      </c>
      <c r="F269" s="219" t="s">
        <v>488</v>
      </c>
      <c r="G269" s="220" t="s">
        <v>384</v>
      </c>
      <c r="H269" s="221">
        <v>1</v>
      </c>
      <c r="I269" s="222"/>
      <c r="J269" s="223">
        <f>ROUND(I269*H269,2)</f>
        <v>0</v>
      </c>
      <c r="K269" s="219" t="s">
        <v>3</v>
      </c>
      <c r="L269" s="224"/>
      <c r="M269" s="225" t="s">
        <v>3</v>
      </c>
      <c r="N269" s="226" t="s">
        <v>45</v>
      </c>
      <c r="O269" s="73"/>
      <c r="P269" s="183">
        <f>O269*H269</f>
        <v>0</v>
      </c>
      <c r="Q269" s="183">
        <v>0.018499999999999999</v>
      </c>
      <c r="R269" s="183">
        <f>Q269*H269</f>
        <v>0.018499999999999999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202</v>
      </c>
      <c r="AT269" s="185" t="s">
        <v>249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489</v>
      </c>
    </row>
    <row r="270" s="2" customFormat="1" ht="24.15" customHeight="1">
      <c r="A270" s="39"/>
      <c r="B270" s="173"/>
      <c r="C270" s="217" t="s">
        <v>490</v>
      </c>
      <c r="D270" s="217" t="s">
        <v>249</v>
      </c>
      <c r="E270" s="218" t="s">
        <v>491</v>
      </c>
      <c r="F270" s="219" t="s">
        <v>492</v>
      </c>
      <c r="G270" s="220" t="s">
        <v>384</v>
      </c>
      <c r="H270" s="221">
        <v>1</v>
      </c>
      <c r="I270" s="222"/>
      <c r="J270" s="223">
        <f>ROUND(I270*H270,2)</f>
        <v>0</v>
      </c>
      <c r="K270" s="219" t="s">
        <v>3</v>
      </c>
      <c r="L270" s="224"/>
      <c r="M270" s="225" t="s">
        <v>3</v>
      </c>
      <c r="N270" s="226" t="s">
        <v>45</v>
      </c>
      <c r="O270" s="73"/>
      <c r="P270" s="183">
        <f>O270*H270</f>
        <v>0</v>
      </c>
      <c r="Q270" s="183">
        <v>0.0010499999999999999</v>
      </c>
      <c r="R270" s="183">
        <f>Q270*H270</f>
        <v>0.0010499999999999999</v>
      </c>
      <c r="S270" s="183">
        <v>0</v>
      </c>
      <c r="T270" s="184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185" t="s">
        <v>202</v>
      </c>
      <c r="AT270" s="185" t="s">
        <v>249</v>
      </c>
      <c r="AU270" s="185" t="s">
        <v>22</v>
      </c>
      <c r="AY270" s="20" t="s">
        <v>156</v>
      </c>
      <c r="BE270" s="186">
        <f>IF(N270="základní",J270,0)</f>
        <v>0</v>
      </c>
      <c r="BF270" s="186">
        <f>IF(N270="snížená",J270,0)</f>
        <v>0</v>
      </c>
      <c r="BG270" s="186">
        <f>IF(N270="zákl. přenesená",J270,0)</f>
        <v>0</v>
      </c>
      <c r="BH270" s="186">
        <f>IF(N270="sníž. přenesená",J270,0)</f>
        <v>0</v>
      </c>
      <c r="BI270" s="186">
        <f>IF(N270="nulová",J270,0)</f>
        <v>0</v>
      </c>
      <c r="BJ270" s="20" t="s">
        <v>81</v>
      </c>
      <c r="BK270" s="186">
        <f>ROUND(I270*H270,2)</f>
        <v>0</v>
      </c>
      <c r="BL270" s="20" t="s">
        <v>163</v>
      </c>
      <c r="BM270" s="185" t="s">
        <v>493</v>
      </c>
    </row>
    <row r="271" s="2" customFormat="1" ht="16.5" customHeight="1">
      <c r="A271" s="39"/>
      <c r="B271" s="173"/>
      <c r="C271" s="174" t="s">
        <v>494</v>
      </c>
      <c r="D271" s="174" t="s">
        <v>158</v>
      </c>
      <c r="E271" s="175" t="s">
        <v>495</v>
      </c>
      <c r="F271" s="176" t="s">
        <v>496</v>
      </c>
      <c r="G271" s="177" t="s">
        <v>384</v>
      </c>
      <c r="H271" s="178">
        <v>1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0.0013600000000000001</v>
      </c>
      <c r="R271" s="183">
        <f>Q271*H271</f>
        <v>0.0013600000000000001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497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498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2" customFormat="1" ht="24.15" customHeight="1">
      <c r="A273" s="39"/>
      <c r="B273" s="173"/>
      <c r="C273" s="217" t="s">
        <v>499</v>
      </c>
      <c r="D273" s="217" t="s">
        <v>249</v>
      </c>
      <c r="E273" s="218" t="s">
        <v>500</v>
      </c>
      <c r="F273" s="219" t="s">
        <v>501</v>
      </c>
      <c r="G273" s="220" t="s">
        <v>384</v>
      </c>
      <c r="H273" s="221">
        <v>1</v>
      </c>
      <c r="I273" s="222"/>
      <c r="J273" s="223">
        <f>ROUND(I273*H273,2)</f>
        <v>0</v>
      </c>
      <c r="K273" s="219" t="s">
        <v>3</v>
      </c>
      <c r="L273" s="224"/>
      <c r="M273" s="225" t="s">
        <v>3</v>
      </c>
      <c r="N273" s="226" t="s">
        <v>45</v>
      </c>
      <c r="O273" s="73"/>
      <c r="P273" s="183">
        <f>O273*H273</f>
        <v>0</v>
      </c>
      <c r="Q273" s="183">
        <v>0.040899999999999999</v>
      </c>
      <c r="R273" s="183">
        <f>Q273*H273</f>
        <v>0.040899999999999999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202</v>
      </c>
      <c r="AT273" s="185" t="s">
        <v>249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502</v>
      </c>
    </row>
    <row r="274" s="2" customFormat="1" ht="24.15" customHeight="1">
      <c r="A274" s="39"/>
      <c r="B274" s="173"/>
      <c r="C274" s="174" t="s">
        <v>503</v>
      </c>
      <c r="D274" s="174" t="s">
        <v>158</v>
      </c>
      <c r="E274" s="175" t="s">
        <v>504</v>
      </c>
      <c r="F274" s="176" t="s">
        <v>505</v>
      </c>
      <c r="G274" s="177" t="s">
        <v>384</v>
      </c>
      <c r="H274" s="178">
        <v>1</v>
      </c>
      <c r="I274" s="179"/>
      <c r="J274" s="180">
        <f>ROUND(I274*H274,2)</f>
        <v>0</v>
      </c>
      <c r="K274" s="176" t="s">
        <v>162</v>
      </c>
      <c r="L274" s="40"/>
      <c r="M274" s="181" t="s">
        <v>3</v>
      </c>
      <c r="N274" s="182" t="s">
        <v>45</v>
      </c>
      <c r="O274" s="73"/>
      <c r="P274" s="183">
        <f>O274*H274</f>
        <v>0</v>
      </c>
      <c r="Q274" s="183">
        <v>0.00165</v>
      </c>
      <c r="R274" s="183">
        <f>Q274*H274</f>
        <v>0.00165</v>
      </c>
      <c r="S274" s="183">
        <v>0</v>
      </c>
      <c r="T274" s="184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185" t="s">
        <v>163</v>
      </c>
      <c r="AT274" s="185" t="s">
        <v>158</v>
      </c>
      <c r="AU274" s="185" t="s">
        <v>22</v>
      </c>
      <c r="AY274" s="20" t="s">
        <v>156</v>
      </c>
      <c r="BE274" s="186">
        <f>IF(N274="základní",J274,0)</f>
        <v>0</v>
      </c>
      <c r="BF274" s="186">
        <f>IF(N274="snížená",J274,0)</f>
        <v>0</v>
      </c>
      <c r="BG274" s="186">
        <f>IF(N274="zákl. přenesená",J274,0)</f>
        <v>0</v>
      </c>
      <c r="BH274" s="186">
        <f>IF(N274="sníž. přenesená",J274,0)</f>
        <v>0</v>
      </c>
      <c r="BI274" s="186">
        <f>IF(N274="nulová",J274,0)</f>
        <v>0</v>
      </c>
      <c r="BJ274" s="20" t="s">
        <v>81</v>
      </c>
      <c r="BK274" s="186">
        <f>ROUND(I274*H274,2)</f>
        <v>0</v>
      </c>
      <c r="BL274" s="20" t="s">
        <v>163</v>
      </c>
      <c r="BM274" s="185" t="s">
        <v>506</v>
      </c>
    </row>
    <row r="275" s="2" customFormat="1">
      <c r="A275" s="39"/>
      <c r="B275" s="40"/>
      <c r="C275" s="39"/>
      <c r="D275" s="187" t="s">
        <v>165</v>
      </c>
      <c r="E275" s="39"/>
      <c r="F275" s="188" t="s">
        <v>507</v>
      </c>
      <c r="G275" s="39"/>
      <c r="H275" s="39"/>
      <c r="I275" s="189"/>
      <c r="J275" s="39"/>
      <c r="K275" s="39"/>
      <c r="L275" s="40"/>
      <c r="M275" s="190"/>
      <c r="N275" s="191"/>
      <c r="O275" s="73"/>
      <c r="P275" s="73"/>
      <c r="Q275" s="73"/>
      <c r="R275" s="73"/>
      <c r="S275" s="73"/>
      <c r="T275" s="74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20" t="s">
        <v>165</v>
      </c>
      <c r="AU275" s="20" t="s">
        <v>22</v>
      </c>
    </row>
    <row r="276" s="2" customFormat="1" ht="24.15" customHeight="1">
      <c r="A276" s="39"/>
      <c r="B276" s="173"/>
      <c r="C276" s="217" t="s">
        <v>508</v>
      </c>
      <c r="D276" s="217" t="s">
        <v>249</v>
      </c>
      <c r="E276" s="218" t="s">
        <v>509</v>
      </c>
      <c r="F276" s="219" t="s">
        <v>510</v>
      </c>
      <c r="G276" s="220" t="s">
        <v>384</v>
      </c>
      <c r="H276" s="221">
        <v>1</v>
      </c>
      <c r="I276" s="222"/>
      <c r="J276" s="223">
        <f>ROUND(I276*H276,2)</f>
        <v>0</v>
      </c>
      <c r="K276" s="219" t="s">
        <v>3</v>
      </c>
      <c r="L276" s="224"/>
      <c r="M276" s="225" t="s">
        <v>3</v>
      </c>
      <c r="N276" s="226" t="s">
        <v>45</v>
      </c>
      <c r="O276" s="73"/>
      <c r="P276" s="183">
        <f>O276*H276</f>
        <v>0</v>
      </c>
      <c r="Q276" s="183">
        <v>0.024330000000000001</v>
      </c>
      <c r="R276" s="183">
        <f>Q276*H276</f>
        <v>0.024330000000000001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202</v>
      </c>
      <c r="AT276" s="185" t="s">
        <v>249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511</v>
      </c>
    </row>
    <row r="277" s="2" customFormat="1" ht="24.15" customHeight="1">
      <c r="A277" s="39"/>
      <c r="B277" s="173"/>
      <c r="C277" s="217" t="s">
        <v>512</v>
      </c>
      <c r="D277" s="217" t="s">
        <v>249</v>
      </c>
      <c r="E277" s="218" t="s">
        <v>513</v>
      </c>
      <c r="F277" s="219" t="s">
        <v>514</v>
      </c>
      <c r="G277" s="220" t="s">
        <v>384</v>
      </c>
      <c r="H277" s="221">
        <v>1</v>
      </c>
      <c r="I277" s="222"/>
      <c r="J277" s="223">
        <f>ROUND(I277*H277,2)</f>
        <v>0</v>
      </c>
      <c r="K277" s="219" t="s">
        <v>3</v>
      </c>
      <c r="L277" s="224"/>
      <c r="M277" s="225" t="s">
        <v>3</v>
      </c>
      <c r="N277" s="226" t="s">
        <v>45</v>
      </c>
      <c r="O277" s="73"/>
      <c r="P277" s="183">
        <f>O277*H277</f>
        <v>0</v>
      </c>
      <c r="Q277" s="183">
        <v>0.0063099999999999996</v>
      </c>
      <c r="R277" s="183">
        <f>Q277*H277</f>
        <v>0.0063099999999999996</v>
      </c>
      <c r="S277" s="183">
        <v>0</v>
      </c>
      <c r="T277" s="184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185" t="s">
        <v>202</v>
      </c>
      <c r="AT277" s="185" t="s">
        <v>249</v>
      </c>
      <c r="AU277" s="185" t="s">
        <v>22</v>
      </c>
      <c r="AY277" s="20" t="s">
        <v>156</v>
      </c>
      <c r="BE277" s="186">
        <f>IF(N277="základní",J277,0)</f>
        <v>0</v>
      </c>
      <c r="BF277" s="186">
        <f>IF(N277="snížená",J277,0)</f>
        <v>0</v>
      </c>
      <c r="BG277" s="186">
        <f>IF(N277="zákl. přenesená",J277,0)</f>
        <v>0</v>
      </c>
      <c r="BH277" s="186">
        <f>IF(N277="sníž. přenesená",J277,0)</f>
        <v>0</v>
      </c>
      <c r="BI277" s="186">
        <f>IF(N277="nulová",J277,0)</f>
        <v>0</v>
      </c>
      <c r="BJ277" s="20" t="s">
        <v>81</v>
      </c>
      <c r="BK277" s="186">
        <f>ROUND(I277*H277,2)</f>
        <v>0</v>
      </c>
      <c r="BL277" s="20" t="s">
        <v>163</v>
      </c>
      <c r="BM277" s="185" t="s">
        <v>515</v>
      </c>
    </row>
    <row r="278" s="2" customFormat="1" ht="24.15" customHeight="1">
      <c r="A278" s="39"/>
      <c r="B278" s="173"/>
      <c r="C278" s="217" t="s">
        <v>516</v>
      </c>
      <c r="D278" s="217" t="s">
        <v>249</v>
      </c>
      <c r="E278" s="218" t="s">
        <v>517</v>
      </c>
      <c r="F278" s="219" t="s">
        <v>518</v>
      </c>
      <c r="G278" s="220" t="s">
        <v>384</v>
      </c>
      <c r="H278" s="221">
        <v>48</v>
      </c>
      <c r="I278" s="222"/>
      <c r="J278" s="223">
        <f>ROUND(I278*H278,2)</f>
        <v>0</v>
      </c>
      <c r="K278" s="219" t="s">
        <v>3</v>
      </c>
      <c r="L278" s="224"/>
      <c r="M278" s="225" t="s">
        <v>3</v>
      </c>
      <c r="N278" s="226" t="s">
        <v>45</v>
      </c>
      <c r="O278" s="73"/>
      <c r="P278" s="183">
        <f>O278*H278</f>
        <v>0</v>
      </c>
      <c r="Q278" s="183">
        <v>0.00020000000000000001</v>
      </c>
      <c r="R278" s="183">
        <f>Q278*H278</f>
        <v>0.0096000000000000009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202</v>
      </c>
      <c r="AT278" s="185" t="s">
        <v>249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519</v>
      </c>
    </row>
    <row r="279" s="13" customFormat="1">
      <c r="A279" s="13"/>
      <c r="B279" s="192"/>
      <c r="C279" s="13"/>
      <c r="D279" s="193" t="s">
        <v>167</v>
      </c>
      <c r="E279" s="194" t="s">
        <v>3</v>
      </c>
      <c r="F279" s="195" t="s">
        <v>520</v>
      </c>
      <c r="G279" s="13"/>
      <c r="H279" s="196">
        <v>48</v>
      </c>
      <c r="I279" s="197"/>
      <c r="J279" s="13"/>
      <c r="K279" s="13"/>
      <c r="L279" s="192"/>
      <c r="M279" s="198"/>
      <c r="N279" s="199"/>
      <c r="O279" s="199"/>
      <c r="P279" s="199"/>
      <c r="Q279" s="199"/>
      <c r="R279" s="199"/>
      <c r="S279" s="199"/>
      <c r="T279" s="200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194" t="s">
        <v>167</v>
      </c>
      <c r="AU279" s="194" t="s">
        <v>22</v>
      </c>
      <c r="AV279" s="13" t="s">
        <v>22</v>
      </c>
      <c r="AW279" s="13" t="s">
        <v>36</v>
      </c>
      <c r="AX279" s="13" t="s">
        <v>74</v>
      </c>
      <c r="AY279" s="194" t="s">
        <v>156</v>
      </c>
    </row>
    <row r="280" s="14" customFormat="1">
      <c r="A280" s="14"/>
      <c r="B280" s="201"/>
      <c r="C280" s="14"/>
      <c r="D280" s="193" t="s">
        <v>167</v>
      </c>
      <c r="E280" s="202" t="s">
        <v>3</v>
      </c>
      <c r="F280" s="203" t="s">
        <v>174</v>
      </c>
      <c r="G280" s="14"/>
      <c r="H280" s="204">
        <v>48</v>
      </c>
      <c r="I280" s="205"/>
      <c r="J280" s="14"/>
      <c r="K280" s="14"/>
      <c r="L280" s="201"/>
      <c r="M280" s="206"/>
      <c r="N280" s="207"/>
      <c r="O280" s="207"/>
      <c r="P280" s="207"/>
      <c r="Q280" s="207"/>
      <c r="R280" s="207"/>
      <c r="S280" s="207"/>
      <c r="T280" s="208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02" t="s">
        <v>167</v>
      </c>
      <c r="AU280" s="202" t="s">
        <v>22</v>
      </c>
      <c r="AV280" s="14" t="s">
        <v>163</v>
      </c>
      <c r="AW280" s="14" t="s">
        <v>36</v>
      </c>
      <c r="AX280" s="14" t="s">
        <v>81</v>
      </c>
      <c r="AY280" s="202" t="s">
        <v>156</v>
      </c>
    </row>
    <row r="281" s="2" customFormat="1" ht="24.15" customHeight="1">
      <c r="A281" s="39"/>
      <c r="B281" s="173"/>
      <c r="C281" s="174" t="s">
        <v>521</v>
      </c>
      <c r="D281" s="174" t="s">
        <v>158</v>
      </c>
      <c r="E281" s="175" t="s">
        <v>522</v>
      </c>
      <c r="F281" s="176" t="s">
        <v>523</v>
      </c>
      <c r="G281" s="177" t="s">
        <v>384</v>
      </c>
      <c r="H281" s="178">
        <v>1</v>
      </c>
      <c r="I281" s="179"/>
      <c r="J281" s="180">
        <f>ROUND(I281*H281,2)</f>
        <v>0</v>
      </c>
      <c r="K281" s="176" t="s">
        <v>162</v>
      </c>
      <c r="L281" s="40"/>
      <c r="M281" s="181" t="s">
        <v>3</v>
      </c>
      <c r="N281" s="182" t="s">
        <v>45</v>
      </c>
      <c r="O281" s="73"/>
      <c r="P281" s="183">
        <f>O281*H281</f>
        <v>0</v>
      </c>
      <c r="Q281" s="183">
        <v>0.00545</v>
      </c>
      <c r="R281" s="183">
        <f>Q281*H281</f>
        <v>0.00545</v>
      </c>
      <c r="S281" s="183">
        <v>0</v>
      </c>
      <c r="T281" s="184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185" t="s">
        <v>163</v>
      </c>
      <c r="AT281" s="185" t="s">
        <v>158</v>
      </c>
      <c r="AU281" s="185" t="s">
        <v>22</v>
      </c>
      <c r="AY281" s="20" t="s">
        <v>156</v>
      </c>
      <c r="BE281" s="186">
        <f>IF(N281="základní",J281,0)</f>
        <v>0</v>
      </c>
      <c r="BF281" s="186">
        <f>IF(N281="snížená",J281,0)</f>
        <v>0</v>
      </c>
      <c r="BG281" s="186">
        <f>IF(N281="zákl. přenesená",J281,0)</f>
        <v>0</v>
      </c>
      <c r="BH281" s="186">
        <f>IF(N281="sníž. přenesená",J281,0)</f>
        <v>0</v>
      </c>
      <c r="BI281" s="186">
        <f>IF(N281="nulová",J281,0)</f>
        <v>0</v>
      </c>
      <c r="BJ281" s="20" t="s">
        <v>81</v>
      </c>
      <c r="BK281" s="186">
        <f>ROUND(I281*H281,2)</f>
        <v>0</v>
      </c>
      <c r="BL281" s="20" t="s">
        <v>163</v>
      </c>
      <c r="BM281" s="185" t="s">
        <v>524</v>
      </c>
    </row>
    <row r="282" s="2" customFormat="1">
      <c r="A282" s="39"/>
      <c r="B282" s="40"/>
      <c r="C282" s="39"/>
      <c r="D282" s="187" t="s">
        <v>165</v>
      </c>
      <c r="E282" s="39"/>
      <c r="F282" s="188" t="s">
        <v>525</v>
      </c>
      <c r="G282" s="39"/>
      <c r="H282" s="39"/>
      <c r="I282" s="189"/>
      <c r="J282" s="39"/>
      <c r="K282" s="39"/>
      <c r="L282" s="40"/>
      <c r="M282" s="190"/>
      <c r="N282" s="191"/>
      <c r="O282" s="73"/>
      <c r="P282" s="73"/>
      <c r="Q282" s="73"/>
      <c r="R282" s="73"/>
      <c r="S282" s="73"/>
      <c r="T282" s="74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20" t="s">
        <v>165</v>
      </c>
      <c r="AU282" s="20" t="s">
        <v>22</v>
      </c>
    </row>
    <row r="283" s="2" customFormat="1" ht="24.15" customHeight="1">
      <c r="A283" s="39"/>
      <c r="B283" s="173"/>
      <c r="C283" s="217" t="s">
        <v>526</v>
      </c>
      <c r="D283" s="217" t="s">
        <v>249</v>
      </c>
      <c r="E283" s="218" t="s">
        <v>527</v>
      </c>
      <c r="F283" s="219" t="s">
        <v>528</v>
      </c>
      <c r="G283" s="220" t="s">
        <v>384</v>
      </c>
      <c r="H283" s="221">
        <v>1</v>
      </c>
      <c r="I283" s="222"/>
      <c r="J283" s="223">
        <f>ROUND(I283*H283,2)</f>
        <v>0</v>
      </c>
      <c r="K283" s="219" t="s">
        <v>3</v>
      </c>
      <c r="L283" s="224"/>
      <c r="M283" s="225" t="s">
        <v>3</v>
      </c>
      <c r="N283" s="226" t="s">
        <v>45</v>
      </c>
      <c r="O283" s="73"/>
      <c r="P283" s="183">
        <f>O283*H283</f>
        <v>0</v>
      </c>
      <c r="Q283" s="183">
        <v>0.14699999999999999</v>
      </c>
      <c r="R283" s="183">
        <f>Q283*H283</f>
        <v>0.14699999999999999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202</v>
      </c>
      <c r="AT283" s="185" t="s">
        <v>249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529</v>
      </c>
    </row>
    <row r="284" s="2" customFormat="1" ht="24.15" customHeight="1">
      <c r="A284" s="39"/>
      <c r="B284" s="173"/>
      <c r="C284" s="217" t="s">
        <v>530</v>
      </c>
      <c r="D284" s="217" t="s">
        <v>249</v>
      </c>
      <c r="E284" s="218" t="s">
        <v>531</v>
      </c>
      <c r="F284" s="219" t="s">
        <v>532</v>
      </c>
      <c r="G284" s="220" t="s">
        <v>384</v>
      </c>
      <c r="H284" s="221">
        <v>1</v>
      </c>
      <c r="I284" s="222"/>
      <c r="J284" s="223">
        <f>ROUND(I284*H284,2)</f>
        <v>0</v>
      </c>
      <c r="K284" s="219" t="s">
        <v>3</v>
      </c>
      <c r="L284" s="224"/>
      <c r="M284" s="225" t="s">
        <v>3</v>
      </c>
      <c r="N284" s="226" t="s">
        <v>45</v>
      </c>
      <c r="O284" s="73"/>
      <c r="P284" s="183">
        <f>O284*H284</f>
        <v>0</v>
      </c>
      <c r="Q284" s="183">
        <v>0.0069199999999999999</v>
      </c>
      <c r="R284" s="183">
        <f>Q284*H284</f>
        <v>0.0069199999999999999</v>
      </c>
      <c r="S284" s="183">
        <v>0</v>
      </c>
      <c r="T284" s="184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185" t="s">
        <v>202</v>
      </c>
      <c r="AT284" s="185" t="s">
        <v>249</v>
      </c>
      <c r="AU284" s="185" t="s">
        <v>22</v>
      </c>
      <c r="AY284" s="20" t="s">
        <v>156</v>
      </c>
      <c r="BE284" s="186">
        <f>IF(N284="základní",J284,0)</f>
        <v>0</v>
      </c>
      <c r="BF284" s="186">
        <f>IF(N284="snížená",J284,0)</f>
        <v>0</v>
      </c>
      <c r="BG284" s="186">
        <f>IF(N284="zákl. přenesená",J284,0)</f>
        <v>0</v>
      </c>
      <c r="BH284" s="186">
        <f>IF(N284="sníž. přenesená",J284,0)</f>
        <v>0</v>
      </c>
      <c r="BI284" s="186">
        <f>IF(N284="nulová",J284,0)</f>
        <v>0</v>
      </c>
      <c r="BJ284" s="20" t="s">
        <v>81</v>
      </c>
      <c r="BK284" s="186">
        <f>ROUND(I284*H284,2)</f>
        <v>0</v>
      </c>
      <c r="BL284" s="20" t="s">
        <v>163</v>
      </c>
      <c r="BM284" s="185" t="s">
        <v>533</v>
      </c>
    </row>
    <row r="285" s="2" customFormat="1" ht="24.15" customHeight="1">
      <c r="A285" s="39"/>
      <c r="B285" s="173"/>
      <c r="C285" s="217" t="s">
        <v>534</v>
      </c>
      <c r="D285" s="217" t="s">
        <v>249</v>
      </c>
      <c r="E285" s="218" t="s">
        <v>535</v>
      </c>
      <c r="F285" s="219" t="s">
        <v>536</v>
      </c>
      <c r="G285" s="220" t="s">
        <v>384</v>
      </c>
      <c r="H285" s="221">
        <v>48</v>
      </c>
      <c r="I285" s="222"/>
      <c r="J285" s="223">
        <f>ROUND(I285*H285,2)</f>
        <v>0</v>
      </c>
      <c r="K285" s="219" t="s">
        <v>3</v>
      </c>
      <c r="L285" s="224"/>
      <c r="M285" s="225" t="s">
        <v>3</v>
      </c>
      <c r="N285" s="226" t="s">
        <v>45</v>
      </c>
      <c r="O285" s="73"/>
      <c r="P285" s="183">
        <f>O285*H285</f>
        <v>0</v>
      </c>
      <c r="Q285" s="183">
        <v>0.00044999999999999999</v>
      </c>
      <c r="R285" s="183">
        <f>Q285*H285</f>
        <v>0.021600000000000001</v>
      </c>
      <c r="S285" s="183">
        <v>0</v>
      </c>
      <c r="T285" s="184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185" t="s">
        <v>202</v>
      </c>
      <c r="AT285" s="185" t="s">
        <v>249</v>
      </c>
      <c r="AU285" s="185" t="s">
        <v>22</v>
      </c>
      <c r="AY285" s="20" t="s">
        <v>156</v>
      </c>
      <c r="BE285" s="186">
        <f>IF(N285="základní",J285,0)</f>
        <v>0</v>
      </c>
      <c r="BF285" s="186">
        <f>IF(N285="snížená",J285,0)</f>
        <v>0</v>
      </c>
      <c r="BG285" s="186">
        <f>IF(N285="zákl. přenesená",J285,0)</f>
        <v>0</v>
      </c>
      <c r="BH285" s="186">
        <f>IF(N285="sníž. přenesená",J285,0)</f>
        <v>0</v>
      </c>
      <c r="BI285" s="186">
        <f>IF(N285="nulová",J285,0)</f>
        <v>0</v>
      </c>
      <c r="BJ285" s="20" t="s">
        <v>81</v>
      </c>
      <c r="BK285" s="186">
        <f>ROUND(I285*H285,2)</f>
        <v>0</v>
      </c>
      <c r="BL285" s="20" t="s">
        <v>163</v>
      </c>
      <c r="BM285" s="185" t="s">
        <v>537</v>
      </c>
    </row>
    <row r="286" s="13" customFormat="1">
      <c r="A286" s="13"/>
      <c r="B286" s="192"/>
      <c r="C286" s="13"/>
      <c r="D286" s="193" t="s">
        <v>167</v>
      </c>
      <c r="E286" s="194" t="s">
        <v>3</v>
      </c>
      <c r="F286" s="195" t="s">
        <v>538</v>
      </c>
      <c r="G286" s="13"/>
      <c r="H286" s="196">
        <v>48</v>
      </c>
      <c r="I286" s="197"/>
      <c r="J286" s="13"/>
      <c r="K286" s="13"/>
      <c r="L286" s="192"/>
      <c r="M286" s="198"/>
      <c r="N286" s="199"/>
      <c r="O286" s="199"/>
      <c r="P286" s="199"/>
      <c r="Q286" s="199"/>
      <c r="R286" s="199"/>
      <c r="S286" s="199"/>
      <c r="T286" s="200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194" t="s">
        <v>167</v>
      </c>
      <c r="AU286" s="194" t="s">
        <v>22</v>
      </c>
      <c r="AV286" s="13" t="s">
        <v>22</v>
      </c>
      <c r="AW286" s="13" t="s">
        <v>36</v>
      </c>
      <c r="AX286" s="13" t="s">
        <v>74</v>
      </c>
      <c r="AY286" s="194" t="s">
        <v>156</v>
      </c>
    </row>
    <row r="287" s="14" customFormat="1">
      <c r="A287" s="14"/>
      <c r="B287" s="201"/>
      <c r="C287" s="14"/>
      <c r="D287" s="193" t="s">
        <v>167</v>
      </c>
      <c r="E287" s="202" t="s">
        <v>3</v>
      </c>
      <c r="F287" s="203" t="s">
        <v>174</v>
      </c>
      <c r="G287" s="14"/>
      <c r="H287" s="204">
        <v>48</v>
      </c>
      <c r="I287" s="205"/>
      <c r="J287" s="14"/>
      <c r="K287" s="14"/>
      <c r="L287" s="201"/>
      <c r="M287" s="206"/>
      <c r="N287" s="207"/>
      <c r="O287" s="207"/>
      <c r="P287" s="207"/>
      <c r="Q287" s="207"/>
      <c r="R287" s="207"/>
      <c r="S287" s="207"/>
      <c r="T287" s="208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02" t="s">
        <v>167</v>
      </c>
      <c r="AU287" s="202" t="s">
        <v>22</v>
      </c>
      <c r="AV287" s="14" t="s">
        <v>163</v>
      </c>
      <c r="AW287" s="14" t="s">
        <v>36</v>
      </c>
      <c r="AX287" s="14" t="s">
        <v>81</v>
      </c>
      <c r="AY287" s="202" t="s">
        <v>156</v>
      </c>
    </row>
    <row r="288" s="2" customFormat="1" ht="16.5" customHeight="1">
      <c r="A288" s="39"/>
      <c r="B288" s="173"/>
      <c r="C288" s="174" t="s">
        <v>539</v>
      </c>
      <c r="D288" s="174" t="s">
        <v>158</v>
      </c>
      <c r="E288" s="175" t="s">
        <v>540</v>
      </c>
      <c r="F288" s="176" t="s">
        <v>541</v>
      </c>
      <c r="G288" s="177" t="s">
        <v>161</v>
      </c>
      <c r="H288" s="178">
        <v>710.39999999999998</v>
      </c>
      <c r="I288" s="179"/>
      <c r="J288" s="180">
        <f>ROUND(I288*H288,2)</f>
        <v>0</v>
      </c>
      <c r="K288" s="176" t="s">
        <v>162</v>
      </c>
      <c r="L288" s="40"/>
      <c r="M288" s="181" t="s">
        <v>3</v>
      </c>
      <c r="N288" s="182" t="s">
        <v>45</v>
      </c>
      <c r="O288" s="73"/>
      <c r="P288" s="183">
        <f>O288*H288</f>
        <v>0</v>
      </c>
      <c r="Q288" s="183">
        <v>0</v>
      </c>
      <c r="R288" s="183">
        <f>Q288*H288</f>
        <v>0</v>
      </c>
      <c r="S288" s="183">
        <v>0</v>
      </c>
      <c r="T288" s="184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185" t="s">
        <v>163</v>
      </c>
      <c r="AT288" s="185" t="s">
        <v>158</v>
      </c>
      <c r="AU288" s="185" t="s">
        <v>22</v>
      </c>
      <c r="AY288" s="20" t="s">
        <v>156</v>
      </c>
      <c r="BE288" s="186">
        <f>IF(N288="základní",J288,0)</f>
        <v>0</v>
      </c>
      <c r="BF288" s="186">
        <f>IF(N288="snížená",J288,0)</f>
        <v>0</v>
      </c>
      <c r="BG288" s="186">
        <f>IF(N288="zákl. přenesená",J288,0)</f>
        <v>0</v>
      </c>
      <c r="BH288" s="186">
        <f>IF(N288="sníž. přenesená",J288,0)</f>
        <v>0</v>
      </c>
      <c r="BI288" s="186">
        <f>IF(N288="nulová",J288,0)</f>
        <v>0</v>
      </c>
      <c r="BJ288" s="20" t="s">
        <v>81</v>
      </c>
      <c r="BK288" s="186">
        <f>ROUND(I288*H288,2)</f>
        <v>0</v>
      </c>
      <c r="BL288" s="20" t="s">
        <v>163</v>
      </c>
      <c r="BM288" s="185" t="s">
        <v>542</v>
      </c>
    </row>
    <row r="289" s="2" customFormat="1">
      <c r="A289" s="39"/>
      <c r="B289" s="40"/>
      <c r="C289" s="39"/>
      <c r="D289" s="187" t="s">
        <v>165</v>
      </c>
      <c r="E289" s="39"/>
      <c r="F289" s="188" t="s">
        <v>543</v>
      </c>
      <c r="G289" s="39"/>
      <c r="H289" s="39"/>
      <c r="I289" s="189"/>
      <c r="J289" s="39"/>
      <c r="K289" s="39"/>
      <c r="L289" s="40"/>
      <c r="M289" s="190"/>
      <c r="N289" s="191"/>
      <c r="O289" s="73"/>
      <c r="P289" s="73"/>
      <c r="Q289" s="73"/>
      <c r="R289" s="73"/>
      <c r="S289" s="73"/>
      <c r="T289" s="74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20" t="s">
        <v>165</v>
      </c>
      <c r="AU289" s="20" t="s">
        <v>22</v>
      </c>
    </row>
    <row r="290" s="2" customFormat="1" ht="16.5" customHeight="1">
      <c r="A290" s="39"/>
      <c r="B290" s="173"/>
      <c r="C290" s="174" t="s">
        <v>544</v>
      </c>
      <c r="D290" s="174" t="s">
        <v>158</v>
      </c>
      <c r="E290" s="175" t="s">
        <v>545</v>
      </c>
      <c r="F290" s="176" t="s">
        <v>546</v>
      </c>
      <c r="G290" s="177" t="s">
        <v>161</v>
      </c>
      <c r="H290" s="178">
        <v>710.39999999999998</v>
      </c>
      <c r="I290" s="179"/>
      <c r="J290" s="180">
        <f>ROUND(I290*H290,2)</f>
        <v>0</v>
      </c>
      <c r="K290" s="176" t="s">
        <v>162</v>
      </c>
      <c r="L290" s="40"/>
      <c r="M290" s="181" t="s">
        <v>3</v>
      </c>
      <c r="N290" s="182" t="s">
        <v>45</v>
      </c>
      <c r="O290" s="73"/>
      <c r="P290" s="183">
        <f>O290*H290</f>
        <v>0</v>
      </c>
      <c r="Q290" s="183">
        <v>0</v>
      </c>
      <c r="R290" s="183">
        <f>Q290*H290</f>
        <v>0</v>
      </c>
      <c r="S290" s="183">
        <v>0</v>
      </c>
      <c r="T290" s="184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185" t="s">
        <v>163</v>
      </c>
      <c r="AT290" s="185" t="s">
        <v>158</v>
      </c>
      <c r="AU290" s="185" t="s">
        <v>22</v>
      </c>
      <c r="AY290" s="20" t="s">
        <v>156</v>
      </c>
      <c r="BE290" s="186">
        <f>IF(N290="základní",J290,0)</f>
        <v>0</v>
      </c>
      <c r="BF290" s="186">
        <f>IF(N290="snížená",J290,0)</f>
        <v>0</v>
      </c>
      <c r="BG290" s="186">
        <f>IF(N290="zákl. přenesená",J290,0)</f>
        <v>0</v>
      </c>
      <c r="BH290" s="186">
        <f>IF(N290="sníž. přenesená",J290,0)</f>
        <v>0</v>
      </c>
      <c r="BI290" s="186">
        <f>IF(N290="nulová",J290,0)</f>
        <v>0</v>
      </c>
      <c r="BJ290" s="20" t="s">
        <v>81</v>
      </c>
      <c r="BK290" s="186">
        <f>ROUND(I290*H290,2)</f>
        <v>0</v>
      </c>
      <c r="BL290" s="20" t="s">
        <v>163</v>
      </c>
      <c r="BM290" s="185" t="s">
        <v>547</v>
      </c>
    </row>
    <row r="291" s="2" customFormat="1">
      <c r="A291" s="39"/>
      <c r="B291" s="40"/>
      <c r="C291" s="39"/>
      <c r="D291" s="187" t="s">
        <v>165</v>
      </c>
      <c r="E291" s="39"/>
      <c r="F291" s="188" t="s">
        <v>548</v>
      </c>
      <c r="G291" s="39"/>
      <c r="H291" s="39"/>
      <c r="I291" s="189"/>
      <c r="J291" s="39"/>
      <c r="K291" s="39"/>
      <c r="L291" s="40"/>
      <c r="M291" s="190"/>
      <c r="N291" s="191"/>
      <c r="O291" s="73"/>
      <c r="P291" s="73"/>
      <c r="Q291" s="73"/>
      <c r="R291" s="73"/>
      <c r="S291" s="73"/>
      <c r="T291" s="74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20" t="s">
        <v>165</v>
      </c>
      <c r="AU291" s="20" t="s">
        <v>22</v>
      </c>
    </row>
    <row r="292" s="2" customFormat="1" ht="16.5" customHeight="1">
      <c r="A292" s="39"/>
      <c r="B292" s="173"/>
      <c r="C292" s="174" t="s">
        <v>549</v>
      </c>
      <c r="D292" s="174" t="s">
        <v>158</v>
      </c>
      <c r="E292" s="175" t="s">
        <v>550</v>
      </c>
      <c r="F292" s="176" t="s">
        <v>551</v>
      </c>
      <c r="G292" s="177" t="s">
        <v>384</v>
      </c>
      <c r="H292" s="178">
        <v>2</v>
      </c>
      <c r="I292" s="179"/>
      <c r="J292" s="180">
        <f>ROUND(I292*H292,2)</f>
        <v>0</v>
      </c>
      <c r="K292" s="176" t="s">
        <v>162</v>
      </c>
      <c r="L292" s="40"/>
      <c r="M292" s="181" t="s">
        <v>3</v>
      </c>
      <c r="N292" s="182" t="s">
        <v>45</v>
      </c>
      <c r="O292" s="73"/>
      <c r="P292" s="183">
        <f>O292*H292</f>
        <v>0</v>
      </c>
      <c r="Q292" s="183">
        <v>0.45937</v>
      </c>
      <c r="R292" s="183">
        <f>Q292*H292</f>
        <v>0.91874</v>
      </c>
      <c r="S292" s="183">
        <v>0</v>
      </c>
      <c r="T292" s="184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185" t="s">
        <v>163</v>
      </c>
      <c r="AT292" s="185" t="s">
        <v>158</v>
      </c>
      <c r="AU292" s="185" t="s">
        <v>22</v>
      </c>
      <c r="AY292" s="20" t="s">
        <v>156</v>
      </c>
      <c r="BE292" s="186">
        <f>IF(N292="základní",J292,0)</f>
        <v>0</v>
      </c>
      <c r="BF292" s="186">
        <f>IF(N292="snížená",J292,0)</f>
        <v>0</v>
      </c>
      <c r="BG292" s="186">
        <f>IF(N292="zákl. přenesená",J292,0)</f>
        <v>0</v>
      </c>
      <c r="BH292" s="186">
        <f>IF(N292="sníž. přenesená",J292,0)</f>
        <v>0</v>
      </c>
      <c r="BI292" s="186">
        <f>IF(N292="nulová",J292,0)</f>
        <v>0</v>
      </c>
      <c r="BJ292" s="20" t="s">
        <v>81</v>
      </c>
      <c r="BK292" s="186">
        <f>ROUND(I292*H292,2)</f>
        <v>0</v>
      </c>
      <c r="BL292" s="20" t="s">
        <v>163</v>
      </c>
      <c r="BM292" s="185" t="s">
        <v>552</v>
      </c>
    </row>
    <row r="293" s="2" customFormat="1">
      <c r="A293" s="39"/>
      <c r="B293" s="40"/>
      <c r="C293" s="39"/>
      <c r="D293" s="187" t="s">
        <v>165</v>
      </c>
      <c r="E293" s="39"/>
      <c r="F293" s="188" t="s">
        <v>553</v>
      </c>
      <c r="G293" s="39"/>
      <c r="H293" s="39"/>
      <c r="I293" s="189"/>
      <c r="J293" s="39"/>
      <c r="K293" s="39"/>
      <c r="L293" s="40"/>
      <c r="M293" s="190"/>
      <c r="N293" s="191"/>
      <c r="O293" s="73"/>
      <c r="P293" s="73"/>
      <c r="Q293" s="73"/>
      <c r="R293" s="73"/>
      <c r="S293" s="73"/>
      <c r="T293" s="74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20" t="s">
        <v>165</v>
      </c>
      <c r="AU293" s="20" t="s">
        <v>22</v>
      </c>
    </row>
    <row r="294" s="2" customFormat="1" ht="16.5" customHeight="1">
      <c r="A294" s="39"/>
      <c r="B294" s="173"/>
      <c r="C294" s="174" t="s">
        <v>554</v>
      </c>
      <c r="D294" s="174" t="s">
        <v>158</v>
      </c>
      <c r="E294" s="175" t="s">
        <v>555</v>
      </c>
      <c r="F294" s="176" t="s">
        <v>556</v>
      </c>
      <c r="G294" s="177" t="s">
        <v>384</v>
      </c>
      <c r="H294" s="178">
        <v>2</v>
      </c>
      <c r="I294" s="179"/>
      <c r="J294" s="180">
        <f>ROUND(I294*H294,2)</f>
        <v>0</v>
      </c>
      <c r="K294" s="176" t="s">
        <v>162</v>
      </c>
      <c r="L294" s="40"/>
      <c r="M294" s="181" t="s">
        <v>3</v>
      </c>
      <c r="N294" s="182" t="s">
        <v>45</v>
      </c>
      <c r="O294" s="73"/>
      <c r="P294" s="183">
        <f>O294*H294</f>
        <v>0</v>
      </c>
      <c r="Q294" s="183">
        <v>0.010189999999999999</v>
      </c>
      <c r="R294" s="183">
        <f>Q294*H294</f>
        <v>0.020379999999999999</v>
      </c>
      <c r="S294" s="183">
        <v>0</v>
      </c>
      <c r="T294" s="184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185" t="s">
        <v>163</v>
      </c>
      <c r="AT294" s="185" t="s">
        <v>158</v>
      </c>
      <c r="AU294" s="185" t="s">
        <v>22</v>
      </c>
      <c r="AY294" s="20" t="s">
        <v>156</v>
      </c>
      <c r="BE294" s="186">
        <f>IF(N294="základní",J294,0)</f>
        <v>0</v>
      </c>
      <c r="BF294" s="186">
        <f>IF(N294="snížená",J294,0)</f>
        <v>0</v>
      </c>
      <c r="BG294" s="186">
        <f>IF(N294="zákl. přenesená",J294,0)</f>
        <v>0</v>
      </c>
      <c r="BH294" s="186">
        <f>IF(N294="sníž. přenesená",J294,0)</f>
        <v>0</v>
      </c>
      <c r="BI294" s="186">
        <f>IF(N294="nulová",J294,0)</f>
        <v>0</v>
      </c>
      <c r="BJ294" s="20" t="s">
        <v>81</v>
      </c>
      <c r="BK294" s="186">
        <f>ROUND(I294*H294,2)</f>
        <v>0</v>
      </c>
      <c r="BL294" s="20" t="s">
        <v>163</v>
      </c>
      <c r="BM294" s="185" t="s">
        <v>557</v>
      </c>
    </row>
    <row r="295" s="2" customFormat="1">
      <c r="A295" s="39"/>
      <c r="B295" s="40"/>
      <c r="C295" s="39"/>
      <c r="D295" s="187" t="s">
        <v>165</v>
      </c>
      <c r="E295" s="39"/>
      <c r="F295" s="188" t="s">
        <v>558</v>
      </c>
      <c r="G295" s="39"/>
      <c r="H295" s="39"/>
      <c r="I295" s="189"/>
      <c r="J295" s="39"/>
      <c r="K295" s="39"/>
      <c r="L295" s="40"/>
      <c r="M295" s="190"/>
      <c r="N295" s="191"/>
      <c r="O295" s="73"/>
      <c r="P295" s="73"/>
      <c r="Q295" s="73"/>
      <c r="R295" s="73"/>
      <c r="S295" s="73"/>
      <c r="T295" s="74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20" t="s">
        <v>165</v>
      </c>
      <c r="AU295" s="20" t="s">
        <v>22</v>
      </c>
    </row>
    <row r="296" s="2" customFormat="1" ht="16.5" customHeight="1">
      <c r="A296" s="39"/>
      <c r="B296" s="173"/>
      <c r="C296" s="217" t="s">
        <v>559</v>
      </c>
      <c r="D296" s="217" t="s">
        <v>249</v>
      </c>
      <c r="E296" s="218" t="s">
        <v>560</v>
      </c>
      <c r="F296" s="219" t="s">
        <v>561</v>
      </c>
      <c r="G296" s="220" t="s">
        <v>384</v>
      </c>
      <c r="H296" s="221">
        <v>1</v>
      </c>
      <c r="I296" s="222"/>
      <c r="J296" s="223">
        <f>ROUND(I296*H296,2)</f>
        <v>0</v>
      </c>
      <c r="K296" s="219" t="s">
        <v>3</v>
      </c>
      <c r="L296" s="224"/>
      <c r="M296" s="225" t="s">
        <v>3</v>
      </c>
      <c r="N296" s="226" t="s">
        <v>45</v>
      </c>
      <c r="O296" s="73"/>
      <c r="P296" s="183">
        <f>O296*H296</f>
        <v>0</v>
      </c>
      <c r="Q296" s="183">
        <v>0.215</v>
      </c>
      <c r="R296" s="183">
        <f>Q296*H296</f>
        <v>0.215</v>
      </c>
      <c r="S296" s="183">
        <v>0</v>
      </c>
      <c r="T296" s="184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185" t="s">
        <v>202</v>
      </c>
      <c r="AT296" s="185" t="s">
        <v>249</v>
      </c>
      <c r="AU296" s="185" t="s">
        <v>22</v>
      </c>
      <c r="AY296" s="20" t="s">
        <v>156</v>
      </c>
      <c r="BE296" s="186">
        <f>IF(N296="základní",J296,0)</f>
        <v>0</v>
      </c>
      <c r="BF296" s="186">
        <f>IF(N296="snížená",J296,0)</f>
        <v>0</v>
      </c>
      <c r="BG296" s="186">
        <f>IF(N296="zákl. přenesená",J296,0)</f>
        <v>0</v>
      </c>
      <c r="BH296" s="186">
        <f>IF(N296="sníž. přenesená",J296,0)</f>
        <v>0</v>
      </c>
      <c r="BI296" s="186">
        <f>IF(N296="nulová",J296,0)</f>
        <v>0</v>
      </c>
      <c r="BJ296" s="20" t="s">
        <v>81</v>
      </c>
      <c r="BK296" s="186">
        <f>ROUND(I296*H296,2)</f>
        <v>0</v>
      </c>
      <c r="BL296" s="20" t="s">
        <v>163</v>
      </c>
      <c r="BM296" s="185" t="s">
        <v>562</v>
      </c>
    </row>
    <row r="297" s="2" customFormat="1" ht="16.5" customHeight="1">
      <c r="A297" s="39"/>
      <c r="B297" s="173"/>
      <c r="C297" s="217" t="s">
        <v>563</v>
      </c>
      <c r="D297" s="217" t="s">
        <v>249</v>
      </c>
      <c r="E297" s="218" t="s">
        <v>564</v>
      </c>
      <c r="F297" s="219" t="s">
        <v>565</v>
      </c>
      <c r="G297" s="220" t="s">
        <v>384</v>
      </c>
      <c r="H297" s="221">
        <v>1</v>
      </c>
      <c r="I297" s="222"/>
      <c r="J297" s="223">
        <f>ROUND(I297*H297,2)</f>
        <v>0</v>
      </c>
      <c r="K297" s="219" t="s">
        <v>3</v>
      </c>
      <c r="L297" s="224"/>
      <c r="M297" s="225" t="s">
        <v>3</v>
      </c>
      <c r="N297" s="226" t="s">
        <v>45</v>
      </c>
      <c r="O297" s="73"/>
      <c r="P297" s="183">
        <f>O297*H297</f>
        <v>0</v>
      </c>
      <c r="Q297" s="183">
        <v>0.42999999999999999</v>
      </c>
      <c r="R297" s="183">
        <f>Q297*H297</f>
        <v>0.42999999999999999</v>
      </c>
      <c r="S297" s="183">
        <v>0</v>
      </c>
      <c r="T297" s="184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185" t="s">
        <v>202</v>
      </c>
      <c r="AT297" s="185" t="s">
        <v>249</v>
      </c>
      <c r="AU297" s="185" t="s">
        <v>22</v>
      </c>
      <c r="AY297" s="20" t="s">
        <v>156</v>
      </c>
      <c r="BE297" s="186">
        <f>IF(N297="základní",J297,0)</f>
        <v>0</v>
      </c>
      <c r="BF297" s="186">
        <f>IF(N297="snížená",J297,0)</f>
        <v>0</v>
      </c>
      <c r="BG297" s="186">
        <f>IF(N297="zákl. přenesená",J297,0)</f>
        <v>0</v>
      </c>
      <c r="BH297" s="186">
        <f>IF(N297="sníž. přenesená",J297,0)</f>
        <v>0</v>
      </c>
      <c r="BI297" s="186">
        <f>IF(N297="nulová",J297,0)</f>
        <v>0</v>
      </c>
      <c r="BJ297" s="20" t="s">
        <v>81</v>
      </c>
      <c r="BK297" s="186">
        <f>ROUND(I297*H297,2)</f>
        <v>0</v>
      </c>
      <c r="BL297" s="20" t="s">
        <v>163</v>
      </c>
      <c r="BM297" s="185" t="s">
        <v>566</v>
      </c>
    </row>
    <row r="298" s="2" customFormat="1" ht="16.5" customHeight="1">
      <c r="A298" s="39"/>
      <c r="B298" s="173"/>
      <c r="C298" s="217" t="s">
        <v>567</v>
      </c>
      <c r="D298" s="217" t="s">
        <v>249</v>
      </c>
      <c r="E298" s="218" t="s">
        <v>568</v>
      </c>
      <c r="F298" s="219" t="s">
        <v>569</v>
      </c>
      <c r="G298" s="220" t="s">
        <v>384</v>
      </c>
      <c r="H298" s="221">
        <v>3</v>
      </c>
      <c r="I298" s="222"/>
      <c r="J298" s="223">
        <f>ROUND(I298*H298,2)</f>
        <v>0</v>
      </c>
      <c r="K298" s="219" t="s">
        <v>3</v>
      </c>
      <c r="L298" s="224"/>
      <c r="M298" s="225" t="s">
        <v>3</v>
      </c>
      <c r="N298" s="226" t="s">
        <v>45</v>
      </c>
      <c r="O298" s="73"/>
      <c r="P298" s="183">
        <f>O298*H298</f>
        <v>0</v>
      </c>
      <c r="Q298" s="183">
        <v>0.002</v>
      </c>
      <c r="R298" s="183">
        <f>Q298*H298</f>
        <v>0.0060000000000000001</v>
      </c>
      <c r="S298" s="183">
        <v>0</v>
      </c>
      <c r="T298" s="184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185" t="s">
        <v>202</v>
      </c>
      <c r="AT298" s="185" t="s">
        <v>249</v>
      </c>
      <c r="AU298" s="185" t="s">
        <v>22</v>
      </c>
      <c r="AY298" s="20" t="s">
        <v>156</v>
      </c>
      <c r="BE298" s="186">
        <f>IF(N298="základní",J298,0)</f>
        <v>0</v>
      </c>
      <c r="BF298" s="186">
        <f>IF(N298="snížená",J298,0)</f>
        <v>0</v>
      </c>
      <c r="BG298" s="186">
        <f>IF(N298="zákl. přenesená",J298,0)</f>
        <v>0</v>
      </c>
      <c r="BH298" s="186">
        <f>IF(N298="sníž. přenesená",J298,0)</f>
        <v>0</v>
      </c>
      <c r="BI298" s="186">
        <f>IF(N298="nulová",J298,0)</f>
        <v>0</v>
      </c>
      <c r="BJ298" s="20" t="s">
        <v>81</v>
      </c>
      <c r="BK298" s="186">
        <f>ROUND(I298*H298,2)</f>
        <v>0</v>
      </c>
      <c r="BL298" s="20" t="s">
        <v>163</v>
      </c>
      <c r="BM298" s="185" t="s">
        <v>570</v>
      </c>
    </row>
    <row r="299" s="2" customFormat="1" ht="16.5" customHeight="1">
      <c r="A299" s="39"/>
      <c r="B299" s="173"/>
      <c r="C299" s="174" t="s">
        <v>571</v>
      </c>
      <c r="D299" s="174" t="s">
        <v>158</v>
      </c>
      <c r="E299" s="175" t="s">
        <v>572</v>
      </c>
      <c r="F299" s="176" t="s">
        <v>573</v>
      </c>
      <c r="G299" s="177" t="s">
        <v>384</v>
      </c>
      <c r="H299" s="178">
        <v>1</v>
      </c>
      <c r="I299" s="179"/>
      <c r="J299" s="180">
        <f>ROUND(I299*H299,2)</f>
        <v>0</v>
      </c>
      <c r="K299" s="176" t="s">
        <v>162</v>
      </c>
      <c r="L299" s="40"/>
      <c r="M299" s="181" t="s">
        <v>3</v>
      </c>
      <c r="N299" s="182" t="s">
        <v>45</v>
      </c>
      <c r="O299" s="73"/>
      <c r="P299" s="183">
        <f>O299*H299</f>
        <v>0</v>
      </c>
      <c r="Q299" s="183">
        <v>0.01248</v>
      </c>
      <c r="R299" s="183">
        <f>Q299*H299</f>
        <v>0.01248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163</v>
      </c>
      <c r="AT299" s="185" t="s">
        <v>158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163</v>
      </c>
      <c r="BM299" s="185" t="s">
        <v>574</v>
      </c>
    </row>
    <row r="300" s="2" customFormat="1">
      <c r="A300" s="39"/>
      <c r="B300" s="40"/>
      <c r="C300" s="39"/>
      <c r="D300" s="187" t="s">
        <v>165</v>
      </c>
      <c r="E300" s="39"/>
      <c r="F300" s="188" t="s">
        <v>575</v>
      </c>
      <c r="G300" s="39"/>
      <c r="H300" s="39"/>
      <c r="I300" s="189"/>
      <c r="J300" s="39"/>
      <c r="K300" s="39"/>
      <c r="L300" s="40"/>
      <c r="M300" s="190"/>
      <c r="N300" s="191"/>
      <c r="O300" s="73"/>
      <c r="P300" s="73"/>
      <c r="Q300" s="73"/>
      <c r="R300" s="73"/>
      <c r="S300" s="73"/>
      <c r="T300" s="74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20" t="s">
        <v>165</v>
      </c>
      <c r="AU300" s="20" t="s">
        <v>22</v>
      </c>
    </row>
    <row r="301" s="2" customFormat="1" ht="16.5" customHeight="1">
      <c r="A301" s="39"/>
      <c r="B301" s="173"/>
      <c r="C301" s="217" t="s">
        <v>576</v>
      </c>
      <c r="D301" s="217" t="s">
        <v>249</v>
      </c>
      <c r="E301" s="218" t="s">
        <v>577</v>
      </c>
      <c r="F301" s="219" t="s">
        <v>578</v>
      </c>
      <c r="G301" s="220" t="s">
        <v>384</v>
      </c>
      <c r="H301" s="221">
        <v>1</v>
      </c>
      <c r="I301" s="222"/>
      <c r="J301" s="223">
        <f>ROUND(I301*H301,2)</f>
        <v>0</v>
      </c>
      <c r="K301" s="219" t="s">
        <v>3</v>
      </c>
      <c r="L301" s="224"/>
      <c r="M301" s="225" t="s">
        <v>3</v>
      </c>
      <c r="N301" s="226" t="s">
        <v>45</v>
      </c>
      <c r="O301" s="73"/>
      <c r="P301" s="183">
        <f>O301*H301</f>
        <v>0</v>
      </c>
      <c r="Q301" s="183">
        <v>0.58499999999999996</v>
      </c>
      <c r="R301" s="183">
        <f>Q301*H301</f>
        <v>0.58499999999999996</v>
      </c>
      <c r="S301" s="183">
        <v>0</v>
      </c>
      <c r="T301" s="184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185" t="s">
        <v>202</v>
      </c>
      <c r="AT301" s="185" t="s">
        <v>249</v>
      </c>
      <c r="AU301" s="185" t="s">
        <v>22</v>
      </c>
      <c r="AY301" s="20" t="s">
        <v>156</v>
      </c>
      <c r="BE301" s="186">
        <f>IF(N301="základní",J301,0)</f>
        <v>0</v>
      </c>
      <c r="BF301" s="186">
        <f>IF(N301="snížená",J301,0)</f>
        <v>0</v>
      </c>
      <c r="BG301" s="186">
        <f>IF(N301="zákl. přenesená",J301,0)</f>
        <v>0</v>
      </c>
      <c r="BH301" s="186">
        <f>IF(N301="sníž. přenesená",J301,0)</f>
        <v>0</v>
      </c>
      <c r="BI301" s="186">
        <f>IF(N301="nulová",J301,0)</f>
        <v>0</v>
      </c>
      <c r="BJ301" s="20" t="s">
        <v>81</v>
      </c>
      <c r="BK301" s="186">
        <f>ROUND(I301*H301,2)</f>
        <v>0</v>
      </c>
      <c r="BL301" s="20" t="s">
        <v>163</v>
      </c>
      <c r="BM301" s="185" t="s">
        <v>579</v>
      </c>
    </row>
    <row r="302" s="2" customFormat="1" ht="16.5" customHeight="1">
      <c r="A302" s="39"/>
      <c r="B302" s="173"/>
      <c r="C302" s="174" t="s">
        <v>580</v>
      </c>
      <c r="D302" s="174" t="s">
        <v>158</v>
      </c>
      <c r="E302" s="175" t="s">
        <v>581</v>
      </c>
      <c r="F302" s="176" t="s">
        <v>582</v>
      </c>
      <c r="G302" s="177" t="s">
        <v>384</v>
      </c>
      <c r="H302" s="178">
        <v>1</v>
      </c>
      <c r="I302" s="179"/>
      <c r="J302" s="180">
        <f>ROUND(I302*H302,2)</f>
        <v>0</v>
      </c>
      <c r="K302" s="176" t="s">
        <v>162</v>
      </c>
      <c r="L302" s="40"/>
      <c r="M302" s="181" t="s">
        <v>3</v>
      </c>
      <c r="N302" s="182" t="s">
        <v>45</v>
      </c>
      <c r="O302" s="73"/>
      <c r="P302" s="183">
        <f>O302*H302</f>
        <v>0</v>
      </c>
      <c r="Q302" s="183">
        <v>0.028539999999999999</v>
      </c>
      <c r="R302" s="183">
        <f>Q302*H302</f>
        <v>0.028539999999999999</v>
      </c>
      <c r="S302" s="183">
        <v>0</v>
      </c>
      <c r="T302" s="184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185" t="s">
        <v>163</v>
      </c>
      <c r="AT302" s="185" t="s">
        <v>158</v>
      </c>
      <c r="AU302" s="185" t="s">
        <v>22</v>
      </c>
      <c r="AY302" s="20" t="s">
        <v>156</v>
      </c>
      <c r="BE302" s="186">
        <f>IF(N302="základní",J302,0)</f>
        <v>0</v>
      </c>
      <c r="BF302" s="186">
        <f>IF(N302="snížená",J302,0)</f>
        <v>0</v>
      </c>
      <c r="BG302" s="186">
        <f>IF(N302="zákl. přenesená",J302,0)</f>
        <v>0</v>
      </c>
      <c r="BH302" s="186">
        <f>IF(N302="sníž. přenesená",J302,0)</f>
        <v>0</v>
      </c>
      <c r="BI302" s="186">
        <f>IF(N302="nulová",J302,0)</f>
        <v>0</v>
      </c>
      <c r="BJ302" s="20" t="s">
        <v>81</v>
      </c>
      <c r="BK302" s="186">
        <f>ROUND(I302*H302,2)</f>
        <v>0</v>
      </c>
      <c r="BL302" s="20" t="s">
        <v>163</v>
      </c>
      <c r="BM302" s="185" t="s">
        <v>583</v>
      </c>
    </row>
    <row r="303" s="2" customFormat="1">
      <c r="A303" s="39"/>
      <c r="B303" s="40"/>
      <c r="C303" s="39"/>
      <c r="D303" s="187" t="s">
        <v>165</v>
      </c>
      <c r="E303" s="39"/>
      <c r="F303" s="188" t="s">
        <v>584</v>
      </c>
      <c r="G303" s="39"/>
      <c r="H303" s="39"/>
      <c r="I303" s="189"/>
      <c r="J303" s="39"/>
      <c r="K303" s="39"/>
      <c r="L303" s="40"/>
      <c r="M303" s="190"/>
      <c r="N303" s="191"/>
      <c r="O303" s="73"/>
      <c r="P303" s="73"/>
      <c r="Q303" s="73"/>
      <c r="R303" s="73"/>
      <c r="S303" s="73"/>
      <c r="T303" s="74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20" t="s">
        <v>165</v>
      </c>
      <c r="AU303" s="20" t="s">
        <v>22</v>
      </c>
    </row>
    <row r="304" s="2" customFormat="1" ht="16.5" customHeight="1">
      <c r="A304" s="39"/>
      <c r="B304" s="173"/>
      <c r="C304" s="217" t="s">
        <v>585</v>
      </c>
      <c r="D304" s="217" t="s">
        <v>249</v>
      </c>
      <c r="E304" s="218" t="s">
        <v>586</v>
      </c>
      <c r="F304" s="219" t="s">
        <v>587</v>
      </c>
      <c r="G304" s="220" t="s">
        <v>384</v>
      </c>
      <c r="H304" s="221">
        <v>1</v>
      </c>
      <c r="I304" s="222"/>
      <c r="J304" s="223">
        <f>ROUND(I304*H304,2)</f>
        <v>0</v>
      </c>
      <c r="K304" s="219" t="s">
        <v>3</v>
      </c>
      <c r="L304" s="224"/>
      <c r="M304" s="225" t="s">
        <v>3</v>
      </c>
      <c r="N304" s="226" t="s">
        <v>45</v>
      </c>
      <c r="O304" s="73"/>
      <c r="P304" s="183">
        <f>O304*H304</f>
        <v>0</v>
      </c>
      <c r="Q304" s="183">
        <v>2.1000000000000001</v>
      </c>
      <c r="R304" s="183">
        <f>Q304*H304</f>
        <v>2.1000000000000001</v>
      </c>
      <c r="S304" s="183">
        <v>0</v>
      </c>
      <c r="T304" s="184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185" t="s">
        <v>202</v>
      </c>
      <c r="AT304" s="185" t="s">
        <v>249</v>
      </c>
      <c r="AU304" s="185" t="s">
        <v>22</v>
      </c>
      <c r="AY304" s="20" t="s">
        <v>156</v>
      </c>
      <c r="BE304" s="186">
        <f>IF(N304="základní",J304,0)</f>
        <v>0</v>
      </c>
      <c r="BF304" s="186">
        <f>IF(N304="snížená",J304,0)</f>
        <v>0</v>
      </c>
      <c r="BG304" s="186">
        <f>IF(N304="zákl. přenesená",J304,0)</f>
        <v>0</v>
      </c>
      <c r="BH304" s="186">
        <f>IF(N304="sníž. přenesená",J304,0)</f>
        <v>0</v>
      </c>
      <c r="BI304" s="186">
        <f>IF(N304="nulová",J304,0)</f>
        <v>0</v>
      </c>
      <c r="BJ304" s="20" t="s">
        <v>81</v>
      </c>
      <c r="BK304" s="186">
        <f>ROUND(I304*H304,2)</f>
        <v>0</v>
      </c>
      <c r="BL304" s="20" t="s">
        <v>163</v>
      </c>
      <c r="BM304" s="185" t="s">
        <v>588</v>
      </c>
    </row>
    <row r="305" s="2" customFormat="1" ht="16.5" customHeight="1">
      <c r="A305" s="39"/>
      <c r="B305" s="173"/>
      <c r="C305" s="174" t="s">
        <v>589</v>
      </c>
      <c r="D305" s="174" t="s">
        <v>158</v>
      </c>
      <c r="E305" s="175" t="s">
        <v>590</v>
      </c>
      <c r="F305" s="176" t="s">
        <v>591</v>
      </c>
      <c r="G305" s="177" t="s">
        <v>384</v>
      </c>
      <c r="H305" s="178">
        <v>1</v>
      </c>
      <c r="I305" s="179"/>
      <c r="J305" s="180">
        <f>ROUND(I305*H305,2)</f>
        <v>0</v>
      </c>
      <c r="K305" s="176" t="s">
        <v>162</v>
      </c>
      <c r="L305" s="40"/>
      <c r="M305" s="181" t="s">
        <v>3</v>
      </c>
      <c r="N305" s="182" t="s">
        <v>45</v>
      </c>
      <c r="O305" s="73"/>
      <c r="P305" s="183">
        <f>O305*H305</f>
        <v>0</v>
      </c>
      <c r="Q305" s="183">
        <v>0.21734000000000001</v>
      </c>
      <c r="R305" s="183">
        <f>Q305*H305</f>
        <v>0.21734000000000001</v>
      </c>
      <c r="S305" s="183">
        <v>0</v>
      </c>
      <c r="T305" s="184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185" t="s">
        <v>163</v>
      </c>
      <c r="AT305" s="185" t="s">
        <v>158</v>
      </c>
      <c r="AU305" s="185" t="s">
        <v>22</v>
      </c>
      <c r="AY305" s="20" t="s">
        <v>156</v>
      </c>
      <c r="BE305" s="186">
        <f>IF(N305="základní",J305,0)</f>
        <v>0</v>
      </c>
      <c r="BF305" s="186">
        <f>IF(N305="snížená",J305,0)</f>
        <v>0</v>
      </c>
      <c r="BG305" s="186">
        <f>IF(N305="zákl. přenesená",J305,0)</f>
        <v>0</v>
      </c>
      <c r="BH305" s="186">
        <f>IF(N305="sníž. přenesená",J305,0)</f>
        <v>0</v>
      </c>
      <c r="BI305" s="186">
        <f>IF(N305="nulová",J305,0)</f>
        <v>0</v>
      </c>
      <c r="BJ305" s="20" t="s">
        <v>81</v>
      </c>
      <c r="BK305" s="186">
        <f>ROUND(I305*H305,2)</f>
        <v>0</v>
      </c>
      <c r="BL305" s="20" t="s">
        <v>163</v>
      </c>
      <c r="BM305" s="185" t="s">
        <v>592</v>
      </c>
    </row>
    <row r="306" s="2" customFormat="1">
      <c r="A306" s="39"/>
      <c r="B306" s="40"/>
      <c r="C306" s="39"/>
      <c r="D306" s="187" t="s">
        <v>165</v>
      </c>
      <c r="E306" s="39"/>
      <c r="F306" s="188" t="s">
        <v>593</v>
      </c>
      <c r="G306" s="39"/>
      <c r="H306" s="39"/>
      <c r="I306" s="189"/>
      <c r="J306" s="39"/>
      <c r="K306" s="39"/>
      <c r="L306" s="40"/>
      <c r="M306" s="190"/>
      <c r="N306" s="191"/>
      <c r="O306" s="73"/>
      <c r="P306" s="73"/>
      <c r="Q306" s="73"/>
      <c r="R306" s="73"/>
      <c r="S306" s="73"/>
      <c r="T306" s="74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20" t="s">
        <v>165</v>
      </c>
      <c r="AU306" s="20" t="s">
        <v>22</v>
      </c>
    </row>
    <row r="307" s="2" customFormat="1" ht="16.5" customHeight="1">
      <c r="A307" s="39"/>
      <c r="B307" s="173"/>
      <c r="C307" s="217" t="s">
        <v>594</v>
      </c>
      <c r="D307" s="217" t="s">
        <v>249</v>
      </c>
      <c r="E307" s="218" t="s">
        <v>595</v>
      </c>
      <c r="F307" s="219" t="s">
        <v>596</v>
      </c>
      <c r="G307" s="220" t="s">
        <v>384</v>
      </c>
      <c r="H307" s="221">
        <v>1</v>
      </c>
      <c r="I307" s="222"/>
      <c r="J307" s="223">
        <f>ROUND(I307*H307,2)</f>
        <v>0</v>
      </c>
      <c r="K307" s="219" t="s">
        <v>3</v>
      </c>
      <c r="L307" s="224"/>
      <c r="M307" s="225" t="s">
        <v>3</v>
      </c>
      <c r="N307" s="226" t="s">
        <v>45</v>
      </c>
      <c r="O307" s="73"/>
      <c r="P307" s="183">
        <f>O307*H307</f>
        <v>0</v>
      </c>
      <c r="Q307" s="183">
        <v>0.071999999999999995</v>
      </c>
      <c r="R307" s="183">
        <f>Q307*H307</f>
        <v>0.071999999999999995</v>
      </c>
      <c r="S307" s="183">
        <v>0</v>
      </c>
      <c r="T307" s="184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185" t="s">
        <v>202</v>
      </c>
      <c r="AT307" s="185" t="s">
        <v>249</v>
      </c>
      <c r="AU307" s="185" t="s">
        <v>22</v>
      </c>
      <c r="AY307" s="20" t="s">
        <v>156</v>
      </c>
      <c r="BE307" s="186">
        <f>IF(N307="základní",J307,0)</f>
        <v>0</v>
      </c>
      <c r="BF307" s="186">
        <f>IF(N307="snížená",J307,0)</f>
        <v>0</v>
      </c>
      <c r="BG307" s="186">
        <f>IF(N307="zákl. přenesená",J307,0)</f>
        <v>0</v>
      </c>
      <c r="BH307" s="186">
        <f>IF(N307="sníž. přenesená",J307,0)</f>
        <v>0</v>
      </c>
      <c r="BI307" s="186">
        <f>IF(N307="nulová",J307,0)</f>
        <v>0</v>
      </c>
      <c r="BJ307" s="20" t="s">
        <v>81</v>
      </c>
      <c r="BK307" s="186">
        <f>ROUND(I307*H307,2)</f>
        <v>0</v>
      </c>
      <c r="BL307" s="20" t="s">
        <v>163</v>
      </c>
      <c r="BM307" s="185" t="s">
        <v>597</v>
      </c>
    </row>
    <row r="308" s="2" customFormat="1" ht="16.5" customHeight="1">
      <c r="A308" s="39"/>
      <c r="B308" s="173"/>
      <c r="C308" s="174" t="s">
        <v>598</v>
      </c>
      <c r="D308" s="174" t="s">
        <v>158</v>
      </c>
      <c r="E308" s="175" t="s">
        <v>599</v>
      </c>
      <c r="F308" s="176" t="s">
        <v>600</v>
      </c>
      <c r="G308" s="177" t="s">
        <v>384</v>
      </c>
      <c r="H308" s="178">
        <v>2</v>
      </c>
      <c r="I308" s="179"/>
      <c r="J308" s="180">
        <f>ROUND(I308*H308,2)</f>
        <v>0</v>
      </c>
      <c r="K308" s="176" t="s">
        <v>162</v>
      </c>
      <c r="L308" s="40"/>
      <c r="M308" s="181" t="s">
        <v>3</v>
      </c>
      <c r="N308" s="182" t="s">
        <v>45</v>
      </c>
      <c r="O308" s="73"/>
      <c r="P308" s="183">
        <f>O308*H308</f>
        <v>0</v>
      </c>
      <c r="Q308" s="183">
        <v>0.12303</v>
      </c>
      <c r="R308" s="183">
        <f>Q308*H308</f>
        <v>0.24606</v>
      </c>
      <c r="S308" s="183">
        <v>0</v>
      </c>
      <c r="T308" s="184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185" t="s">
        <v>163</v>
      </c>
      <c r="AT308" s="185" t="s">
        <v>158</v>
      </c>
      <c r="AU308" s="185" t="s">
        <v>22</v>
      </c>
      <c r="AY308" s="20" t="s">
        <v>156</v>
      </c>
      <c r="BE308" s="186">
        <f>IF(N308="základní",J308,0)</f>
        <v>0</v>
      </c>
      <c r="BF308" s="186">
        <f>IF(N308="snížená",J308,0)</f>
        <v>0</v>
      </c>
      <c r="BG308" s="186">
        <f>IF(N308="zákl. přenesená",J308,0)</f>
        <v>0</v>
      </c>
      <c r="BH308" s="186">
        <f>IF(N308="sníž. přenesená",J308,0)</f>
        <v>0</v>
      </c>
      <c r="BI308" s="186">
        <f>IF(N308="nulová",J308,0)</f>
        <v>0</v>
      </c>
      <c r="BJ308" s="20" t="s">
        <v>81</v>
      </c>
      <c r="BK308" s="186">
        <f>ROUND(I308*H308,2)</f>
        <v>0</v>
      </c>
      <c r="BL308" s="20" t="s">
        <v>163</v>
      </c>
      <c r="BM308" s="185" t="s">
        <v>601</v>
      </c>
    </row>
    <row r="309" s="2" customFormat="1">
      <c r="A309" s="39"/>
      <c r="B309" s="40"/>
      <c r="C309" s="39"/>
      <c r="D309" s="187" t="s">
        <v>165</v>
      </c>
      <c r="E309" s="39"/>
      <c r="F309" s="188" t="s">
        <v>602</v>
      </c>
      <c r="G309" s="39"/>
      <c r="H309" s="39"/>
      <c r="I309" s="189"/>
      <c r="J309" s="39"/>
      <c r="K309" s="39"/>
      <c r="L309" s="40"/>
      <c r="M309" s="190"/>
      <c r="N309" s="191"/>
      <c r="O309" s="73"/>
      <c r="P309" s="73"/>
      <c r="Q309" s="73"/>
      <c r="R309" s="73"/>
      <c r="S309" s="73"/>
      <c r="T309" s="74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20" t="s">
        <v>165</v>
      </c>
      <c r="AU309" s="20" t="s">
        <v>22</v>
      </c>
    </row>
    <row r="310" s="2" customFormat="1" ht="24.15" customHeight="1">
      <c r="A310" s="39"/>
      <c r="B310" s="173"/>
      <c r="C310" s="217" t="s">
        <v>603</v>
      </c>
      <c r="D310" s="217" t="s">
        <v>249</v>
      </c>
      <c r="E310" s="218" t="s">
        <v>604</v>
      </c>
      <c r="F310" s="219" t="s">
        <v>605</v>
      </c>
      <c r="G310" s="220" t="s">
        <v>384</v>
      </c>
      <c r="H310" s="221">
        <v>2</v>
      </c>
      <c r="I310" s="222"/>
      <c r="J310" s="223">
        <f>ROUND(I310*H310,2)</f>
        <v>0</v>
      </c>
      <c r="K310" s="219" t="s">
        <v>3</v>
      </c>
      <c r="L310" s="224"/>
      <c r="M310" s="225" t="s">
        <v>3</v>
      </c>
      <c r="N310" s="226" t="s">
        <v>45</v>
      </c>
      <c r="O310" s="73"/>
      <c r="P310" s="183">
        <f>O310*H310</f>
        <v>0</v>
      </c>
      <c r="Q310" s="183">
        <v>0.012999999999999999</v>
      </c>
      <c r="R310" s="183">
        <f>Q310*H310</f>
        <v>0.025999999999999999</v>
      </c>
      <c r="S310" s="183">
        <v>0</v>
      </c>
      <c r="T310" s="184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185" t="s">
        <v>202</v>
      </c>
      <c r="AT310" s="185" t="s">
        <v>249</v>
      </c>
      <c r="AU310" s="185" t="s">
        <v>22</v>
      </c>
      <c r="AY310" s="20" t="s">
        <v>156</v>
      </c>
      <c r="BE310" s="186">
        <f>IF(N310="základní",J310,0)</f>
        <v>0</v>
      </c>
      <c r="BF310" s="186">
        <f>IF(N310="snížená",J310,0)</f>
        <v>0</v>
      </c>
      <c r="BG310" s="186">
        <f>IF(N310="zákl. přenesená",J310,0)</f>
        <v>0</v>
      </c>
      <c r="BH310" s="186">
        <f>IF(N310="sníž. přenesená",J310,0)</f>
        <v>0</v>
      </c>
      <c r="BI310" s="186">
        <f>IF(N310="nulová",J310,0)</f>
        <v>0</v>
      </c>
      <c r="BJ310" s="20" t="s">
        <v>81</v>
      </c>
      <c r="BK310" s="186">
        <f>ROUND(I310*H310,2)</f>
        <v>0</v>
      </c>
      <c r="BL310" s="20" t="s">
        <v>163</v>
      </c>
      <c r="BM310" s="185" t="s">
        <v>606</v>
      </c>
    </row>
    <row r="311" s="2" customFormat="1" ht="24.15" customHeight="1">
      <c r="A311" s="39"/>
      <c r="B311" s="173"/>
      <c r="C311" s="217" t="s">
        <v>607</v>
      </c>
      <c r="D311" s="217" t="s">
        <v>249</v>
      </c>
      <c r="E311" s="218" t="s">
        <v>608</v>
      </c>
      <c r="F311" s="219" t="s">
        <v>609</v>
      </c>
      <c r="G311" s="220" t="s">
        <v>384</v>
      </c>
      <c r="H311" s="221">
        <v>2</v>
      </c>
      <c r="I311" s="222"/>
      <c r="J311" s="223">
        <f>ROUND(I311*H311,2)</f>
        <v>0</v>
      </c>
      <c r="K311" s="219" t="s">
        <v>3</v>
      </c>
      <c r="L311" s="224"/>
      <c r="M311" s="225" t="s">
        <v>3</v>
      </c>
      <c r="N311" s="226" t="s">
        <v>45</v>
      </c>
      <c r="O311" s="73"/>
      <c r="P311" s="183">
        <f>O311*H311</f>
        <v>0</v>
      </c>
      <c r="Q311" s="183">
        <v>0.00058</v>
      </c>
      <c r="R311" s="183">
        <f>Q311*H311</f>
        <v>0.00116</v>
      </c>
      <c r="S311" s="183">
        <v>0</v>
      </c>
      <c r="T311" s="184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185" t="s">
        <v>202</v>
      </c>
      <c r="AT311" s="185" t="s">
        <v>249</v>
      </c>
      <c r="AU311" s="185" t="s">
        <v>22</v>
      </c>
      <c r="AY311" s="20" t="s">
        <v>156</v>
      </c>
      <c r="BE311" s="186">
        <f>IF(N311="základní",J311,0)</f>
        <v>0</v>
      </c>
      <c r="BF311" s="186">
        <f>IF(N311="snížená",J311,0)</f>
        <v>0</v>
      </c>
      <c r="BG311" s="186">
        <f>IF(N311="zákl. přenesená",J311,0)</f>
        <v>0</v>
      </c>
      <c r="BH311" s="186">
        <f>IF(N311="sníž. přenesená",J311,0)</f>
        <v>0</v>
      </c>
      <c r="BI311" s="186">
        <f>IF(N311="nulová",J311,0)</f>
        <v>0</v>
      </c>
      <c r="BJ311" s="20" t="s">
        <v>81</v>
      </c>
      <c r="BK311" s="186">
        <f>ROUND(I311*H311,2)</f>
        <v>0</v>
      </c>
      <c r="BL311" s="20" t="s">
        <v>163</v>
      </c>
      <c r="BM311" s="185" t="s">
        <v>610</v>
      </c>
    </row>
    <row r="312" s="2" customFormat="1" ht="16.5" customHeight="1">
      <c r="A312" s="39"/>
      <c r="B312" s="173"/>
      <c r="C312" s="174" t="s">
        <v>611</v>
      </c>
      <c r="D312" s="174" t="s">
        <v>158</v>
      </c>
      <c r="E312" s="175" t="s">
        <v>612</v>
      </c>
      <c r="F312" s="176" t="s">
        <v>613</v>
      </c>
      <c r="G312" s="177" t="s">
        <v>384</v>
      </c>
      <c r="H312" s="178">
        <v>1</v>
      </c>
      <c r="I312" s="179"/>
      <c r="J312" s="180">
        <f>ROUND(I312*H312,2)</f>
        <v>0</v>
      </c>
      <c r="K312" s="176" t="s">
        <v>162</v>
      </c>
      <c r="L312" s="40"/>
      <c r="M312" s="181" t="s">
        <v>3</v>
      </c>
      <c r="N312" s="182" t="s">
        <v>45</v>
      </c>
      <c r="O312" s="73"/>
      <c r="P312" s="183">
        <f>O312*H312</f>
        <v>0</v>
      </c>
      <c r="Q312" s="183">
        <v>0.32906000000000002</v>
      </c>
      <c r="R312" s="183">
        <f>Q312*H312</f>
        <v>0.32906000000000002</v>
      </c>
      <c r="S312" s="183">
        <v>0</v>
      </c>
      <c r="T312" s="184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185" t="s">
        <v>163</v>
      </c>
      <c r="AT312" s="185" t="s">
        <v>158</v>
      </c>
      <c r="AU312" s="185" t="s">
        <v>22</v>
      </c>
      <c r="AY312" s="20" t="s">
        <v>156</v>
      </c>
      <c r="BE312" s="186">
        <f>IF(N312="základní",J312,0)</f>
        <v>0</v>
      </c>
      <c r="BF312" s="186">
        <f>IF(N312="snížená",J312,0)</f>
        <v>0</v>
      </c>
      <c r="BG312" s="186">
        <f>IF(N312="zákl. přenesená",J312,0)</f>
        <v>0</v>
      </c>
      <c r="BH312" s="186">
        <f>IF(N312="sníž. přenesená",J312,0)</f>
        <v>0</v>
      </c>
      <c r="BI312" s="186">
        <f>IF(N312="nulová",J312,0)</f>
        <v>0</v>
      </c>
      <c r="BJ312" s="20" t="s">
        <v>81</v>
      </c>
      <c r="BK312" s="186">
        <f>ROUND(I312*H312,2)</f>
        <v>0</v>
      </c>
      <c r="BL312" s="20" t="s">
        <v>163</v>
      </c>
      <c r="BM312" s="185" t="s">
        <v>614</v>
      </c>
    </row>
    <row r="313" s="2" customFormat="1">
      <c r="A313" s="39"/>
      <c r="B313" s="40"/>
      <c r="C313" s="39"/>
      <c r="D313" s="187" t="s">
        <v>165</v>
      </c>
      <c r="E313" s="39"/>
      <c r="F313" s="188" t="s">
        <v>615</v>
      </c>
      <c r="G313" s="39"/>
      <c r="H313" s="39"/>
      <c r="I313" s="189"/>
      <c r="J313" s="39"/>
      <c r="K313" s="39"/>
      <c r="L313" s="40"/>
      <c r="M313" s="190"/>
      <c r="N313" s="191"/>
      <c r="O313" s="73"/>
      <c r="P313" s="73"/>
      <c r="Q313" s="73"/>
      <c r="R313" s="73"/>
      <c r="S313" s="73"/>
      <c r="T313" s="74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20" t="s">
        <v>165</v>
      </c>
      <c r="AU313" s="20" t="s">
        <v>22</v>
      </c>
    </row>
    <row r="314" s="2" customFormat="1" ht="24.15" customHeight="1">
      <c r="A314" s="39"/>
      <c r="B314" s="173"/>
      <c r="C314" s="217" t="s">
        <v>616</v>
      </c>
      <c r="D314" s="217" t="s">
        <v>249</v>
      </c>
      <c r="E314" s="218" t="s">
        <v>617</v>
      </c>
      <c r="F314" s="219" t="s">
        <v>618</v>
      </c>
      <c r="G314" s="220" t="s">
        <v>384</v>
      </c>
      <c r="H314" s="221">
        <v>1</v>
      </c>
      <c r="I314" s="222"/>
      <c r="J314" s="223">
        <f>ROUND(I314*H314,2)</f>
        <v>0</v>
      </c>
      <c r="K314" s="219" t="s">
        <v>3</v>
      </c>
      <c r="L314" s="224"/>
      <c r="M314" s="225" t="s">
        <v>3</v>
      </c>
      <c r="N314" s="226" t="s">
        <v>45</v>
      </c>
      <c r="O314" s="73"/>
      <c r="P314" s="183">
        <f>O314*H314</f>
        <v>0</v>
      </c>
      <c r="Q314" s="183">
        <v>0.025649999999999999</v>
      </c>
      <c r="R314" s="183">
        <f>Q314*H314</f>
        <v>0.025649999999999999</v>
      </c>
      <c r="S314" s="183">
        <v>0</v>
      </c>
      <c r="T314" s="184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185" t="s">
        <v>202</v>
      </c>
      <c r="AT314" s="185" t="s">
        <v>249</v>
      </c>
      <c r="AU314" s="185" t="s">
        <v>22</v>
      </c>
      <c r="AY314" s="20" t="s">
        <v>156</v>
      </c>
      <c r="BE314" s="186">
        <f>IF(N314="základní",J314,0)</f>
        <v>0</v>
      </c>
      <c r="BF314" s="186">
        <f>IF(N314="snížená",J314,0)</f>
        <v>0</v>
      </c>
      <c r="BG314" s="186">
        <f>IF(N314="zákl. přenesená",J314,0)</f>
        <v>0</v>
      </c>
      <c r="BH314" s="186">
        <f>IF(N314="sníž. přenesená",J314,0)</f>
        <v>0</v>
      </c>
      <c r="BI314" s="186">
        <f>IF(N314="nulová",J314,0)</f>
        <v>0</v>
      </c>
      <c r="BJ314" s="20" t="s">
        <v>81</v>
      </c>
      <c r="BK314" s="186">
        <f>ROUND(I314*H314,2)</f>
        <v>0</v>
      </c>
      <c r="BL314" s="20" t="s">
        <v>163</v>
      </c>
      <c r="BM314" s="185" t="s">
        <v>619</v>
      </c>
    </row>
    <row r="315" s="2" customFormat="1" ht="24.15" customHeight="1">
      <c r="A315" s="39"/>
      <c r="B315" s="173"/>
      <c r="C315" s="217" t="s">
        <v>620</v>
      </c>
      <c r="D315" s="217" t="s">
        <v>249</v>
      </c>
      <c r="E315" s="218" t="s">
        <v>621</v>
      </c>
      <c r="F315" s="219" t="s">
        <v>622</v>
      </c>
      <c r="G315" s="220" t="s">
        <v>384</v>
      </c>
      <c r="H315" s="221">
        <v>1</v>
      </c>
      <c r="I315" s="222"/>
      <c r="J315" s="223">
        <f>ROUND(I315*H315,2)</f>
        <v>0</v>
      </c>
      <c r="K315" s="219" t="s">
        <v>3</v>
      </c>
      <c r="L315" s="224"/>
      <c r="M315" s="225" t="s">
        <v>3</v>
      </c>
      <c r="N315" s="226" t="s">
        <v>45</v>
      </c>
      <c r="O315" s="73"/>
      <c r="P315" s="183">
        <f>O315*H315</f>
        <v>0</v>
      </c>
      <c r="Q315" s="183">
        <v>0.0027000000000000001</v>
      </c>
      <c r="R315" s="183">
        <f>Q315*H315</f>
        <v>0.0027000000000000001</v>
      </c>
      <c r="S315" s="183">
        <v>0</v>
      </c>
      <c r="T315" s="184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185" t="s">
        <v>202</v>
      </c>
      <c r="AT315" s="185" t="s">
        <v>249</v>
      </c>
      <c r="AU315" s="185" t="s">
        <v>22</v>
      </c>
      <c r="AY315" s="20" t="s">
        <v>156</v>
      </c>
      <c r="BE315" s="186">
        <f>IF(N315="základní",J315,0)</f>
        <v>0</v>
      </c>
      <c r="BF315" s="186">
        <f>IF(N315="snížená",J315,0)</f>
        <v>0</v>
      </c>
      <c r="BG315" s="186">
        <f>IF(N315="zákl. přenesená",J315,0)</f>
        <v>0</v>
      </c>
      <c r="BH315" s="186">
        <f>IF(N315="sníž. přenesená",J315,0)</f>
        <v>0</v>
      </c>
      <c r="BI315" s="186">
        <f>IF(N315="nulová",J315,0)</f>
        <v>0</v>
      </c>
      <c r="BJ315" s="20" t="s">
        <v>81</v>
      </c>
      <c r="BK315" s="186">
        <f>ROUND(I315*H315,2)</f>
        <v>0</v>
      </c>
      <c r="BL315" s="20" t="s">
        <v>163</v>
      </c>
      <c r="BM315" s="185" t="s">
        <v>623</v>
      </c>
    </row>
    <row r="316" s="2" customFormat="1" ht="16.5" customHeight="1">
      <c r="A316" s="39"/>
      <c r="B316" s="173"/>
      <c r="C316" s="174" t="s">
        <v>624</v>
      </c>
      <c r="D316" s="174" t="s">
        <v>158</v>
      </c>
      <c r="E316" s="175" t="s">
        <v>625</v>
      </c>
      <c r="F316" s="176" t="s">
        <v>626</v>
      </c>
      <c r="G316" s="177" t="s">
        <v>384</v>
      </c>
      <c r="H316" s="178">
        <v>4</v>
      </c>
      <c r="I316" s="179"/>
      <c r="J316" s="180">
        <f>ROUND(I316*H316,2)</f>
        <v>0</v>
      </c>
      <c r="K316" s="176" t="s">
        <v>162</v>
      </c>
      <c r="L316" s="40"/>
      <c r="M316" s="181" t="s">
        <v>3</v>
      </c>
      <c r="N316" s="182" t="s">
        <v>45</v>
      </c>
      <c r="O316" s="73"/>
      <c r="P316" s="183">
        <f>O316*H316</f>
        <v>0</v>
      </c>
      <c r="Q316" s="183">
        <v>0.00016000000000000001</v>
      </c>
      <c r="R316" s="183">
        <f>Q316*H316</f>
        <v>0.00064000000000000005</v>
      </c>
      <c r="S316" s="183">
        <v>0</v>
      </c>
      <c r="T316" s="184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185" t="s">
        <v>163</v>
      </c>
      <c r="AT316" s="185" t="s">
        <v>158</v>
      </c>
      <c r="AU316" s="185" t="s">
        <v>22</v>
      </c>
      <c r="AY316" s="20" t="s">
        <v>156</v>
      </c>
      <c r="BE316" s="186">
        <f>IF(N316="základní",J316,0)</f>
        <v>0</v>
      </c>
      <c r="BF316" s="186">
        <f>IF(N316="snížená",J316,0)</f>
        <v>0</v>
      </c>
      <c r="BG316" s="186">
        <f>IF(N316="zákl. přenesená",J316,0)</f>
        <v>0</v>
      </c>
      <c r="BH316" s="186">
        <f>IF(N316="sníž. přenesená",J316,0)</f>
        <v>0</v>
      </c>
      <c r="BI316" s="186">
        <f>IF(N316="nulová",J316,0)</f>
        <v>0</v>
      </c>
      <c r="BJ316" s="20" t="s">
        <v>81</v>
      </c>
      <c r="BK316" s="186">
        <f>ROUND(I316*H316,2)</f>
        <v>0</v>
      </c>
      <c r="BL316" s="20" t="s">
        <v>163</v>
      </c>
      <c r="BM316" s="185" t="s">
        <v>627</v>
      </c>
    </row>
    <row r="317" s="2" customFormat="1">
      <c r="A317" s="39"/>
      <c r="B317" s="40"/>
      <c r="C317" s="39"/>
      <c r="D317" s="187" t="s">
        <v>165</v>
      </c>
      <c r="E317" s="39"/>
      <c r="F317" s="188" t="s">
        <v>628</v>
      </c>
      <c r="G317" s="39"/>
      <c r="H317" s="39"/>
      <c r="I317" s="189"/>
      <c r="J317" s="39"/>
      <c r="K317" s="39"/>
      <c r="L317" s="40"/>
      <c r="M317" s="190"/>
      <c r="N317" s="191"/>
      <c r="O317" s="73"/>
      <c r="P317" s="73"/>
      <c r="Q317" s="73"/>
      <c r="R317" s="73"/>
      <c r="S317" s="73"/>
      <c r="T317" s="74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20" t="s">
        <v>165</v>
      </c>
      <c r="AU317" s="20" t="s">
        <v>22</v>
      </c>
    </row>
    <row r="318" s="2" customFormat="1" ht="16.5" customHeight="1">
      <c r="A318" s="39"/>
      <c r="B318" s="173"/>
      <c r="C318" s="174" t="s">
        <v>629</v>
      </c>
      <c r="D318" s="174" t="s">
        <v>158</v>
      </c>
      <c r="E318" s="175" t="s">
        <v>630</v>
      </c>
      <c r="F318" s="176" t="s">
        <v>631</v>
      </c>
      <c r="G318" s="177" t="s">
        <v>161</v>
      </c>
      <c r="H318" s="178">
        <v>714.89999999999998</v>
      </c>
      <c r="I318" s="179"/>
      <c r="J318" s="180">
        <f>ROUND(I318*H318,2)</f>
        <v>0</v>
      </c>
      <c r="K318" s="176" t="s">
        <v>162</v>
      </c>
      <c r="L318" s="40"/>
      <c r="M318" s="181" t="s">
        <v>3</v>
      </c>
      <c r="N318" s="182" t="s">
        <v>45</v>
      </c>
      <c r="O318" s="73"/>
      <c r="P318" s="183">
        <f>O318*H318</f>
        <v>0</v>
      </c>
      <c r="Q318" s="183">
        <v>0.00019000000000000001</v>
      </c>
      <c r="R318" s="183">
        <f>Q318*H318</f>
        <v>0.13583100000000001</v>
      </c>
      <c r="S318" s="183">
        <v>0</v>
      </c>
      <c r="T318" s="184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185" t="s">
        <v>163</v>
      </c>
      <c r="AT318" s="185" t="s">
        <v>158</v>
      </c>
      <c r="AU318" s="185" t="s">
        <v>22</v>
      </c>
      <c r="AY318" s="20" t="s">
        <v>156</v>
      </c>
      <c r="BE318" s="186">
        <f>IF(N318="základní",J318,0)</f>
        <v>0</v>
      </c>
      <c r="BF318" s="186">
        <f>IF(N318="snížená",J318,0)</f>
        <v>0</v>
      </c>
      <c r="BG318" s="186">
        <f>IF(N318="zákl. přenesená",J318,0)</f>
        <v>0</v>
      </c>
      <c r="BH318" s="186">
        <f>IF(N318="sníž. přenesená",J318,0)</f>
        <v>0</v>
      </c>
      <c r="BI318" s="186">
        <f>IF(N318="nulová",J318,0)</f>
        <v>0</v>
      </c>
      <c r="BJ318" s="20" t="s">
        <v>81</v>
      </c>
      <c r="BK318" s="186">
        <f>ROUND(I318*H318,2)</f>
        <v>0</v>
      </c>
      <c r="BL318" s="20" t="s">
        <v>163</v>
      </c>
      <c r="BM318" s="185" t="s">
        <v>632</v>
      </c>
    </row>
    <row r="319" s="2" customFormat="1">
      <c r="A319" s="39"/>
      <c r="B319" s="40"/>
      <c r="C319" s="39"/>
      <c r="D319" s="187" t="s">
        <v>165</v>
      </c>
      <c r="E319" s="39"/>
      <c r="F319" s="188" t="s">
        <v>633</v>
      </c>
      <c r="G319" s="39"/>
      <c r="H319" s="39"/>
      <c r="I319" s="189"/>
      <c r="J319" s="39"/>
      <c r="K319" s="39"/>
      <c r="L319" s="40"/>
      <c r="M319" s="190"/>
      <c r="N319" s="191"/>
      <c r="O319" s="73"/>
      <c r="P319" s="73"/>
      <c r="Q319" s="73"/>
      <c r="R319" s="73"/>
      <c r="S319" s="73"/>
      <c r="T319" s="74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T319" s="20" t="s">
        <v>165</v>
      </c>
      <c r="AU319" s="20" t="s">
        <v>22</v>
      </c>
    </row>
    <row r="320" s="13" customFormat="1">
      <c r="A320" s="13"/>
      <c r="B320" s="192"/>
      <c r="C320" s="13"/>
      <c r="D320" s="193" t="s">
        <v>167</v>
      </c>
      <c r="E320" s="194" t="s">
        <v>3</v>
      </c>
      <c r="F320" s="195" t="s">
        <v>634</v>
      </c>
      <c r="G320" s="13"/>
      <c r="H320" s="196">
        <v>714.89999999999998</v>
      </c>
      <c r="I320" s="197"/>
      <c r="J320" s="13"/>
      <c r="K320" s="13"/>
      <c r="L320" s="192"/>
      <c r="M320" s="198"/>
      <c r="N320" s="199"/>
      <c r="O320" s="199"/>
      <c r="P320" s="199"/>
      <c r="Q320" s="199"/>
      <c r="R320" s="199"/>
      <c r="S320" s="199"/>
      <c r="T320" s="200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194" t="s">
        <v>167</v>
      </c>
      <c r="AU320" s="194" t="s">
        <v>22</v>
      </c>
      <c r="AV320" s="13" t="s">
        <v>22</v>
      </c>
      <c r="AW320" s="13" t="s">
        <v>36</v>
      </c>
      <c r="AX320" s="13" t="s">
        <v>74</v>
      </c>
      <c r="AY320" s="194" t="s">
        <v>156</v>
      </c>
    </row>
    <row r="321" s="14" customFormat="1">
      <c r="A321" s="14"/>
      <c r="B321" s="201"/>
      <c r="C321" s="14"/>
      <c r="D321" s="193" t="s">
        <v>167</v>
      </c>
      <c r="E321" s="202" t="s">
        <v>3</v>
      </c>
      <c r="F321" s="203" t="s">
        <v>174</v>
      </c>
      <c r="G321" s="14"/>
      <c r="H321" s="204">
        <v>714.89999999999998</v>
      </c>
      <c r="I321" s="205"/>
      <c r="J321" s="14"/>
      <c r="K321" s="14"/>
      <c r="L321" s="201"/>
      <c r="M321" s="206"/>
      <c r="N321" s="207"/>
      <c r="O321" s="207"/>
      <c r="P321" s="207"/>
      <c r="Q321" s="207"/>
      <c r="R321" s="207"/>
      <c r="S321" s="207"/>
      <c r="T321" s="208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02" t="s">
        <v>167</v>
      </c>
      <c r="AU321" s="202" t="s">
        <v>22</v>
      </c>
      <c r="AV321" s="14" t="s">
        <v>163</v>
      </c>
      <c r="AW321" s="14" t="s">
        <v>36</v>
      </c>
      <c r="AX321" s="14" t="s">
        <v>81</v>
      </c>
      <c r="AY321" s="202" t="s">
        <v>156</v>
      </c>
    </row>
    <row r="322" s="2" customFormat="1" ht="16.5" customHeight="1">
      <c r="A322" s="39"/>
      <c r="B322" s="173"/>
      <c r="C322" s="174" t="s">
        <v>635</v>
      </c>
      <c r="D322" s="174" t="s">
        <v>158</v>
      </c>
      <c r="E322" s="175" t="s">
        <v>636</v>
      </c>
      <c r="F322" s="176" t="s">
        <v>637</v>
      </c>
      <c r="G322" s="177" t="s">
        <v>161</v>
      </c>
      <c r="H322" s="178">
        <v>34</v>
      </c>
      <c r="I322" s="179"/>
      <c r="J322" s="180">
        <f>ROUND(I322*H322,2)</f>
        <v>0</v>
      </c>
      <c r="K322" s="176" t="s">
        <v>162</v>
      </c>
      <c r="L322" s="40"/>
      <c r="M322" s="181" t="s">
        <v>3</v>
      </c>
      <c r="N322" s="182" t="s">
        <v>45</v>
      </c>
      <c r="O322" s="73"/>
      <c r="P322" s="183">
        <f>O322*H322</f>
        <v>0</v>
      </c>
      <c r="Q322" s="183">
        <v>9.0000000000000006E-05</v>
      </c>
      <c r="R322" s="183">
        <f>Q322*H322</f>
        <v>0.0030600000000000002</v>
      </c>
      <c r="S322" s="183">
        <v>0</v>
      </c>
      <c r="T322" s="184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185" t="s">
        <v>163</v>
      </c>
      <c r="AT322" s="185" t="s">
        <v>158</v>
      </c>
      <c r="AU322" s="185" t="s">
        <v>22</v>
      </c>
      <c r="AY322" s="20" t="s">
        <v>156</v>
      </c>
      <c r="BE322" s="186">
        <f>IF(N322="základní",J322,0)</f>
        <v>0</v>
      </c>
      <c r="BF322" s="186">
        <f>IF(N322="snížená",J322,0)</f>
        <v>0</v>
      </c>
      <c r="BG322" s="186">
        <f>IF(N322="zákl. přenesená",J322,0)</f>
        <v>0</v>
      </c>
      <c r="BH322" s="186">
        <f>IF(N322="sníž. přenesená",J322,0)</f>
        <v>0</v>
      </c>
      <c r="BI322" s="186">
        <f>IF(N322="nulová",J322,0)</f>
        <v>0</v>
      </c>
      <c r="BJ322" s="20" t="s">
        <v>81</v>
      </c>
      <c r="BK322" s="186">
        <f>ROUND(I322*H322,2)</f>
        <v>0</v>
      </c>
      <c r="BL322" s="20" t="s">
        <v>163</v>
      </c>
      <c r="BM322" s="185" t="s">
        <v>638</v>
      </c>
    </row>
    <row r="323" s="2" customFormat="1">
      <c r="A323" s="39"/>
      <c r="B323" s="40"/>
      <c r="C323" s="39"/>
      <c r="D323" s="187" t="s">
        <v>165</v>
      </c>
      <c r="E323" s="39"/>
      <c r="F323" s="188" t="s">
        <v>639</v>
      </c>
      <c r="G323" s="39"/>
      <c r="H323" s="39"/>
      <c r="I323" s="189"/>
      <c r="J323" s="39"/>
      <c r="K323" s="39"/>
      <c r="L323" s="40"/>
      <c r="M323" s="190"/>
      <c r="N323" s="191"/>
      <c r="O323" s="73"/>
      <c r="P323" s="73"/>
      <c r="Q323" s="73"/>
      <c r="R323" s="73"/>
      <c r="S323" s="73"/>
      <c r="T323" s="74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20" t="s">
        <v>165</v>
      </c>
      <c r="AU323" s="20" t="s">
        <v>22</v>
      </c>
    </row>
    <row r="324" s="13" customFormat="1">
      <c r="A324" s="13"/>
      <c r="B324" s="192"/>
      <c r="C324" s="13"/>
      <c r="D324" s="193" t="s">
        <v>167</v>
      </c>
      <c r="E324" s="194" t="s">
        <v>3</v>
      </c>
      <c r="F324" s="195" t="s">
        <v>640</v>
      </c>
      <c r="G324" s="13"/>
      <c r="H324" s="196">
        <v>34</v>
      </c>
      <c r="I324" s="197"/>
      <c r="J324" s="13"/>
      <c r="K324" s="13"/>
      <c r="L324" s="192"/>
      <c r="M324" s="198"/>
      <c r="N324" s="199"/>
      <c r="O324" s="199"/>
      <c r="P324" s="199"/>
      <c r="Q324" s="199"/>
      <c r="R324" s="199"/>
      <c r="S324" s="199"/>
      <c r="T324" s="200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194" t="s">
        <v>167</v>
      </c>
      <c r="AU324" s="194" t="s">
        <v>22</v>
      </c>
      <c r="AV324" s="13" t="s">
        <v>22</v>
      </c>
      <c r="AW324" s="13" t="s">
        <v>36</v>
      </c>
      <c r="AX324" s="13" t="s">
        <v>74</v>
      </c>
      <c r="AY324" s="194" t="s">
        <v>156</v>
      </c>
    </row>
    <row r="325" s="14" customFormat="1">
      <c r="A325" s="14"/>
      <c r="B325" s="201"/>
      <c r="C325" s="14"/>
      <c r="D325" s="193" t="s">
        <v>167</v>
      </c>
      <c r="E325" s="202" t="s">
        <v>3</v>
      </c>
      <c r="F325" s="203" t="s">
        <v>174</v>
      </c>
      <c r="G325" s="14"/>
      <c r="H325" s="204">
        <v>34</v>
      </c>
      <c r="I325" s="205"/>
      <c r="J325" s="14"/>
      <c r="K325" s="14"/>
      <c r="L325" s="201"/>
      <c r="M325" s="206"/>
      <c r="N325" s="207"/>
      <c r="O325" s="207"/>
      <c r="P325" s="207"/>
      <c r="Q325" s="207"/>
      <c r="R325" s="207"/>
      <c r="S325" s="207"/>
      <c r="T325" s="208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02" t="s">
        <v>167</v>
      </c>
      <c r="AU325" s="202" t="s">
        <v>22</v>
      </c>
      <c r="AV325" s="14" t="s">
        <v>163</v>
      </c>
      <c r="AW325" s="14" t="s">
        <v>36</v>
      </c>
      <c r="AX325" s="14" t="s">
        <v>81</v>
      </c>
      <c r="AY325" s="202" t="s">
        <v>156</v>
      </c>
    </row>
    <row r="326" s="12" customFormat="1" ht="22.8" customHeight="1">
      <c r="A326" s="12"/>
      <c r="B326" s="160"/>
      <c r="C326" s="12"/>
      <c r="D326" s="161" t="s">
        <v>73</v>
      </c>
      <c r="E326" s="171" t="s">
        <v>641</v>
      </c>
      <c r="F326" s="171" t="s">
        <v>642</v>
      </c>
      <c r="G326" s="12"/>
      <c r="H326" s="12"/>
      <c r="I326" s="163"/>
      <c r="J326" s="172">
        <f>BK326</f>
        <v>0</v>
      </c>
      <c r="K326" s="12"/>
      <c r="L326" s="160"/>
      <c r="M326" s="165"/>
      <c r="N326" s="166"/>
      <c r="O326" s="166"/>
      <c r="P326" s="167">
        <f>SUM(P327:P328)</f>
        <v>0</v>
      </c>
      <c r="Q326" s="166"/>
      <c r="R326" s="167">
        <f>SUM(R327:R328)</f>
        <v>0</v>
      </c>
      <c r="S326" s="166"/>
      <c r="T326" s="168">
        <f>SUM(T327:T328)</f>
        <v>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R326" s="161" t="s">
        <v>81</v>
      </c>
      <c r="AT326" s="169" t="s">
        <v>73</v>
      </c>
      <c r="AU326" s="169" t="s">
        <v>81</v>
      </c>
      <c r="AY326" s="161" t="s">
        <v>156</v>
      </c>
      <c r="BK326" s="170">
        <f>SUM(BK327:BK328)</f>
        <v>0</v>
      </c>
    </row>
    <row r="327" s="2" customFormat="1" ht="24.15" customHeight="1">
      <c r="A327" s="39"/>
      <c r="B327" s="173"/>
      <c r="C327" s="174" t="s">
        <v>643</v>
      </c>
      <c r="D327" s="174" t="s">
        <v>158</v>
      </c>
      <c r="E327" s="175" t="s">
        <v>644</v>
      </c>
      <c r="F327" s="176" t="s">
        <v>645</v>
      </c>
      <c r="G327" s="177" t="s">
        <v>313</v>
      </c>
      <c r="H327" s="178">
        <v>11.439</v>
      </c>
      <c r="I327" s="179"/>
      <c r="J327" s="180">
        <f>ROUND(I327*H327,2)</f>
        <v>0</v>
      </c>
      <c r="K327" s="176" t="s">
        <v>162</v>
      </c>
      <c r="L327" s="40"/>
      <c r="M327" s="181" t="s">
        <v>3</v>
      </c>
      <c r="N327" s="182" t="s">
        <v>45</v>
      </c>
      <c r="O327" s="73"/>
      <c r="P327" s="183">
        <f>O327*H327</f>
        <v>0</v>
      </c>
      <c r="Q327" s="183">
        <v>0</v>
      </c>
      <c r="R327" s="183">
        <f>Q327*H327</f>
        <v>0</v>
      </c>
      <c r="S327" s="183">
        <v>0</v>
      </c>
      <c r="T327" s="184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185" t="s">
        <v>163</v>
      </c>
      <c r="AT327" s="185" t="s">
        <v>158</v>
      </c>
      <c r="AU327" s="185" t="s">
        <v>22</v>
      </c>
      <c r="AY327" s="20" t="s">
        <v>156</v>
      </c>
      <c r="BE327" s="186">
        <f>IF(N327="základní",J327,0)</f>
        <v>0</v>
      </c>
      <c r="BF327" s="186">
        <f>IF(N327="snížená",J327,0)</f>
        <v>0</v>
      </c>
      <c r="BG327" s="186">
        <f>IF(N327="zákl. přenesená",J327,0)</f>
        <v>0</v>
      </c>
      <c r="BH327" s="186">
        <f>IF(N327="sníž. přenesená",J327,0)</f>
        <v>0</v>
      </c>
      <c r="BI327" s="186">
        <f>IF(N327="nulová",J327,0)</f>
        <v>0</v>
      </c>
      <c r="BJ327" s="20" t="s">
        <v>81</v>
      </c>
      <c r="BK327" s="186">
        <f>ROUND(I327*H327,2)</f>
        <v>0</v>
      </c>
      <c r="BL327" s="20" t="s">
        <v>163</v>
      </c>
      <c r="BM327" s="185" t="s">
        <v>646</v>
      </c>
    </row>
    <row r="328" s="2" customFormat="1">
      <c r="A328" s="39"/>
      <c r="B328" s="40"/>
      <c r="C328" s="39"/>
      <c r="D328" s="187" t="s">
        <v>165</v>
      </c>
      <c r="E328" s="39"/>
      <c r="F328" s="188" t="s">
        <v>647</v>
      </c>
      <c r="G328" s="39"/>
      <c r="H328" s="39"/>
      <c r="I328" s="189"/>
      <c r="J328" s="39"/>
      <c r="K328" s="39"/>
      <c r="L328" s="40"/>
      <c r="M328" s="227"/>
      <c r="N328" s="228"/>
      <c r="O328" s="229"/>
      <c r="P328" s="229"/>
      <c r="Q328" s="229"/>
      <c r="R328" s="229"/>
      <c r="S328" s="229"/>
      <c r="T328" s="230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20" t="s">
        <v>165</v>
      </c>
      <c r="AU328" s="20" t="s">
        <v>22</v>
      </c>
    </row>
    <row r="329" s="2" customFormat="1" ht="6.96" customHeight="1">
      <c r="A329" s="39"/>
      <c r="B329" s="56"/>
      <c r="C329" s="57"/>
      <c r="D329" s="57"/>
      <c r="E329" s="57"/>
      <c r="F329" s="57"/>
      <c r="G329" s="57"/>
      <c r="H329" s="57"/>
      <c r="I329" s="57"/>
      <c r="J329" s="57"/>
      <c r="K329" s="57"/>
      <c r="L329" s="40"/>
      <c r="M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</row>
  </sheetData>
  <autoFilter ref="C89:K32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94" r:id="rId1" display="https://podminky.urs.cz/item/CS_URS_2023_01/119001405"/>
    <hyperlink ref="F97" r:id="rId2" display="https://podminky.urs.cz/item/CS_URS_2023_01/119001412"/>
    <hyperlink ref="F101" r:id="rId3" display="https://podminky.urs.cz/item/CS_URS_2023_01/119001421"/>
    <hyperlink ref="F105" r:id="rId4" display="https://podminky.urs.cz/item/CS_URS_2023_01/119003131"/>
    <hyperlink ref="F109" r:id="rId5" display="https://podminky.urs.cz/item/CS_URS_2023_01/119003132"/>
    <hyperlink ref="F111" r:id="rId6" display="https://podminky.urs.cz/item/CS_URS_2023_01/119004111"/>
    <hyperlink ref="F115" r:id="rId7" display="https://podminky.urs.cz/item/CS_URS_2023_01/119004112"/>
    <hyperlink ref="F117" r:id="rId8" display="https://podminky.urs.cz/item/CS_URS_2023_01/121112003"/>
    <hyperlink ref="F121" r:id="rId9" display="https://podminky.urs.cz/item/CS_URS_2023_01/131151201"/>
    <hyperlink ref="F130" r:id="rId10" display="https://podminky.urs.cz/item/CS_URS_2023_01/131251201"/>
    <hyperlink ref="F134" r:id="rId11" display="https://podminky.urs.cz/item/CS_URS_2023_01/131351201"/>
    <hyperlink ref="F138" r:id="rId12" display="https://podminky.urs.cz/item/CS_URS_2023_01/139001101"/>
    <hyperlink ref="F143" r:id="rId13" display="https://podminky.urs.cz/item/CS_URS_2023_01/141721212"/>
    <hyperlink ref="F148" r:id="rId14" display="https://podminky.urs.cz/item/CS_URS_2023_01/151101201"/>
    <hyperlink ref="F154" r:id="rId15" display="https://podminky.urs.cz/item/CS_URS_2023_01/151101211"/>
    <hyperlink ref="F156" r:id="rId16" display="https://podminky.urs.cz/item/CS_URS_2023_01/162251102"/>
    <hyperlink ref="F160" r:id="rId17" display="https://podminky.urs.cz/item/CS_URS_2023_01/162251122"/>
    <hyperlink ref="F164" r:id="rId18" display="https://podminky.urs.cz/item/CS_URS_2023_01/162451106"/>
    <hyperlink ref="F171" r:id="rId19" display="https://podminky.urs.cz/item/CS_URS_2023_01/162451126"/>
    <hyperlink ref="F175" r:id="rId20" display="https://podminky.urs.cz/item/CS_URS_2023_01/167151101"/>
    <hyperlink ref="F180" r:id="rId21" display="https://podminky.urs.cz/item/CS_URS_2023_01/167151102"/>
    <hyperlink ref="F182" r:id="rId22" display="https://podminky.urs.cz/item/CS_URS_2023_01/171152501"/>
    <hyperlink ref="F186" r:id="rId23" display="https://podminky.urs.cz/item/CS_URS_2023_01/171201231"/>
    <hyperlink ref="F190" r:id="rId24" display="https://podminky.urs.cz/item/CS_URS_2023_01/171251201"/>
    <hyperlink ref="F194" r:id="rId25" display="https://podminky.urs.cz/item/CS_URS_2023_01/174151101"/>
    <hyperlink ref="F200" r:id="rId26" display="https://podminky.urs.cz/item/CS_URS_2023_01/175151101"/>
    <hyperlink ref="F207" r:id="rId27" display="https://podminky.urs.cz/item/CS_URS_2023_01/181311103"/>
    <hyperlink ref="F212" r:id="rId28" display="https://podminky.urs.cz/item/CS_URS_2023_01/451572111"/>
    <hyperlink ref="F216" r:id="rId29" display="https://podminky.urs.cz/item/CS_URS_2023_01/452311131"/>
    <hyperlink ref="F220" r:id="rId30" display="https://podminky.urs.cz/item/CS_URS_2023_01/452313131"/>
    <hyperlink ref="F225" r:id="rId31" display="https://podminky.urs.cz/item/CS_URS_2023_01/452351101"/>
    <hyperlink ref="F229" r:id="rId32" display="https://podminky.urs.cz/item/CS_URS_2023_01/452353101"/>
    <hyperlink ref="F234" r:id="rId33" display="https://podminky.urs.cz/item/CS_URS_2023_01/452386111"/>
    <hyperlink ref="F239" r:id="rId34" display="https://podminky.urs.cz/item/CS_URS_2023_01/857242122"/>
    <hyperlink ref="F242" r:id="rId35" display="https://podminky.urs.cz/item/CS_URS_2023_01/857262122"/>
    <hyperlink ref="F247" r:id="rId36" display="https://podminky.urs.cz/item/CS_URS_2023_01/857264122"/>
    <hyperlink ref="F252" r:id="rId37" display="https://podminky.urs.cz/item/CS_URS_2023_01/857372122"/>
    <hyperlink ref="F255" r:id="rId38" display="https://podminky.urs.cz/item/CS_URS_2023_01/857374122"/>
    <hyperlink ref="F258" r:id="rId39" display="https://podminky.urs.cz/item/CS_URS_2023_01/877251101"/>
    <hyperlink ref="F262" r:id="rId40" display="https://podminky.urs.cz/item/CS_URS_2023_01/877251110"/>
    <hyperlink ref="F265" r:id="rId41" display="https://podminky.urs.cz/item/CS_URS_2023_01/877251112"/>
    <hyperlink ref="F268" r:id="rId42" display="https://podminky.urs.cz/item/CS_URS_2023_01/891241112"/>
    <hyperlink ref="F272" r:id="rId43" display="https://podminky.urs.cz/item/CS_URS_2023_01/891247112"/>
    <hyperlink ref="F275" r:id="rId44" display="https://podminky.urs.cz/item/CS_URS_2023_01/891261112"/>
    <hyperlink ref="F282" r:id="rId45" display="https://podminky.urs.cz/item/CS_URS_2023_01/891371112"/>
    <hyperlink ref="F289" r:id="rId46" display="https://podminky.urs.cz/item/CS_URS_2023_01/892271111"/>
    <hyperlink ref="F291" r:id="rId47" display="https://podminky.urs.cz/item/CS_URS_2023_01/892273122"/>
    <hyperlink ref="F293" r:id="rId48" display="https://podminky.urs.cz/item/CS_URS_2023_01/892372111"/>
    <hyperlink ref="F295" r:id="rId49" display="https://podminky.urs.cz/item/CS_URS_2023_01/894411311"/>
    <hyperlink ref="F300" r:id="rId50" display="https://podminky.urs.cz/item/CS_URS_2023_01/894412411"/>
    <hyperlink ref="F303" r:id="rId51" display="https://podminky.urs.cz/item/CS_URS_2023_01/894414111"/>
    <hyperlink ref="F306" r:id="rId52" display="https://podminky.urs.cz/item/CS_URS_2023_01/899103112"/>
    <hyperlink ref="F309" r:id="rId53" display="https://podminky.urs.cz/item/CS_URS_2023_01/899401112"/>
    <hyperlink ref="F313" r:id="rId54" display="https://podminky.urs.cz/item/CS_URS_2023_01/899401113"/>
    <hyperlink ref="F317" r:id="rId55" display="https://podminky.urs.cz/item/CS_URS_2023_01/899713111"/>
    <hyperlink ref="F319" r:id="rId56" display="https://podminky.urs.cz/item/CS_URS_2023_01/899721111"/>
    <hyperlink ref="F323" r:id="rId57" display="https://podminky.urs.cz/item/CS_URS_2023_01/899722113"/>
    <hyperlink ref="F328" r:id="rId58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9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91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129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648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83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ROUND(J92,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ROUND((SUM(BE92:BE379)),  2)</f>
        <v>0</v>
      </c>
      <c r="G35" s="39"/>
      <c r="H35" s="39"/>
      <c r="I35" s="132">
        <v>0.20999999999999999</v>
      </c>
      <c r="J35" s="131">
        <f>ROUND(((SUM(BE92:BE379))*I35),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ROUND((SUM(BF92:BF379)),  2)</f>
        <v>0</v>
      </c>
      <c r="G36" s="39"/>
      <c r="H36" s="39"/>
      <c r="I36" s="132">
        <v>0.14999999999999999</v>
      </c>
      <c r="J36" s="131">
        <f>ROUND(((SUM(BF92:BF379))*I36),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ROUND((SUM(BG92:BG379)),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ROUND((SUM(BH92:BH379)),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ROUND((SUM(BI92:BI379)),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129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01.2 - Řad B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J92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J93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J94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J234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649</v>
      </c>
      <c r="E67" s="148"/>
      <c r="F67" s="148"/>
      <c r="G67" s="148"/>
      <c r="H67" s="148"/>
      <c r="I67" s="148"/>
      <c r="J67" s="149">
        <f>J261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139</v>
      </c>
      <c r="E68" s="148"/>
      <c r="F68" s="148"/>
      <c r="G68" s="148"/>
      <c r="H68" s="148"/>
      <c r="I68" s="148"/>
      <c r="J68" s="149">
        <f>J278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46"/>
      <c r="C69" s="10"/>
      <c r="D69" s="147" t="s">
        <v>650</v>
      </c>
      <c r="E69" s="148"/>
      <c r="F69" s="148"/>
      <c r="G69" s="148"/>
      <c r="H69" s="148"/>
      <c r="I69" s="148"/>
      <c r="J69" s="149">
        <f>J362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46"/>
      <c r="C70" s="10"/>
      <c r="D70" s="147" t="s">
        <v>140</v>
      </c>
      <c r="E70" s="148"/>
      <c r="F70" s="148"/>
      <c r="G70" s="148"/>
      <c r="H70" s="148"/>
      <c r="I70" s="148"/>
      <c r="J70" s="149">
        <f>J377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39"/>
      <c r="B71" s="40"/>
      <c r="C71" s="39"/>
      <c r="D71" s="39"/>
      <c r="E71" s="39"/>
      <c r="F71" s="39"/>
      <c r="G71" s="39"/>
      <c r="H71" s="39"/>
      <c r="I71" s="39"/>
      <c r="J71" s="39"/>
      <c r="K71" s="39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2" s="2" customFormat="1" ht="6.96" customHeight="1">
      <c r="A72" s="39"/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125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</row>
    <row r="76" s="2" customFormat="1" ht="6.96" customHeight="1">
      <c r="A76" s="39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24.96" customHeight="1">
      <c r="A77" s="39"/>
      <c r="B77" s="40"/>
      <c r="C77" s="24" t="s">
        <v>141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6.96" customHeight="1">
      <c r="A78" s="39"/>
      <c r="B78" s="40"/>
      <c r="C78" s="39"/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2" customHeight="1">
      <c r="A79" s="39"/>
      <c r="B79" s="40"/>
      <c r="C79" s="33" t="s">
        <v>17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6.5" customHeight="1">
      <c r="A80" s="39"/>
      <c r="B80" s="40"/>
      <c r="C80" s="39"/>
      <c r="D80" s="39"/>
      <c r="E80" s="124" t="str">
        <f>E7</f>
        <v>Kanalizace a vodovod Dolní Beřkovice a Podvlčí</v>
      </c>
      <c r="F80" s="33"/>
      <c r="G80" s="33"/>
      <c r="H80" s="33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1" customFormat="1" ht="12" customHeight="1">
      <c r="B81" s="23"/>
      <c r="C81" s="33" t="s">
        <v>128</v>
      </c>
      <c r="L81" s="23"/>
    </row>
    <row r="82" s="2" customFormat="1" ht="16.5" customHeight="1">
      <c r="A82" s="39"/>
      <c r="B82" s="40"/>
      <c r="C82" s="39"/>
      <c r="D82" s="39"/>
      <c r="E82" s="124" t="s">
        <v>129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130</v>
      </c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6.5" customHeight="1">
      <c r="A84" s="39"/>
      <c r="B84" s="40"/>
      <c r="C84" s="39"/>
      <c r="D84" s="39"/>
      <c r="E84" s="63" t="str">
        <f>E11</f>
        <v>IO 01.2 - Řad B</v>
      </c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23</v>
      </c>
      <c r="D86" s="39"/>
      <c r="E86" s="39"/>
      <c r="F86" s="28" t="str">
        <f>F14</f>
        <v xml:space="preserve"> </v>
      </c>
      <c r="G86" s="39"/>
      <c r="H86" s="39"/>
      <c r="I86" s="33" t="s">
        <v>25</v>
      </c>
      <c r="J86" s="65" t="str">
        <f>IF(J14="","",J14)</f>
        <v>18. 4. 2023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6.96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40.05" customHeight="1">
      <c r="A88" s="39"/>
      <c r="B88" s="40"/>
      <c r="C88" s="33" t="s">
        <v>27</v>
      </c>
      <c r="D88" s="39"/>
      <c r="E88" s="39"/>
      <c r="F88" s="28" t="str">
        <f>E17</f>
        <v>Obec Dolní Beřkovice, Kláštěrní 110, 27701</v>
      </c>
      <c r="G88" s="39"/>
      <c r="H88" s="39"/>
      <c r="I88" s="33" t="s">
        <v>33</v>
      </c>
      <c r="J88" s="37" t="str">
        <f>E23</f>
        <v>VHS PROJEKT s.r.o., Přemyslova 153, Kralupy n.Vlt.</v>
      </c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15" customHeight="1">
      <c r="A89" s="39"/>
      <c r="B89" s="40"/>
      <c r="C89" s="33" t="s">
        <v>31</v>
      </c>
      <c r="D89" s="39"/>
      <c r="E89" s="39"/>
      <c r="F89" s="28" t="str">
        <f>IF(E20="","",E20)</f>
        <v>Vyplň údaj</v>
      </c>
      <c r="G89" s="39"/>
      <c r="H89" s="39"/>
      <c r="I89" s="33" t="s">
        <v>37</v>
      </c>
      <c r="J89" s="37" t="str">
        <f>E26</f>
        <v xml:space="preserve"> </v>
      </c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0.32" customHeight="1">
      <c r="A90" s="39"/>
      <c r="B90" s="40"/>
      <c r="C90" s="39"/>
      <c r="D90" s="39"/>
      <c r="E90" s="39"/>
      <c r="F90" s="39"/>
      <c r="G90" s="39"/>
      <c r="H90" s="39"/>
      <c r="I90" s="39"/>
      <c r="J90" s="39"/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11" customFormat="1" ht="29.28" customHeight="1">
      <c r="A91" s="150"/>
      <c r="B91" s="151"/>
      <c r="C91" s="152" t="s">
        <v>142</v>
      </c>
      <c r="D91" s="153" t="s">
        <v>59</v>
      </c>
      <c r="E91" s="153" t="s">
        <v>55</v>
      </c>
      <c r="F91" s="153" t="s">
        <v>56</v>
      </c>
      <c r="G91" s="153" t="s">
        <v>143</v>
      </c>
      <c r="H91" s="153" t="s">
        <v>144</v>
      </c>
      <c r="I91" s="153" t="s">
        <v>145</v>
      </c>
      <c r="J91" s="153" t="s">
        <v>134</v>
      </c>
      <c r="K91" s="154" t="s">
        <v>146</v>
      </c>
      <c r="L91" s="155"/>
      <c r="M91" s="81" t="s">
        <v>3</v>
      </c>
      <c r="N91" s="82" t="s">
        <v>44</v>
      </c>
      <c r="O91" s="82" t="s">
        <v>147</v>
      </c>
      <c r="P91" s="82" t="s">
        <v>148</v>
      </c>
      <c r="Q91" s="82" t="s">
        <v>149</v>
      </c>
      <c r="R91" s="82" t="s">
        <v>150</v>
      </c>
      <c r="S91" s="82" t="s">
        <v>151</v>
      </c>
      <c r="T91" s="83" t="s">
        <v>152</v>
      </c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</row>
    <row r="92" s="2" customFormat="1" ht="22.8" customHeight="1">
      <c r="A92" s="39"/>
      <c r="B92" s="40"/>
      <c r="C92" s="88" t="s">
        <v>153</v>
      </c>
      <c r="D92" s="39"/>
      <c r="E92" s="39"/>
      <c r="F92" s="39"/>
      <c r="G92" s="39"/>
      <c r="H92" s="39"/>
      <c r="I92" s="39"/>
      <c r="J92" s="156">
        <f>BK92</f>
        <v>0</v>
      </c>
      <c r="K92" s="39"/>
      <c r="L92" s="40"/>
      <c r="M92" s="84"/>
      <c r="N92" s="69"/>
      <c r="O92" s="85"/>
      <c r="P92" s="157">
        <f>P93</f>
        <v>0</v>
      </c>
      <c r="Q92" s="85"/>
      <c r="R92" s="157">
        <f>R93</f>
        <v>61.009451999999996</v>
      </c>
      <c r="S92" s="85"/>
      <c r="T92" s="158">
        <f>T93</f>
        <v>41.995000000000005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T92" s="20" t="s">
        <v>73</v>
      </c>
      <c r="AU92" s="20" t="s">
        <v>135</v>
      </c>
      <c r="BK92" s="159">
        <f>BK93</f>
        <v>0</v>
      </c>
    </row>
    <row r="93" s="12" customFormat="1" ht="25.92" customHeight="1">
      <c r="A93" s="12"/>
      <c r="B93" s="160"/>
      <c r="C93" s="12"/>
      <c r="D93" s="161" t="s">
        <v>73</v>
      </c>
      <c r="E93" s="162" t="s">
        <v>154</v>
      </c>
      <c r="F93" s="162" t="s">
        <v>155</v>
      </c>
      <c r="G93" s="12"/>
      <c r="H93" s="12"/>
      <c r="I93" s="163"/>
      <c r="J93" s="164">
        <f>BK93</f>
        <v>0</v>
      </c>
      <c r="K93" s="12"/>
      <c r="L93" s="160"/>
      <c r="M93" s="165"/>
      <c r="N93" s="166"/>
      <c r="O93" s="166"/>
      <c r="P93" s="167">
        <f>P94+P234+P261+P278+P362+P377</f>
        <v>0</v>
      </c>
      <c r="Q93" s="166"/>
      <c r="R93" s="167">
        <f>R94+R234+R261+R278+R362+R377</f>
        <v>61.009451999999996</v>
      </c>
      <c r="S93" s="166"/>
      <c r="T93" s="168">
        <f>T94+T234+T261+T278+T362+T377</f>
        <v>41.995000000000005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161" t="s">
        <v>81</v>
      </c>
      <c r="AT93" s="169" t="s">
        <v>73</v>
      </c>
      <c r="AU93" s="169" t="s">
        <v>74</v>
      </c>
      <c r="AY93" s="161" t="s">
        <v>156</v>
      </c>
      <c r="BK93" s="170">
        <f>BK94+BK234+BK261+BK278+BK362+BK377</f>
        <v>0</v>
      </c>
    </row>
    <row r="94" s="12" customFormat="1" ht="22.8" customHeight="1">
      <c r="A94" s="12"/>
      <c r="B94" s="160"/>
      <c r="C94" s="12"/>
      <c r="D94" s="161" t="s">
        <v>73</v>
      </c>
      <c r="E94" s="171" t="s">
        <v>81</v>
      </c>
      <c r="F94" s="171" t="s">
        <v>157</v>
      </c>
      <c r="G94" s="12"/>
      <c r="H94" s="12"/>
      <c r="I94" s="163"/>
      <c r="J94" s="172">
        <f>BK94</f>
        <v>0</v>
      </c>
      <c r="K94" s="12"/>
      <c r="L94" s="160"/>
      <c r="M94" s="165"/>
      <c r="N94" s="166"/>
      <c r="O94" s="166"/>
      <c r="P94" s="167">
        <f>SUM(P95:P233)</f>
        <v>0</v>
      </c>
      <c r="Q94" s="166"/>
      <c r="R94" s="167">
        <f>SUM(R95:R233)</f>
        <v>6.9332838000000017</v>
      </c>
      <c r="S94" s="166"/>
      <c r="T94" s="168">
        <f>SUM(T95:T233)</f>
        <v>41.995000000000005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1" t="s">
        <v>81</v>
      </c>
      <c r="AT94" s="169" t="s">
        <v>73</v>
      </c>
      <c r="AU94" s="169" t="s">
        <v>81</v>
      </c>
      <c r="AY94" s="161" t="s">
        <v>156</v>
      </c>
      <c r="BK94" s="170">
        <f>SUM(BK95:BK233)</f>
        <v>0</v>
      </c>
    </row>
    <row r="95" s="2" customFormat="1" ht="37.8" customHeight="1">
      <c r="A95" s="39"/>
      <c r="B95" s="173"/>
      <c r="C95" s="174" t="s">
        <v>81</v>
      </c>
      <c r="D95" s="174" t="s">
        <v>158</v>
      </c>
      <c r="E95" s="175" t="s">
        <v>651</v>
      </c>
      <c r="F95" s="176" t="s">
        <v>652</v>
      </c>
      <c r="G95" s="177" t="s">
        <v>205</v>
      </c>
      <c r="H95" s="178">
        <v>39</v>
      </c>
      <c r="I95" s="179"/>
      <c r="J95" s="180">
        <f>ROUND(I95*H95,2)</f>
        <v>0</v>
      </c>
      <c r="K95" s="176" t="s">
        <v>162</v>
      </c>
      <c r="L95" s="40"/>
      <c r="M95" s="181" t="s">
        <v>3</v>
      </c>
      <c r="N95" s="182" t="s">
        <v>45</v>
      </c>
      <c r="O95" s="73"/>
      <c r="P95" s="183">
        <f>O95*H95</f>
        <v>0</v>
      </c>
      <c r="Q95" s="183">
        <v>0</v>
      </c>
      <c r="R95" s="183">
        <f>Q95*H95</f>
        <v>0</v>
      </c>
      <c r="S95" s="183">
        <v>0.28999999999999998</v>
      </c>
      <c r="T95" s="184">
        <f>S95*H95</f>
        <v>11.309999999999999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163</v>
      </c>
      <c r="AT95" s="185" t="s">
        <v>158</v>
      </c>
      <c r="AU95" s="185" t="s">
        <v>22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163</v>
      </c>
      <c r="BM95" s="185" t="s">
        <v>653</v>
      </c>
    </row>
    <row r="96" s="2" customFormat="1">
      <c r="A96" s="39"/>
      <c r="B96" s="40"/>
      <c r="C96" s="39"/>
      <c r="D96" s="187" t="s">
        <v>165</v>
      </c>
      <c r="E96" s="39"/>
      <c r="F96" s="188" t="s">
        <v>654</v>
      </c>
      <c r="G96" s="39"/>
      <c r="H96" s="39"/>
      <c r="I96" s="189"/>
      <c r="J96" s="39"/>
      <c r="K96" s="39"/>
      <c r="L96" s="40"/>
      <c r="M96" s="190"/>
      <c r="N96" s="191"/>
      <c r="O96" s="73"/>
      <c r="P96" s="73"/>
      <c r="Q96" s="73"/>
      <c r="R96" s="73"/>
      <c r="S96" s="73"/>
      <c r="T96" s="74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T96" s="20" t="s">
        <v>165</v>
      </c>
      <c r="AU96" s="20" t="s">
        <v>22</v>
      </c>
    </row>
    <row r="97" s="13" customFormat="1">
      <c r="A97" s="13"/>
      <c r="B97" s="192"/>
      <c r="C97" s="13"/>
      <c r="D97" s="193" t="s">
        <v>167</v>
      </c>
      <c r="E97" s="194" t="s">
        <v>3</v>
      </c>
      <c r="F97" s="195" t="s">
        <v>655</v>
      </c>
      <c r="G97" s="13"/>
      <c r="H97" s="196">
        <v>21</v>
      </c>
      <c r="I97" s="197"/>
      <c r="J97" s="13"/>
      <c r="K97" s="13"/>
      <c r="L97" s="192"/>
      <c r="M97" s="198"/>
      <c r="N97" s="199"/>
      <c r="O97" s="199"/>
      <c r="P97" s="199"/>
      <c r="Q97" s="199"/>
      <c r="R97" s="199"/>
      <c r="S97" s="199"/>
      <c r="T97" s="200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194" t="s">
        <v>167</v>
      </c>
      <c r="AU97" s="194" t="s">
        <v>22</v>
      </c>
      <c r="AV97" s="13" t="s">
        <v>22</v>
      </c>
      <c r="AW97" s="13" t="s">
        <v>36</v>
      </c>
      <c r="AX97" s="13" t="s">
        <v>74</v>
      </c>
      <c r="AY97" s="194" t="s">
        <v>156</v>
      </c>
    </row>
    <row r="98" s="13" customFormat="1">
      <c r="A98" s="13"/>
      <c r="B98" s="192"/>
      <c r="C98" s="13"/>
      <c r="D98" s="193" t="s">
        <v>167</v>
      </c>
      <c r="E98" s="194" t="s">
        <v>3</v>
      </c>
      <c r="F98" s="195" t="s">
        <v>656</v>
      </c>
      <c r="G98" s="13"/>
      <c r="H98" s="196">
        <v>18</v>
      </c>
      <c r="I98" s="197"/>
      <c r="J98" s="13"/>
      <c r="K98" s="13"/>
      <c r="L98" s="192"/>
      <c r="M98" s="198"/>
      <c r="N98" s="199"/>
      <c r="O98" s="199"/>
      <c r="P98" s="199"/>
      <c r="Q98" s="199"/>
      <c r="R98" s="199"/>
      <c r="S98" s="199"/>
      <c r="T98" s="200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194" t="s">
        <v>167</v>
      </c>
      <c r="AU98" s="194" t="s">
        <v>22</v>
      </c>
      <c r="AV98" s="13" t="s">
        <v>22</v>
      </c>
      <c r="AW98" s="13" t="s">
        <v>36</v>
      </c>
      <c r="AX98" s="13" t="s">
        <v>74</v>
      </c>
      <c r="AY98" s="194" t="s">
        <v>156</v>
      </c>
    </row>
    <row r="99" s="14" customFormat="1">
      <c r="A99" s="14"/>
      <c r="B99" s="201"/>
      <c r="C99" s="14"/>
      <c r="D99" s="193" t="s">
        <v>167</v>
      </c>
      <c r="E99" s="202" t="s">
        <v>3</v>
      </c>
      <c r="F99" s="203" t="s">
        <v>174</v>
      </c>
      <c r="G99" s="14"/>
      <c r="H99" s="204">
        <v>39</v>
      </c>
      <c r="I99" s="205"/>
      <c r="J99" s="14"/>
      <c r="K99" s="14"/>
      <c r="L99" s="201"/>
      <c r="M99" s="206"/>
      <c r="N99" s="207"/>
      <c r="O99" s="207"/>
      <c r="P99" s="207"/>
      <c r="Q99" s="207"/>
      <c r="R99" s="207"/>
      <c r="S99" s="207"/>
      <c r="T99" s="208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02" t="s">
        <v>167</v>
      </c>
      <c r="AU99" s="202" t="s">
        <v>22</v>
      </c>
      <c r="AV99" s="14" t="s">
        <v>163</v>
      </c>
      <c r="AW99" s="14" t="s">
        <v>36</v>
      </c>
      <c r="AX99" s="14" t="s">
        <v>81</v>
      </c>
      <c r="AY99" s="202" t="s">
        <v>156</v>
      </c>
    </row>
    <row r="100" s="2" customFormat="1" ht="37.8" customHeight="1">
      <c r="A100" s="39"/>
      <c r="B100" s="173"/>
      <c r="C100" s="174" t="s">
        <v>22</v>
      </c>
      <c r="D100" s="174" t="s">
        <v>158</v>
      </c>
      <c r="E100" s="175" t="s">
        <v>657</v>
      </c>
      <c r="F100" s="176" t="s">
        <v>658</v>
      </c>
      <c r="G100" s="177" t="s">
        <v>205</v>
      </c>
      <c r="H100" s="178">
        <v>39</v>
      </c>
      <c r="I100" s="179"/>
      <c r="J100" s="180">
        <f>ROUND(I100*H100,2)</f>
        <v>0</v>
      </c>
      <c r="K100" s="176" t="s">
        <v>162</v>
      </c>
      <c r="L100" s="40"/>
      <c r="M100" s="181" t="s">
        <v>3</v>
      </c>
      <c r="N100" s="182" t="s">
        <v>45</v>
      </c>
      <c r="O100" s="73"/>
      <c r="P100" s="183">
        <f>O100*H100</f>
        <v>0</v>
      </c>
      <c r="Q100" s="183">
        <v>0</v>
      </c>
      <c r="R100" s="183">
        <f>Q100*H100</f>
        <v>0</v>
      </c>
      <c r="S100" s="183">
        <v>0.32500000000000001</v>
      </c>
      <c r="T100" s="184">
        <f>S100*H100</f>
        <v>12.675000000000001</v>
      </c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R100" s="185" t="s">
        <v>163</v>
      </c>
      <c r="AT100" s="185" t="s">
        <v>158</v>
      </c>
      <c r="AU100" s="185" t="s">
        <v>22</v>
      </c>
      <c r="AY100" s="20" t="s">
        <v>156</v>
      </c>
      <c r="BE100" s="186">
        <f>IF(N100="základní",J100,0)</f>
        <v>0</v>
      </c>
      <c r="BF100" s="186">
        <f>IF(N100="snížená",J100,0)</f>
        <v>0</v>
      </c>
      <c r="BG100" s="186">
        <f>IF(N100="zákl. přenesená",J100,0)</f>
        <v>0</v>
      </c>
      <c r="BH100" s="186">
        <f>IF(N100="sníž. přenesená",J100,0)</f>
        <v>0</v>
      </c>
      <c r="BI100" s="186">
        <f>IF(N100="nulová",J100,0)</f>
        <v>0</v>
      </c>
      <c r="BJ100" s="20" t="s">
        <v>81</v>
      </c>
      <c r="BK100" s="186">
        <f>ROUND(I100*H100,2)</f>
        <v>0</v>
      </c>
      <c r="BL100" s="20" t="s">
        <v>163</v>
      </c>
      <c r="BM100" s="185" t="s">
        <v>659</v>
      </c>
    </row>
    <row r="101" s="2" customFormat="1">
      <c r="A101" s="39"/>
      <c r="B101" s="40"/>
      <c r="C101" s="39"/>
      <c r="D101" s="187" t="s">
        <v>165</v>
      </c>
      <c r="E101" s="39"/>
      <c r="F101" s="188" t="s">
        <v>660</v>
      </c>
      <c r="G101" s="39"/>
      <c r="H101" s="39"/>
      <c r="I101" s="189"/>
      <c r="J101" s="39"/>
      <c r="K101" s="39"/>
      <c r="L101" s="40"/>
      <c r="M101" s="190"/>
      <c r="N101" s="191"/>
      <c r="O101" s="73"/>
      <c r="P101" s="73"/>
      <c r="Q101" s="73"/>
      <c r="R101" s="73"/>
      <c r="S101" s="73"/>
      <c r="T101" s="74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T101" s="20" t="s">
        <v>165</v>
      </c>
      <c r="AU101" s="20" t="s">
        <v>22</v>
      </c>
    </row>
    <row r="102" s="2" customFormat="1" ht="37.8" customHeight="1">
      <c r="A102" s="39"/>
      <c r="B102" s="173"/>
      <c r="C102" s="174" t="s">
        <v>175</v>
      </c>
      <c r="D102" s="174" t="s">
        <v>158</v>
      </c>
      <c r="E102" s="175" t="s">
        <v>661</v>
      </c>
      <c r="F102" s="176" t="s">
        <v>662</v>
      </c>
      <c r="G102" s="177" t="s">
        <v>205</v>
      </c>
      <c r="H102" s="178">
        <v>39</v>
      </c>
      <c r="I102" s="179"/>
      <c r="J102" s="180">
        <f>ROUND(I102*H102,2)</f>
        <v>0</v>
      </c>
      <c r="K102" s="176" t="s">
        <v>162</v>
      </c>
      <c r="L102" s="40"/>
      <c r="M102" s="181" t="s">
        <v>3</v>
      </c>
      <c r="N102" s="182" t="s">
        <v>45</v>
      </c>
      <c r="O102" s="73"/>
      <c r="P102" s="183">
        <f>O102*H102</f>
        <v>0</v>
      </c>
      <c r="Q102" s="183">
        <v>0</v>
      </c>
      <c r="R102" s="183">
        <f>Q102*H102</f>
        <v>0</v>
      </c>
      <c r="S102" s="183">
        <v>0.22</v>
      </c>
      <c r="T102" s="184">
        <f>S102*H102</f>
        <v>8.5800000000000001</v>
      </c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R102" s="185" t="s">
        <v>163</v>
      </c>
      <c r="AT102" s="185" t="s">
        <v>158</v>
      </c>
      <c r="AU102" s="185" t="s">
        <v>22</v>
      </c>
      <c r="AY102" s="20" t="s">
        <v>156</v>
      </c>
      <c r="BE102" s="186">
        <f>IF(N102="základní",J102,0)</f>
        <v>0</v>
      </c>
      <c r="BF102" s="186">
        <f>IF(N102="snížená",J102,0)</f>
        <v>0</v>
      </c>
      <c r="BG102" s="186">
        <f>IF(N102="zákl. přenesená",J102,0)</f>
        <v>0</v>
      </c>
      <c r="BH102" s="186">
        <f>IF(N102="sníž. přenesená",J102,0)</f>
        <v>0</v>
      </c>
      <c r="BI102" s="186">
        <f>IF(N102="nulová",J102,0)</f>
        <v>0</v>
      </c>
      <c r="BJ102" s="20" t="s">
        <v>81</v>
      </c>
      <c r="BK102" s="186">
        <f>ROUND(I102*H102,2)</f>
        <v>0</v>
      </c>
      <c r="BL102" s="20" t="s">
        <v>163</v>
      </c>
      <c r="BM102" s="185" t="s">
        <v>663</v>
      </c>
    </row>
    <row r="103" s="2" customFormat="1">
      <c r="A103" s="39"/>
      <c r="B103" s="40"/>
      <c r="C103" s="39"/>
      <c r="D103" s="187" t="s">
        <v>165</v>
      </c>
      <c r="E103" s="39"/>
      <c r="F103" s="188" t="s">
        <v>664</v>
      </c>
      <c r="G103" s="39"/>
      <c r="H103" s="39"/>
      <c r="I103" s="189"/>
      <c r="J103" s="39"/>
      <c r="K103" s="39"/>
      <c r="L103" s="40"/>
      <c r="M103" s="190"/>
      <c r="N103" s="191"/>
      <c r="O103" s="73"/>
      <c r="P103" s="73"/>
      <c r="Q103" s="73"/>
      <c r="R103" s="73"/>
      <c r="S103" s="73"/>
      <c r="T103" s="74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T103" s="20" t="s">
        <v>165</v>
      </c>
      <c r="AU103" s="20" t="s">
        <v>22</v>
      </c>
    </row>
    <row r="104" s="2" customFormat="1" ht="24.15" customHeight="1">
      <c r="A104" s="39"/>
      <c r="B104" s="173"/>
      <c r="C104" s="174" t="s">
        <v>163</v>
      </c>
      <c r="D104" s="174" t="s">
        <v>158</v>
      </c>
      <c r="E104" s="175" t="s">
        <v>665</v>
      </c>
      <c r="F104" s="176" t="s">
        <v>666</v>
      </c>
      <c r="G104" s="177" t="s">
        <v>205</v>
      </c>
      <c r="H104" s="178">
        <v>102.5</v>
      </c>
      <c r="I104" s="179"/>
      <c r="J104" s="180">
        <f>ROUND(I104*H104,2)</f>
        <v>0</v>
      </c>
      <c r="K104" s="176" t="s">
        <v>162</v>
      </c>
      <c r="L104" s="40"/>
      <c r="M104" s="181" t="s">
        <v>3</v>
      </c>
      <c r="N104" s="182" t="s">
        <v>45</v>
      </c>
      <c r="O104" s="73"/>
      <c r="P104" s="183">
        <f>O104*H104</f>
        <v>0</v>
      </c>
      <c r="Q104" s="183">
        <v>4.0000000000000003E-05</v>
      </c>
      <c r="R104" s="183">
        <f>Q104*H104</f>
        <v>0.0041000000000000003</v>
      </c>
      <c r="S104" s="183">
        <v>0.091999999999999998</v>
      </c>
      <c r="T104" s="184">
        <f>S104*H104</f>
        <v>9.4299999999999997</v>
      </c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R104" s="185" t="s">
        <v>163</v>
      </c>
      <c r="AT104" s="185" t="s">
        <v>158</v>
      </c>
      <c r="AU104" s="185" t="s">
        <v>22</v>
      </c>
      <c r="AY104" s="20" t="s">
        <v>156</v>
      </c>
      <c r="BE104" s="186">
        <f>IF(N104="základní",J104,0)</f>
        <v>0</v>
      </c>
      <c r="BF104" s="186">
        <f>IF(N104="snížená",J104,0)</f>
        <v>0</v>
      </c>
      <c r="BG104" s="186">
        <f>IF(N104="zákl. přenesená",J104,0)</f>
        <v>0</v>
      </c>
      <c r="BH104" s="186">
        <f>IF(N104="sníž. přenesená",J104,0)</f>
        <v>0</v>
      </c>
      <c r="BI104" s="186">
        <f>IF(N104="nulová",J104,0)</f>
        <v>0</v>
      </c>
      <c r="BJ104" s="20" t="s">
        <v>81</v>
      </c>
      <c r="BK104" s="186">
        <f>ROUND(I104*H104,2)</f>
        <v>0</v>
      </c>
      <c r="BL104" s="20" t="s">
        <v>163</v>
      </c>
      <c r="BM104" s="185" t="s">
        <v>667</v>
      </c>
    </row>
    <row r="105" s="2" customFormat="1">
      <c r="A105" s="39"/>
      <c r="B105" s="40"/>
      <c r="C105" s="39"/>
      <c r="D105" s="187" t="s">
        <v>165</v>
      </c>
      <c r="E105" s="39"/>
      <c r="F105" s="188" t="s">
        <v>668</v>
      </c>
      <c r="G105" s="39"/>
      <c r="H105" s="39"/>
      <c r="I105" s="189"/>
      <c r="J105" s="39"/>
      <c r="K105" s="39"/>
      <c r="L105" s="40"/>
      <c r="M105" s="190"/>
      <c r="N105" s="191"/>
      <c r="O105" s="73"/>
      <c r="P105" s="73"/>
      <c r="Q105" s="73"/>
      <c r="R105" s="73"/>
      <c r="S105" s="73"/>
      <c r="T105" s="74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T105" s="20" t="s">
        <v>165</v>
      </c>
      <c r="AU105" s="20" t="s">
        <v>22</v>
      </c>
    </row>
    <row r="106" s="13" customFormat="1">
      <c r="A106" s="13"/>
      <c r="B106" s="192"/>
      <c r="C106" s="13"/>
      <c r="D106" s="193" t="s">
        <v>167</v>
      </c>
      <c r="E106" s="194" t="s">
        <v>3</v>
      </c>
      <c r="F106" s="195" t="s">
        <v>669</v>
      </c>
      <c r="G106" s="13"/>
      <c r="H106" s="196">
        <v>52.5</v>
      </c>
      <c r="I106" s="197"/>
      <c r="J106" s="13"/>
      <c r="K106" s="13"/>
      <c r="L106" s="192"/>
      <c r="M106" s="198"/>
      <c r="N106" s="199"/>
      <c r="O106" s="199"/>
      <c r="P106" s="199"/>
      <c r="Q106" s="199"/>
      <c r="R106" s="199"/>
      <c r="S106" s="199"/>
      <c r="T106" s="200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94" t="s">
        <v>167</v>
      </c>
      <c r="AU106" s="194" t="s">
        <v>22</v>
      </c>
      <c r="AV106" s="13" t="s">
        <v>22</v>
      </c>
      <c r="AW106" s="13" t="s">
        <v>36</v>
      </c>
      <c r="AX106" s="13" t="s">
        <v>74</v>
      </c>
      <c r="AY106" s="194" t="s">
        <v>156</v>
      </c>
    </row>
    <row r="107" s="13" customFormat="1">
      <c r="A107" s="13"/>
      <c r="B107" s="192"/>
      <c r="C107" s="13"/>
      <c r="D107" s="193" t="s">
        <v>167</v>
      </c>
      <c r="E107" s="194" t="s">
        <v>3</v>
      </c>
      <c r="F107" s="195" t="s">
        <v>670</v>
      </c>
      <c r="G107" s="13"/>
      <c r="H107" s="196">
        <v>50</v>
      </c>
      <c r="I107" s="197"/>
      <c r="J107" s="13"/>
      <c r="K107" s="13"/>
      <c r="L107" s="192"/>
      <c r="M107" s="198"/>
      <c r="N107" s="199"/>
      <c r="O107" s="199"/>
      <c r="P107" s="199"/>
      <c r="Q107" s="199"/>
      <c r="R107" s="199"/>
      <c r="S107" s="199"/>
      <c r="T107" s="200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194" t="s">
        <v>167</v>
      </c>
      <c r="AU107" s="194" t="s">
        <v>22</v>
      </c>
      <c r="AV107" s="13" t="s">
        <v>22</v>
      </c>
      <c r="AW107" s="13" t="s">
        <v>36</v>
      </c>
      <c r="AX107" s="13" t="s">
        <v>74</v>
      </c>
      <c r="AY107" s="194" t="s">
        <v>156</v>
      </c>
    </row>
    <row r="108" s="14" customFormat="1">
      <c r="A108" s="14"/>
      <c r="B108" s="201"/>
      <c r="C108" s="14"/>
      <c r="D108" s="193" t="s">
        <v>167</v>
      </c>
      <c r="E108" s="202" t="s">
        <v>3</v>
      </c>
      <c r="F108" s="203" t="s">
        <v>174</v>
      </c>
      <c r="G108" s="14"/>
      <c r="H108" s="204">
        <v>102.5</v>
      </c>
      <c r="I108" s="205"/>
      <c r="J108" s="14"/>
      <c r="K108" s="14"/>
      <c r="L108" s="201"/>
      <c r="M108" s="206"/>
      <c r="N108" s="207"/>
      <c r="O108" s="207"/>
      <c r="P108" s="207"/>
      <c r="Q108" s="207"/>
      <c r="R108" s="207"/>
      <c r="S108" s="207"/>
      <c r="T108" s="208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02" t="s">
        <v>167</v>
      </c>
      <c r="AU108" s="202" t="s">
        <v>22</v>
      </c>
      <c r="AV108" s="14" t="s">
        <v>163</v>
      </c>
      <c r="AW108" s="14" t="s">
        <v>36</v>
      </c>
      <c r="AX108" s="14" t="s">
        <v>81</v>
      </c>
      <c r="AY108" s="202" t="s">
        <v>156</v>
      </c>
    </row>
    <row r="109" s="2" customFormat="1" ht="49.05" customHeight="1">
      <c r="A109" s="39"/>
      <c r="B109" s="173"/>
      <c r="C109" s="174" t="s">
        <v>186</v>
      </c>
      <c r="D109" s="174" t="s">
        <v>158</v>
      </c>
      <c r="E109" s="175" t="s">
        <v>159</v>
      </c>
      <c r="F109" s="176" t="s">
        <v>160</v>
      </c>
      <c r="G109" s="177" t="s">
        <v>161</v>
      </c>
      <c r="H109" s="178">
        <v>22.5</v>
      </c>
      <c r="I109" s="179"/>
      <c r="J109" s="180">
        <f>ROUND(I109*H109,2)</f>
        <v>0</v>
      </c>
      <c r="K109" s="176" t="s">
        <v>162</v>
      </c>
      <c r="L109" s="40"/>
      <c r="M109" s="181" t="s">
        <v>3</v>
      </c>
      <c r="N109" s="182" t="s">
        <v>45</v>
      </c>
      <c r="O109" s="73"/>
      <c r="P109" s="183">
        <f>O109*H109</f>
        <v>0</v>
      </c>
      <c r="Q109" s="183">
        <v>0.036900000000000002</v>
      </c>
      <c r="R109" s="183">
        <f>Q109*H109</f>
        <v>0.83025000000000004</v>
      </c>
      <c r="S109" s="183">
        <v>0</v>
      </c>
      <c r="T109" s="184">
        <f>S109*H109</f>
        <v>0</v>
      </c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R109" s="185" t="s">
        <v>163</v>
      </c>
      <c r="AT109" s="185" t="s">
        <v>158</v>
      </c>
      <c r="AU109" s="185" t="s">
        <v>22</v>
      </c>
      <c r="AY109" s="20" t="s">
        <v>156</v>
      </c>
      <c r="BE109" s="186">
        <f>IF(N109="základní",J109,0)</f>
        <v>0</v>
      </c>
      <c r="BF109" s="186">
        <f>IF(N109="snížená",J109,0)</f>
        <v>0</v>
      </c>
      <c r="BG109" s="186">
        <f>IF(N109="zákl. přenesená",J109,0)</f>
        <v>0</v>
      </c>
      <c r="BH109" s="186">
        <f>IF(N109="sníž. přenesená",J109,0)</f>
        <v>0</v>
      </c>
      <c r="BI109" s="186">
        <f>IF(N109="nulová",J109,0)</f>
        <v>0</v>
      </c>
      <c r="BJ109" s="20" t="s">
        <v>81</v>
      </c>
      <c r="BK109" s="186">
        <f>ROUND(I109*H109,2)</f>
        <v>0</v>
      </c>
      <c r="BL109" s="20" t="s">
        <v>163</v>
      </c>
      <c r="BM109" s="185" t="s">
        <v>671</v>
      </c>
    </row>
    <row r="110" s="2" customFormat="1">
      <c r="A110" s="39"/>
      <c r="B110" s="40"/>
      <c r="C110" s="39"/>
      <c r="D110" s="187" t="s">
        <v>165</v>
      </c>
      <c r="E110" s="39"/>
      <c r="F110" s="188" t="s">
        <v>166</v>
      </c>
      <c r="G110" s="39"/>
      <c r="H110" s="39"/>
      <c r="I110" s="189"/>
      <c r="J110" s="39"/>
      <c r="K110" s="39"/>
      <c r="L110" s="40"/>
      <c r="M110" s="190"/>
      <c r="N110" s="191"/>
      <c r="O110" s="73"/>
      <c r="P110" s="73"/>
      <c r="Q110" s="73"/>
      <c r="R110" s="73"/>
      <c r="S110" s="73"/>
      <c r="T110" s="74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T110" s="20" t="s">
        <v>165</v>
      </c>
      <c r="AU110" s="20" t="s">
        <v>22</v>
      </c>
    </row>
    <row r="111" s="13" customFormat="1">
      <c r="A111" s="13"/>
      <c r="B111" s="192"/>
      <c r="C111" s="13"/>
      <c r="D111" s="193" t="s">
        <v>167</v>
      </c>
      <c r="E111" s="194" t="s">
        <v>3</v>
      </c>
      <c r="F111" s="195" t="s">
        <v>672</v>
      </c>
      <c r="G111" s="13"/>
      <c r="H111" s="196">
        <v>22.5</v>
      </c>
      <c r="I111" s="197"/>
      <c r="J111" s="13"/>
      <c r="K111" s="13"/>
      <c r="L111" s="192"/>
      <c r="M111" s="198"/>
      <c r="N111" s="199"/>
      <c r="O111" s="199"/>
      <c r="P111" s="199"/>
      <c r="Q111" s="199"/>
      <c r="R111" s="199"/>
      <c r="S111" s="199"/>
      <c r="T111" s="200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194" t="s">
        <v>167</v>
      </c>
      <c r="AU111" s="194" t="s">
        <v>22</v>
      </c>
      <c r="AV111" s="13" t="s">
        <v>22</v>
      </c>
      <c r="AW111" s="13" t="s">
        <v>36</v>
      </c>
      <c r="AX111" s="13" t="s">
        <v>81</v>
      </c>
      <c r="AY111" s="194" t="s">
        <v>156</v>
      </c>
    </row>
    <row r="112" s="2" customFormat="1" ht="49.05" customHeight="1">
      <c r="A112" s="39"/>
      <c r="B112" s="173"/>
      <c r="C112" s="174" t="s">
        <v>191</v>
      </c>
      <c r="D112" s="174" t="s">
        <v>158</v>
      </c>
      <c r="E112" s="175" t="s">
        <v>176</v>
      </c>
      <c r="F112" s="176" t="s">
        <v>177</v>
      </c>
      <c r="G112" s="177" t="s">
        <v>161</v>
      </c>
      <c r="H112" s="178">
        <v>7.5</v>
      </c>
      <c r="I112" s="179"/>
      <c r="J112" s="180">
        <f>ROUND(I112*H112,2)</f>
        <v>0</v>
      </c>
      <c r="K112" s="176" t="s">
        <v>162</v>
      </c>
      <c r="L112" s="40"/>
      <c r="M112" s="181" t="s">
        <v>3</v>
      </c>
      <c r="N112" s="182" t="s">
        <v>45</v>
      </c>
      <c r="O112" s="73"/>
      <c r="P112" s="183">
        <f>O112*H112</f>
        <v>0</v>
      </c>
      <c r="Q112" s="183">
        <v>0.036900000000000002</v>
      </c>
      <c r="R112" s="183">
        <f>Q112*H112</f>
        <v>0.27675</v>
      </c>
      <c r="S112" s="183">
        <v>0</v>
      </c>
      <c r="T112" s="184">
        <f>S112*H112</f>
        <v>0</v>
      </c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R112" s="185" t="s">
        <v>163</v>
      </c>
      <c r="AT112" s="185" t="s">
        <v>158</v>
      </c>
      <c r="AU112" s="185" t="s">
        <v>22</v>
      </c>
      <c r="AY112" s="20" t="s">
        <v>156</v>
      </c>
      <c r="BE112" s="186">
        <f>IF(N112="základní",J112,0)</f>
        <v>0</v>
      </c>
      <c r="BF112" s="186">
        <f>IF(N112="snížená",J112,0)</f>
        <v>0</v>
      </c>
      <c r="BG112" s="186">
        <f>IF(N112="zákl. přenesená",J112,0)</f>
        <v>0</v>
      </c>
      <c r="BH112" s="186">
        <f>IF(N112="sníž. přenesená",J112,0)</f>
        <v>0</v>
      </c>
      <c r="BI112" s="186">
        <f>IF(N112="nulová",J112,0)</f>
        <v>0</v>
      </c>
      <c r="BJ112" s="20" t="s">
        <v>81</v>
      </c>
      <c r="BK112" s="186">
        <f>ROUND(I112*H112,2)</f>
        <v>0</v>
      </c>
      <c r="BL112" s="20" t="s">
        <v>163</v>
      </c>
      <c r="BM112" s="185" t="s">
        <v>673</v>
      </c>
    </row>
    <row r="113" s="2" customFormat="1">
      <c r="A113" s="39"/>
      <c r="B113" s="40"/>
      <c r="C113" s="39"/>
      <c r="D113" s="187" t="s">
        <v>165</v>
      </c>
      <c r="E113" s="39"/>
      <c r="F113" s="188" t="s">
        <v>179</v>
      </c>
      <c r="G113" s="39"/>
      <c r="H113" s="39"/>
      <c r="I113" s="189"/>
      <c r="J113" s="39"/>
      <c r="K113" s="39"/>
      <c r="L113" s="40"/>
      <c r="M113" s="190"/>
      <c r="N113" s="191"/>
      <c r="O113" s="73"/>
      <c r="P113" s="73"/>
      <c r="Q113" s="73"/>
      <c r="R113" s="73"/>
      <c r="S113" s="73"/>
      <c r="T113" s="74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T113" s="20" t="s">
        <v>165</v>
      </c>
      <c r="AU113" s="20" t="s">
        <v>22</v>
      </c>
    </row>
    <row r="114" s="13" customFormat="1">
      <c r="A114" s="13"/>
      <c r="B114" s="192"/>
      <c r="C114" s="13"/>
      <c r="D114" s="193" t="s">
        <v>167</v>
      </c>
      <c r="E114" s="194" t="s">
        <v>3</v>
      </c>
      <c r="F114" s="195" t="s">
        <v>674</v>
      </c>
      <c r="G114" s="13"/>
      <c r="H114" s="196">
        <v>7.5</v>
      </c>
      <c r="I114" s="197"/>
      <c r="J114" s="13"/>
      <c r="K114" s="13"/>
      <c r="L114" s="192"/>
      <c r="M114" s="198"/>
      <c r="N114" s="199"/>
      <c r="O114" s="199"/>
      <c r="P114" s="199"/>
      <c r="Q114" s="199"/>
      <c r="R114" s="199"/>
      <c r="S114" s="199"/>
      <c r="T114" s="200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194" t="s">
        <v>167</v>
      </c>
      <c r="AU114" s="194" t="s">
        <v>22</v>
      </c>
      <c r="AV114" s="13" t="s">
        <v>22</v>
      </c>
      <c r="AW114" s="13" t="s">
        <v>36</v>
      </c>
      <c r="AX114" s="13" t="s">
        <v>74</v>
      </c>
      <c r="AY114" s="194" t="s">
        <v>156</v>
      </c>
    </row>
    <row r="115" s="14" customFormat="1">
      <c r="A115" s="14"/>
      <c r="B115" s="201"/>
      <c r="C115" s="14"/>
      <c r="D115" s="193" t="s">
        <v>167</v>
      </c>
      <c r="E115" s="202" t="s">
        <v>3</v>
      </c>
      <c r="F115" s="203" t="s">
        <v>174</v>
      </c>
      <c r="G115" s="14"/>
      <c r="H115" s="204">
        <v>7.5</v>
      </c>
      <c r="I115" s="205"/>
      <c r="J115" s="14"/>
      <c r="K115" s="14"/>
      <c r="L115" s="201"/>
      <c r="M115" s="206"/>
      <c r="N115" s="207"/>
      <c r="O115" s="207"/>
      <c r="P115" s="207"/>
      <c r="Q115" s="207"/>
      <c r="R115" s="207"/>
      <c r="S115" s="207"/>
      <c r="T115" s="208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02" t="s">
        <v>167</v>
      </c>
      <c r="AU115" s="202" t="s">
        <v>22</v>
      </c>
      <c r="AV115" s="14" t="s">
        <v>163</v>
      </c>
      <c r="AW115" s="14" t="s">
        <v>36</v>
      </c>
      <c r="AX115" s="14" t="s">
        <v>81</v>
      </c>
      <c r="AY115" s="202" t="s">
        <v>156</v>
      </c>
    </row>
    <row r="116" s="2" customFormat="1" ht="16.5" customHeight="1">
      <c r="A116" s="39"/>
      <c r="B116" s="173"/>
      <c r="C116" s="174" t="s">
        <v>197</v>
      </c>
      <c r="D116" s="174" t="s">
        <v>158</v>
      </c>
      <c r="E116" s="175" t="s">
        <v>181</v>
      </c>
      <c r="F116" s="176" t="s">
        <v>182</v>
      </c>
      <c r="G116" s="177" t="s">
        <v>161</v>
      </c>
      <c r="H116" s="178">
        <v>110</v>
      </c>
      <c r="I116" s="179"/>
      <c r="J116" s="180">
        <f>ROUND(I116*H116,2)</f>
        <v>0</v>
      </c>
      <c r="K116" s="176" t="s">
        <v>162</v>
      </c>
      <c r="L116" s="40"/>
      <c r="M116" s="181" t="s">
        <v>3</v>
      </c>
      <c r="N116" s="182" t="s">
        <v>45</v>
      </c>
      <c r="O116" s="73"/>
      <c r="P116" s="183">
        <f>O116*H116</f>
        <v>0</v>
      </c>
      <c r="Q116" s="183">
        <v>0.00055999999999999995</v>
      </c>
      <c r="R116" s="183">
        <f>Q116*H116</f>
        <v>0.061599999999999995</v>
      </c>
      <c r="S116" s="183">
        <v>0</v>
      </c>
      <c r="T116" s="184">
        <f>S116*H116</f>
        <v>0</v>
      </c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R116" s="185" t="s">
        <v>163</v>
      </c>
      <c r="AT116" s="185" t="s">
        <v>158</v>
      </c>
      <c r="AU116" s="185" t="s">
        <v>22</v>
      </c>
      <c r="AY116" s="20" t="s">
        <v>156</v>
      </c>
      <c r="BE116" s="186">
        <f>IF(N116="základní",J116,0)</f>
        <v>0</v>
      </c>
      <c r="BF116" s="186">
        <f>IF(N116="snížená",J116,0)</f>
        <v>0</v>
      </c>
      <c r="BG116" s="186">
        <f>IF(N116="zákl. přenesená",J116,0)</f>
        <v>0</v>
      </c>
      <c r="BH116" s="186">
        <f>IF(N116="sníž. přenesená",J116,0)</f>
        <v>0</v>
      </c>
      <c r="BI116" s="186">
        <f>IF(N116="nulová",J116,0)</f>
        <v>0</v>
      </c>
      <c r="BJ116" s="20" t="s">
        <v>81</v>
      </c>
      <c r="BK116" s="186">
        <f>ROUND(I116*H116,2)</f>
        <v>0</v>
      </c>
      <c r="BL116" s="20" t="s">
        <v>163</v>
      </c>
      <c r="BM116" s="185" t="s">
        <v>675</v>
      </c>
    </row>
    <row r="117" s="2" customFormat="1">
      <c r="A117" s="39"/>
      <c r="B117" s="40"/>
      <c r="C117" s="39"/>
      <c r="D117" s="187" t="s">
        <v>165</v>
      </c>
      <c r="E117" s="39"/>
      <c r="F117" s="188" t="s">
        <v>184</v>
      </c>
      <c r="G117" s="39"/>
      <c r="H117" s="39"/>
      <c r="I117" s="189"/>
      <c r="J117" s="39"/>
      <c r="K117" s="39"/>
      <c r="L117" s="40"/>
      <c r="M117" s="190"/>
      <c r="N117" s="191"/>
      <c r="O117" s="73"/>
      <c r="P117" s="73"/>
      <c r="Q117" s="73"/>
      <c r="R117" s="73"/>
      <c r="S117" s="73"/>
      <c r="T117" s="74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T117" s="20" t="s">
        <v>165</v>
      </c>
      <c r="AU117" s="20" t="s">
        <v>22</v>
      </c>
    </row>
    <row r="118" s="13" customFormat="1">
      <c r="A118" s="13"/>
      <c r="B118" s="192"/>
      <c r="C118" s="13"/>
      <c r="D118" s="193" t="s">
        <v>167</v>
      </c>
      <c r="E118" s="194" t="s">
        <v>3</v>
      </c>
      <c r="F118" s="195" t="s">
        <v>676</v>
      </c>
      <c r="G118" s="13"/>
      <c r="H118" s="196">
        <v>110</v>
      </c>
      <c r="I118" s="197"/>
      <c r="J118" s="13"/>
      <c r="K118" s="13"/>
      <c r="L118" s="192"/>
      <c r="M118" s="198"/>
      <c r="N118" s="199"/>
      <c r="O118" s="199"/>
      <c r="P118" s="199"/>
      <c r="Q118" s="199"/>
      <c r="R118" s="199"/>
      <c r="S118" s="199"/>
      <c r="T118" s="200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194" t="s">
        <v>167</v>
      </c>
      <c r="AU118" s="194" t="s">
        <v>22</v>
      </c>
      <c r="AV118" s="13" t="s">
        <v>22</v>
      </c>
      <c r="AW118" s="13" t="s">
        <v>36</v>
      </c>
      <c r="AX118" s="13" t="s">
        <v>74</v>
      </c>
      <c r="AY118" s="194" t="s">
        <v>156</v>
      </c>
    </row>
    <row r="119" s="14" customFormat="1">
      <c r="A119" s="14"/>
      <c r="B119" s="201"/>
      <c r="C119" s="14"/>
      <c r="D119" s="193" t="s">
        <v>167</v>
      </c>
      <c r="E119" s="202" t="s">
        <v>3</v>
      </c>
      <c r="F119" s="203" t="s">
        <v>174</v>
      </c>
      <c r="G119" s="14"/>
      <c r="H119" s="204">
        <v>110</v>
      </c>
      <c r="I119" s="205"/>
      <c r="J119" s="14"/>
      <c r="K119" s="14"/>
      <c r="L119" s="201"/>
      <c r="M119" s="206"/>
      <c r="N119" s="207"/>
      <c r="O119" s="207"/>
      <c r="P119" s="207"/>
      <c r="Q119" s="207"/>
      <c r="R119" s="207"/>
      <c r="S119" s="207"/>
      <c r="T119" s="208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02" t="s">
        <v>167</v>
      </c>
      <c r="AU119" s="202" t="s">
        <v>22</v>
      </c>
      <c r="AV119" s="14" t="s">
        <v>163</v>
      </c>
      <c r="AW119" s="14" t="s">
        <v>36</v>
      </c>
      <c r="AX119" s="14" t="s">
        <v>81</v>
      </c>
      <c r="AY119" s="202" t="s">
        <v>156</v>
      </c>
    </row>
    <row r="120" s="2" customFormat="1" ht="16.5" customHeight="1">
      <c r="A120" s="39"/>
      <c r="B120" s="173"/>
      <c r="C120" s="174" t="s">
        <v>202</v>
      </c>
      <c r="D120" s="174" t="s">
        <v>158</v>
      </c>
      <c r="E120" s="175" t="s">
        <v>187</v>
      </c>
      <c r="F120" s="176" t="s">
        <v>188</v>
      </c>
      <c r="G120" s="177" t="s">
        <v>161</v>
      </c>
      <c r="H120" s="178">
        <v>110</v>
      </c>
      <c r="I120" s="179"/>
      <c r="J120" s="180">
        <f>ROUND(I120*H120,2)</f>
        <v>0</v>
      </c>
      <c r="K120" s="176" t="s">
        <v>162</v>
      </c>
      <c r="L120" s="40"/>
      <c r="M120" s="181" t="s">
        <v>3</v>
      </c>
      <c r="N120" s="182" t="s">
        <v>45</v>
      </c>
      <c r="O120" s="73"/>
      <c r="P120" s="183">
        <f>O120*H120</f>
        <v>0</v>
      </c>
      <c r="Q120" s="183">
        <v>0</v>
      </c>
      <c r="R120" s="183">
        <f>Q120*H120</f>
        <v>0</v>
      </c>
      <c r="S120" s="183">
        <v>0</v>
      </c>
      <c r="T120" s="184">
        <f>S120*H120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R120" s="185" t="s">
        <v>163</v>
      </c>
      <c r="AT120" s="185" t="s">
        <v>158</v>
      </c>
      <c r="AU120" s="185" t="s">
        <v>22</v>
      </c>
      <c r="AY120" s="20" t="s">
        <v>156</v>
      </c>
      <c r="BE120" s="186">
        <f>IF(N120="základní",J120,0)</f>
        <v>0</v>
      </c>
      <c r="BF120" s="186">
        <f>IF(N120="snížená",J120,0)</f>
        <v>0</v>
      </c>
      <c r="BG120" s="186">
        <f>IF(N120="zákl. přenesená",J120,0)</f>
        <v>0</v>
      </c>
      <c r="BH120" s="186">
        <f>IF(N120="sníž. přenesená",J120,0)</f>
        <v>0</v>
      </c>
      <c r="BI120" s="186">
        <f>IF(N120="nulová",J120,0)</f>
        <v>0</v>
      </c>
      <c r="BJ120" s="20" t="s">
        <v>81</v>
      </c>
      <c r="BK120" s="186">
        <f>ROUND(I120*H120,2)</f>
        <v>0</v>
      </c>
      <c r="BL120" s="20" t="s">
        <v>163</v>
      </c>
      <c r="BM120" s="185" t="s">
        <v>677</v>
      </c>
    </row>
    <row r="121" s="2" customFormat="1">
      <c r="A121" s="39"/>
      <c r="B121" s="40"/>
      <c r="C121" s="39"/>
      <c r="D121" s="187" t="s">
        <v>165</v>
      </c>
      <c r="E121" s="39"/>
      <c r="F121" s="188" t="s">
        <v>190</v>
      </c>
      <c r="G121" s="39"/>
      <c r="H121" s="39"/>
      <c r="I121" s="189"/>
      <c r="J121" s="39"/>
      <c r="K121" s="39"/>
      <c r="L121" s="40"/>
      <c r="M121" s="190"/>
      <c r="N121" s="191"/>
      <c r="O121" s="73"/>
      <c r="P121" s="73"/>
      <c r="Q121" s="73"/>
      <c r="R121" s="73"/>
      <c r="S121" s="73"/>
      <c r="T121" s="74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20" t="s">
        <v>165</v>
      </c>
      <c r="AU121" s="20" t="s">
        <v>22</v>
      </c>
    </row>
    <row r="122" s="2" customFormat="1" ht="24.15" customHeight="1">
      <c r="A122" s="39"/>
      <c r="B122" s="173"/>
      <c r="C122" s="174" t="s">
        <v>209</v>
      </c>
      <c r="D122" s="174" t="s">
        <v>158</v>
      </c>
      <c r="E122" s="175" t="s">
        <v>678</v>
      </c>
      <c r="F122" s="176" t="s">
        <v>679</v>
      </c>
      <c r="G122" s="177" t="s">
        <v>161</v>
      </c>
      <c r="H122" s="178">
        <v>50.5</v>
      </c>
      <c r="I122" s="179"/>
      <c r="J122" s="180">
        <f>ROUND(I122*H122,2)</f>
        <v>0</v>
      </c>
      <c r="K122" s="176" t="s">
        <v>162</v>
      </c>
      <c r="L122" s="40"/>
      <c r="M122" s="181" t="s">
        <v>3</v>
      </c>
      <c r="N122" s="182" t="s">
        <v>45</v>
      </c>
      <c r="O122" s="73"/>
      <c r="P122" s="183">
        <f>O122*H122</f>
        <v>0</v>
      </c>
      <c r="Q122" s="183">
        <v>0.00010000000000000001</v>
      </c>
      <c r="R122" s="183">
        <f>Q122*H122</f>
        <v>0.0050500000000000007</v>
      </c>
      <c r="S122" s="183">
        <v>0</v>
      </c>
      <c r="T122" s="184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185" t="s">
        <v>163</v>
      </c>
      <c r="AT122" s="185" t="s">
        <v>158</v>
      </c>
      <c r="AU122" s="185" t="s">
        <v>22</v>
      </c>
      <c r="AY122" s="20" t="s">
        <v>156</v>
      </c>
      <c r="BE122" s="186">
        <f>IF(N122="základní",J122,0)</f>
        <v>0</v>
      </c>
      <c r="BF122" s="186">
        <f>IF(N122="snížená",J122,0)</f>
        <v>0</v>
      </c>
      <c r="BG122" s="186">
        <f>IF(N122="zákl. přenesená",J122,0)</f>
        <v>0</v>
      </c>
      <c r="BH122" s="186">
        <f>IF(N122="sníž. přenesená",J122,0)</f>
        <v>0</v>
      </c>
      <c r="BI122" s="186">
        <f>IF(N122="nulová",J122,0)</f>
        <v>0</v>
      </c>
      <c r="BJ122" s="20" t="s">
        <v>81</v>
      </c>
      <c r="BK122" s="186">
        <f>ROUND(I122*H122,2)</f>
        <v>0</v>
      </c>
      <c r="BL122" s="20" t="s">
        <v>163</v>
      </c>
      <c r="BM122" s="185" t="s">
        <v>680</v>
      </c>
    </row>
    <row r="123" s="2" customFormat="1">
      <c r="A123" s="39"/>
      <c r="B123" s="40"/>
      <c r="C123" s="39"/>
      <c r="D123" s="187" t="s">
        <v>165</v>
      </c>
      <c r="E123" s="39"/>
      <c r="F123" s="188" t="s">
        <v>681</v>
      </c>
      <c r="G123" s="39"/>
      <c r="H123" s="39"/>
      <c r="I123" s="189"/>
      <c r="J123" s="39"/>
      <c r="K123" s="39"/>
      <c r="L123" s="40"/>
      <c r="M123" s="190"/>
      <c r="N123" s="191"/>
      <c r="O123" s="73"/>
      <c r="P123" s="73"/>
      <c r="Q123" s="73"/>
      <c r="R123" s="73"/>
      <c r="S123" s="73"/>
      <c r="T123" s="74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20" t="s">
        <v>165</v>
      </c>
      <c r="AU123" s="20" t="s">
        <v>22</v>
      </c>
    </row>
    <row r="124" s="13" customFormat="1">
      <c r="A124" s="13"/>
      <c r="B124" s="192"/>
      <c r="C124" s="13"/>
      <c r="D124" s="193" t="s">
        <v>167</v>
      </c>
      <c r="E124" s="194" t="s">
        <v>3</v>
      </c>
      <c r="F124" s="195" t="s">
        <v>682</v>
      </c>
      <c r="G124" s="13"/>
      <c r="H124" s="196">
        <v>14.5</v>
      </c>
      <c r="I124" s="197"/>
      <c r="J124" s="13"/>
      <c r="K124" s="13"/>
      <c r="L124" s="192"/>
      <c r="M124" s="198"/>
      <c r="N124" s="199"/>
      <c r="O124" s="199"/>
      <c r="P124" s="199"/>
      <c r="Q124" s="199"/>
      <c r="R124" s="199"/>
      <c r="S124" s="199"/>
      <c r="T124" s="200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194" t="s">
        <v>167</v>
      </c>
      <c r="AU124" s="194" t="s">
        <v>22</v>
      </c>
      <c r="AV124" s="13" t="s">
        <v>22</v>
      </c>
      <c r="AW124" s="13" t="s">
        <v>36</v>
      </c>
      <c r="AX124" s="13" t="s">
        <v>74</v>
      </c>
      <c r="AY124" s="194" t="s">
        <v>156</v>
      </c>
    </row>
    <row r="125" s="13" customFormat="1">
      <c r="A125" s="13"/>
      <c r="B125" s="192"/>
      <c r="C125" s="13"/>
      <c r="D125" s="193" t="s">
        <v>167</v>
      </c>
      <c r="E125" s="194" t="s">
        <v>3</v>
      </c>
      <c r="F125" s="195" t="s">
        <v>683</v>
      </c>
      <c r="G125" s="13"/>
      <c r="H125" s="196">
        <v>36</v>
      </c>
      <c r="I125" s="197"/>
      <c r="J125" s="13"/>
      <c r="K125" s="13"/>
      <c r="L125" s="192"/>
      <c r="M125" s="198"/>
      <c r="N125" s="199"/>
      <c r="O125" s="199"/>
      <c r="P125" s="199"/>
      <c r="Q125" s="199"/>
      <c r="R125" s="199"/>
      <c r="S125" s="199"/>
      <c r="T125" s="200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194" t="s">
        <v>167</v>
      </c>
      <c r="AU125" s="194" t="s">
        <v>22</v>
      </c>
      <c r="AV125" s="13" t="s">
        <v>22</v>
      </c>
      <c r="AW125" s="13" t="s">
        <v>36</v>
      </c>
      <c r="AX125" s="13" t="s">
        <v>74</v>
      </c>
      <c r="AY125" s="194" t="s">
        <v>156</v>
      </c>
    </row>
    <row r="126" s="14" customFormat="1">
      <c r="A126" s="14"/>
      <c r="B126" s="201"/>
      <c r="C126" s="14"/>
      <c r="D126" s="193" t="s">
        <v>167</v>
      </c>
      <c r="E126" s="202" t="s">
        <v>3</v>
      </c>
      <c r="F126" s="203" t="s">
        <v>174</v>
      </c>
      <c r="G126" s="14"/>
      <c r="H126" s="204">
        <v>50.5</v>
      </c>
      <c r="I126" s="205"/>
      <c r="J126" s="14"/>
      <c r="K126" s="14"/>
      <c r="L126" s="201"/>
      <c r="M126" s="206"/>
      <c r="N126" s="207"/>
      <c r="O126" s="207"/>
      <c r="P126" s="207"/>
      <c r="Q126" s="207"/>
      <c r="R126" s="207"/>
      <c r="S126" s="207"/>
      <c r="T126" s="208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02" t="s">
        <v>167</v>
      </c>
      <c r="AU126" s="202" t="s">
        <v>22</v>
      </c>
      <c r="AV126" s="14" t="s">
        <v>163</v>
      </c>
      <c r="AW126" s="14" t="s">
        <v>36</v>
      </c>
      <c r="AX126" s="14" t="s">
        <v>81</v>
      </c>
      <c r="AY126" s="202" t="s">
        <v>156</v>
      </c>
    </row>
    <row r="127" s="2" customFormat="1" ht="24.15" customHeight="1">
      <c r="A127" s="39"/>
      <c r="B127" s="173"/>
      <c r="C127" s="174" t="s">
        <v>221</v>
      </c>
      <c r="D127" s="174" t="s">
        <v>158</v>
      </c>
      <c r="E127" s="175" t="s">
        <v>684</v>
      </c>
      <c r="F127" s="176" t="s">
        <v>685</v>
      </c>
      <c r="G127" s="177" t="s">
        <v>161</v>
      </c>
      <c r="H127" s="178">
        <v>50.5</v>
      </c>
      <c r="I127" s="179"/>
      <c r="J127" s="180">
        <f>ROUND(I127*H127,2)</f>
        <v>0</v>
      </c>
      <c r="K127" s="176" t="s">
        <v>162</v>
      </c>
      <c r="L127" s="40"/>
      <c r="M127" s="181" t="s">
        <v>3</v>
      </c>
      <c r="N127" s="182" t="s">
        <v>45</v>
      </c>
      <c r="O127" s="73"/>
      <c r="P127" s="183">
        <f>O127*H127</f>
        <v>0</v>
      </c>
      <c r="Q127" s="183">
        <v>0</v>
      </c>
      <c r="R127" s="183">
        <f>Q127*H127</f>
        <v>0</v>
      </c>
      <c r="S127" s="183">
        <v>0</v>
      </c>
      <c r="T127" s="184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185" t="s">
        <v>163</v>
      </c>
      <c r="AT127" s="185" t="s">
        <v>158</v>
      </c>
      <c r="AU127" s="185" t="s">
        <v>22</v>
      </c>
      <c r="AY127" s="20" t="s">
        <v>156</v>
      </c>
      <c r="BE127" s="186">
        <f>IF(N127="základní",J127,0)</f>
        <v>0</v>
      </c>
      <c r="BF127" s="186">
        <f>IF(N127="snížená",J127,0)</f>
        <v>0</v>
      </c>
      <c r="BG127" s="186">
        <f>IF(N127="zákl. přenesená",J127,0)</f>
        <v>0</v>
      </c>
      <c r="BH127" s="186">
        <f>IF(N127="sníž. přenesená",J127,0)</f>
        <v>0</v>
      </c>
      <c r="BI127" s="186">
        <f>IF(N127="nulová",J127,0)</f>
        <v>0</v>
      </c>
      <c r="BJ127" s="20" t="s">
        <v>81</v>
      </c>
      <c r="BK127" s="186">
        <f>ROUND(I127*H127,2)</f>
        <v>0</v>
      </c>
      <c r="BL127" s="20" t="s">
        <v>163</v>
      </c>
      <c r="BM127" s="185" t="s">
        <v>686</v>
      </c>
    </row>
    <row r="128" s="2" customFormat="1">
      <c r="A128" s="39"/>
      <c r="B128" s="40"/>
      <c r="C128" s="39"/>
      <c r="D128" s="187" t="s">
        <v>165</v>
      </c>
      <c r="E128" s="39"/>
      <c r="F128" s="188" t="s">
        <v>687</v>
      </c>
      <c r="G128" s="39"/>
      <c r="H128" s="39"/>
      <c r="I128" s="189"/>
      <c r="J128" s="39"/>
      <c r="K128" s="39"/>
      <c r="L128" s="40"/>
      <c r="M128" s="190"/>
      <c r="N128" s="191"/>
      <c r="O128" s="73"/>
      <c r="P128" s="73"/>
      <c r="Q128" s="73"/>
      <c r="R128" s="73"/>
      <c r="S128" s="73"/>
      <c r="T128" s="7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20" t="s">
        <v>165</v>
      </c>
      <c r="AU128" s="20" t="s">
        <v>22</v>
      </c>
    </row>
    <row r="129" s="2" customFormat="1" ht="16.5" customHeight="1">
      <c r="A129" s="39"/>
      <c r="B129" s="173"/>
      <c r="C129" s="174" t="s">
        <v>227</v>
      </c>
      <c r="D129" s="174" t="s">
        <v>158</v>
      </c>
      <c r="E129" s="175" t="s">
        <v>192</v>
      </c>
      <c r="F129" s="176" t="s">
        <v>193</v>
      </c>
      <c r="G129" s="177" t="s">
        <v>161</v>
      </c>
      <c r="H129" s="178">
        <v>3.1000000000000001</v>
      </c>
      <c r="I129" s="179"/>
      <c r="J129" s="180">
        <f>ROUND(I129*H129,2)</f>
        <v>0</v>
      </c>
      <c r="K129" s="176" t="s">
        <v>162</v>
      </c>
      <c r="L129" s="40"/>
      <c r="M129" s="181" t="s">
        <v>3</v>
      </c>
      <c r="N129" s="182" t="s">
        <v>45</v>
      </c>
      <c r="O129" s="73"/>
      <c r="P129" s="183">
        <f>O129*H129</f>
        <v>0</v>
      </c>
      <c r="Q129" s="183">
        <v>0.00046999999999999999</v>
      </c>
      <c r="R129" s="183">
        <f>Q129*H129</f>
        <v>0.001457</v>
      </c>
      <c r="S129" s="183">
        <v>0</v>
      </c>
      <c r="T129" s="184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185" t="s">
        <v>163</v>
      </c>
      <c r="AT129" s="185" t="s">
        <v>158</v>
      </c>
      <c r="AU129" s="185" t="s">
        <v>22</v>
      </c>
      <c r="AY129" s="20" t="s">
        <v>156</v>
      </c>
      <c r="BE129" s="186">
        <f>IF(N129="základní",J129,0)</f>
        <v>0</v>
      </c>
      <c r="BF129" s="186">
        <f>IF(N129="snížená",J129,0)</f>
        <v>0</v>
      </c>
      <c r="BG129" s="186">
        <f>IF(N129="zákl. přenesená",J129,0)</f>
        <v>0</v>
      </c>
      <c r="BH129" s="186">
        <f>IF(N129="sníž. přenesená",J129,0)</f>
        <v>0</v>
      </c>
      <c r="BI129" s="186">
        <f>IF(N129="nulová",J129,0)</f>
        <v>0</v>
      </c>
      <c r="BJ129" s="20" t="s">
        <v>81</v>
      </c>
      <c r="BK129" s="186">
        <f>ROUND(I129*H129,2)</f>
        <v>0</v>
      </c>
      <c r="BL129" s="20" t="s">
        <v>163</v>
      </c>
      <c r="BM129" s="185" t="s">
        <v>688</v>
      </c>
    </row>
    <row r="130" s="2" customFormat="1">
      <c r="A130" s="39"/>
      <c r="B130" s="40"/>
      <c r="C130" s="39"/>
      <c r="D130" s="187" t="s">
        <v>165</v>
      </c>
      <c r="E130" s="39"/>
      <c r="F130" s="188" t="s">
        <v>195</v>
      </c>
      <c r="G130" s="39"/>
      <c r="H130" s="39"/>
      <c r="I130" s="189"/>
      <c r="J130" s="39"/>
      <c r="K130" s="39"/>
      <c r="L130" s="40"/>
      <c r="M130" s="190"/>
      <c r="N130" s="191"/>
      <c r="O130" s="73"/>
      <c r="P130" s="73"/>
      <c r="Q130" s="73"/>
      <c r="R130" s="73"/>
      <c r="S130" s="73"/>
      <c r="T130" s="74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20" t="s">
        <v>165</v>
      </c>
      <c r="AU130" s="20" t="s">
        <v>22</v>
      </c>
    </row>
    <row r="131" s="13" customFormat="1">
      <c r="A131" s="13"/>
      <c r="B131" s="192"/>
      <c r="C131" s="13"/>
      <c r="D131" s="193" t="s">
        <v>167</v>
      </c>
      <c r="E131" s="194" t="s">
        <v>3</v>
      </c>
      <c r="F131" s="195" t="s">
        <v>196</v>
      </c>
      <c r="G131" s="13"/>
      <c r="H131" s="196">
        <v>3.1000000000000001</v>
      </c>
      <c r="I131" s="197"/>
      <c r="J131" s="13"/>
      <c r="K131" s="13"/>
      <c r="L131" s="192"/>
      <c r="M131" s="198"/>
      <c r="N131" s="199"/>
      <c r="O131" s="199"/>
      <c r="P131" s="199"/>
      <c r="Q131" s="199"/>
      <c r="R131" s="199"/>
      <c r="S131" s="199"/>
      <c r="T131" s="200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194" t="s">
        <v>167</v>
      </c>
      <c r="AU131" s="194" t="s">
        <v>22</v>
      </c>
      <c r="AV131" s="13" t="s">
        <v>22</v>
      </c>
      <c r="AW131" s="13" t="s">
        <v>36</v>
      </c>
      <c r="AX131" s="13" t="s">
        <v>74</v>
      </c>
      <c r="AY131" s="194" t="s">
        <v>156</v>
      </c>
    </row>
    <row r="132" s="14" customFormat="1">
      <c r="A132" s="14"/>
      <c r="B132" s="201"/>
      <c r="C132" s="14"/>
      <c r="D132" s="193" t="s">
        <v>167</v>
      </c>
      <c r="E132" s="202" t="s">
        <v>3</v>
      </c>
      <c r="F132" s="203" t="s">
        <v>174</v>
      </c>
      <c r="G132" s="14"/>
      <c r="H132" s="204">
        <v>3.1000000000000001</v>
      </c>
      <c r="I132" s="205"/>
      <c r="J132" s="14"/>
      <c r="K132" s="14"/>
      <c r="L132" s="201"/>
      <c r="M132" s="206"/>
      <c r="N132" s="207"/>
      <c r="O132" s="207"/>
      <c r="P132" s="207"/>
      <c r="Q132" s="207"/>
      <c r="R132" s="207"/>
      <c r="S132" s="207"/>
      <c r="T132" s="208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02" t="s">
        <v>167</v>
      </c>
      <c r="AU132" s="202" t="s">
        <v>22</v>
      </c>
      <c r="AV132" s="14" t="s">
        <v>163</v>
      </c>
      <c r="AW132" s="14" t="s">
        <v>36</v>
      </c>
      <c r="AX132" s="14" t="s">
        <v>81</v>
      </c>
      <c r="AY132" s="202" t="s">
        <v>156</v>
      </c>
    </row>
    <row r="133" s="2" customFormat="1" ht="16.5" customHeight="1">
      <c r="A133" s="39"/>
      <c r="B133" s="173"/>
      <c r="C133" s="174" t="s">
        <v>233</v>
      </c>
      <c r="D133" s="174" t="s">
        <v>158</v>
      </c>
      <c r="E133" s="175" t="s">
        <v>198</v>
      </c>
      <c r="F133" s="176" t="s">
        <v>199</v>
      </c>
      <c r="G133" s="177" t="s">
        <v>161</v>
      </c>
      <c r="H133" s="178">
        <v>3.1000000000000001</v>
      </c>
      <c r="I133" s="179"/>
      <c r="J133" s="180">
        <f>ROUND(I133*H133,2)</f>
        <v>0</v>
      </c>
      <c r="K133" s="176" t="s">
        <v>162</v>
      </c>
      <c r="L133" s="40"/>
      <c r="M133" s="181" t="s">
        <v>3</v>
      </c>
      <c r="N133" s="182" t="s">
        <v>45</v>
      </c>
      <c r="O133" s="73"/>
      <c r="P133" s="183">
        <f>O133*H133</f>
        <v>0</v>
      </c>
      <c r="Q133" s="183">
        <v>0</v>
      </c>
      <c r="R133" s="183">
        <f>Q133*H133</f>
        <v>0</v>
      </c>
      <c r="S133" s="183">
        <v>0</v>
      </c>
      <c r="T133" s="184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185" t="s">
        <v>163</v>
      </c>
      <c r="AT133" s="185" t="s">
        <v>158</v>
      </c>
      <c r="AU133" s="185" t="s">
        <v>22</v>
      </c>
      <c r="AY133" s="20" t="s">
        <v>156</v>
      </c>
      <c r="BE133" s="186">
        <f>IF(N133="základní",J133,0)</f>
        <v>0</v>
      </c>
      <c r="BF133" s="186">
        <f>IF(N133="snížená",J133,0)</f>
        <v>0</v>
      </c>
      <c r="BG133" s="186">
        <f>IF(N133="zákl. přenesená",J133,0)</f>
        <v>0</v>
      </c>
      <c r="BH133" s="186">
        <f>IF(N133="sníž. přenesená",J133,0)</f>
        <v>0</v>
      </c>
      <c r="BI133" s="186">
        <f>IF(N133="nulová",J133,0)</f>
        <v>0</v>
      </c>
      <c r="BJ133" s="20" t="s">
        <v>81</v>
      </c>
      <c r="BK133" s="186">
        <f>ROUND(I133*H133,2)</f>
        <v>0</v>
      </c>
      <c r="BL133" s="20" t="s">
        <v>163</v>
      </c>
      <c r="BM133" s="185" t="s">
        <v>689</v>
      </c>
    </row>
    <row r="134" s="2" customFormat="1">
      <c r="A134" s="39"/>
      <c r="B134" s="40"/>
      <c r="C134" s="39"/>
      <c r="D134" s="187" t="s">
        <v>165</v>
      </c>
      <c r="E134" s="39"/>
      <c r="F134" s="188" t="s">
        <v>201</v>
      </c>
      <c r="G134" s="39"/>
      <c r="H134" s="39"/>
      <c r="I134" s="189"/>
      <c r="J134" s="39"/>
      <c r="K134" s="39"/>
      <c r="L134" s="40"/>
      <c r="M134" s="190"/>
      <c r="N134" s="191"/>
      <c r="O134" s="73"/>
      <c r="P134" s="73"/>
      <c r="Q134" s="73"/>
      <c r="R134" s="73"/>
      <c r="S134" s="73"/>
      <c r="T134" s="74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20" t="s">
        <v>165</v>
      </c>
      <c r="AU134" s="20" t="s">
        <v>22</v>
      </c>
    </row>
    <row r="135" s="2" customFormat="1" ht="16.5" customHeight="1">
      <c r="A135" s="39"/>
      <c r="B135" s="173"/>
      <c r="C135" s="174" t="s">
        <v>239</v>
      </c>
      <c r="D135" s="174" t="s">
        <v>158</v>
      </c>
      <c r="E135" s="175" t="s">
        <v>203</v>
      </c>
      <c r="F135" s="176" t="s">
        <v>204</v>
      </c>
      <c r="G135" s="177" t="s">
        <v>205</v>
      </c>
      <c r="H135" s="178">
        <v>57</v>
      </c>
      <c r="I135" s="179"/>
      <c r="J135" s="180">
        <f>ROUND(I135*H135,2)</f>
        <v>0</v>
      </c>
      <c r="K135" s="176" t="s">
        <v>162</v>
      </c>
      <c r="L135" s="40"/>
      <c r="M135" s="181" t="s">
        <v>3</v>
      </c>
      <c r="N135" s="182" t="s">
        <v>45</v>
      </c>
      <c r="O135" s="73"/>
      <c r="P135" s="183">
        <f>O135*H135</f>
        <v>0</v>
      </c>
      <c r="Q135" s="183">
        <v>0</v>
      </c>
      <c r="R135" s="183">
        <f>Q135*H135</f>
        <v>0</v>
      </c>
      <c r="S135" s="183">
        <v>0</v>
      </c>
      <c r="T135" s="184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185" t="s">
        <v>163</v>
      </c>
      <c r="AT135" s="185" t="s">
        <v>158</v>
      </c>
      <c r="AU135" s="185" t="s">
        <v>22</v>
      </c>
      <c r="AY135" s="20" t="s">
        <v>156</v>
      </c>
      <c r="BE135" s="186">
        <f>IF(N135="základní",J135,0)</f>
        <v>0</v>
      </c>
      <c r="BF135" s="186">
        <f>IF(N135="snížená",J135,0)</f>
        <v>0</v>
      </c>
      <c r="BG135" s="186">
        <f>IF(N135="zákl. přenesená",J135,0)</f>
        <v>0</v>
      </c>
      <c r="BH135" s="186">
        <f>IF(N135="sníž. přenesená",J135,0)</f>
        <v>0</v>
      </c>
      <c r="BI135" s="186">
        <f>IF(N135="nulová",J135,0)</f>
        <v>0</v>
      </c>
      <c r="BJ135" s="20" t="s">
        <v>81</v>
      </c>
      <c r="BK135" s="186">
        <f>ROUND(I135*H135,2)</f>
        <v>0</v>
      </c>
      <c r="BL135" s="20" t="s">
        <v>163</v>
      </c>
      <c r="BM135" s="185" t="s">
        <v>690</v>
      </c>
    </row>
    <row r="136" s="2" customFormat="1">
      <c r="A136" s="39"/>
      <c r="B136" s="40"/>
      <c r="C136" s="39"/>
      <c r="D136" s="187" t="s">
        <v>165</v>
      </c>
      <c r="E136" s="39"/>
      <c r="F136" s="188" t="s">
        <v>207</v>
      </c>
      <c r="G136" s="39"/>
      <c r="H136" s="39"/>
      <c r="I136" s="189"/>
      <c r="J136" s="39"/>
      <c r="K136" s="39"/>
      <c r="L136" s="40"/>
      <c r="M136" s="190"/>
      <c r="N136" s="191"/>
      <c r="O136" s="73"/>
      <c r="P136" s="73"/>
      <c r="Q136" s="73"/>
      <c r="R136" s="73"/>
      <c r="S136" s="73"/>
      <c r="T136" s="74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20" t="s">
        <v>165</v>
      </c>
      <c r="AU136" s="20" t="s">
        <v>22</v>
      </c>
    </row>
    <row r="137" s="13" customFormat="1">
      <c r="A137" s="13"/>
      <c r="B137" s="192"/>
      <c r="C137" s="13"/>
      <c r="D137" s="193" t="s">
        <v>167</v>
      </c>
      <c r="E137" s="194" t="s">
        <v>3</v>
      </c>
      <c r="F137" s="195" t="s">
        <v>691</v>
      </c>
      <c r="G137" s="13"/>
      <c r="H137" s="196">
        <v>37.5</v>
      </c>
      <c r="I137" s="197"/>
      <c r="J137" s="13"/>
      <c r="K137" s="13"/>
      <c r="L137" s="192"/>
      <c r="M137" s="198"/>
      <c r="N137" s="199"/>
      <c r="O137" s="199"/>
      <c r="P137" s="199"/>
      <c r="Q137" s="199"/>
      <c r="R137" s="199"/>
      <c r="S137" s="199"/>
      <c r="T137" s="200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194" t="s">
        <v>167</v>
      </c>
      <c r="AU137" s="194" t="s">
        <v>22</v>
      </c>
      <c r="AV137" s="13" t="s">
        <v>22</v>
      </c>
      <c r="AW137" s="13" t="s">
        <v>36</v>
      </c>
      <c r="AX137" s="13" t="s">
        <v>74</v>
      </c>
      <c r="AY137" s="194" t="s">
        <v>156</v>
      </c>
    </row>
    <row r="138" s="13" customFormat="1">
      <c r="A138" s="13"/>
      <c r="B138" s="192"/>
      <c r="C138" s="13"/>
      <c r="D138" s="193" t="s">
        <v>167</v>
      </c>
      <c r="E138" s="194" t="s">
        <v>3</v>
      </c>
      <c r="F138" s="195" t="s">
        <v>692</v>
      </c>
      <c r="G138" s="13"/>
      <c r="H138" s="196">
        <v>19.5</v>
      </c>
      <c r="I138" s="197"/>
      <c r="J138" s="13"/>
      <c r="K138" s="13"/>
      <c r="L138" s="192"/>
      <c r="M138" s="198"/>
      <c r="N138" s="199"/>
      <c r="O138" s="199"/>
      <c r="P138" s="199"/>
      <c r="Q138" s="199"/>
      <c r="R138" s="199"/>
      <c r="S138" s="199"/>
      <c r="T138" s="200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94" t="s">
        <v>167</v>
      </c>
      <c r="AU138" s="194" t="s">
        <v>22</v>
      </c>
      <c r="AV138" s="13" t="s">
        <v>22</v>
      </c>
      <c r="AW138" s="13" t="s">
        <v>36</v>
      </c>
      <c r="AX138" s="13" t="s">
        <v>74</v>
      </c>
      <c r="AY138" s="194" t="s">
        <v>156</v>
      </c>
    </row>
    <row r="139" s="14" customFormat="1">
      <c r="A139" s="14"/>
      <c r="B139" s="201"/>
      <c r="C139" s="14"/>
      <c r="D139" s="193" t="s">
        <v>167</v>
      </c>
      <c r="E139" s="202" t="s">
        <v>3</v>
      </c>
      <c r="F139" s="203" t="s">
        <v>174</v>
      </c>
      <c r="G139" s="14"/>
      <c r="H139" s="204">
        <v>57</v>
      </c>
      <c r="I139" s="205"/>
      <c r="J139" s="14"/>
      <c r="K139" s="14"/>
      <c r="L139" s="201"/>
      <c r="M139" s="206"/>
      <c r="N139" s="207"/>
      <c r="O139" s="207"/>
      <c r="P139" s="207"/>
      <c r="Q139" s="207"/>
      <c r="R139" s="207"/>
      <c r="S139" s="207"/>
      <c r="T139" s="208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02" t="s">
        <v>167</v>
      </c>
      <c r="AU139" s="202" t="s">
        <v>22</v>
      </c>
      <c r="AV139" s="14" t="s">
        <v>163</v>
      </c>
      <c r="AW139" s="14" t="s">
        <v>36</v>
      </c>
      <c r="AX139" s="14" t="s">
        <v>81</v>
      </c>
      <c r="AY139" s="202" t="s">
        <v>156</v>
      </c>
    </row>
    <row r="140" s="2" customFormat="1" ht="24.15" customHeight="1">
      <c r="A140" s="39"/>
      <c r="B140" s="173"/>
      <c r="C140" s="174" t="s">
        <v>244</v>
      </c>
      <c r="D140" s="174" t="s">
        <v>158</v>
      </c>
      <c r="E140" s="175" t="s">
        <v>210</v>
      </c>
      <c r="F140" s="176" t="s">
        <v>211</v>
      </c>
      <c r="G140" s="177" t="s">
        <v>212</v>
      </c>
      <c r="H140" s="178">
        <v>82.176000000000002</v>
      </c>
      <c r="I140" s="179"/>
      <c r="J140" s="180">
        <f>ROUND(I140*H140,2)</f>
        <v>0</v>
      </c>
      <c r="K140" s="176" t="s">
        <v>162</v>
      </c>
      <c r="L140" s="40"/>
      <c r="M140" s="181" t="s">
        <v>3</v>
      </c>
      <c r="N140" s="182" t="s">
        <v>45</v>
      </c>
      <c r="O140" s="73"/>
      <c r="P140" s="183">
        <f>O140*H140</f>
        <v>0</v>
      </c>
      <c r="Q140" s="183">
        <v>0</v>
      </c>
      <c r="R140" s="183">
        <f>Q140*H140</f>
        <v>0</v>
      </c>
      <c r="S140" s="183">
        <v>0</v>
      </c>
      <c r="T140" s="184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185" t="s">
        <v>163</v>
      </c>
      <c r="AT140" s="185" t="s">
        <v>158</v>
      </c>
      <c r="AU140" s="185" t="s">
        <v>22</v>
      </c>
      <c r="AY140" s="20" t="s">
        <v>156</v>
      </c>
      <c r="BE140" s="186">
        <f>IF(N140="základní",J140,0)</f>
        <v>0</v>
      </c>
      <c r="BF140" s="186">
        <f>IF(N140="snížená",J140,0)</f>
        <v>0</v>
      </c>
      <c r="BG140" s="186">
        <f>IF(N140="zákl. přenesená",J140,0)</f>
        <v>0</v>
      </c>
      <c r="BH140" s="186">
        <f>IF(N140="sníž. přenesená",J140,0)</f>
        <v>0</v>
      </c>
      <c r="BI140" s="186">
        <f>IF(N140="nulová",J140,0)</f>
        <v>0</v>
      </c>
      <c r="BJ140" s="20" t="s">
        <v>81</v>
      </c>
      <c r="BK140" s="186">
        <f>ROUND(I140*H140,2)</f>
        <v>0</v>
      </c>
      <c r="BL140" s="20" t="s">
        <v>163</v>
      </c>
      <c r="BM140" s="185" t="s">
        <v>693</v>
      </c>
    </row>
    <row r="141" s="2" customFormat="1">
      <c r="A141" s="39"/>
      <c r="B141" s="40"/>
      <c r="C141" s="39"/>
      <c r="D141" s="187" t="s">
        <v>165</v>
      </c>
      <c r="E141" s="39"/>
      <c r="F141" s="188" t="s">
        <v>214</v>
      </c>
      <c r="G141" s="39"/>
      <c r="H141" s="39"/>
      <c r="I141" s="189"/>
      <c r="J141" s="39"/>
      <c r="K141" s="39"/>
      <c r="L141" s="40"/>
      <c r="M141" s="190"/>
      <c r="N141" s="191"/>
      <c r="O141" s="73"/>
      <c r="P141" s="73"/>
      <c r="Q141" s="73"/>
      <c r="R141" s="73"/>
      <c r="S141" s="73"/>
      <c r="T141" s="74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20" t="s">
        <v>165</v>
      </c>
      <c r="AU141" s="20" t="s">
        <v>22</v>
      </c>
    </row>
    <row r="142" s="13" customFormat="1">
      <c r="A142" s="13"/>
      <c r="B142" s="192"/>
      <c r="C142" s="13"/>
      <c r="D142" s="193" t="s">
        <v>167</v>
      </c>
      <c r="E142" s="194" t="s">
        <v>3</v>
      </c>
      <c r="F142" s="195" t="s">
        <v>694</v>
      </c>
      <c r="G142" s="13"/>
      <c r="H142" s="196">
        <v>48</v>
      </c>
      <c r="I142" s="197"/>
      <c r="J142" s="13"/>
      <c r="K142" s="13"/>
      <c r="L142" s="192"/>
      <c r="M142" s="198"/>
      <c r="N142" s="199"/>
      <c r="O142" s="199"/>
      <c r="P142" s="199"/>
      <c r="Q142" s="199"/>
      <c r="R142" s="199"/>
      <c r="S142" s="199"/>
      <c r="T142" s="200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94" t="s">
        <v>167</v>
      </c>
      <c r="AU142" s="194" t="s">
        <v>22</v>
      </c>
      <c r="AV142" s="13" t="s">
        <v>22</v>
      </c>
      <c r="AW142" s="13" t="s">
        <v>36</v>
      </c>
      <c r="AX142" s="13" t="s">
        <v>74</v>
      </c>
      <c r="AY142" s="194" t="s">
        <v>156</v>
      </c>
    </row>
    <row r="143" s="13" customFormat="1">
      <c r="A143" s="13"/>
      <c r="B143" s="192"/>
      <c r="C143" s="13"/>
      <c r="D143" s="193" t="s">
        <v>167</v>
      </c>
      <c r="E143" s="194" t="s">
        <v>3</v>
      </c>
      <c r="F143" s="195" t="s">
        <v>695</v>
      </c>
      <c r="G143" s="13"/>
      <c r="H143" s="196">
        <v>84</v>
      </c>
      <c r="I143" s="197"/>
      <c r="J143" s="13"/>
      <c r="K143" s="13"/>
      <c r="L143" s="192"/>
      <c r="M143" s="198"/>
      <c r="N143" s="199"/>
      <c r="O143" s="199"/>
      <c r="P143" s="199"/>
      <c r="Q143" s="199"/>
      <c r="R143" s="199"/>
      <c r="S143" s="199"/>
      <c r="T143" s="200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194" t="s">
        <v>167</v>
      </c>
      <c r="AU143" s="194" t="s">
        <v>22</v>
      </c>
      <c r="AV143" s="13" t="s">
        <v>22</v>
      </c>
      <c r="AW143" s="13" t="s">
        <v>36</v>
      </c>
      <c r="AX143" s="13" t="s">
        <v>74</v>
      </c>
      <c r="AY143" s="194" t="s">
        <v>156</v>
      </c>
    </row>
    <row r="144" s="13" customFormat="1">
      <c r="A144" s="13"/>
      <c r="B144" s="192"/>
      <c r="C144" s="13"/>
      <c r="D144" s="193" t="s">
        <v>167</v>
      </c>
      <c r="E144" s="194" t="s">
        <v>3</v>
      </c>
      <c r="F144" s="195" t="s">
        <v>696</v>
      </c>
      <c r="G144" s="13"/>
      <c r="H144" s="196">
        <v>27</v>
      </c>
      <c r="I144" s="197"/>
      <c r="J144" s="13"/>
      <c r="K144" s="13"/>
      <c r="L144" s="192"/>
      <c r="M144" s="198"/>
      <c r="N144" s="199"/>
      <c r="O144" s="199"/>
      <c r="P144" s="199"/>
      <c r="Q144" s="199"/>
      <c r="R144" s="199"/>
      <c r="S144" s="199"/>
      <c r="T144" s="200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194" t="s">
        <v>167</v>
      </c>
      <c r="AU144" s="194" t="s">
        <v>22</v>
      </c>
      <c r="AV144" s="13" t="s">
        <v>22</v>
      </c>
      <c r="AW144" s="13" t="s">
        <v>36</v>
      </c>
      <c r="AX144" s="13" t="s">
        <v>74</v>
      </c>
      <c r="AY144" s="194" t="s">
        <v>156</v>
      </c>
    </row>
    <row r="145" s="13" customFormat="1">
      <c r="A145" s="13"/>
      <c r="B145" s="192"/>
      <c r="C145" s="13"/>
      <c r="D145" s="193" t="s">
        <v>167</v>
      </c>
      <c r="E145" s="194" t="s">
        <v>3</v>
      </c>
      <c r="F145" s="195" t="s">
        <v>697</v>
      </c>
      <c r="G145" s="13"/>
      <c r="H145" s="196">
        <v>36</v>
      </c>
      <c r="I145" s="197"/>
      <c r="J145" s="13"/>
      <c r="K145" s="13"/>
      <c r="L145" s="192"/>
      <c r="M145" s="198"/>
      <c r="N145" s="199"/>
      <c r="O145" s="199"/>
      <c r="P145" s="199"/>
      <c r="Q145" s="199"/>
      <c r="R145" s="199"/>
      <c r="S145" s="199"/>
      <c r="T145" s="200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94" t="s">
        <v>167</v>
      </c>
      <c r="AU145" s="194" t="s">
        <v>22</v>
      </c>
      <c r="AV145" s="13" t="s">
        <v>22</v>
      </c>
      <c r="AW145" s="13" t="s">
        <v>36</v>
      </c>
      <c r="AX145" s="13" t="s">
        <v>74</v>
      </c>
      <c r="AY145" s="194" t="s">
        <v>156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698</v>
      </c>
      <c r="G146" s="13"/>
      <c r="H146" s="196">
        <v>39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3" customFormat="1">
      <c r="A147" s="13"/>
      <c r="B147" s="192"/>
      <c r="C147" s="13"/>
      <c r="D147" s="193" t="s">
        <v>167</v>
      </c>
      <c r="E147" s="194" t="s">
        <v>3</v>
      </c>
      <c r="F147" s="195" t="s">
        <v>699</v>
      </c>
      <c r="G147" s="13"/>
      <c r="H147" s="196">
        <v>-4.7999999999999998</v>
      </c>
      <c r="I147" s="197"/>
      <c r="J147" s="13"/>
      <c r="K147" s="13"/>
      <c r="L147" s="192"/>
      <c r="M147" s="198"/>
      <c r="N147" s="199"/>
      <c r="O147" s="199"/>
      <c r="P147" s="199"/>
      <c r="Q147" s="199"/>
      <c r="R147" s="199"/>
      <c r="S147" s="199"/>
      <c r="T147" s="200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94" t="s">
        <v>167</v>
      </c>
      <c r="AU147" s="194" t="s">
        <v>22</v>
      </c>
      <c r="AV147" s="13" t="s">
        <v>22</v>
      </c>
      <c r="AW147" s="13" t="s">
        <v>36</v>
      </c>
      <c r="AX147" s="13" t="s">
        <v>74</v>
      </c>
      <c r="AY147" s="194" t="s">
        <v>156</v>
      </c>
    </row>
    <row r="148" s="13" customFormat="1">
      <c r="A148" s="13"/>
      <c r="B148" s="192"/>
      <c r="C148" s="13"/>
      <c r="D148" s="193" t="s">
        <v>167</v>
      </c>
      <c r="E148" s="194" t="s">
        <v>3</v>
      </c>
      <c r="F148" s="195" t="s">
        <v>700</v>
      </c>
      <c r="G148" s="13"/>
      <c r="H148" s="196">
        <v>-2.7000000000000002</v>
      </c>
      <c r="I148" s="197"/>
      <c r="J148" s="13"/>
      <c r="K148" s="13"/>
      <c r="L148" s="192"/>
      <c r="M148" s="198"/>
      <c r="N148" s="199"/>
      <c r="O148" s="199"/>
      <c r="P148" s="199"/>
      <c r="Q148" s="199"/>
      <c r="R148" s="199"/>
      <c r="S148" s="199"/>
      <c r="T148" s="200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94" t="s">
        <v>167</v>
      </c>
      <c r="AU148" s="194" t="s">
        <v>22</v>
      </c>
      <c r="AV148" s="13" t="s">
        <v>22</v>
      </c>
      <c r="AW148" s="13" t="s">
        <v>36</v>
      </c>
      <c r="AX148" s="13" t="s">
        <v>74</v>
      </c>
      <c r="AY148" s="194" t="s">
        <v>156</v>
      </c>
    </row>
    <row r="149" s="13" customFormat="1">
      <c r="A149" s="13"/>
      <c r="B149" s="192"/>
      <c r="C149" s="13"/>
      <c r="D149" s="193" t="s">
        <v>167</v>
      </c>
      <c r="E149" s="194" t="s">
        <v>3</v>
      </c>
      <c r="F149" s="195" t="s">
        <v>701</v>
      </c>
      <c r="G149" s="13"/>
      <c r="H149" s="196">
        <v>-3.8999999999999999</v>
      </c>
      <c r="I149" s="197"/>
      <c r="J149" s="13"/>
      <c r="K149" s="13"/>
      <c r="L149" s="192"/>
      <c r="M149" s="198"/>
      <c r="N149" s="199"/>
      <c r="O149" s="199"/>
      <c r="P149" s="199"/>
      <c r="Q149" s="199"/>
      <c r="R149" s="199"/>
      <c r="S149" s="199"/>
      <c r="T149" s="20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94" t="s">
        <v>167</v>
      </c>
      <c r="AU149" s="194" t="s">
        <v>22</v>
      </c>
      <c r="AV149" s="13" t="s">
        <v>22</v>
      </c>
      <c r="AW149" s="13" t="s">
        <v>36</v>
      </c>
      <c r="AX149" s="13" t="s">
        <v>74</v>
      </c>
      <c r="AY149" s="194" t="s">
        <v>156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702</v>
      </c>
      <c r="G150" s="13"/>
      <c r="H150" s="196">
        <v>-9.2400000000000002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3" customFormat="1">
      <c r="A151" s="13"/>
      <c r="B151" s="192"/>
      <c r="C151" s="13"/>
      <c r="D151" s="193" t="s">
        <v>167</v>
      </c>
      <c r="E151" s="194" t="s">
        <v>3</v>
      </c>
      <c r="F151" s="195" t="s">
        <v>703</v>
      </c>
      <c r="G151" s="13"/>
      <c r="H151" s="196">
        <v>-7.9199999999999999</v>
      </c>
      <c r="I151" s="197"/>
      <c r="J151" s="13"/>
      <c r="K151" s="13"/>
      <c r="L151" s="192"/>
      <c r="M151" s="198"/>
      <c r="N151" s="199"/>
      <c r="O151" s="199"/>
      <c r="P151" s="199"/>
      <c r="Q151" s="199"/>
      <c r="R151" s="199"/>
      <c r="S151" s="199"/>
      <c r="T151" s="200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94" t="s">
        <v>167</v>
      </c>
      <c r="AU151" s="194" t="s">
        <v>22</v>
      </c>
      <c r="AV151" s="13" t="s">
        <v>22</v>
      </c>
      <c r="AW151" s="13" t="s">
        <v>36</v>
      </c>
      <c r="AX151" s="13" t="s">
        <v>74</v>
      </c>
      <c r="AY151" s="194" t="s">
        <v>156</v>
      </c>
    </row>
    <row r="152" s="15" customFormat="1">
      <c r="A152" s="15"/>
      <c r="B152" s="209"/>
      <c r="C152" s="15"/>
      <c r="D152" s="193" t="s">
        <v>167</v>
      </c>
      <c r="E152" s="210" t="s">
        <v>3</v>
      </c>
      <c r="F152" s="211" t="s">
        <v>219</v>
      </c>
      <c r="G152" s="15"/>
      <c r="H152" s="212">
        <v>205.44</v>
      </c>
      <c r="I152" s="213"/>
      <c r="J152" s="15"/>
      <c r="K152" s="15"/>
      <c r="L152" s="209"/>
      <c r="M152" s="214"/>
      <c r="N152" s="215"/>
      <c r="O152" s="215"/>
      <c r="P152" s="215"/>
      <c r="Q152" s="215"/>
      <c r="R152" s="215"/>
      <c r="S152" s="215"/>
      <c r="T152" s="216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10" t="s">
        <v>167</v>
      </c>
      <c r="AU152" s="210" t="s">
        <v>22</v>
      </c>
      <c r="AV152" s="15" t="s">
        <v>175</v>
      </c>
      <c r="AW152" s="15" t="s">
        <v>36</v>
      </c>
      <c r="AX152" s="15" t="s">
        <v>74</v>
      </c>
      <c r="AY152" s="210" t="s">
        <v>156</v>
      </c>
    </row>
    <row r="153" s="13" customFormat="1">
      <c r="A153" s="13"/>
      <c r="B153" s="192"/>
      <c r="C153" s="13"/>
      <c r="D153" s="193" t="s">
        <v>167</v>
      </c>
      <c r="E153" s="194" t="s">
        <v>3</v>
      </c>
      <c r="F153" s="195" t="s">
        <v>704</v>
      </c>
      <c r="G153" s="13"/>
      <c r="H153" s="196">
        <v>82.176000000000002</v>
      </c>
      <c r="I153" s="197"/>
      <c r="J153" s="13"/>
      <c r="K153" s="13"/>
      <c r="L153" s="192"/>
      <c r="M153" s="198"/>
      <c r="N153" s="199"/>
      <c r="O153" s="199"/>
      <c r="P153" s="199"/>
      <c r="Q153" s="199"/>
      <c r="R153" s="199"/>
      <c r="S153" s="199"/>
      <c r="T153" s="200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194" t="s">
        <v>167</v>
      </c>
      <c r="AU153" s="194" t="s">
        <v>22</v>
      </c>
      <c r="AV153" s="13" t="s">
        <v>22</v>
      </c>
      <c r="AW153" s="13" t="s">
        <v>36</v>
      </c>
      <c r="AX153" s="13" t="s">
        <v>74</v>
      </c>
      <c r="AY153" s="194" t="s">
        <v>156</v>
      </c>
    </row>
    <row r="154" s="15" customFormat="1">
      <c r="A154" s="15"/>
      <c r="B154" s="209"/>
      <c r="C154" s="15"/>
      <c r="D154" s="193" t="s">
        <v>167</v>
      </c>
      <c r="E154" s="210" t="s">
        <v>3</v>
      </c>
      <c r="F154" s="211" t="s">
        <v>219</v>
      </c>
      <c r="G154" s="15"/>
      <c r="H154" s="212">
        <v>82.176000000000002</v>
      </c>
      <c r="I154" s="213"/>
      <c r="J154" s="15"/>
      <c r="K154" s="15"/>
      <c r="L154" s="209"/>
      <c r="M154" s="214"/>
      <c r="N154" s="215"/>
      <c r="O154" s="215"/>
      <c r="P154" s="215"/>
      <c r="Q154" s="215"/>
      <c r="R154" s="215"/>
      <c r="S154" s="215"/>
      <c r="T154" s="216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10" t="s">
        <v>167</v>
      </c>
      <c r="AU154" s="210" t="s">
        <v>22</v>
      </c>
      <c r="AV154" s="15" t="s">
        <v>175</v>
      </c>
      <c r="AW154" s="15" t="s">
        <v>36</v>
      </c>
      <c r="AX154" s="15" t="s">
        <v>81</v>
      </c>
      <c r="AY154" s="210" t="s">
        <v>156</v>
      </c>
    </row>
    <row r="155" s="2" customFormat="1" ht="24.15" customHeight="1">
      <c r="A155" s="39"/>
      <c r="B155" s="173"/>
      <c r="C155" s="174" t="s">
        <v>9</v>
      </c>
      <c r="D155" s="174" t="s">
        <v>158</v>
      </c>
      <c r="E155" s="175" t="s">
        <v>222</v>
      </c>
      <c r="F155" s="176" t="s">
        <v>223</v>
      </c>
      <c r="G155" s="177" t="s">
        <v>212</v>
      </c>
      <c r="H155" s="178">
        <v>82.176000000000002</v>
      </c>
      <c r="I155" s="179"/>
      <c r="J155" s="180">
        <f>ROUND(I155*H155,2)</f>
        <v>0</v>
      </c>
      <c r="K155" s="176" t="s">
        <v>162</v>
      </c>
      <c r="L155" s="40"/>
      <c r="M155" s="181" t="s">
        <v>3</v>
      </c>
      <c r="N155" s="182" t="s">
        <v>45</v>
      </c>
      <c r="O155" s="73"/>
      <c r="P155" s="183">
        <f>O155*H155</f>
        <v>0</v>
      </c>
      <c r="Q155" s="183">
        <v>0</v>
      </c>
      <c r="R155" s="183">
        <f>Q155*H155</f>
        <v>0</v>
      </c>
      <c r="S155" s="183">
        <v>0</v>
      </c>
      <c r="T155" s="184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185" t="s">
        <v>163</v>
      </c>
      <c r="AT155" s="185" t="s">
        <v>158</v>
      </c>
      <c r="AU155" s="185" t="s">
        <v>22</v>
      </c>
      <c r="AY155" s="20" t="s">
        <v>156</v>
      </c>
      <c r="BE155" s="186">
        <f>IF(N155="základní",J155,0)</f>
        <v>0</v>
      </c>
      <c r="BF155" s="186">
        <f>IF(N155="snížená",J155,0)</f>
        <v>0</v>
      </c>
      <c r="BG155" s="186">
        <f>IF(N155="zákl. přenesená",J155,0)</f>
        <v>0</v>
      </c>
      <c r="BH155" s="186">
        <f>IF(N155="sníž. přenesená",J155,0)</f>
        <v>0</v>
      </c>
      <c r="BI155" s="186">
        <f>IF(N155="nulová",J155,0)</f>
        <v>0</v>
      </c>
      <c r="BJ155" s="20" t="s">
        <v>81</v>
      </c>
      <c r="BK155" s="186">
        <f>ROUND(I155*H155,2)</f>
        <v>0</v>
      </c>
      <c r="BL155" s="20" t="s">
        <v>163</v>
      </c>
      <c r="BM155" s="185" t="s">
        <v>705</v>
      </c>
    </row>
    <row r="156" s="2" customFormat="1">
      <c r="A156" s="39"/>
      <c r="B156" s="40"/>
      <c r="C156" s="39"/>
      <c r="D156" s="187" t="s">
        <v>165</v>
      </c>
      <c r="E156" s="39"/>
      <c r="F156" s="188" t="s">
        <v>225</v>
      </c>
      <c r="G156" s="39"/>
      <c r="H156" s="39"/>
      <c r="I156" s="189"/>
      <c r="J156" s="39"/>
      <c r="K156" s="39"/>
      <c r="L156" s="40"/>
      <c r="M156" s="190"/>
      <c r="N156" s="191"/>
      <c r="O156" s="73"/>
      <c r="P156" s="73"/>
      <c r="Q156" s="73"/>
      <c r="R156" s="73"/>
      <c r="S156" s="73"/>
      <c r="T156" s="74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20" t="s">
        <v>165</v>
      </c>
      <c r="AU156" s="20" t="s">
        <v>22</v>
      </c>
    </row>
    <row r="157" s="13" customFormat="1">
      <c r="A157" s="13"/>
      <c r="B157" s="192"/>
      <c r="C157" s="13"/>
      <c r="D157" s="193" t="s">
        <v>167</v>
      </c>
      <c r="E157" s="194" t="s">
        <v>3</v>
      </c>
      <c r="F157" s="195" t="s">
        <v>706</v>
      </c>
      <c r="G157" s="13"/>
      <c r="H157" s="196">
        <v>82.176000000000002</v>
      </c>
      <c r="I157" s="197"/>
      <c r="J157" s="13"/>
      <c r="K157" s="13"/>
      <c r="L157" s="192"/>
      <c r="M157" s="198"/>
      <c r="N157" s="199"/>
      <c r="O157" s="199"/>
      <c r="P157" s="199"/>
      <c r="Q157" s="199"/>
      <c r="R157" s="199"/>
      <c r="S157" s="199"/>
      <c r="T157" s="200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194" t="s">
        <v>167</v>
      </c>
      <c r="AU157" s="194" t="s">
        <v>22</v>
      </c>
      <c r="AV157" s="13" t="s">
        <v>22</v>
      </c>
      <c r="AW157" s="13" t="s">
        <v>36</v>
      </c>
      <c r="AX157" s="13" t="s">
        <v>74</v>
      </c>
      <c r="AY157" s="194" t="s">
        <v>156</v>
      </c>
    </row>
    <row r="158" s="14" customFormat="1">
      <c r="A158" s="14"/>
      <c r="B158" s="201"/>
      <c r="C158" s="14"/>
      <c r="D158" s="193" t="s">
        <v>167</v>
      </c>
      <c r="E158" s="202" t="s">
        <v>3</v>
      </c>
      <c r="F158" s="203" t="s">
        <v>174</v>
      </c>
      <c r="G158" s="14"/>
      <c r="H158" s="204">
        <v>82.176000000000002</v>
      </c>
      <c r="I158" s="205"/>
      <c r="J158" s="14"/>
      <c r="K158" s="14"/>
      <c r="L158" s="201"/>
      <c r="M158" s="206"/>
      <c r="N158" s="207"/>
      <c r="O158" s="207"/>
      <c r="P158" s="207"/>
      <c r="Q158" s="207"/>
      <c r="R158" s="207"/>
      <c r="S158" s="207"/>
      <c r="T158" s="208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02" t="s">
        <v>167</v>
      </c>
      <c r="AU158" s="202" t="s">
        <v>22</v>
      </c>
      <c r="AV158" s="14" t="s">
        <v>163</v>
      </c>
      <c r="AW158" s="14" t="s">
        <v>36</v>
      </c>
      <c r="AX158" s="14" t="s">
        <v>81</v>
      </c>
      <c r="AY158" s="202" t="s">
        <v>156</v>
      </c>
    </row>
    <row r="159" s="2" customFormat="1" ht="24.15" customHeight="1">
      <c r="A159" s="39"/>
      <c r="B159" s="173"/>
      <c r="C159" s="174" t="s">
        <v>254</v>
      </c>
      <c r="D159" s="174" t="s">
        <v>158</v>
      </c>
      <c r="E159" s="175" t="s">
        <v>228</v>
      </c>
      <c r="F159" s="176" t="s">
        <v>229</v>
      </c>
      <c r="G159" s="177" t="s">
        <v>212</v>
      </c>
      <c r="H159" s="178">
        <v>41.088000000000001</v>
      </c>
      <c r="I159" s="179"/>
      <c r="J159" s="180">
        <f>ROUND(I159*H159,2)</f>
        <v>0</v>
      </c>
      <c r="K159" s="176" t="s">
        <v>162</v>
      </c>
      <c r="L159" s="40"/>
      <c r="M159" s="181" t="s">
        <v>3</v>
      </c>
      <c r="N159" s="182" t="s">
        <v>45</v>
      </c>
      <c r="O159" s="73"/>
      <c r="P159" s="183">
        <f>O159*H159</f>
        <v>0</v>
      </c>
      <c r="Q159" s="183">
        <v>0</v>
      </c>
      <c r="R159" s="183">
        <f>Q159*H159</f>
        <v>0</v>
      </c>
      <c r="S159" s="183">
        <v>0</v>
      </c>
      <c r="T159" s="184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185" t="s">
        <v>163</v>
      </c>
      <c r="AT159" s="185" t="s">
        <v>158</v>
      </c>
      <c r="AU159" s="185" t="s">
        <v>22</v>
      </c>
      <c r="AY159" s="20" t="s">
        <v>156</v>
      </c>
      <c r="BE159" s="186">
        <f>IF(N159="základní",J159,0)</f>
        <v>0</v>
      </c>
      <c r="BF159" s="186">
        <f>IF(N159="snížená",J159,0)</f>
        <v>0</v>
      </c>
      <c r="BG159" s="186">
        <f>IF(N159="zákl. přenesená",J159,0)</f>
        <v>0</v>
      </c>
      <c r="BH159" s="186">
        <f>IF(N159="sníž. přenesená",J159,0)</f>
        <v>0</v>
      </c>
      <c r="BI159" s="186">
        <f>IF(N159="nulová",J159,0)</f>
        <v>0</v>
      </c>
      <c r="BJ159" s="20" t="s">
        <v>81</v>
      </c>
      <c r="BK159" s="186">
        <f>ROUND(I159*H159,2)</f>
        <v>0</v>
      </c>
      <c r="BL159" s="20" t="s">
        <v>163</v>
      </c>
      <c r="BM159" s="185" t="s">
        <v>707</v>
      </c>
    </row>
    <row r="160" s="2" customFormat="1">
      <c r="A160" s="39"/>
      <c r="B160" s="40"/>
      <c r="C160" s="39"/>
      <c r="D160" s="187" t="s">
        <v>165</v>
      </c>
      <c r="E160" s="39"/>
      <c r="F160" s="188" t="s">
        <v>231</v>
      </c>
      <c r="G160" s="39"/>
      <c r="H160" s="39"/>
      <c r="I160" s="189"/>
      <c r="J160" s="39"/>
      <c r="K160" s="39"/>
      <c r="L160" s="40"/>
      <c r="M160" s="190"/>
      <c r="N160" s="191"/>
      <c r="O160" s="73"/>
      <c r="P160" s="73"/>
      <c r="Q160" s="73"/>
      <c r="R160" s="73"/>
      <c r="S160" s="73"/>
      <c r="T160" s="74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20" t="s">
        <v>165</v>
      </c>
      <c r="AU160" s="20" t="s">
        <v>22</v>
      </c>
    </row>
    <row r="161" s="13" customFormat="1">
      <c r="A161" s="13"/>
      <c r="B161" s="192"/>
      <c r="C161" s="13"/>
      <c r="D161" s="193" t="s">
        <v>167</v>
      </c>
      <c r="E161" s="194" t="s">
        <v>3</v>
      </c>
      <c r="F161" s="195" t="s">
        <v>708</v>
      </c>
      <c r="G161" s="13"/>
      <c r="H161" s="196">
        <v>41.088000000000001</v>
      </c>
      <c r="I161" s="197"/>
      <c r="J161" s="13"/>
      <c r="K161" s="13"/>
      <c r="L161" s="192"/>
      <c r="M161" s="198"/>
      <c r="N161" s="199"/>
      <c r="O161" s="199"/>
      <c r="P161" s="199"/>
      <c r="Q161" s="199"/>
      <c r="R161" s="199"/>
      <c r="S161" s="199"/>
      <c r="T161" s="200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194" t="s">
        <v>167</v>
      </c>
      <c r="AU161" s="194" t="s">
        <v>22</v>
      </c>
      <c r="AV161" s="13" t="s">
        <v>22</v>
      </c>
      <c r="AW161" s="13" t="s">
        <v>36</v>
      </c>
      <c r="AX161" s="13" t="s">
        <v>74</v>
      </c>
      <c r="AY161" s="194" t="s">
        <v>156</v>
      </c>
    </row>
    <row r="162" s="14" customFormat="1">
      <c r="A162" s="14"/>
      <c r="B162" s="201"/>
      <c r="C162" s="14"/>
      <c r="D162" s="193" t="s">
        <v>167</v>
      </c>
      <c r="E162" s="202" t="s">
        <v>3</v>
      </c>
      <c r="F162" s="203" t="s">
        <v>174</v>
      </c>
      <c r="G162" s="14"/>
      <c r="H162" s="204">
        <v>41.088000000000001</v>
      </c>
      <c r="I162" s="205"/>
      <c r="J162" s="14"/>
      <c r="K162" s="14"/>
      <c r="L162" s="201"/>
      <c r="M162" s="206"/>
      <c r="N162" s="207"/>
      <c r="O162" s="207"/>
      <c r="P162" s="207"/>
      <c r="Q162" s="207"/>
      <c r="R162" s="207"/>
      <c r="S162" s="207"/>
      <c r="T162" s="208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2" t="s">
        <v>167</v>
      </c>
      <c r="AU162" s="202" t="s">
        <v>22</v>
      </c>
      <c r="AV162" s="14" t="s">
        <v>163</v>
      </c>
      <c r="AW162" s="14" t="s">
        <v>36</v>
      </c>
      <c r="AX162" s="14" t="s">
        <v>81</v>
      </c>
      <c r="AY162" s="202" t="s">
        <v>156</v>
      </c>
    </row>
    <row r="163" s="2" customFormat="1" ht="24.15" customHeight="1">
      <c r="A163" s="39"/>
      <c r="B163" s="173"/>
      <c r="C163" s="174" t="s">
        <v>262</v>
      </c>
      <c r="D163" s="174" t="s">
        <v>158</v>
      </c>
      <c r="E163" s="175" t="s">
        <v>234</v>
      </c>
      <c r="F163" s="176" t="s">
        <v>235</v>
      </c>
      <c r="G163" s="177" t="s">
        <v>212</v>
      </c>
      <c r="H163" s="178">
        <v>10.272</v>
      </c>
      <c r="I163" s="179"/>
      <c r="J163" s="180">
        <f>ROUND(I163*H163,2)</f>
        <v>0</v>
      </c>
      <c r="K163" s="176" t="s">
        <v>162</v>
      </c>
      <c r="L163" s="40"/>
      <c r="M163" s="181" t="s">
        <v>3</v>
      </c>
      <c r="N163" s="182" t="s">
        <v>45</v>
      </c>
      <c r="O163" s="73"/>
      <c r="P163" s="183">
        <f>O163*H163</f>
        <v>0</v>
      </c>
      <c r="Q163" s="183">
        <v>0</v>
      </c>
      <c r="R163" s="183">
        <f>Q163*H163</f>
        <v>0</v>
      </c>
      <c r="S163" s="183">
        <v>0</v>
      </c>
      <c r="T163" s="184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185" t="s">
        <v>163</v>
      </c>
      <c r="AT163" s="185" t="s">
        <v>158</v>
      </c>
      <c r="AU163" s="185" t="s">
        <v>22</v>
      </c>
      <c r="AY163" s="20" t="s">
        <v>156</v>
      </c>
      <c r="BE163" s="186">
        <f>IF(N163="základní",J163,0)</f>
        <v>0</v>
      </c>
      <c r="BF163" s="186">
        <f>IF(N163="snížená",J163,0)</f>
        <v>0</v>
      </c>
      <c r="BG163" s="186">
        <f>IF(N163="zákl. přenesená",J163,0)</f>
        <v>0</v>
      </c>
      <c r="BH163" s="186">
        <f>IF(N163="sníž. přenesená",J163,0)</f>
        <v>0</v>
      </c>
      <c r="BI163" s="186">
        <f>IF(N163="nulová",J163,0)</f>
        <v>0</v>
      </c>
      <c r="BJ163" s="20" t="s">
        <v>81</v>
      </c>
      <c r="BK163" s="186">
        <f>ROUND(I163*H163,2)</f>
        <v>0</v>
      </c>
      <c r="BL163" s="20" t="s">
        <v>163</v>
      </c>
      <c r="BM163" s="185" t="s">
        <v>709</v>
      </c>
    </row>
    <row r="164" s="2" customFormat="1">
      <c r="A164" s="39"/>
      <c r="B164" s="40"/>
      <c r="C164" s="39"/>
      <c r="D164" s="187" t="s">
        <v>165</v>
      </c>
      <c r="E164" s="39"/>
      <c r="F164" s="188" t="s">
        <v>237</v>
      </c>
      <c r="G164" s="39"/>
      <c r="H164" s="39"/>
      <c r="I164" s="189"/>
      <c r="J164" s="39"/>
      <c r="K164" s="39"/>
      <c r="L164" s="40"/>
      <c r="M164" s="190"/>
      <c r="N164" s="191"/>
      <c r="O164" s="73"/>
      <c r="P164" s="73"/>
      <c r="Q164" s="73"/>
      <c r="R164" s="73"/>
      <c r="S164" s="73"/>
      <c r="T164" s="74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20" t="s">
        <v>165</v>
      </c>
      <c r="AU164" s="20" t="s">
        <v>22</v>
      </c>
    </row>
    <row r="165" s="13" customFormat="1">
      <c r="A165" s="13"/>
      <c r="B165" s="192"/>
      <c r="C165" s="13"/>
      <c r="D165" s="193" t="s">
        <v>167</v>
      </c>
      <c r="E165" s="194" t="s">
        <v>3</v>
      </c>
      <c r="F165" s="195" t="s">
        <v>710</v>
      </c>
      <c r="G165" s="13"/>
      <c r="H165" s="196">
        <v>10.272</v>
      </c>
      <c r="I165" s="197"/>
      <c r="J165" s="13"/>
      <c r="K165" s="13"/>
      <c r="L165" s="192"/>
      <c r="M165" s="198"/>
      <c r="N165" s="199"/>
      <c r="O165" s="199"/>
      <c r="P165" s="199"/>
      <c r="Q165" s="199"/>
      <c r="R165" s="199"/>
      <c r="S165" s="199"/>
      <c r="T165" s="200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194" t="s">
        <v>167</v>
      </c>
      <c r="AU165" s="194" t="s">
        <v>22</v>
      </c>
      <c r="AV165" s="13" t="s">
        <v>22</v>
      </c>
      <c r="AW165" s="13" t="s">
        <v>36</v>
      </c>
      <c r="AX165" s="13" t="s">
        <v>74</v>
      </c>
      <c r="AY165" s="194" t="s">
        <v>156</v>
      </c>
    </row>
    <row r="166" s="14" customFormat="1">
      <c r="A166" s="14"/>
      <c r="B166" s="201"/>
      <c r="C166" s="14"/>
      <c r="D166" s="193" t="s">
        <v>167</v>
      </c>
      <c r="E166" s="202" t="s">
        <v>3</v>
      </c>
      <c r="F166" s="203" t="s">
        <v>174</v>
      </c>
      <c r="G166" s="14"/>
      <c r="H166" s="204">
        <v>10.272</v>
      </c>
      <c r="I166" s="205"/>
      <c r="J166" s="14"/>
      <c r="K166" s="14"/>
      <c r="L166" s="201"/>
      <c r="M166" s="206"/>
      <c r="N166" s="207"/>
      <c r="O166" s="207"/>
      <c r="P166" s="207"/>
      <c r="Q166" s="207"/>
      <c r="R166" s="207"/>
      <c r="S166" s="207"/>
      <c r="T166" s="208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02" t="s">
        <v>167</v>
      </c>
      <c r="AU166" s="202" t="s">
        <v>22</v>
      </c>
      <c r="AV166" s="14" t="s">
        <v>163</v>
      </c>
      <c r="AW166" s="14" t="s">
        <v>36</v>
      </c>
      <c r="AX166" s="14" t="s">
        <v>81</v>
      </c>
      <c r="AY166" s="202" t="s">
        <v>156</v>
      </c>
    </row>
    <row r="167" s="2" customFormat="1" ht="16.5" customHeight="1">
      <c r="A167" s="39"/>
      <c r="B167" s="173"/>
      <c r="C167" s="174" t="s">
        <v>267</v>
      </c>
      <c r="D167" s="174" t="s">
        <v>158</v>
      </c>
      <c r="E167" s="175" t="s">
        <v>240</v>
      </c>
      <c r="F167" s="176" t="s">
        <v>241</v>
      </c>
      <c r="G167" s="177" t="s">
        <v>242</v>
      </c>
      <c r="H167" s="178">
        <v>1</v>
      </c>
      <c r="I167" s="179"/>
      <c r="J167" s="180">
        <f>ROUND(I167*H167,2)</f>
        <v>0</v>
      </c>
      <c r="K167" s="176" t="s">
        <v>3</v>
      </c>
      <c r="L167" s="40"/>
      <c r="M167" s="181" t="s">
        <v>3</v>
      </c>
      <c r="N167" s="182" t="s">
        <v>45</v>
      </c>
      <c r="O167" s="73"/>
      <c r="P167" s="183">
        <f>O167*H167</f>
        <v>0</v>
      </c>
      <c r="Q167" s="183">
        <v>0</v>
      </c>
      <c r="R167" s="183">
        <f>Q167*H167</f>
        <v>0</v>
      </c>
      <c r="S167" s="183">
        <v>0</v>
      </c>
      <c r="T167" s="184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185" t="s">
        <v>163</v>
      </c>
      <c r="AT167" s="185" t="s">
        <v>158</v>
      </c>
      <c r="AU167" s="185" t="s">
        <v>22</v>
      </c>
      <c r="AY167" s="20" t="s">
        <v>156</v>
      </c>
      <c r="BE167" s="186">
        <f>IF(N167="základní",J167,0)</f>
        <v>0</v>
      </c>
      <c r="BF167" s="186">
        <f>IF(N167="snížená",J167,0)</f>
        <v>0</v>
      </c>
      <c r="BG167" s="186">
        <f>IF(N167="zákl. přenesená",J167,0)</f>
        <v>0</v>
      </c>
      <c r="BH167" s="186">
        <f>IF(N167="sníž. přenesená",J167,0)</f>
        <v>0</v>
      </c>
      <c r="BI167" s="186">
        <f>IF(N167="nulová",J167,0)</f>
        <v>0</v>
      </c>
      <c r="BJ167" s="20" t="s">
        <v>81</v>
      </c>
      <c r="BK167" s="186">
        <f>ROUND(I167*H167,2)</f>
        <v>0</v>
      </c>
      <c r="BL167" s="20" t="s">
        <v>163</v>
      </c>
      <c r="BM167" s="185" t="s">
        <v>711</v>
      </c>
    </row>
    <row r="168" s="2" customFormat="1" ht="24.15" customHeight="1">
      <c r="A168" s="39"/>
      <c r="B168" s="173"/>
      <c r="C168" s="174" t="s">
        <v>273</v>
      </c>
      <c r="D168" s="174" t="s">
        <v>158</v>
      </c>
      <c r="E168" s="175" t="s">
        <v>245</v>
      </c>
      <c r="F168" s="176" t="s">
        <v>246</v>
      </c>
      <c r="G168" s="177" t="s">
        <v>161</v>
      </c>
      <c r="H168" s="178">
        <v>816</v>
      </c>
      <c r="I168" s="179"/>
      <c r="J168" s="180">
        <f>ROUND(I168*H168,2)</f>
        <v>0</v>
      </c>
      <c r="K168" s="176" t="s">
        <v>162</v>
      </c>
      <c r="L168" s="40"/>
      <c r="M168" s="181" t="s">
        <v>3</v>
      </c>
      <c r="N168" s="182" t="s">
        <v>45</v>
      </c>
      <c r="O168" s="73"/>
      <c r="P168" s="183">
        <f>O168*H168</f>
        <v>0</v>
      </c>
      <c r="Q168" s="183">
        <v>0.0027000000000000001</v>
      </c>
      <c r="R168" s="183">
        <f>Q168*H168</f>
        <v>2.2032000000000003</v>
      </c>
      <c r="S168" s="183">
        <v>0</v>
      </c>
      <c r="T168" s="184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185" t="s">
        <v>163</v>
      </c>
      <c r="AT168" s="185" t="s">
        <v>158</v>
      </c>
      <c r="AU168" s="185" t="s">
        <v>22</v>
      </c>
      <c r="AY168" s="20" t="s">
        <v>156</v>
      </c>
      <c r="BE168" s="186">
        <f>IF(N168="základní",J168,0)</f>
        <v>0</v>
      </c>
      <c r="BF168" s="186">
        <f>IF(N168="snížená",J168,0)</f>
        <v>0</v>
      </c>
      <c r="BG168" s="186">
        <f>IF(N168="zákl. přenesená",J168,0)</f>
        <v>0</v>
      </c>
      <c r="BH168" s="186">
        <f>IF(N168="sníž. přenesená",J168,0)</f>
        <v>0</v>
      </c>
      <c r="BI168" s="186">
        <f>IF(N168="nulová",J168,0)</f>
        <v>0</v>
      </c>
      <c r="BJ168" s="20" t="s">
        <v>81</v>
      </c>
      <c r="BK168" s="186">
        <f>ROUND(I168*H168,2)</f>
        <v>0</v>
      </c>
      <c r="BL168" s="20" t="s">
        <v>163</v>
      </c>
      <c r="BM168" s="185" t="s">
        <v>712</v>
      </c>
    </row>
    <row r="169" s="2" customFormat="1">
      <c r="A169" s="39"/>
      <c r="B169" s="40"/>
      <c r="C169" s="39"/>
      <c r="D169" s="187" t="s">
        <v>165</v>
      </c>
      <c r="E169" s="39"/>
      <c r="F169" s="188" t="s">
        <v>248</v>
      </c>
      <c r="G169" s="39"/>
      <c r="H169" s="39"/>
      <c r="I169" s="189"/>
      <c r="J169" s="39"/>
      <c r="K169" s="39"/>
      <c r="L169" s="40"/>
      <c r="M169" s="190"/>
      <c r="N169" s="191"/>
      <c r="O169" s="73"/>
      <c r="P169" s="73"/>
      <c r="Q169" s="73"/>
      <c r="R169" s="73"/>
      <c r="S169" s="73"/>
      <c r="T169" s="74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20" t="s">
        <v>165</v>
      </c>
      <c r="AU169" s="20" t="s">
        <v>22</v>
      </c>
    </row>
    <row r="170" s="2" customFormat="1" ht="16.5" customHeight="1">
      <c r="A170" s="39"/>
      <c r="B170" s="173"/>
      <c r="C170" s="217" t="s">
        <v>279</v>
      </c>
      <c r="D170" s="217" t="s">
        <v>249</v>
      </c>
      <c r="E170" s="218" t="s">
        <v>250</v>
      </c>
      <c r="F170" s="219" t="s">
        <v>251</v>
      </c>
      <c r="G170" s="220" t="s">
        <v>161</v>
      </c>
      <c r="H170" s="221">
        <v>840.48000000000002</v>
      </c>
      <c r="I170" s="222"/>
      <c r="J170" s="223">
        <f>ROUND(I170*H170,2)</f>
        <v>0</v>
      </c>
      <c r="K170" s="219" t="s">
        <v>3</v>
      </c>
      <c r="L170" s="224"/>
      <c r="M170" s="225" t="s">
        <v>3</v>
      </c>
      <c r="N170" s="226" t="s">
        <v>45</v>
      </c>
      <c r="O170" s="73"/>
      <c r="P170" s="183">
        <f>O170*H170</f>
        <v>0</v>
      </c>
      <c r="Q170" s="183">
        <v>0.0039100000000000003</v>
      </c>
      <c r="R170" s="183">
        <f>Q170*H170</f>
        <v>3.2862768000000004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202</v>
      </c>
      <c r="AT170" s="185" t="s">
        <v>249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713</v>
      </c>
    </row>
    <row r="171" s="13" customFormat="1">
      <c r="A171" s="13"/>
      <c r="B171" s="192"/>
      <c r="C171" s="13"/>
      <c r="D171" s="193" t="s">
        <v>167</v>
      </c>
      <c r="E171" s="194" t="s">
        <v>3</v>
      </c>
      <c r="F171" s="195" t="s">
        <v>714</v>
      </c>
      <c r="G171" s="13"/>
      <c r="H171" s="196">
        <v>840.48000000000002</v>
      </c>
      <c r="I171" s="197"/>
      <c r="J171" s="13"/>
      <c r="K171" s="13"/>
      <c r="L171" s="192"/>
      <c r="M171" s="198"/>
      <c r="N171" s="199"/>
      <c r="O171" s="199"/>
      <c r="P171" s="199"/>
      <c r="Q171" s="199"/>
      <c r="R171" s="199"/>
      <c r="S171" s="199"/>
      <c r="T171" s="200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194" t="s">
        <v>167</v>
      </c>
      <c r="AU171" s="194" t="s">
        <v>22</v>
      </c>
      <c r="AV171" s="13" t="s">
        <v>22</v>
      </c>
      <c r="AW171" s="13" t="s">
        <v>36</v>
      </c>
      <c r="AX171" s="13" t="s">
        <v>74</v>
      </c>
      <c r="AY171" s="194" t="s">
        <v>156</v>
      </c>
    </row>
    <row r="172" s="14" customFormat="1">
      <c r="A172" s="14"/>
      <c r="B172" s="201"/>
      <c r="C172" s="14"/>
      <c r="D172" s="193" t="s">
        <v>167</v>
      </c>
      <c r="E172" s="202" t="s">
        <v>3</v>
      </c>
      <c r="F172" s="203" t="s">
        <v>174</v>
      </c>
      <c r="G172" s="14"/>
      <c r="H172" s="204">
        <v>840.48000000000002</v>
      </c>
      <c r="I172" s="205"/>
      <c r="J172" s="14"/>
      <c r="K172" s="14"/>
      <c r="L172" s="201"/>
      <c r="M172" s="206"/>
      <c r="N172" s="207"/>
      <c r="O172" s="207"/>
      <c r="P172" s="207"/>
      <c r="Q172" s="207"/>
      <c r="R172" s="207"/>
      <c r="S172" s="207"/>
      <c r="T172" s="208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02" t="s">
        <v>167</v>
      </c>
      <c r="AU172" s="202" t="s">
        <v>22</v>
      </c>
      <c r="AV172" s="14" t="s">
        <v>163</v>
      </c>
      <c r="AW172" s="14" t="s">
        <v>36</v>
      </c>
      <c r="AX172" s="14" t="s">
        <v>81</v>
      </c>
      <c r="AY172" s="202" t="s">
        <v>156</v>
      </c>
    </row>
    <row r="173" s="2" customFormat="1" ht="16.5" customHeight="1">
      <c r="A173" s="39"/>
      <c r="B173" s="173"/>
      <c r="C173" s="174" t="s">
        <v>8</v>
      </c>
      <c r="D173" s="174" t="s">
        <v>158</v>
      </c>
      <c r="E173" s="175" t="s">
        <v>255</v>
      </c>
      <c r="F173" s="176" t="s">
        <v>256</v>
      </c>
      <c r="G173" s="177" t="s">
        <v>205</v>
      </c>
      <c r="H173" s="178">
        <v>378</v>
      </c>
      <c r="I173" s="179"/>
      <c r="J173" s="180">
        <f>ROUND(I173*H173,2)</f>
        <v>0</v>
      </c>
      <c r="K173" s="176" t="s">
        <v>162</v>
      </c>
      <c r="L173" s="40"/>
      <c r="M173" s="181" t="s">
        <v>3</v>
      </c>
      <c r="N173" s="182" t="s">
        <v>45</v>
      </c>
      <c r="O173" s="73"/>
      <c r="P173" s="183">
        <f>O173*H173</f>
        <v>0</v>
      </c>
      <c r="Q173" s="183">
        <v>0.00069999999999999999</v>
      </c>
      <c r="R173" s="183">
        <f>Q173*H173</f>
        <v>0.2646</v>
      </c>
      <c r="S173" s="183">
        <v>0</v>
      </c>
      <c r="T173" s="184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185" t="s">
        <v>163</v>
      </c>
      <c r="AT173" s="185" t="s">
        <v>158</v>
      </c>
      <c r="AU173" s="185" t="s">
        <v>22</v>
      </c>
      <c r="AY173" s="20" t="s">
        <v>156</v>
      </c>
      <c r="BE173" s="186">
        <f>IF(N173="základní",J173,0)</f>
        <v>0</v>
      </c>
      <c r="BF173" s="186">
        <f>IF(N173="snížená",J173,0)</f>
        <v>0</v>
      </c>
      <c r="BG173" s="186">
        <f>IF(N173="zákl. přenesená",J173,0)</f>
        <v>0</v>
      </c>
      <c r="BH173" s="186">
        <f>IF(N173="sníž. přenesená",J173,0)</f>
        <v>0</v>
      </c>
      <c r="BI173" s="186">
        <f>IF(N173="nulová",J173,0)</f>
        <v>0</v>
      </c>
      <c r="BJ173" s="20" t="s">
        <v>81</v>
      </c>
      <c r="BK173" s="186">
        <f>ROUND(I173*H173,2)</f>
        <v>0</v>
      </c>
      <c r="BL173" s="20" t="s">
        <v>163</v>
      </c>
      <c r="BM173" s="185" t="s">
        <v>715</v>
      </c>
    </row>
    <row r="174" s="2" customFormat="1">
      <c r="A174" s="39"/>
      <c r="B174" s="40"/>
      <c r="C174" s="39"/>
      <c r="D174" s="187" t="s">
        <v>165</v>
      </c>
      <c r="E174" s="39"/>
      <c r="F174" s="188" t="s">
        <v>258</v>
      </c>
      <c r="G174" s="39"/>
      <c r="H174" s="39"/>
      <c r="I174" s="189"/>
      <c r="J174" s="39"/>
      <c r="K174" s="39"/>
      <c r="L174" s="40"/>
      <c r="M174" s="190"/>
      <c r="N174" s="191"/>
      <c r="O174" s="73"/>
      <c r="P174" s="73"/>
      <c r="Q174" s="73"/>
      <c r="R174" s="73"/>
      <c r="S174" s="73"/>
      <c r="T174" s="74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20" t="s">
        <v>165</v>
      </c>
      <c r="AU174" s="20" t="s">
        <v>22</v>
      </c>
    </row>
    <row r="175" s="13" customFormat="1">
      <c r="A175" s="13"/>
      <c r="B175" s="192"/>
      <c r="C175" s="13"/>
      <c r="D175" s="193" t="s">
        <v>167</v>
      </c>
      <c r="E175" s="194" t="s">
        <v>3</v>
      </c>
      <c r="F175" s="195" t="s">
        <v>716</v>
      </c>
      <c r="G175" s="13"/>
      <c r="H175" s="196">
        <v>210</v>
      </c>
      <c r="I175" s="197"/>
      <c r="J175" s="13"/>
      <c r="K175" s="13"/>
      <c r="L175" s="192"/>
      <c r="M175" s="198"/>
      <c r="N175" s="199"/>
      <c r="O175" s="199"/>
      <c r="P175" s="199"/>
      <c r="Q175" s="199"/>
      <c r="R175" s="199"/>
      <c r="S175" s="199"/>
      <c r="T175" s="200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194" t="s">
        <v>167</v>
      </c>
      <c r="AU175" s="194" t="s">
        <v>22</v>
      </c>
      <c r="AV175" s="13" t="s">
        <v>22</v>
      </c>
      <c r="AW175" s="13" t="s">
        <v>36</v>
      </c>
      <c r="AX175" s="13" t="s">
        <v>74</v>
      </c>
      <c r="AY175" s="194" t="s">
        <v>156</v>
      </c>
    </row>
    <row r="176" s="13" customFormat="1">
      <c r="A176" s="13"/>
      <c r="B176" s="192"/>
      <c r="C176" s="13"/>
      <c r="D176" s="193" t="s">
        <v>167</v>
      </c>
      <c r="E176" s="194" t="s">
        <v>3</v>
      </c>
      <c r="F176" s="195" t="s">
        <v>717</v>
      </c>
      <c r="G176" s="13"/>
      <c r="H176" s="196">
        <v>168</v>
      </c>
      <c r="I176" s="197"/>
      <c r="J176" s="13"/>
      <c r="K176" s="13"/>
      <c r="L176" s="192"/>
      <c r="M176" s="198"/>
      <c r="N176" s="199"/>
      <c r="O176" s="199"/>
      <c r="P176" s="199"/>
      <c r="Q176" s="199"/>
      <c r="R176" s="199"/>
      <c r="S176" s="199"/>
      <c r="T176" s="20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94" t="s">
        <v>167</v>
      </c>
      <c r="AU176" s="194" t="s">
        <v>22</v>
      </c>
      <c r="AV176" s="13" t="s">
        <v>22</v>
      </c>
      <c r="AW176" s="13" t="s">
        <v>36</v>
      </c>
      <c r="AX176" s="13" t="s">
        <v>74</v>
      </c>
      <c r="AY176" s="194" t="s">
        <v>156</v>
      </c>
    </row>
    <row r="177" s="14" customFormat="1">
      <c r="A177" s="14"/>
      <c r="B177" s="201"/>
      <c r="C177" s="14"/>
      <c r="D177" s="193" t="s">
        <v>167</v>
      </c>
      <c r="E177" s="202" t="s">
        <v>3</v>
      </c>
      <c r="F177" s="203" t="s">
        <v>174</v>
      </c>
      <c r="G177" s="14"/>
      <c r="H177" s="204">
        <v>378</v>
      </c>
      <c r="I177" s="205"/>
      <c r="J177" s="14"/>
      <c r="K177" s="14"/>
      <c r="L177" s="201"/>
      <c r="M177" s="206"/>
      <c r="N177" s="207"/>
      <c r="O177" s="207"/>
      <c r="P177" s="207"/>
      <c r="Q177" s="207"/>
      <c r="R177" s="207"/>
      <c r="S177" s="207"/>
      <c r="T177" s="208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02" t="s">
        <v>167</v>
      </c>
      <c r="AU177" s="202" t="s">
        <v>22</v>
      </c>
      <c r="AV177" s="14" t="s">
        <v>163</v>
      </c>
      <c r="AW177" s="14" t="s">
        <v>36</v>
      </c>
      <c r="AX177" s="14" t="s">
        <v>81</v>
      </c>
      <c r="AY177" s="202" t="s">
        <v>156</v>
      </c>
    </row>
    <row r="178" s="2" customFormat="1" ht="24.15" customHeight="1">
      <c r="A178" s="39"/>
      <c r="B178" s="173"/>
      <c r="C178" s="174" t="s">
        <v>292</v>
      </c>
      <c r="D178" s="174" t="s">
        <v>158</v>
      </c>
      <c r="E178" s="175" t="s">
        <v>263</v>
      </c>
      <c r="F178" s="176" t="s">
        <v>264</v>
      </c>
      <c r="G178" s="177" t="s">
        <v>205</v>
      </c>
      <c r="H178" s="178">
        <v>378</v>
      </c>
      <c r="I178" s="179"/>
      <c r="J178" s="180">
        <f>ROUND(I178*H178,2)</f>
        <v>0</v>
      </c>
      <c r="K178" s="176" t="s">
        <v>162</v>
      </c>
      <c r="L178" s="40"/>
      <c r="M178" s="181" t="s">
        <v>3</v>
      </c>
      <c r="N178" s="182" t="s">
        <v>45</v>
      </c>
      <c r="O178" s="73"/>
      <c r="P178" s="183">
        <f>O178*H178</f>
        <v>0</v>
      </c>
      <c r="Q178" s="183">
        <v>0</v>
      </c>
      <c r="R178" s="183">
        <f>Q178*H178</f>
        <v>0</v>
      </c>
      <c r="S178" s="183">
        <v>0</v>
      </c>
      <c r="T178" s="184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185" t="s">
        <v>163</v>
      </c>
      <c r="AT178" s="185" t="s">
        <v>158</v>
      </c>
      <c r="AU178" s="185" t="s">
        <v>22</v>
      </c>
      <c r="AY178" s="20" t="s">
        <v>156</v>
      </c>
      <c r="BE178" s="186">
        <f>IF(N178="základní",J178,0)</f>
        <v>0</v>
      </c>
      <c r="BF178" s="186">
        <f>IF(N178="snížená",J178,0)</f>
        <v>0</v>
      </c>
      <c r="BG178" s="186">
        <f>IF(N178="zákl. přenesená",J178,0)</f>
        <v>0</v>
      </c>
      <c r="BH178" s="186">
        <f>IF(N178="sníž. přenesená",J178,0)</f>
        <v>0</v>
      </c>
      <c r="BI178" s="186">
        <f>IF(N178="nulová",J178,0)</f>
        <v>0</v>
      </c>
      <c r="BJ178" s="20" t="s">
        <v>81</v>
      </c>
      <c r="BK178" s="186">
        <f>ROUND(I178*H178,2)</f>
        <v>0</v>
      </c>
      <c r="BL178" s="20" t="s">
        <v>163</v>
      </c>
      <c r="BM178" s="185" t="s">
        <v>718</v>
      </c>
    </row>
    <row r="179" s="2" customFormat="1">
      <c r="A179" s="39"/>
      <c r="B179" s="40"/>
      <c r="C179" s="39"/>
      <c r="D179" s="187" t="s">
        <v>165</v>
      </c>
      <c r="E179" s="39"/>
      <c r="F179" s="188" t="s">
        <v>266</v>
      </c>
      <c r="G179" s="39"/>
      <c r="H179" s="39"/>
      <c r="I179" s="189"/>
      <c r="J179" s="39"/>
      <c r="K179" s="39"/>
      <c r="L179" s="40"/>
      <c r="M179" s="190"/>
      <c r="N179" s="191"/>
      <c r="O179" s="73"/>
      <c r="P179" s="73"/>
      <c r="Q179" s="73"/>
      <c r="R179" s="73"/>
      <c r="S179" s="73"/>
      <c r="T179" s="74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20" t="s">
        <v>165</v>
      </c>
      <c r="AU179" s="20" t="s">
        <v>22</v>
      </c>
    </row>
    <row r="180" s="2" customFormat="1" ht="37.8" customHeight="1">
      <c r="A180" s="39"/>
      <c r="B180" s="173"/>
      <c r="C180" s="174" t="s">
        <v>299</v>
      </c>
      <c r="D180" s="174" t="s">
        <v>158</v>
      </c>
      <c r="E180" s="175" t="s">
        <v>268</v>
      </c>
      <c r="F180" s="176" t="s">
        <v>269</v>
      </c>
      <c r="G180" s="177" t="s">
        <v>212</v>
      </c>
      <c r="H180" s="178">
        <v>246.36000000000001</v>
      </c>
      <c r="I180" s="179"/>
      <c r="J180" s="180">
        <f>ROUND(I180*H180,2)</f>
        <v>0</v>
      </c>
      <c r="K180" s="176" t="s">
        <v>162</v>
      </c>
      <c r="L180" s="40"/>
      <c r="M180" s="181" t="s">
        <v>3</v>
      </c>
      <c r="N180" s="182" t="s">
        <v>45</v>
      </c>
      <c r="O180" s="73"/>
      <c r="P180" s="183">
        <f>O180*H180</f>
        <v>0</v>
      </c>
      <c r="Q180" s="183">
        <v>0</v>
      </c>
      <c r="R180" s="183">
        <f>Q180*H180</f>
        <v>0</v>
      </c>
      <c r="S180" s="183">
        <v>0</v>
      </c>
      <c r="T180" s="184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185" t="s">
        <v>163</v>
      </c>
      <c r="AT180" s="185" t="s">
        <v>158</v>
      </c>
      <c r="AU180" s="185" t="s">
        <v>22</v>
      </c>
      <c r="AY180" s="20" t="s">
        <v>156</v>
      </c>
      <c r="BE180" s="186">
        <f>IF(N180="základní",J180,0)</f>
        <v>0</v>
      </c>
      <c r="BF180" s="186">
        <f>IF(N180="snížená",J180,0)</f>
        <v>0</v>
      </c>
      <c r="BG180" s="186">
        <f>IF(N180="zákl. přenesená",J180,0)</f>
        <v>0</v>
      </c>
      <c r="BH180" s="186">
        <f>IF(N180="sníž. přenesená",J180,0)</f>
        <v>0</v>
      </c>
      <c r="BI180" s="186">
        <f>IF(N180="nulová",J180,0)</f>
        <v>0</v>
      </c>
      <c r="BJ180" s="20" t="s">
        <v>81</v>
      </c>
      <c r="BK180" s="186">
        <f>ROUND(I180*H180,2)</f>
        <v>0</v>
      </c>
      <c r="BL180" s="20" t="s">
        <v>163</v>
      </c>
      <c r="BM180" s="185" t="s">
        <v>719</v>
      </c>
    </row>
    <row r="181" s="2" customFormat="1">
      <c r="A181" s="39"/>
      <c r="B181" s="40"/>
      <c r="C181" s="39"/>
      <c r="D181" s="187" t="s">
        <v>165</v>
      </c>
      <c r="E181" s="39"/>
      <c r="F181" s="188" t="s">
        <v>271</v>
      </c>
      <c r="G181" s="39"/>
      <c r="H181" s="39"/>
      <c r="I181" s="189"/>
      <c r="J181" s="39"/>
      <c r="K181" s="39"/>
      <c r="L181" s="40"/>
      <c r="M181" s="190"/>
      <c r="N181" s="191"/>
      <c r="O181" s="73"/>
      <c r="P181" s="73"/>
      <c r="Q181" s="73"/>
      <c r="R181" s="73"/>
      <c r="S181" s="73"/>
      <c r="T181" s="74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20" t="s">
        <v>165</v>
      </c>
      <c r="AU181" s="20" t="s">
        <v>22</v>
      </c>
    </row>
    <row r="182" s="13" customFormat="1">
      <c r="A182" s="13"/>
      <c r="B182" s="192"/>
      <c r="C182" s="13"/>
      <c r="D182" s="193" t="s">
        <v>167</v>
      </c>
      <c r="E182" s="194" t="s">
        <v>3</v>
      </c>
      <c r="F182" s="195" t="s">
        <v>720</v>
      </c>
      <c r="G182" s="13"/>
      <c r="H182" s="196">
        <v>246.36000000000001</v>
      </c>
      <c r="I182" s="197"/>
      <c r="J182" s="13"/>
      <c r="K182" s="13"/>
      <c r="L182" s="192"/>
      <c r="M182" s="198"/>
      <c r="N182" s="199"/>
      <c r="O182" s="199"/>
      <c r="P182" s="199"/>
      <c r="Q182" s="199"/>
      <c r="R182" s="199"/>
      <c r="S182" s="199"/>
      <c r="T182" s="200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194" t="s">
        <v>167</v>
      </c>
      <c r="AU182" s="194" t="s">
        <v>22</v>
      </c>
      <c r="AV182" s="13" t="s">
        <v>22</v>
      </c>
      <c r="AW182" s="13" t="s">
        <v>36</v>
      </c>
      <c r="AX182" s="13" t="s">
        <v>74</v>
      </c>
      <c r="AY182" s="194" t="s">
        <v>156</v>
      </c>
    </row>
    <row r="183" s="14" customFormat="1">
      <c r="A183" s="14"/>
      <c r="B183" s="201"/>
      <c r="C183" s="14"/>
      <c r="D183" s="193" t="s">
        <v>167</v>
      </c>
      <c r="E183" s="202" t="s">
        <v>3</v>
      </c>
      <c r="F183" s="203" t="s">
        <v>174</v>
      </c>
      <c r="G183" s="14"/>
      <c r="H183" s="204">
        <v>246.36000000000001</v>
      </c>
      <c r="I183" s="205"/>
      <c r="J183" s="14"/>
      <c r="K183" s="14"/>
      <c r="L183" s="201"/>
      <c r="M183" s="206"/>
      <c r="N183" s="207"/>
      <c r="O183" s="207"/>
      <c r="P183" s="207"/>
      <c r="Q183" s="207"/>
      <c r="R183" s="207"/>
      <c r="S183" s="207"/>
      <c r="T183" s="208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02" t="s">
        <v>167</v>
      </c>
      <c r="AU183" s="202" t="s">
        <v>22</v>
      </c>
      <c r="AV183" s="14" t="s">
        <v>163</v>
      </c>
      <c r="AW183" s="14" t="s">
        <v>36</v>
      </c>
      <c r="AX183" s="14" t="s">
        <v>81</v>
      </c>
      <c r="AY183" s="202" t="s">
        <v>156</v>
      </c>
    </row>
    <row r="184" s="2" customFormat="1" ht="37.8" customHeight="1">
      <c r="A184" s="39"/>
      <c r="B184" s="173"/>
      <c r="C184" s="174" t="s">
        <v>304</v>
      </c>
      <c r="D184" s="174" t="s">
        <v>158</v>
      </c>
      <c r="E184" s="175" t="s">
        <v>280</v>
      </c>
      <c r="F184" s="176" t="s">
        <v>281</v>
      </c>
      <c r="G184" s="177" t="s">
        <v>212</v>
      </c>
      <c r="H184" s="178">
        <v>63.671999999999997</v>
      </c>
      <c r="I184" s="179"/>
      <c r="J184" s="180">
        <f>ROUND(I184*H184,2)</f>
        <v>0</v>
      </c>
      <c r="K184" s="176" t="s">
        <v>162</v>
      </c>
      <c r="L184" s="40"/>
      <c r="M184" s="181" t="s">
        <v>3</v>
      </c>
      <c r="N184" s="182" t="s">
        <v>45</v>
      </c>
      <c r="O184" s="73"/>
      <c r="P184" s="183">
        <f>O184*H184</f>
        <v>0</v>
      </c>
      <c r="Q184" s="183">
        <v>0</v>
      </c>
      <c r="R184" s="183">
        <f>Q184*H184</f>
        <v>0</v>
      </c>
      <c r="S184" s="183">
        <v>0</v>
      </c>
      <c r="T184" s="184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185" t="s">
        <v>163</v>
      </c>
      <c r="AT184" s="185" t="s">
        <v>158</v>
      </c>
      <c r="AU184" s="185" t="s">
        <v>22</v>
      </c>
      <c r="AY184" s="20" t="s">
        <v>156</v>
      </c>
      <c r="BE184" s="186">
        <f>IF(N184="základní",J184,0)</f>
        <v>0</v>
      </c>
      <c r="BF184" s="186">
        <f>IF(N184="snížená",J184,0)</f>
        <v>0</v>
      </c>
      <c r="BG184" s="186">
        <f>IF(N184="zákl. přenesená",J184,0)</f>
        <v>0</v>
      </c>
      <c r="BH184" s="186">
        <f>IF(N184="sníž. přenesená",J184,0)</f>
        <v>0</v>
      </c>
      <c r="BI184" s="186">
        <f>IF(N184="nulová",J184,0)</f>
        <v>0</v>
      </c>
      <c r="BJ184" s="20" t="s">
        <v>81</v>
      </c>
      <c r="BK184" s="186">
        <f>ROUND(I184*H184,2)</f>
        <v>0</v>
      </c>
      <c r="BL184" s="20" t="s">
        <v>163</v>
      </c>
      <c r="BM184" s="185" t="s">
        <v>721</v>
      </c>
    </row>
    <row r="185" s="2" customFormat="1">
      <c r="A185" s="39"/>
      <c r="B185" s="40"/>
      <c r="C185" s="39"/>
      <c r="D185" s="187" t="s">
        <v>165</v>
      </c>
      <c r="E185" s="39"/>
      <c r="F185" s="188" t="s">
        <v>283</v>
      </c>
      <c r="G185" s="39"/>
      <c r="H185" s="39"/>
      <c r="I185" s="189"/>
      <c r="J185" s="39"/>
      <c r="K185" s="39"/>
      <c r="L185" s="40"/>
      <c r="M185" s="190"/>
      <c r="N185" s="191"/>
      <c r="O185" s="73"/>
      <c r="P185" s="73"/>
      <c r="Q185" s="73"/>
      <c r="R185" s="73"/>
      <c r="S185" s="73"/>
      <c r="T185" s="74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20" t="s">
        <v>165</v>
      </c>
      <c r="AU185" s="20" t="s">
        <v>22</v>
      </c>
    </row>
    <row r="186" s="13" customFormat="1">
      <c r="A186" s="13"/>
      <c r="B186" s="192"/>
      <c r="C186" s="13"/>
      <c r="D186" s="193" t="s">
        <v>167</v>
      </c>
      <c r="E186" s="194" t="s">
        <v>3</v>
      </c>
      <c r="F186" s="195" t="s">
        <v>722</v>
      </c>
      <c r="G186" s="13"/>
      <c r="H186" s="196">
        <v>79.590000000000003</v>
      </c>
      <c r="I186" s="197"/>
      <c r="J186" s="13"/>
      <c r="K186" s="13"/>
      <c r="L186" s="192"/>
      <c r="M186" s="198"/>
      <c r="N186" s="199"/>
      <c r="O186" s="199"/>
      <c r="P186" s="199"/>
      <c r="Q186" s="199"/>
      <c r="R186" s="199"/>
      <c r="S186" s="199"/>
      <c r="T186" s="200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194" t="s">
        <v>167</v>
      </c>
      <c r="AU186" s="194" t="s">
        <v>22</v>
      </c>
      <c r="AV186" s="13" t="s">
        <v>22</v>
      </c>
      <c r="AW186" s="13" t="s">
        <v>36</v>
      </c>
      <c r="AX186" s="13" t="s">
        <v>74</v>
      </c>
      <c r="AY186" s="194" t="s">
        <v>156</v>
      </c>
    </row>
    <row r="187" s="15" customFormat="1">
      <c r="A187" s="15"/>
      <c r="B187" s="209"/>
      <c r="C187" s="15"/>
      <c r="D187" s="193" t="s">
        <v>167</v>
      </c>
      <c r="E187" s="210" t="s">
        <v>3</v>
      </c>
      <c r="F187" s="211" t="s">
        <v>219</v>
      </c>
      <c r="G187" s="15"/>
      <c r="H187" s="212">
        <v>79.590000000000003</v>
      </c>
      <c r="I187" s="213"/>
      <c r="J187" s="15"/>
      <c r="K187" s="15"/>
      <c r="L187" s="209"/>
      <c r="M187" s="214"/>
      <c r="N187" s="215"/>
      <c r="O187" s="215"/>
      <c r="P187" s="215"/>
      <c r="Q187" s="215"/>
      <c r="R187" s="215"/>
      <c r="S187" s="215"/>
      <c r="T187" s="216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10" t="s">
        <v>167</v>
      </c>
      <c r="AU187" s="210" t="s">
        <v>22</v>
      </c>
      <c r="AV187" s="15" t="s">
        <v>175</v>
      </c>
      <c r="AW187" s="15" t="s">
        <v>36</v>
      </c>
      <c r="AX187" s="15" t="s">
        <v>74</v>
      </c>
      <c r="AY187" s="210" t="s">
        <v>156</v>
      </c>
    </row>
    <row r="188" s="13" customFormat="1">
      <c r="A188" s="13"/>
      <c r="B188" s="192"/>
      <c r="C188" s="13"/>
      <c r="D188" s="193" t="s">
        <v>167</v>
      </c>
      <c r="E188" s="194" t="s">
        <v>3</v>
      </c>
      <c r="F188" s="195" t="s">
        <v>723</v>
      </c>
      <c r="G188" s="13"/>
      <c r="H188" s="196">
        <v>63.671999999999997</v>
      </c>
      <c r="I188" s="197"/>
      <c r="J188" s="13"/>
      <c r="K188" s="13"/>
      <c r="L188" s="192"/>
      <c r="M188" s="198"/>
      <c r="N188" s="199"/>
      <c r="O188" s="199"/>
      <c r="P188" s="199"/>
      <c r="Q188" s="199"/>
      <c r="R188" s="199"/>
      <c r="S188" s="199"/>
      <c r="T188" s="200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194" t="s">
        <v>167</v>
      </c>
      <c r="AU188" s="194" t="s">
        <v>22</v>
      </c>
      <c r="AV188" s="13" t="s">
        <v>22</v>
      </c>
      <c r="AW188" s="13" t="s">
        <v>36</v>
      </c>
      <c r="AX188" s="13" t="s">
        <v>74</v>
      </c>
      <c r="AY188" s="194" t="s">
        <v>156</v>
      </c>
    </row>
    <row r="189" s="15" customFormat="1">
      <c r="A189" s="15"/>
      <c r="B189" s="209"/>
      <c r="C189" s="15"/>
      <c r="D189" s="193" t="s">
        <v>167</v>
      </c>
      <c r="E189" s="210" t="s">
        <v>3</v>
      </c>
      <c r="F189" s="211" t="s">
        <v>219</v>
      </c>
      <c r="G189" s="15"/>
      <c r="H189" s="212">
        <v>63.671999999999997</v>
      </c>
      <c r="I189" s="213"/>
      <c r="J189" s="15"/>
      <c r="K189" s="15"/>
      <c r="L189" s="209"/>
      <c r="M189" s="214"/>
      <c r="N189" s="215"/>
      <c r="O189" s="215"/>
      <c r="P189" s="215"/>
      <c r="Q189" s="215"/>
      <c r="R189" s="215"/>
      <c r="S189" s="215"/>
      <c r="T189" s="216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10" t="s">
        <v>167</v>
      </c>
      <c r="AU189" s="210" t="s">
        <v>22</v>
      </c>
      <c r="AV189" s="15" t="s">
        <v>175</v>
      </c>
      <c r="AW189" s="15" t="s">
        <v>36</v>
      </c>
      <c r="AX189" s="15" t="s">
        <v>81</v>
      </c>
      <c r="AY189" s="210" t="s">
        <v>156</v>
      </c>
    </row>
    <row r="190" s="2" customFormat="1" ht="37.8" customHeight="1">
      <c r="A190" s="39"/>
      <c r="B190" s="173"/>
      <c r="C190" s="174" t="s">
        <v>310</v>
      </c>
      <c r="D190" s="174" t="s">
        <v>158</v>
      </c>
      <c r="E190" s="175" t="s">
        <v>287</v>
      </c>
      <c r="F190" s="176" t="s">
        <v>288</v>
      </c>
      <c r="G190" s="177" t="s">
        <v>212</v>
      </c>
      <c r="H190" s="178">
        <v>15.917999999999999</v>
      </c>
      <c r="I190" s="179"/>
      <c r="J190" s="180">
        <f>ROUND(I190*H190,2)</f>
        <v>0</v>
      </c>
      <c r="K190" s="176" t="s">
        <v>162</v>
      </c>
      <c r="L190" s="40"/>
      <c r="M190" s="181" t="s">
        <v>3</v>
      </c>
      <c r="N190" s="182" t="s">
        <v>45</v>
      </c>
      <c r="O190" s="73"/>
      <c r="P190" s="183">
        <f>O190*H190</f>
        <v>0</v>
      </c>
      <c r="Q190" s="183">
        <v>0</v>
      </c>
      <c r="R190" s="183">
        <f>Q190*H190</f>
        <v>0</v>
      </c>
      <c r="S190" s="183">
        <v>0</v>
      </c>
      <c r="T190" s="184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185" t="s">
        <v>163</v>
      </c>
      <c r="AT190" s="185" t="s">
        <v>158</v>
      </c>
      <c r="AU190" s="185" t="s">
        <v>22</v>
      </c>
      <c r="AY190" s="20" t="s">
        <v>156</v>
      </c>
      <c r="BE190" s="186">
        <f>IF(N190="základní",J190,0)</f>
        <v>0</v>
      </c>
      <c r="BF190" s="186">
        <f>IF(N190="snížená",J190,0)</f>
        <v>0</v>
      </c>
      <c r="BG190" s="186">
        <f>IF(N190="zákl. přenesená",J190,0)</f>
        <v>0</v>
      </c>
      <c r="BH190" s="186">
        <f>IF(N190="sníž. přenesená",J190,0)</f>
        <v>0</v>
      </c>
      <c r="BI190" s="186">
        <f>IF(N190="nulová",J190,0)</f>
        <v>0</v>
      </c>
      <c r="BJ190" s="20" t="s">
        <v>81</v>
      </c>
      <c r="BK190" s="186">
        <f>ROUND(I190*H190,2)</f>
        <v>0</v>
      </c>
      <c r="BL190" s="20" t="s">
        <v>163</v>
      </c>
      <c r="BM190" s="185" t="s">
        <v>724</v>
      </c>
    </row>
    <row r="191" s="2" customFormat="1">
      <c r="A191" s="39"/>
      <c r="B191" s="40"/>
      <c r="C191" s="39"/>
      <c r="D191" s="187" t="s">
        <v>165</v>
      </c>
      <c r="E191" s="39"/>
      <c r="F191" s="188" t="s">
        <v>290</v>
      </c>
      <c r="G191" s="39"/>
      <c r="H191" s="39"/>
      <c r="I191" s="189"/>
      <c r="J191" s="39"/>
      <c r="K191" s="39"/>
      <c r="L191" s="40"/>
      <c r="M191" s="190"/>
      <c r="N191" s="191"/>
      <c r="O191" s="73"/>
      <c r="P191" s="73"/>
      <c r="Q191" s="73"/>
      <c r="R191" s="73"/>
      <c r="S191" s="73"/>
      <c r="T191" s="74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20" t="s">
        <v>165</v>
      </c>
      <c r="AU191" s="20" t="s">
        <v>22</v>
      </c>
    </row>
    <row r="192" s="13" customFormat="1">
      <c r="A192" s="13"/>
      <c r="B192" s="192"/>
      <c r="C192" s="13"/>
      <c r="D192" s="193" t="s">
        <v>167</v>
      </c>
      <c r="E192" s="194" t="s">
        <v>3</v>
      </c>
      <c r="F192" s="195" t="s">
        <v>725</v>
      </c>
      <c r="G192" s="13"/>
      <c r="H192" s="196">
        <v>15.917999999999999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167</v>
      </c>
      <c r="AU192" s="194" t="s">
        <v>22</v>
      </c>
      <c r="AV192" s="13" t="s">
        <v>22</v>
      </c>
      <c r="AW192" s="13" t="s">
        <v>36</v>
      </c>
      <c r="AX192" s="13" t="s">
        <v>74</v>
      </c>
      <c r="AY192" s="194" t="s">
        <v>156</v>
      </c>
    </row>
    <row r="193" s="14" customFormat="1">
      <c r="A193" s="14"/>
      <c r="B193" s="201"/>
      <c r="C193" s="14"/>
      <c r="D193" s="193" t="s">
        <v>167</v>
      </c>
      <c r="E193" s="202" t="s">
        <v>3</v>
      </c>
      <c r="F193" s="203" t="s">
        <v>174</v>
      </c>
      <c r="G193" s="14"/>
      <c r="H193" s="204">
        <v>15.917999999999999</v>
      </c>
      <c r="I193" s="205"/>
      <c r="J193" s="14"/>
      <c r="K193" s="14"/>
      <c r="L193" s="201"/>
      <c r="M193" s="206"/>
      <c r="N193" s="207"/>
      <c r="O193" s="207"/>
      <c r="P193" s="207"/>
      <c r="Q193" s="207"/>
      <c r="R193" s="207"/>
      <c r="S193" s="207"/>
      <c r="T193" s="208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02" t="s">
        <v>167</v>
      </c>
      <c r="AU193" s="202" t="s">
        <v>22</v>
      </c>
      <c r="AV193" s="14" t="s">
        <v>163</v>
      </c>
      <c r="AW193" s="14" t="s">
        <v>36</v>
      </c>
      <c r="AX193" s="14" t="s">
        <v>81</v>
      </c>
      <c r="AY193" s="202" t="s">
        <v>156</v>
      </c>
    </row>
    <row r="194" s="2" customFormat="1" ht="24.15" customHeight="1">
      <c r="A194" s="39"/>
      <c r="B194" s="173"/>
      <c r="C194" s="174" t="s">
        <v>317</v>
      </c>
      <c r="D194" s="174" t="s">
        <v>158</v>
      </c>
      <c r="E194" s="175" t="s">
        <v>293</v>
      </c>
      <c r="F194" s="176" t="s">
        <v>294</v>
      </c>
      <c r="G194" s="177" t="s">
        <v>212</v>
      </c>
      <c r="H194" s="178">
        <v>63.671999999999997</v>
      </c>
      <c r="I194" s="179"/>
      <c r="J194" s="180">
        <f>ROUND(I194*H194,2)</f>
        <v>0</v>
      </c>
      <c r="K194" s="176" t="s">
        <v>162</v>
      </c>
      <c r="L194" s="40"/>
      <c r="M194" s="181" t="s">
        <v>3</v>
      </c>
      <c r="N194" s="182" t="s">
        <v>45</v>
      </c>
      <c r="O194" s="73"/>
      <c r="P194" s="183">
        <f>O194*H194</f>
        <v>0</v>
      </c>
      <c r="Q194" s="183">
        <v>0</v>
      </c>
      <c r="R194" s="183">
        <f>Q194*H194</f>
        <v>0</v>
      </c>
      <c r="S194" s="183">
        <v>0</v>
      </c>
      <c r="T194" s="184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185" t="s">
        <v>163</v>
      </c>
      <c r="AT194" s="185" t="s">
        <v>158</v>
      </c>
      <c r="AU194" s="185" t="s">
        <v>22</v>
      </c>
      <c r="AY194" s="20" t="s">
        <v>156</v>
      </c>
      <c r="BE194" s="186">
        <f>IF(N194="základní",J194,0)</f>
        <v>0</v>
      </c>
      <c r="BF194" s="186">
        <f>IF(N194="snížená",J194,0)</f>
        <v>0</v>
      </c>
      <c r="BG194" s="186">
        <f>IF(N194="zákl. přenesená",J194,0)</f>
        <v>0</v>
      </c>
      <c r="BH194" s="186">
        <f>IF(N194="sníž. přenesená",J194,0)</f>
        <v>0</v>
      </c>
      <c r="BI194" s="186">
        <f>IF(N194="nulová",J194,0)</f>
        <v>0</v>
      </c>
      <c r="BJ194" s="20" t="s">
        <v>81</v>
      </c>
      <c r="BK194" s="186">
        <f>ROUND(I194*H194,2)</f>
        <v>0</v>
      </c>
      <c r="BL194" s="20" t="s">
        <v>163</v>
      </c>
      <c r="BM194" s="185" t="s">
        <v>726</v>
      </c>
    </row>
    <row r="195" s="2" customFormat="1">
      <c r="A195" s="39"/>
      <c r="B195" s="40"/>
      <c r="C195" s="39"/>
      <c r="D195" s="187" t="s">
        <v>165</v>
      </c>
      <c r="E195" s="39"/>
      <c r="F195" s="188" t="s">
        <v>296</v>
      </c>
      <c r="G195" s="39"/>
      <c r="H195" s="39"/>
      <c r="I195" s="189"/>
      <c r="J195" s="39"/>
      <c r="K195" s="39"/>
      <c r="L195" s="40"/>
      <c r="M195" s="190"/>
      <c r="N195" s="191"/>
      <c r="O195" s="73"/>
      <c r="P195" s="73"/>
      <c r="Q195" s="73"/>
      <c r="R195" s="73"/>
      <c r="S195" s="73"/>
      <c r="T195" s="74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20" t="s">
        <v>165</v>
      </c>
      <c r="AU195" s="20" t="s">
        <v>22</v>
      </c>
    </row>
    <row r="196" s="2" customFormat="1" ht="24.15" customHeight="1">
      <c r="A196" s="39"/>
      <c r="B196" s="173"/>
      <c r="C196" s="174" t="s">
        <v>323</v>
      </c>
      <c r="D196" s="174" t="s">
        <v>158</v>
      </c>
      <c r="E196" s="175" t="s">
        <v>300</v>
      </c>
      <c r="F196" s="176" t="s">
        <v>301</v>
      </c>
      <c r="G196" s="177" t="s">
        <v>212</v>
      </c>
      <c r="H196" s="178">
        <v>15.917999999999999</v>
      </c>
      <c r="I196" s="179"/>
      <c r="J196" s="180">
        <f>ROUND(I196*H196,2)</f>
        <v>0</v>
      </c>
      <c r="K196" s="176" t="s">
        <v>162</v>
      </c>
      <c r="L196" s="40"/>
      <c r="M196" s="181" t="s">
        <v>3</v>
      </c>
      <c r="N196" s="182" t="s">
        <v>45</v>
      </c>
      <c r="O196" s="73"/>
      <c r="P196" s="183">
        <f>O196*H196</f>
        <v>0</v>
      </c>
      <c r="Q196" s="183">
        <v>0</v>
      </c>
      <c r="R196" s="183">
        <f>Q196*H196</f>
        <v>0</v>
      </c>
      <c r="S196" s="183">
        <v>0</v>
      </c>
      <c r="T196" s="184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185" t="s">
        <v>163</v>
      </c>
      <c r="AT196" s="185" t="s">
        <v>158</v>
      </c>
      <c r="AU196" s="185" t="s">
        <v>22</v>
      </c>
      <c r="AY196" s="20" t="s">
        <v>156</v>
      </c>
      <c r="BE196" s="186">
        <f>IF(N196="základní",J196,0)</f>
        <v>0</v>
      </c>
      <c r="BF196" s="186">
        <f>IF(N196="snížená",J196,0)</f>
        <v>0</v>
      </c>
      <c r="BG196" s="186">
        <f>IF(N196="zákl. přenesená",J196,0)</f>
        <v>0</v>
      </c>
      <c r="BH196" s="186">
        <f>IF(N196="sníž. přenesená",J196,0)</f>
        <v>0</v>
      </c>
      <c r="BI196" s="186">
        <f>IF(N196="nulová",J196,0)</f>
        <v>0</v>
      </c>
      <c r="BJ196" s="20" t="s">
        <v>81</v>
      </c>
      <c r="BK196" s="186">
        <f>ROUND(I196*H196,2)</f>
        <v>0</v>
      </c>
      <c r="BL196" s="20" t="s">
        <v>163</v>
      </c>
      <c r="BM196" s="185" t="s">
        <v>727</v>
      </c>
    </row>
    <row r="197" s="2" customFormat="1">
      <c r="A197" s="39"/>
      <c r="B197" s="40"/>
      <c r="C197" s="39"/>
      <c r="D197" s="187" t="s">
        <v>165</v>
      </c>
      <c r="E197" s="39"/>
      <c r="F197" s="188" t="s">
        <v>303</v>
      </c>
      <c r="G197" s="39"/>
      <c r="H197" s="39"/>
      <c r="I197" s="189"/>
      <c r="J197" s="39"/>
      <c r="K197" s="39"/>
      <c r="L197" s="40"/>
      <c r="M197" s="190"/>
      <c r="N197" s="191"/>
      <c r="O197" s="73"/>
      <c r="P197" s="73"/>
      <c r="Q197" s="73"/>
      <c r="R197" s="73"/>
      <c r="S197" s="73"/>
      <c r="T197" s="74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20" t="s">
        <v>165</v>
      </c>
      <c r="AU197" s="20" t="s">
        <v>22</v>
      </c>
    </row>
    <row r="198" s="2" customFormat="1" ht="24.15" customHeight="1">
      <c r="A198" s="39"/>
      <c r="B198" s="173"/>
      <c r="C198" s="174" t="s">
        <v>331</v>
      </c>
      <c r="D198" s="174" t="s">
        <v>158</v>
      </c>
      <c r="E198" s="175" t="s">
        <v>305</v>
      </c>
      <c r="F198" s="176" t="s">
        <v>306</v>
      </c>
      <c r="G198" s="177" t="s">
        <v>205</v>
      </c>
      <c r="H198" s="178">
        <v>96</v>
      </c>
      <c r="I198" s="179"/>
      <c r="J198" s="180">
        <f>ROUND(I198*H198,2)</f>
        <v>0</v>
      </c>
      <c r="K198" s="176" t="s">
        <v>162</v>
      </c>
      <c r="L198" s="40"/>
      <c r="M198" s="181" t="s">
        <v>3</v>
      </c>
      <c r="N198" s="182" t="s">
        <v>45</v>
      </c>
      <c r="O198" s="73"/>
      <c r="P198" s="183">
        <f>O198*H198</f>
        <v>0</v>
      </c>
      <c r="Q198" s="183">
        <v>0</v>
      </c>
      <c r="R198" s="183">
        <f>Q198*H198</f>
        <v>0</v>
      </c>
      <c r="S198" s="183">
        <v>0</v>
      </c>
      <c r="T198" s="184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185" t="s">
        <v>163</v>
      </c>
      <c r="AT198" s="185" t="s">
        <v>158</v>
      </c>
      <c r="AU198" s="185" t="s">
        <v>22</v>
      </c>
      <c r="AY198" s="20" t="s">
        <v>156</v>
      </c>
      <c r="BE198" s="186">
        <f>IF(N198="základní",J198,0)</f>
        <v>0</v>
      </c>
      <c r="BF198" s="186">
        <f>IF(N198="snížená",J198,0)</f>
        <v>0</v>
      </c>
      <c r="BG198" s="186">
        <f>IF(N198="zákl. přenesená",J198,0)</f>
        <v>0</v>
      </c>
      <c r="BH198" s="186">
        <f>IF(N198="sníž. přenesená",J198,0)</f>
        <v>0</v>
      </c>
      <c r="BI198" s="186">
        <f>IF(N198="nulová",J198,0)</f>
        <v>0</v>
      </c>
      <c r="BJ198" s="20" t="s">
        <v>81</v>
      </c>
      <c r="BK198" s="186">
        <f>ROUND(I198*H198,2)</f>
        <v>0</v>
      </c>
      <c r="BL198" s="20" t="s">
        <v>163</v>
      </c>
      <c r="BM198" s="185" t="s">
        <v>728</v>
      </c>
    </row>
    <row r="199" s="2" customFormat="1">
      <c r="A199" s="39"/>
      <c r="B199" s="40"/>
      <c r="C199" s="39"/>
      <c r="D199" s="187" t="s">
        <v>165</v>
      </c>
      <c r="E199" s="39"/>
      <c r="F199" s="188" t="s">
        <v>308</v>
      </c>
      <c r="G199" s="39"/>
      <c r="H199" s="39"/>
      <c r="I199" s="189"/>
      <c r="J199" s="39"/>
      <c r="K199" s="39"/>
      <c r="L199" s="40"/>
      <c r="M199" s="190"/>
      <c r="N199" s="191"/>
      <c r="O199" s="73"/>
      <c r="P199" s="73"/>
      <c r="Q199" s="73"/>
      <c r="R199" s="73"/>
      <c r="S199" s="73"/>
      <c r="T199" s="74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20" t="s">
        <v>165</v>
      </c>
      <c r="AU199" s="20" t="s">
        <v>22</v>
      </c>
    </row>
    <row r="200" s="13" customFormat="1">
      <c r="A200" s="13"/>
      <c r="B200" s="192"/>
      <c r="C200" s="13"/>
      <c r="D200" s="193" t="s">
        <v>167</v>
      </c>
      <c r="E200" s="194" t="s">
        <v>3</v>
      </c>
      <c r="F200" s="195" t="s">
        <v>729</v>
      </c>
      <c r="G200" s="13"/>
      <c r="H200" s="196">
        <v>96</v>
      </c>
      <c r="I200" s="197"/>
      <c r="J200" s="13"/>
      <c r="K200" s="13"/>
      <c r="L200" s="192"/>
      <c r="M200" s="198"/>
      <c r="N200" s="199"/>
      <c r="O200" s="199"/>
      <c r="P200" s="199"/>
      <c r="Q200" s="199"/>
      <c r="R200" s="199"/>
      <c r="S200" s="199"/>
      <c r="T200" s="200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194" t="s">
        <v>167</v>
      </c>
      <c r="AU200" s="194" t="s">
        <v>22</v>
      </c>
      <c r="AV200" s="13" t="s">
        <v>22</v>
      </c>
      <c r="AW200" s="13" t="s">
        <v>36</v>
      </c>
      <c r="AX200" s="13" t="s">
        <v>74</v>
      </c>
      <c r="AY200" s="194" t="s">
        <v>156</v>
      </c>
    </row>
    <row r="201" s="14" customFormat="1">
      <c r="A201" s="14"/>
      <c r="B201" s="201"/>
      <c r="C201" s="14"/>
      <c r="D201" s="193" t="s">
        <v>167</v>
      </c>
      <c r="E201" s="202" t="s">
        <v>3</v>
      </c>
      <c r="F201" s="203" t="s">
        <v>174</v>
      </c>
      <c r="G201" s="14"/>
      <c r="H201" s="204">
        <v>96</v>
      </c>
      <c r="I201" s="205"/>
      <c r="J201" s="14"/>
      <c r="K201" s="14"/>
      <c r="L201" s="201"/>
      <c r="M201" s="206"/>
      <c r="N201" s="207"/>
      <c r="O201" s="207"/>
      <c r="P201" s="207"/>
      <c r="Q201" s="207"/>
      <c r="R201" s="207"/>
      <c r="S201" s="207"/>
      <c r="T201" s="208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02" t="s">
        <v>167</v>
      </c>
      <c r="AU201" s="202" t="s">
        <v>22</v>
      </c>
      <c r="AV201" s="14" t="s">
        <v>163</v>
      </c>
      <c r="AW201" s="14" t="s">
        <v>36</v>
      </c>
      <c r="AX201" s="14" t="s">
        <v>81</v>
      </c>
      <c r="AY201" s="202" t="s">
        <v>156</v>
      </c>
    </row>
    <row r="202" s="2" customFormat="1" ht="24.15" customHeight="1">
      <c r="A202" s="39"/>
      <c r="B202" s="173"/>
      <c r="C202" s="174" t="s">
        <v>337</v>
      </c>
      <c r="D202" s="174" t="s">
        <v>158</v>
      </c>
      <c r="E202" s="175" t="s">
        <v>311</v>
      </c>
      <c r="F202" s="176" t="s">
        <v>312</v>
      </c>
      <c r="G202" s="177" t="s">
        <v>313</v>
      </c>
      <c r="H202" s="178">
        <v>159.18000000000001</v>
      </c>
      <c r="I202" s="179"/>
      <c r="J202" s="180">
        <f>ROUND(I202*H202,2)</f>
        <v>0</v>
      </c>
      <c r="K202" s="176" t="s">
        <v>162</v>
      </c>
      <c r="L202" s="40"/>
      <c r="M202" s="181" t="s">
        <v>3</v>
      </c>
      <c r="N202" s="182" t="s">
        <v>45</v>
      </c>
      <c r="O202" s="73"/>
      <c r="P202" s="183">
        <f>O202*H202</f>
        <v>0</v>
      </c>
      <c r="Q202" s="183">
        <v>0</v>
      </c>
      <c r="R202" s="183">
        <f>Q202*H202</f>
        <v>0</v>
      </c>
      <c r="S202" s="183">
        <v>0</v>
      </c>
      <c r="T202" s="184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185" t="s">
        <v>163</v>
      </c>
      <c r="AT202" s="185" t="s">
        <v>158</v>
      </c>
      <c r="AU202" s="185" t="s">
        <v>22</v>
      </c>
      <c r="AY202" s="20" t="s">
        <v>156</v>
      </c>
      <c r="BE202" s="186">
        <f>IF(N202="základní",J202,0)</f>
        <v>0</v>
      </c>
      <c r="BF202" s="186">
        <f>IF(N202="snížená",J202,0)</f>
        <v>0</v>
      </c>
      <c r="BG202" s="186">
        <f>IF(N202="zákl. přenesená",J202,0)</f>
        <v>0</v>
      </c>
      <c r="BH202" s="186">
        <f>IF(N202="sníž. přenesená",J202,0)</f>
        <v>0</v>
      </c>
      <c r="BI202" s="186">
        <f>IF(N202="nulová",J202,0)</f>
        <v>0</v>
      </c>
      <c r="BJ202" s="20" t="s">
        <v>81</v>
      </c>
      <c r="BK202" s="186">
        <f>ROUND(I202*H202,2)</f>
        <v>0</v>
      </c>
      <c r="BL202" s="20" t="s">
        <v>163</v>
      </c>
      <c r="BM202" s="185" t="s">
        <v>730</v>
      </c>
    </row>
    <row r="203" s="2" customFormat="1">
      <c r="A203" s="39"/>
      <c r="B203" s="40"/>
      <c r="C203" s="39"/>
      <c r="D203" s="187" t="s">
        <v>165</v>
      </c>
      <c r="E203" s="39"/>
      <c r="F203" s="188" t="s">
        <v>315</v>
      </c>
      <c r="G203" s="39"/>
      <c r="H203" s="39"/>
      <c r="I203" s="189"/>
      <c r="J203" s="39"/>
      <c r="K203" s="39"/>
      <c r="L203" s="40"/>
      <c r="M203" s="190"/>
      <c r="N203" s="191"/>
      <c r="O203" s="73"/>
      <c r="P203" s="73"/>
      <c r="Q203" s="73"/>
      <c r="R203" s="73"/>
      <c r="S203" s="73"/>
      <c r="T203" s="74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20" t="s">
        <v>165</v>
      </c>
      <c r="AU203" s="20" t="s">
        <v>22</v>
      </c>
    </row>
    <row r="204" s="13" customFormat="1">
      <c r="A204" s="13"/>
      <c r="B204" s="192"/>
      <c r="C204" s="13"/>
      <c r="D204" s="193" t="s">
        <v>167</v>
      </c>
      <c r="E204" s="194" t="s">
        <v>3</v>
      </c>
      <c r="F204" s="195" t="s">
        <v>731</v>
      </c>
      <c r="G204" s="13"/>
      <c r="H204" s="196">
        <v>159.18000000000001</v>
      </c>
      <c r="I204" s="197"/>
      <c r="J204" s="13"/>
      <c r="K204" s="13"/>
      <c r="L204" s="192"/>
      <c r="M204" s="198"/>
      <c r="N204" s="199"/>
      <c r="O204" s="199"/>
      <c r="P204" s="199"/>
      <c r="Q204" s="199"/>
      <c r="R204" s="199"/>
      <c r="S204" s="199"/>
      <c r="T204" s="200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194" t="s">
        <v>167</v>
      </c>
      <c r="AU204" s="194" t="s">
        <v>22</v>
      </c>
      <c r="AV204" s="13" t="s">
        <v>22</v>
      </c>
      <c r="AW204" s="13" t="s">
        <v>36</v>
      </c>
      <c r="AX204" s="13" t="s">
        <v>74</v>
      </c>
      <c r="AY204" s="194" t="s">
        <v>156</v>
      </c>
    </row>
    <row r="205" s="14" customFormat="1">
      <c r="A205" s="14"/>
      <c r="B205" s="201"/>
      <c r="C205" s="14"/>
      <c r="D205" s="193" t="s">
        <v>167</v>
      </c>
      <c r="E205" s="202" t="s">
        <v>3</v>
      </c>
      <c r="F205" s="203" t="s">
        <v>174</v>
      </c>
      <c r="G205" s="14"/>
      <c r="H205" s="204">
        <v>159.18000000000001</v>
      </c>
      <c r="I205" s="205"/>
      <c r="J205" s="14"/>
      <c r="K205" s="14"/>
      <c r="L205" s="201"/>
      <c r="M205" s="206"/>
      <c r="N205" s="207"/>
      <c r="O205" s="207"/>
      <c r="P205" s="207"/>
      <c r="Q205" s="207"/>
      <c r="R205" s="207"/>
      <c r="S205" s="207"/>
      <c r="T205" s="208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02" t="s">
        <v>167</v>
      </c>
      <c r="AU205" s="202" t="s">
        <v>22</v>
      </c>
      <c r="AV205" s="14" t="s">
        <v>163</v>
      </c>
      <c r="AW205" s="14" t="s">
        <v>36</v>
      </c>
      <c r="AX205" s="14" t="s">
        <v>81</v>
      </c>
      <c r="AY205" s="202" t="s">
        <v>156</v>
      </c>
    </row>
    <row r="206" s="2" customFormat="1" ht="24.15" customHeight="1">
      <c r="A206" s="39"/>
      <c r="B206" s="173"/>
      <c r="C206" s="174" t="s">
        <v>342</v>
      </c>
      <c r="D206" s="174" t="s">
        <v>158</v>
      </c>
      <c r="E206" s="175" t="s">
        <v>318</v>
      </c>
      <c r="F206" s="176" t="s">
        <v>319</v>
      </c>
      <c r="G206" s="177" t="s">
        <v>212</v>
      </c>
      <c r="H206" s="178">
        <v>79.590000000000003</v>
      </c>
      <c r="I206" s="179"/>
      <c r="J206" s="180">
        <f>ROUND(I206*H206,2)</f>
        <v>0</v>
      </c>
      <c r="K206" s="176" t="s">
        <v>162</v>
      </c>
      <c r="L206" s="40"/>
      <c r="M206" s="181" t="s">
        <v>3</v>
      </c>
      <c r="N206" s="182" t="s">
        <v>45</v>
      </c>
      <c r="O206" s="73"/>
      <c r="P206" s="183">
        <f>O206*H206</f>
        <v>0</v>
      </c>
      <c r="Q206" s="183">
        <v>0</v>
      </c>
      <c r="R206" s="183">
        <f>Q206*H206</f>
        <v>0</v>
      </c>
      <c r="S206" s="183">
        <v>0</v>
      </c>
      <c r="T206" s="184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185" t="s">
        <v>163</v>
      </c>
      <c r="AT206" s="185" t="s">
        <v>158</v>
      </c>
      <c r="AU206" s="185" t="s">
        <v>22</v>
      </c>
      <c r="AY206" s="20" t="s">
        <v>156</v>
      </c>
      <c r="BE206" s="186">
        <f>IF(N206="základní",J206,0)</f>
        <v>0</v>
      </c>
      <c r="BF206" s="186">
        <f>IF(N206="snížená",J206,0)</f>
        <v>0</v>
      </c>
      <c r="BG206" s="186">
        <f>IF(N206="zákl. přenesená",J206,0)</f>
        <v>0</v>
      </c>
      <c r="BH206" s="186">
        <f>IF(N206="sníž. přenesená",J206,0)</f>
        <v>0</v>
      </c>
      <c r="BI206" s="186">
        <f>IF(N206="nulová",J206,0)</f>
        <v>0</v>
      </c>
      <c r="BJ206" s="20" t="s">
        <v>81</v>
      </c>
      <c r="BK206" s="186">
        <f>ROUND(I206*H206,2)</f>
        <v>0</v>
      </c>
      <c r="BL206" s="20" t="s">
        <v>163</v>
      </c>
      <c r="BM206" s="185" t="s">
        <v>732</v>
      </c>
    </row>
    <row r="207" s="2" customFormat="1">
      <c r="A207" s="39"/>
      <c r="B207" s="40"/>
      <c r="C207" s="39"/>
      <c r="D207" s="187" t="s">
        <v>165</v>
      </c>
      <c r="E207" s="39"/>
      <c r="F207" s="188" t="s">
        <v>321</v>
      </c>
      <c r="G207" s="39"/>
      <c r="H207" s="39"/>
      <c r="I207" s="189"/>
      <c r="J207" s="39"/>
      <c r="K207" s="39"/>
      <c r="L207" s="40"/>
      <c r="M207" s="190"/>
      <c r="N207" s="191"/>
      <c r="O207" s="73"/>
      <c r="P207" s="73"/>
      <c r="Q207" s="73"/>
      <c r="R207" s="73"/>
      <c r="S207" s="73"/>
      <c r="T207" s="74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20" t="s">
        <v>165</v>
      </c>
      <c r="AU207" s="20" t="s">
        <v>22</v>
      </c>
    </row>
    <row r="208" s="13" customFormat="1">
      <c r="A208" s="13"/>
      <c r="B208" s="192"/>
      <c r="C208" s="13"/>
      <c r="D208" s="193" t="s">
        <v>167</v>
      </c>
      <c r="E208" s="194" t="s">
        <v>3</v>
      </c>
      <c r="F208" s="195" t="s">
        <v>733</v>
      </c>
      <c r="G208" s="13"/>
      <c r="H208" s="196">
        <v>79.590000000000003</v>
      </c>
      <c r="I208" s="197"/>
      <c r="J208" s="13"/>
      <c r="K208" s="13"/>
      <c r="L208" s="192"/>
      <c r="M208" s="198"/>
      <c r="N208" s="199"/>
      <c r="O208" s="199"/>
      <c r="P208" s="199"/>
      <c r="Q208" s="199"/>
      <c r="R208" s="199"/>
      <c r="S208" s="199"/>
      <c r="T208" s="200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94" t="s">
        <v>167</v>
      </c>
      <c r="AU208" s="194" t="s">
        <v>22</v>
      </c>
      <c r="AV208" s="13" t="s">
        <v>22</v>
      </c>
      <c r="AW208" s="13" t="s">
        <v>36</v>
      </c>
      <c r="AX208" s="13" t="s">
        <v>74</v>
      </c>
      <c r="AY208" s="194" t="s">
        <v>156</v>
      </c>
    </row>
    <row r="209" s="14" customFormat="1">
      <c r="A209" s="14"/>
      <c r="B209" s="201"/>
      <c r="C209" s="14"/>
      <c r="D209" s="193" t="s">
        <v>167</v>
      </c>
      <c r="E209" s="202" t="s">
        <v>3</v>
      </c>
      <c r="F209" s="203" t="s">
        <v>174</v>
      </c>
      <c r="G209" s="14"/>
      <c r="H209" s="204">
        <v>79.590000000000003</v>
      </c>
      <c r="I209" s="205"/>
      <c r="J209" s="14"/>
      <c r="K209" s="14"/>
      <c r="L209" s="201"/>
      <c r="M209" s="206"/>
      <c r="N209" s="207"/>
      <c r="O209" s="207"/>
      <c r="P209" s="207"/>
      <c r="Q209" s="207"/>
      <c r="R209" s="207"/>
      <c r="S209" s="207"/>
      <c r="T209" s="208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02" t="s">
        <v>167</v>
      </c>
      <c r="AU209" s="202" t="s">
        <v>22</v>
      </c>
      <c r="AV209" s="14" t="s">
        <v>163</v>
      </c>
      <c r="AW209" s="14" t="s">
        <v>36</v>
      </c>
      <c r="AX209" s="14" t="s">
        <v>81</v>
      </c>
      <c r="AY209" s="202" t="s">
        <v>156</v>
      </c>
    </row>
    <row r="210" s="2" customFormat="1" ht="24.15" customHeight="1">
      <c r="A210" s="39"/>
      <c r="B210" s="173"/>
      <c r="C210" s="174" t="s">
        <v>349</v>
      </c>
      <c r="D210" s="174" t="s">
        <v>158</v>
      </c>
      <c r="E210" s="175" t="s">
        <v>324</v>
      </c>
      <c r="F210" s="176" t="s">
        <v>325</v>
      </c>
      <c r="G210" s="177" t="s">
        <v>212</v>
      </c>
      <c r="H210" s="178">
        <v>164.52000000000001</v>
      </c>
      <c r="I210" s="179"/>
      <c r="J210" s="180">
        <f>ROUND(I210*H210,2)</f>
        <v>0</v>
      </c>
      <c r="K210" s="176" t="s">
        <v>162</v>
      </c>
      <c r="L210" s="40"/>
      <c r="M210" s="181" t="s">
        <v>3</v>
      </c>
      <c r="N210" s="182" t="s">
        <v>45</v>
      </c>
      <c r="O210" s="73"/>
      <c r="P210" s="183">
        <f>O210*H210</f>
        <v>0</v>
      </c>
      <c r="Q210" s="183">
        <v>0</v>
      </c>
      <c r="R210" s="183">
        <f>Q210*H210</f>
        <v>0</v>
      </c>
      <c r="S210" s="183">
        <v>0</v>
      </c>
      <c r="T210" s="184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185" t="s">
        <v>163</v>
      </c>
      <c r="AT210" s="185" t="s">
        <v>158</v>
      </c>
      <c r="AU210" s="185" t="s">
        <v>22</v>
      </c>
      <c r="AY210" s="20" t="s">
        <v>156</v>
      </c>
      <c r="BE210" s="186">
        <f>IF(N210="základní",J210,0)</f>
        <v>0</v>
      </c>
      <c r="BF210" s="186">
        <f>IF(N210="snížená",J210,0)</f>
        <v>0</v>
      </c>
      <c r="BG210" s="186">
        <f>IF(N210="zákl. přenesená",J210,0)</f>
        <v>0</v>
      </c>
      <c r="BH210" s="186">
        <f>IF(N210="sníž. přenesená",J210,0)</f>
        <v>0</v>
      </c>
      <c r="BI210" s="186">
        <f>IF(N210="nulová",J210,0)</f>
        <v>0</v>
      </c>
      <c r="BJ210" s="20" t="s">
        <v>81</v>
      </c>
      <c r="BK210" s="186">
        <f>ROUND(I210*H210,2)</f>
        <v>0</v>
      </c>
      <c r="BL210" s="20" t="s">
        <v>163</v>
      </c>
      <c r="BM210" s="185" t="s">
        <v>734</v>
      </c>
    </row>
    <row r="211" s="2" customFormat="1">
      <c r="A211" s="39"/>
      <c r="B211" s="40"/>
      <c r="C211" s="39"/>
      <c r="D211" s="187" t="s">
        <v>165</v>
      </c>
      <c r="E211" s="39"/>
      <c r="F211" s="188" t="s">
        <v>327</v>
      </c>
      <c r="G211" s="39"/>
      <c r="H211" s="39"/>
      <c r="I211" s="189"/>
      <c r="J211" s="39"/>
      <c r="K211" s="39"/>
      <c r="L211" s="40"/>
      <c r="M211" s="190"/>
      <c r="N211" s="191"/>
      <c r="O211" s="73"/>
      <c r="P211" s="73"/>
      <c r="Q211" s="73"/>
      <c r="R211" s="73"/>
      <c r="S211" s="73"/>
      <c r="T211" s="74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20" t="s">
        <v>165</v>
      </c>
      <c r="AU211" s="20" t="s">
        <v>22</v>
      </c>
    </row>
    <row r="212" s="13" customFormat="1">
      <c r="A212" s="13"/>
      <c r="B212" s="192"/>
      <c r="C212" s="13"/>
      <c r="D212" s="193" t="s">
        <v>167</v>
      </c>
      <c r="E212" s="194" t="s">
        <v>3</v>
      </c>
      <c r="F212" s="195" t="s">
        <v>735</v>
      </c>
      <c r="G212" s="13"/>
      <c r="H212" s="196">
        <v>205.44</v>
      </c>
      <c r="I212" s="197"/>
      <c r="J212" s="13"/>
      <c r="K212" s="13"/>
      <c r="L212" s="192"/>
      <c r="M212" s="198"/>
      <c r="N212" s="199"/>
      <c r="O212" s="199"/>
      <c r="P212" s="199"/>
      <c r="Q212" s="199"/>
      <c r="R212" s="199"/>
      <c r="S212" s="199"/>
      <c r="T212" s="200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94" t="s">
        <v>167</v>
      </c>
      <c r="AU212" s="194" t="s">
        <v>22</v>
      </c>
      <c r="AV212" s="13" t="s">
        <v>22</v>
      </c>
      <c r="AW212" s="13" t="s">
        <v>36</v>
      </c>
      <c r="AX212" s="13" t="s">
        <v>74</v>
      </c>
      <c r="AY212" s="194" t="s">
        <v>156</v>
      </c>
    </row>
    <row r="213" s="13" customFormat="1">
      <c r="A213" s="13"/>
      <c r="B213" s="192"/>
      <c r="C213" s="13"/>
      <c r="D213" s="193" t="s">
        <v>167</v>
      </c>
      <c r="E213" s="194" t="s">
        <v>3</v>
      </c>
      <c r="F213" s="195" t="s">
        <v>736</v>
      </c>
      <c r="G213" s="13"/>
      <c r="H213" s="196">
        <v>-38.25</v>
      </c>
      <c r="I213" s="197"/>
      <c r="J213" s="13"/>
      <c r="K213" s="13"/>
      <c r="L213" s="192"/>
      <c r="M213" s="198"/>
      <c r="N213" s="199"/>
      <c r="O213" s="199"/>
      <c r="P213" s="199"/>
      <c r="Q213" s="199"/>
      <c r="R213" s="199"/>
      <c r="S213" s="199"/>
      <c r="T213" s="200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94" t="s">
        <v>167</v>
      </c>
      <c r="AU213" s="194" t="s">
        <v>22</v>
      </c>
      <c r="AV213" s="13" t="s">
        <v>22</v>
      </c>
      <c r="AW213" s="13" t="s">
        <v>36</v>
      </c>
      <c r="AX213" s="13" t="s">
        <v>74</v>
      </c>
      <c r="AY213" s="194" t="s">
        <v>156</v>
      </c>
    </row>
    <row r="214" s="13" customFormat="1">
      <c r="A214" s="13"/>
      <c r="B214" s="192"/>
      <c r="C214" s="13"/>
      <c r="D214" s="193" t="s">
        <v>167</v>
      </c>
      <c r="E214" s="194" t="s">
        <v>3</v>
      </c>
      <c r="F214" s="195" t="s">
        <v>737</v>
      </c>
      <c r="G214" s="13"/>
      <c r="H214" s="196">
        <v>-2.6699999999999999</v>
      </c>
      <c r="I214" s="197"/>
      <c r="J214" s="13"/>
      <c r="K214" s="13"/>
      <c r="L214" s="192"/>
      <c r="M214" s="198"/>
      <c r="N214" s="199"/>
      <c r="O214" s="199"/>
      <c r="P214" s="199"/>
      <c r="Q214" s="199"/>
      <c r="R214" s="199"/>
      <c r="S214" s="199"/>
      <c r="T214" s="200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194" t="s">
        <v>167</v>
      </c>
      <c r="AU214" s="194" t="s">
        <v>22</v>
      </c>
      <c r="AV214" s="13" t="s">
        <v>22</v>
      </c>
      <c r="AW214" s="13" t="s">
        <v>36</v>
      </c>
      <c r="AX214" s="13" t="s">
        <v>74</v>
      </c>
      <c r="AY214" s="194" t="s">
        <v>156</v>
      </c>
    </row>
    <row r="215" s="14" customFormat="1">
      <c r="A215" s="14"/>
      <c r="B215" s="201"/>
      <c r="C215" s="14"/>
      <c r="D215" s="193" t="s">
        <v>167</v>
      </c>
      <c r="E215" s="202" t="s">
        <v>3</v>
      </c>
      <c r="F215" s="203" t="s">
        <v>174</v>
      </c>
      <c r="G215" s="14"/>
      <c r="H215" s="204">
        <v>164.52000000000001</v>
      </c>
      <c r="I215" s="205"/>
      <c r="J215" s="14"/>
      <c r="K215" s="14"/>
      <c r="L215" s="201"/>
      <c r="M215" s="206"/>
      <c r="N215" s="207"/>
      <c r="O215" s="207"/>
      <c r="P215" s="207"/>
      <c r="Q215" s="207"/>
      <c r="R215" s="207"/>
      <c r="S215" s="207"/>
      <c r="T215" s="208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02" t="s">
        <v>167</v>
      </c>
      <c r="AU215" s="202" t="s">
        <v>22</v>
      </c>
      <c r="AV215" s="14" t="s">
        <v>163</v>
      </c>
      <c r="AW215" s="14" t="s">
        <v>36</v>
      </c>
      <c r="AX215" s="14" t="s">
        <v>81</v>
      </c>
      <c r="AY215" s="202" t="s">
        <v>156</v>
      </c>
    </row>
    <row r="216" s="2" customFormat="1" ht="16.5" customHeight="1">
      <c r="A216" s="39"/>
      <c r="B216" s="173"/>
      <c r="C216" s="217" t="s">
        <v>355</v>
      </c>
      <c r="D216" s="217" t="s">
        <v>249</v>
      </c>
      <c r="E216" s="218" t="s">
        <v>738</v>
      </c>
      <c r="F216" s="219" t="s">
        <v>739</v>
      </c>
      <c r="G216" s="220" t="s">
        <v>313</v>
      </c>
      <c r="H216" s="221">
        <v>74.412000000000006</v>
      </c>
      <c r="I216" s="222"/>
      <c r="J216" s="223">
        <f>ROUND(I216*H216,2)</f>
        <v>0</v>
      </c>
      <c r="K216" s="219" t="s">
        <v>162</v>
      </c>
      <c r="L216" s="224"/>
      <c r="M216" s="225" t="s">
        <v>3</v>
      </c>
      <c r="N216" s="226" t="s">
        <v>45</v>
      </c>
      <c r="O216" s="73"/>
      <c r="P216" s="183">
        <f>O216*H216</f>
        <v>0</v>
      </c>
      <c r="Q216" s="183">
        <v>0</v>
      </c>
      <c r="R216" s="183">
        <f>Q216*H216</f>
        <v>0</v>
      </c>
      <c r="S216" s="183">
        <v>0</v>
      </c>
      <c r="T216" s="184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185" t="s">
        <v>202</v>
      </c>
      <c r="AT216" s="185" t="s">
        <v>249</v>
      </c>
      <c r="AU216" s="185" t="s">
        <v>22</v>
      </c>
      <c r="AY216" s="20" t="s">
        <v>156</v>
      </c>
      <c r="BE216" s="186">
        <f>IF(N216="základní",J216,0)</f>
        <v>0</v>
      </c>
      <c r="BF216" s="186">
        <f>IF(N216="snížená",J216,0)</f>
        <v>0</v>
      </c>
      <c r="BG216" s="186">
        <f>IF(N216="zákl. přenesená",J216,0)</f>
        <v>0</v>
      </c>
      <c r="BH216" s="186">
        <f>IF(N216="sníž. přenesená",J216,0)</f>
        <v>0</v>
      </c>
      <c r="BI216" s="186">
        <f>IF(N216="nulová",J216,0)</f>
        <v>0</v>
      </c>
      <c r="BJ216" s="20" t="s">
        <v>81</v>
      </c>
      <c r="BK216" s="186">
        <f>ROUND(I216*H216,2)</f>
        <v>0</v>
      </c>
      <c r="BL216" s="20" t="s">
        <v>163</v>
      </c>
      <c r="BM216" s="185" t="s">
        <v>740</v>
      </c>
    </row>
    <row r="217" s="13" customFormat="1">
      <c r="A217" s="13"/>
      <c r="B217" s="192"/>
      <c r="C217" s="13"/>
      <c r="D217" s="193" t="s">
        <v>167</v>
      </c>
      <c r="E217" s="194" t="s">
        <v>3</v>
      </c>
      <c r="F217" s="195" t="s">
        <v>741</v>
      </c>
      <c r="G217" s="13"/>
      <c r="H217" s="196">
        <v>22.260000000000002</v>
      </c>
      <c r="I217" s="197"/>
      <c r="J217" s="13"/>
      <c r="K217" s="13"/>
      <c r="L217" s="192"/>
      <c r="M217" s="198"/>
      <c r="N217" s="199"/>
      <c r="O217" s="199"/>
      <c r="P217" s="199"/>
      <c r="Q217" s="199"/>
      <c r="R217" s="199"/>
      <c r="S217" s="199"/>
      <c r="T217" s="200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94" t="s">
        <v>167</v>
      </c>
      <c r="AU217" s="194" t="s">
        <v>22</v>
      </c>
      <c r="AV217" s="13" t="s">
        <v>22</v>
      </c>
      <c r="AW217" s="13" t="s">
        <v>36</v>
      </c>
      <c r="AX217" s="13" t="s">
        <v>74</v>
      </c>
      <c r="AY217" s="194" t="s">
        <v>156</v>
      </c>
    </row>
    <row r="218" s="13" customFormat="1">
      <c r="A218" s="13"/>
      <c r="B218" s="192"/>
      <c r="C218" s="13"/>
      <c r="D218" s="193" t="s">
        <v>167</v>
      </c>
      <c r="E218" s="194" t="s">
        <v>3</v>
      </c>
      <c r="F218" s="195" t="s">
        <v>742</v>
      </c>
      <c r="G218" s="13"/>
      <c r="H218" s="196">
        <v>19.079999999999998</v>
      </c>
      <c r="I218" s="197"/>
      <c r="J218" s="13"/>
      <c r="K218" s="13"/>
      <c r="L218" s="192"/>
      <c r="M218" s="198"/>
      <c r="N218" s="199"/>
      <c r="O218" s="199"/>
      <c r="P218" s="199"/>
      <c r="Q218" s="199"/>
      <c r="R218" s="199"/>
      <c r="S218" s="199"/>
      <c r="T218" s="200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94" t="s">
        <v>167</v>
      </c>
      <c r="AU218" s="194" t="s">
        <v>22</v>
      </c>
      <c r="AV218" s="13" t="s">
        <v>22</v>
      </c>
      <c r="AW218" s="13" t="s">
        <v>36</v>
      </c>
      <c r="AX218" s="13" t="s">
        <v>74</v>
      </c>
      <c r="AY218" s="194" t="s">
        <v>156</v>
      </c>
    </row>
    <row r="219" s="15" customFormat="1">
      <c r="A219" s="15"/>
      <c r="B219" s="209"/>
      <c r="C219" s="15"/>
      <c r="D219" s="193" t="s">
        <v>167</v>
      </c>
      <c r="E219" s="210" t="s">
        <v>3</v>
      </c>
      <c r="F219" s="211" t="s">
        <v>219</v>
      </c>
      <c r="G219" s="15"/>
      <c r="H219" s="212">
        <v>41.340000000000003</v>
      </c>
      <c r="I219" s="213"/>
      <c r="J219" s="15"/>
      <c r="K219" s="15"/>
      <c r="L219" s="209"/>
      <c r="M219" s="214"/>
      <c r="N219" s="215"/>
      <c r="O219" s="215"/>
      <c r="P219" s="215"/>
      <c r="Q219" s="215"/>
      <c r="R219" s="215"/>
      <c r="S219" s="215"/>
      <c r="T219" s="216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10" t="s">
        <v>167</v>
      </c>
      <c r="AU219" s="210" t="s">
        <v>22</v>
      </c>
      <c r="AV219" s="15" t="s">
        <v>175</v>
      </c>
      <c r="AW219" s="15" t="s">
        <v>36</v>
      </c>
      <c r="AX219" s="15" t="s">
        <v>74</v>
      </c>
      <c r="AY219" s="210" t="s">
        <v>156</v>
      </c>
    </row>
    <row r="220" s="13" customFormat="1">
      <c r="A220" s="13"/>
      <c r="B220" s="192"/>
      <c r="C220" s="13"/>
      <c r="D220" s="193" t="s">
        <v>167</v>
      </c>
      <c r="E220" s="194" t="s">
        <v>3</v>
      </c>
      <c r="F220" s="195" t="s">
        <v>743</v>
      </c>
      <c r="G220" s="13"/>
      <c r="H220" s="196">
        <v>74.412000000000006</v>
      </c>
      <c r="I220" s="197"/>
      <c r="J220" s="13"/>
      <c r="K220" s="13"/>
      <c r="L220" s="192"/>
      <c r="M220" s="198"/>
      <c r="N220" s="199"/>
      <c r="O220" s="199"/>
      <c r="P220" s="199"/>
      <c r="Q220" s="199"/>
      <c r="R220" s="199"/>
      <c r="S220" s="199"/>
      <c r="T220" s="200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94" t="s">
        <v>167</v>
      </c>
      <c r="AU220" s="194" t="s">
        <v>22</v>
      </c>
      <c r="AV220" s="13" t="s">
        <v>22</v>
      </c>
      <c r="AW220" s="13" t="s">
        <v>36</v>
      </c>
      <c r="AX220" s="13" t="s">
        <v>74</v>
      </c>
      <c r="AY220" s="194" t="s">
        <v>156</v>
      </c>
    </row>
    <row r="221" s="15" customFormat="1">
      <c r="A221" s="15"/>
      <c r="B221" s="209"/>
      <c r="C221" s="15"/>
      <c r="D221" s="193" t="s">
        <v>167</v>
      </c>
      <c r="E221" s="210" t="s">
        <v>3</v>
      </c>
      <c r="F221" s="211" t="s">
        <v>219</v>
      </c>
      <c r="G221" s="15"/>
      <c r="H221" s="212">
        <v>74.412000000000006</v>
      </c>
      <c r="I221" s="213"/>
      <c r="J221" s="15"/>
      <c r="K221" s="15"/>
      <c r="L221" s="209"/>
      <c r="M221" s="214"/>
      <c r="N221" s="215"/>
      <c r="O221" s="215"/>
      <c r="P221" s="215"/>
      <c r="Q221" s="215"/>
      <c r="R221" s="215"/>
      <c r="S221" s="215"/>
      <c r="T221" s="216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10" t="s">
        <v>167</v>
      </c>
      <c r="AU221" s="210" t="s">
        <v>22</v>
      </c>
      <c r="AV221" s="15" t="s">
        <v>175</v>
      </c>
      <c r="AW221" s="15" t="s">
        <v>36</v>
      </c>
      <c r="AX221" s="15" t="s">
        <v>81</v>
      </c>
      <c r="AY221" s="210" t="s">
        <v>156</v>
      </c>
    </row>
    <row r="222" s="2" customFormat="1" ht="37.8" customHeight="1">
      <c r="A222" s="39"/>
      <c r="B222" s="173"/>
      <c r="C222" s="174" t="s">
        <v>361</v>
      </c>
      <c r="D222" s="174" t="s">
        <v>158</v>
      </c>
      <c r="E222" s="175" t="s">
        <v>332</v>
      </c>
      <c r="F222" s="176" t="s">
        <v>333</v>
      </c>
      <c r="G222" s="177" t="s">
        <v>212</v>
      </c>
      <c r="H222" s="178">
        <v>30.600000000000001</v>
      </c>
      <c r="I222" s="179"/>
      <c r="J222" s="180">
        <f>ROUND(I222*H222,2)</f>
        <v>0</v>
      </c>
      <c r="K222" s="176" t="s">
        <v>162</v>
      </c>
      <c r="L222" s="40"/>
      <c r="M222" s="181" t="s">
        <v>3</v>
      </c>
      <c r="N222" s="182" t="s">
        <v>45</v>
      </c>
      <c r="O222" s="73"/>
      <c r="P222" s="183">
        <f>O222*H222</f>
        <v>0</v>
      </c>
      <c r="Q222" s="183">
        <v>0</v>
      </c>
      <c r="R222" s="183">
        <f>Q222*H222</f>
        <v>0</v>
      </c>
      <c r="S222" s="183">
        <v>0</v>
      </c>
      <c r="T222" s="184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185" t="s">
        <v>163</v>
      </c>
      <c r="AT222" s="185" t="s">
        <v>158</v>
      </c>
      <c r="AU222" s="185" t="s">
        <v>22</v>
      </c>
      <c r="AY222" s="20" t="s">
        <v>156</v>
      </c>
      <c r="BE222" s="186">
        <f>IF(N222="základní",J222,0)</f>
        <v>0</v>
      </c>
      <c r="BF222" s="186">
        <f>IF(N222="snížená",J222,0)</f>
        <v>0</v>
      </c>
      <c r="BG222" s="186">
        <f>IF(N222="zákl. přenesená",J222,0)</f>
        <v>0</v>
      </c>
      <c r="BH222" s="186">
        <f>IF(N222="sníž. přenesená",J222,0)</f>
        <v>0</v>
      </c>
      <c r="BI222" s="186">
        <f>IF(N222="nulová",J222,0)</f>
        <v>0</v>
      </c>
      <c r="BJ222" s="20" t="s">
        <v>81</v>
      </c>
      <c r="BK222" s="186">
        <f>ROUND(I222*H222,2)</f>
        <v>0</v>
      </c>
      <c r="BL222" s="20" t="s">
        <v>163</v>
      </c>
      <c r="BM222" s="185" t="s">
        <v>744</v>
      </c>
    </row>
    <row r="223" s="2" customFormat="1">
      <c r="A223" s="39"/>
      <c r="B223" s="40"/>
      <c r="C223" s="39"/>
      <c r="D223" s="187" t="s">
        <v>165</v>
      </c>
      <c r="E223" s="39"/>
      <c r="F223" s="188" t="s">
        <v>335</v>
      </c>
      <c r="G223" s="39"/>
      <c r="H223" s="39"/>
      <c r="I223" s="189"/>
      <c r="J223" s="39"/>
      <c r="K223" s="39"/>
      <c r="L223" s="40"/>
      <c r="M223" s="190"/>
      <c r="N223" s="191"/>
      <c r="O223" s="73"/>
      <c r="P223" s="73"/>
      <c r="Q223" s="73"/>
      <c r="R223" s="73"/>
      <c r="S223" s="73"/>
      <c r="T223" s="74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20" t="s">
        <v>165</v>
      </c>
      <c r="AU223" s="20" t="s">
        <v>22</v>
      </c>
    </row>
    <row r="224" s="13" customFormat="1">
      <c r="A224" s="13"/>
      <c r="B224" s="192"/>
      <c r="C224" s="13"/>
      <c r="D224" s="193" t="s">
        <v>167</v>
      </c>
      <c r="E224" s="194" t="s">
        <v>3</v>
      </c>
      <c r="F224" s="195" t="s">
        <v>336</v>
      </c>
      <c r="G224" s="13"/>
      <c r="H224" s="196">
        <v>18</v>
      </c>
      <c r="I224" s="197"/>
      <c r="J224" s="13"/>
      <c r="K224" s="13"/>
      <c r="L224" s="192"/>
      <c r="M224" s="198"/>
      <c r="N224" s="199"/>
      <c r="O224" s="199"/>
      <c r="P224" s="199"/>
      <c r="Q224" s="199"/>
      <c r="R224" s="199"/>
      <c r="S224" s="199"/>
      <c r="T224" s="200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194" t="s">
        <v>167</v>
      </c>
      <c r="AU224" s="194" t="s">
        <v>22</v>
      </c>
      <c r="AV224" s="13" t="s">
        <v>22</v>
      </c>
      <c r="AW224" s="13" t="s">
        <v>36</v>
      </c>
      <c r="AX224" s="13" t="s">
        <v>74</v>
      </c>
      <c r="AY224" s="194" t="s">
        <v>156</v>
      </c>
    </row>
    <row r="225" s="13" customFormat="1">
      <c r="A225" s="13"/>
      <c r="B225" s="192"/>
      <c r="C225" s="13"/>
      <c r="D225" s="193" t="s">
        <v>167</v>
      </c>
      <c r="E225" s="194" t="s">
        <v>3</v>
      </c>
      <c r="F225" s="195" t="s">
        <v>745</v>
      </c>
      <c r="G225" s="13"/>
      <c r="H225" s="196">
        <v>12.6</v>
      </c>
      <c r="I225" s="197"/>
      <c r="J225" s="13"/>
      <c r="K225" s="13"/>
      <c r="L225" s="192"/>
      <c r="M225" s="198"/>
      <c r="N225" s="199"/>
      <c r="O225" s="199"/>
      <c r="P225" s="199"/>
      <c r="Q225" s="199"/>
      <c r="R225" s="199"/>
      <c r="S225" s="199"/>
      <c r="T225" s="200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94" t="s">
        <v>167</v>
      </c>
      <c r="AU225" s="194" t="s">
        <v>22</v>
      </c>
      <c r="AV225" s="13" t="s">
        <v>22</v>
      </c>
      <c r="AW225" s="13" t="s">
        <v>36</v>
      </c>
      <c r="AX225" s="13" t="s">
        <v>74</v>
      </c>
      <c r="AY225" s="194" t="s">
        <v>156</v>
      </c>
    </row>
    <row r="226" s="14" customFormat="1">
      <c r="A226" s="14"/>
      <c r="B226" s="201"/>
      <c r="C226" s="14"/>
      <c r="D226" s="193" t="s">
        <v>167</v>
      </c>
      <c r="E226" s="202" t="s">
        <v>3</v>
      </c>
      <c r="F226" s="203" t="s">
        <v>174</v>
      </c>
      <c r="G226" s="14"/>
      <c r="H226" s="204">
        <v>30.600000000000001</v>
      </c>
      <c r="I226" s="205"/>
      <c r="J226" s="14"/>
      <c r="K226" s="14"/>
      <c r="L226" s="201"/>
      <c r="M226" s="206"/>
      <c r="N226" s="207"/>
      <c r="O226" s="207"/>
      <c r="P226" s="207"/>
      <c r="Q226" s="207"/>
      <c r="R226" s="207"/>
      <c r="S226" s="207"/>
      <c r="T226" s="208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02" t="s">
        <v>167</v>
      </c>
      <c r="AU226" s="202" t="s">
        <v>22</v>
      </c>
      <c r="AV226" s="14" t="s">
        <v>163</v>
      </c>
      <c r="AW226" s="14" t="s">
        <v>36</v>
      </c>
      <c r="AX226" s="14" t="s">
        <v>81</v>
      </c>
      <c r="AY226" s="202" t="s">
        <v>156</v>
      </c>
    </row>
    <row r="227" s="2" customFormat="1" ht="16.5" customHeight="1">
      <c r="A227" s="39"/>
      <c r="B227" s="173"/>
      <c r="C227" s="217" t="s">
        <v>368</v>
      </c>
      <c r="D227" s="217" t="s">
        <v>249</v>
      </c>
      <c r="E227" s="218" t="s">
        <v>338</v>
      </c>
      <c r="F227" s="219" t="s">
        <v>339</v>
      </c>
      <c r="G227" s="220" t="s">
        <v>313</v>
      </c>
      <c r="H227" s="221">
        <v>55.079999999999998</v>
      </c>
      <c r="I227" s="222"/>
      <c r="J227" s="223">
        <f>ROUND(I227*H227,2)</f>
        <v>0</v>
      </c>
      <c r="K227" s="219" t="s">
        <v>162</v>
      </c>
      <c r="L227" s="224"/>
      <c r="M227" s="225" t="s">
        <v>3</v>
      </c>
      <c r="N227" s="226" t="s">
        <v>45</v>
      </c>
      <c r="O227" s="73"/>
      <c r="P227" s="183">
        <f>O227*H227</f>
        <v>0</v>
      </c>
      <c r="Q227" s="183">
        <v>0</v>
      </c>
      <c r="R227" s="183">
        <f>Q227*H227</f>
        <v>0</v>
      </c>
      <c r="S227" s="183">
        <v>0</v>
      </c>
      <c r="T227" s="184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185" t="s">
        <v>202</v>
      </c>
      <c r="AT227" s="185" t="s">
        <v>249</v>
      </c>
      <c r="AU227" s="185" t="s">
        <v>22</v>
      </c>
      <c r="AY227" s="20" t="s">
        <v>156</v>
      </c>
      <c r="BE227" s="186">
        <f>IF(N227="základní",J227,0)</f>
        <v>0</v>
      </c>
      <c r="BF227" s="186">
        <f>IF(N227="snížená",J227,0)</f>
        <v>0</v>
      </c>
      <c r="BG227" s="186">
        <f>IF(N227="zákl. přenesená",J227,0)</f>
        <v>0</v>
      </c>
      <c r="BH227" s="186">
        <f>IF(N227="sníž. přenesená",J227,0)</f>
        <v>0</v>
      </c>
      <c r="BI227" s="186">
        <f>IF(N227="nulová",J227,0)</f>
        <v>0</v>
      </c>
      <c r="BJ227" s="20" t="s">
        <v>81</v>
      </c>
      <c r="BK227" s="186">
        <f>ROUND(I227*H227,2)</f>
        <v>0</v>
      </c>
      <c r="BL227" s="20" t="s">
        <v>163</v>
      </c>
      <c r="BM227" s="185" t="s">
        <v>746</v>
      </c>
    </row>
    <row r="228" s="13" customFormat="1">
      <c r="A228" s="13"/>
      <c r="B228" s="192"/>
      <c r="C228" s="13"/>
      <c r="D228" s="193" t="s">
        <v>167</v>
      </c>
      <c r="E228" s="194" t="s">
        <v>3</v>
      </c>
      <c r="F228" s="195" t="s">
        <v>747</v>
      </c>
      <c r="G228" s="13"/>
      <c r="H228" s="196">
        <v>55.079999999999998</v>
      </c>
      <c r="I228" s="197"/>
      <c r="J228" s="13"/>
      <c r="K228" s="13"/>
      <c r="L228" s="192"/>
      <c r="M228" s="198"/>
      <c r="N228" s="199"/>
      <c r="O228" s="199"/>
      <c r="P228" s="199"/>
      <c r="Q228" s="199"/>
      <c r="R228" s="199"/>
      <c r="S228" s="199"/>
      <c r="T228" s="20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94" t="s">
        <v>167</v>
      </c>
      <c r="AU228" s="194" t="s">
        <v>22</v>
      </c>
      <c r="AV228" s="13" t="s">
        <v>22</v>
      </c>
      <c r="AW228" s="13" t="s">
        <v>36</v>
      </c>
      <c r="AX228" s="13" t="s">
        <v>74</v>
      </c>
      <c r="AY228" s="194" t="s">
        <v>156</v>
      </c>
    </row>
    <row r="229" s="14" customFormat="1">
      <c r="A229" s="14"/>
      <c r="B229" s="201"/>
      <c r="C229" s="14"/>
      <c r="D229" s="193" t="s">
        <v>167</v>
      </c>
      <c r="E229" s="202" t="s">
        <v>3</v>
      </c>
      <c r="F229" s="203" t="s">
        <v>174</v>
      </c>
      <c r="G229" s="14"/>
      <c r="H229" s="204">
        <v>55.079999999999998</v>
      </c>
      <c r="I229" s="205"/>
      <c r="J229" s="14"/>
      <c r="K229" s="14"/>
      <c r="L229" s="201"/>
      <c r="M229" s="206"/>
      <c r="N229" s="207"/>
      <c r="O229" s="207"/>
      <c r="P229" s="207"/>
      <c r="Q229" s="207"/>
      <c r="R229" s="207"/>
      <c r="S229" s="207"/>
      <c r="T229" s="208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02" t="s">
        <v>167</v>
      </c>
      <c r="AU229" s="202" t="s">
        <v>22</v>
      </c>
      <c r="AV229" s="14" t="s">
        <v>163</v>
      </c>
      <c r="AW229" s="14" t="s">
        <v>36</v>
      </c>
      <c r="AX229" s="14" t="s">
        <v>81</v>
      </c>
      <c r="AY229" s="202" t="s">
        <v>156</v>
      </c>
    </row>
    <row r="230" s="2" customFormat="1" ht="24.15" customHeight="1">
      <c r="A230" s="39"/>
      <c r="B230" s="173"/>
      <c r="C230" s="174" t="s">
        <v>374</v>
      </c>
      <c r="D230" s="174" t="s">
        <v>158</v>
      </c>
      <c r="E230" s="175" t="s">
        <v>343</v>
      </c>
      <c r="F230" s="176" t="s">
        <v>344</v>
      </c>
      <c r="G230" s="177" t="s">
        <v>205</v>
      </c>
      <c r="H230" s="178">
        <v>57</v>
      </c>
      <c r="I230" s="179"/>
      <c r="J230" s="180">
        <f>ROUND(I230*H230,2)</f>
        <v>0</v>
      </c>
      <c r="K230" s="176" t="s">
        <v>162</v>
      </c>
      <c r="L230" s="40"/>
      <c r="M230" s="181" t="s">
        <v>3</v>
      </c>
      <c r="N230" s="182" t="s">
        <v>45</v>
      </c>
      <c r="O230" s="73"/>
      <c r="P230" s="183">
        <f>O230*H230</f>
        <v>0</v>
      </c>
      <c r="Q230" s="183">
        <v>0</v>
      </c>
      <c r="R230" s="183">
        <f>Q230*H230</f>
        <v>0</v>
      </c>
      <c r="S230" s="183">
        <v>0</v>
      </c>
      <c r="T230" s="184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185" t="s">
        <v>163</v>
      </c>
      <c r="AT230" s="185" t="s">
        <v>158</v>
      </c>
      <c r="AU230" s="185" t="s">
        <v>22</v>
      </c>
      <c r="AY230" s="20" t="s">
        <v>156</v>
      </c>
      <c r="BE230" s="186">
        <f>IF(N230="základní",J230,0)</f>
        <v>0</v>
      </c>
      <c r="BF230" s="186">
        <f>IF(N230="snížená",J230,0)</f>
        <v>0</v>
      </c>
      <c r="BG230" s="186">
        <f>IF(N230="zákl. přenesená",J230,0)</f>
        <v>0</v>
      </c>
      <c r="BH230" s="186">
        <f>IF(N230="sníž. přenesená",J230,0)</f>
        <v>0</v>
      </c>
      <c r="BI230" s="186">
        <f>IF(N230="nulová",J230,0)</f>
        <v>0</v>
      </c>
      <c r="BJ230" s="20" t="s">
        <v>81</v>
      </c>
      <c r="BK230" s="186">
        <f>ROUND(I230*H230,2)</f>
        <v>0</v>
      </c>
      <c r="BL230" s="20" t="s">
        <v>163</v>
      </c>
      <c r="BM230" s="185" t="s">
        <v>748</v>
      </c>
    </row>
    <row r="231" s="2" customFormat="1">
      <c r="A231" s="39"/>
      <c r="B231" s="40"/>
      <c r="C231" s="39"/>
      <c r="D231" s="187" t="s">
        <v>165</v>
      </c>
      <c r="E231" s="39"/>
      <c r="F231" s="188" t="s">
        <v>346</v>
      </c>
      <c r="G231" s="39"/>
      <c r="H231" s="39"/>
      <c r="I231" s="189"/>
      <c r="J231" s="39"/>
      <c r="K231" s="39"/>
      <c r="L231" s="40"/>
      <c r="M231" s="190"/>
      <c r="N231" s="191"/>
      <c r="O231" s="73"/>
      <c r="P231" s="73"/>
      <c r="Q231" s="73"/>
      <c r="R231" s="73"/>
      <c r="S231" s="73"/>
      <c r="T231" s="74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20" t="s">
        <v>165</v>
      </c>
      <c r="AU231" s="20" t="s">
        <v>22</v>
      </c>
    </row>
    <row r="232" s="13" customFormat="1">
      <c r="A232" s="13"/>
      <c r="B232" s="192"/>
      <c r="C232" s="13"/>
      <c r="D232" s="193" t="s">
        <v>167</v>
      </c>
      <c r="E232" s="194" t="s">
        <v>3</v>
      </c>
      <c r="F232" s="195" t="s">
        <v>749</v>
      </c>
      <c r="G232" s="13"/>
      <c r="H232" s="196">
        <v>57</v>
      </c>
      <c r="I232" s="197"/>
      <c r="J232" s="13"/>
      <c r="K232" s="13"/>
      <c r="L232" s="192"/>
      <c r="M232" s="198"/>
      <c r="N232" s="199"/>
      <c r="O232" s="199"/>
      <c r="P232" s="199"/>
      <c r="Q232" s="199"/>
      <c r="R232" s="199"/>
      <c r="S232" s="199"/>
      <c r="T232" s="200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94" t="s">
        <v>167</v>
      </c>
      <c r="AU232" s="194" t="s">
        <v>22</v>
      </c>
      <c r="AV232" s="13" t="s">
        <v>22</v>
      </c>
      <c r="AW232" s="13" t="s">
        <v>36</v>
      </c>
      <c r="AX232" s="13" t="s">
        <v>74</v>
      </c>
      <c r="AY232" s="194" t="s">
        <v>156</v>
      </c>
    </row>
    <row r="233" s="14" customFormat="1">
      <c r="A233" s="14"/>
      <c r="B233" s="201"/>
      <c r="C233" s="14"/>
      <c r="D233" s="193" t="s">
        <v>167</v>
      </c>
      <c r="E233" s="202" t="s">
        <v>3</v>
      </c>
      <c r="F233" s="203" t="s">
        <v>174</v>
      </c>
      <c r="G233" s="14"/>
      <c r="H233" s="204">
        <v>57</v>
      </c>
      <c r="I233" s="205"/>
      <c r="J233" s="14"/>
      <c r="K233" s="14"/>
      <c r="L233" s="201"/>
      <c r="M233" s="206"/>
      <c r="N233" s="207"/>
      <c r="O233" s="207"/>
      <c r="P233" s="207"/>
      <c r="Q233" s="207"/>
      <c r="R233" s="207"/>
      <c r="S233" s="207"/>
      <c r="T233" s="208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02" t="s">
        <v>167</v>
      </c>
      <c r="AU233" s="202" t="s">
        <v>22</v>
      </c>
      <c r="AV233" s="14" t="s">
        <v>163</v>
      </c>
      <c r="AW233" s="14" t="s">
        <v>36</v>
      </c>
      <c r="AX233" s="14" t="s">
        <v>81</v>
      </c>
      <c r="AY233" s="202" t="s">
        <v>156</v>
      </c>
    </row>
    <row r="234" s="12" customFormat="1" ht="22.8" customHeight="1">
      <c r="A234" s="12"/>
      <c r="B234" s="160"/>
      <c r="C234" s="12"/>
      <c r="D234" s="161" t="s">
        <v>73</v>
      </c>
      <c r="E234" s="171" t="s">
        <v>163</v>
      </c>
      <c r="F234" s="171" t="s">
        <v>348</v>
      </c>
      <c r="G234" s="12"/>
      <c r="H234" s="12"/>
      <c r="I234" s="163"/>
      <c r="J234" s="172">
        <f>BK234</f>
        <v>0</v>
      </c>
      <c r="K234" s="12"/>
      <c r="L234" s="160"/>
      <c r="M234" s="165"/>
      <c r="N234" s="166"/>
      <c r="O234" s="166"/>
      <c r="P234" s="167">
        <f>SUM(P235:P260)</f>
        <v>0</v>
      </c>
      <c r="Q234" s="166"/>
      <c r="R234" s="167">
        <f>SUM(R235:R260)</f>
        <v>0.29865320000000001</v>
      </c>
      <c r="S234" s="166"/>
      <c r="T234" s="168">
        <f>SUM(T235:T260)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161" t="s">
        <v>81</v>
      </c>
      <c r="AT234" s="169" t="s">
        <v>73</v>
      </c>
      <c r="AU234" s="169" t="s">
        <v>81</v>
      </c>
      <c r="AY234" s="161" t="s">
        <v>156</v>
      </c>
      <c r="BK234" s="170">
        <f>SUM(BK235:BK260)</f>
        <v>0</v>
      </c>
    </row>
    <row r="235" s="2" customFormat="1" ht="21.75" customHeight="1">
      <c r="A235" s="39"/>
      <c r="B235" s="173"/>
      <c r="C235" s="174" t="s">
        <v>381</v>
      </c>
      <c r="D235" s="174" t="s">
        <v>158</v>
      </c>
      <c r="E235" s="175" t="s">
        <v>350</v>
      </c>
      <c r="F235" s="176" t="s">
        <v>351</v>
      </c>
      <c r="G235" s="177" t="s">
        <v>212</v>
      </c>
      <c r="H235" s="178">
        <v>7.6500000000000004</v>
      </c>
      <c r="I235" s="179"/>
      <c r="J235" s="180">
        <f>ROUND(I235*H235,2)</f>
        <v>0</v>
      </c>
      <c r="K235" s="176" t="s">
        <v>162</v>
      </c>
      <c r="L235" s="40"/>
      <c r="M235" s="181" t="s">
        <v>3</v>
      </c>
      <c r="N235" s="182" t="s">
        <v>45</v>
      </c>
      <c r="O235" s="73"/>
      <c r="P235" s="183">
        <f>O235*H235</f>
        <v>0</v>
      </c>
      <c r="Q235" s="183">
        <v>0</v>
      </c>
      <c r="R235" s="183">
        <f>Q235*H235</f>
        <v>0</v>
      </c>
      <c r="S235" s="183">
        <v>0</v>
      </c>
      <c r="T235" s="184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185" t="s">
        <v>163</v>
      </c>
      <c r="AT235" s="185" t="s">
        <v>158</v>
      </c>
      <c r="AU235" s="185" t="s">
        <v>22</v>
      </c>
      <c r="AY235" s="20" t="s">
        <v>156</v>
      </c>
      <c r="BE235" s="186">
        <f>IF(N235="základní",J235,0)</f>
        <v>0</v>
      </c>
      <c r="BF235" s="186">
        <f>IF(N235="snížená",J235,0)</f>
        <v>0</v>
      </c>
      <c r="BG235" s="186">
        <f>IF(N235="zákl. přenesená",J235,0)</f>
        <v>0</v>
      </c>
      <c r="BH235" s="186">
        <f>IF(N235="sníž. přenesená",J235,0)</f>
        <v>0</v>
      </c>
      <c r="BI235" s="186">
        <f>IF(N235="nulová",J235,0)</f>
        <v>0</v>
      </c>
      <c r="BJ235" s="20" t="s">
        <v>81</v>
      </c>
      <c r="BK235" s="186">
        <f>ROUND(I235*H235,2)</f>
        <v>0</v>
      </c>
      <c r="BL235" s="20" t="s">
        <v>163</v>
      </c>
      <c r="BM235" s="185" t="s">
        <v>750</v>
      </c>
    </row>
    <row r="236" s="2" customFormat="1">
      <c r="A236" s="39"/>
      <c r="B236" s="40"/>
      <c r="C236" s="39"/>
      <c r="D236" s="187" t="s">
        <v>165</v>
      </c>
      <c r="E236" s="39"/>
      <c r="F236" s="188" t="s">
        <v>353</v>
      </c>
      <c r="G236" s="39"/>
      <c r="H236" s="39"/>
      <c r="I236" s="189"/>
      <c r="J236" s="39"/>
      <c r="K236" s="39"/>
      <c r="L236" s="40"/>
      <c r="M236" s="190"/>
      <c r="N236" s="191"/>
      <c r="O236" s="73"/>
      <c r="P236" s="73"/>
      <c r="Q236" s="73"/>
      <c r="R236" s="73"/>
      <c r="S236" s="73"/>
      <c r="T236" s="74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20" t="s">
        <v>165</v>
      </c>
      <c r="AU236" s="20" t="s">
        <v>22</v>
      </c>
    </row>
    <row r="237" s="13" customFormat="1">
      <c r="A237" s="13"/>
      <c r="B237" s="192"/>
      <c r="C237" s="13"/>
      <c r="D237" s="193" t="s">
        <v>167</v>
      </c>
      <c r="E237" s="194" t="s">
        <v>3</v>
      </c>
      <c r="F237" s="195" t="s">
        <v>751</v>
      </c>
      <c r="G237" s="13"/>
      <c r="H237" s="196">
        <v>7.6500000000000004</v>
      </c>
      <c r="I237" s="197"/>
      <c r="J237" s="13"/>
      <c r="K237" s="13"/>
      <c r="L237" s="192"/>
      <c r="M237" s="198"/>
      <c r="N237" s="199"/>
      <c r="O237" s="199"/>
      <c r="P237" s="199"/>
      <c r="Q237" s="199"/>
      <c r="R237" s="199"/>
      <c r="S237" s="199"/>
      <c r="T237" s="200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194" t="s">
        <v>167</v>
      </c>
      <c r="AU237" s="194" t="s">
        <v>22</v>
      </c>
      <c r="AV237" s="13" t="s">
        <v>22</v>
      </c>
      <c r="AW237" s="13" t="s">
        <v>36</v>
      </c>
      <c r="AX237" s="13" t="s">
        <v>74</v>
      </c>
      <c r="AY237" s="194" t="s">
        <v>156</v>
      </c>
    </row>
    <row r="238" s="14" customFormat="1">
      <c r="A238" s="14"/>
      <c r="B238" s="201"/>
      <c r="C238" s="14"/>
      <c r="D238" s="193" t="s">
        <v>167</v>
      </c>
      <c r="E238" s="202" t="s">
        <v>3</v>
      </c>
      <c r="F238" s="203" t="s">
        <v>174</v>
      </c>
      <c r="G238" s="14"/>
      <c r="H238" s="204">
        <v>7.6500000000000004</v>
      </c>
      <c r="I238" s="205"/>
      <c r="J238" s="14"/>
      <c r="K238" s="14"/>
      <c r="L238" s="201"/>
      <c r="M238" s="206"/>
      <c r="N238" s="207"/>
      <c r="O238" s="207"/>
      <c r="P238" s="207"/>
      <c r="Q238" s="207"/>
      <c r="R238" s="207"/>
      <c r="S238" s="207"/>
      <c r="T238" s="208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02" t="s">
        <v>167</v>
      </c>
      <c r="AU238" s="202" t="s">
        <v>22</v>
      </c>
      <c r="AV238" s="14" t="s">
        <v>163</v>
      </c>
      <c r="AW238" s="14" t="s">
        <v>36</v>
      </c>
      <c r="AX238" s="14" t="s">
        <v>81</v>
      </c>
      <c r="AY238" s="202" t="s">
        <v>156</v>
      </c>
    </row>
    <row r="239" s="2" customFormat="1" ht="24.15" customHeight="1">
      <c r="A239" s="39"/>
      <c r="B239" s="173"/>
      <c r="C239" s="174" t="s">
        <v>387</v>
      </c>
      <c r="D239" s="174" t="s">
        <v>158</v>
      </c>
      <c r="E239" s="175" t="s">
        <v>356</v>
      </c>
      <c r="F239" s="176" t="s">
        <v>357</v>
      </c>
      <c r="G239" s="177" t="s">
        <v>212</v>
      </c>
      <c r="H239" s="178">
        <v>0.25600000000000001</v>
      </c>
      <c r="I239" s="179"/>
      <c r="J239" s="180">
        <f>ROUND(I239*H239,2)</f>
        <v>0</v>
      </c>
      <c r="K239" s="176" t="s">
        <v>162</v>
      </c>
      <c r="L239" s="40"/>
      <c r="M239" s="181" t="s">
        <v>3</v>
      </c>
      <c r="N239" s="182" t="s">
        <v>45</v>
      </c>
      <c r="O239" s="73"/>
      <c r="P239" s="183">
        <f>O239*H239</f>
        <v>0</v>
      </c>
      <c r="Q239" s="183">
        <v>0</v>
      </c>
      <c r="R239" s="183">
        <f>Q239*H239</f>
        <v>0</v>
      </c>
      <c r="S239" s="183">
        <v>0</v>
      </c>
      <c r="T239" s="184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185" t="s">
        <v>163</v>
      </c>
      <c r="AT239" s="185" t="s">
        <v>158</v>
      </c>
      <c r="AU239" s="185" t="s">
        <v>22</v>
      </c>
      <c r="AY239" s="20" t="s">
        <v>156</v>
      </c>
      <c r="BE239" s="186">
        <f>IF(N239="základní",J239,0)</f>
        <v>0</v>
      </c>
      <c r="BF239" s="186">
        <f>IF(N239="snížená",J239,0)</f>
        <v>0</v>
      </c>
      <c r="BG239" s="186">
        <f>IF(N239="zákl. přenesená",J239,0)</f>
        <v>0</v>
      </c>
      <c r="BH239" s="186">
        <f>IF(N239="sníž. přenesená",J239,0)</f>
        <v>0</v>
      </c>
      <c r="BI239" s="186">
        <f>IF(N239="nulová",J239,0)</f>
        <v>0</v>
      </c>
      <c r="BJ239" s="20" t="s">
        <v>81</v>
      </c>
      <c r="BK239" s="186">
        <f>ROUND(I239*H239,2)</f>
        <v>0</v>
      </c>
      <c r="BL239" s="20" t="s">
        <v>163</v>
      </c>
      <c r="BM239" s="185" t="s">
        <v>752</v>
      </c>
    </row>
    <row r="240" s="2" customFormat="1">
      <c r="A240" s="39"/>
      <c r="B240" s="40"/>
      <c r="C240" s="39"/>
      <c r="D240" s="187" t="s">
        <v>165</v>
      </c>
      <c r="E240" s="39"/>
      <c r="F240" s="188" t="s">
        <v>359</v>
      </c>
      <c r="G240" s="39"/>
      <c r="H240" s="39"/>
      <c r="I240" s="189"/>
      <c r="J240" s="39"/>
      <c r="K240" s="39"/>
      <c r="L240" s="40"/>
      <c r="M240" s="190"/>
      <c r="N240" s="191"/>
      <c r="O240" s="73"/>
      <c r="P240" s="73"/>
      <c r="Q240" s="73"/>
      <c r="R240" s="73"/>
      <c r="S240" s="73"/>
      <c r="T240" s="74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20" t="s">
        <v>165</v>
      </c>
      <c r="AU240" s="20" t="s">
        <v>22</v>
      </c>
    </row>
    <row r="241" s="13" customFormat="1">
      <c r="A241" s="13"/>
      <c r="B241" s="192"/>
      <c r="C241" s="13"/>
      <c r="D241" s="193" t="s">
        <v>167</v>
      </c>
      <c r="E241" s="194" t="s">
        <v>3</v>
      </c>
      <c r="F241" s="195" t="s">
        <v>360</v>
      </c>
      <c r="G241" s="13"/>
      <c r="H241" s="196">
        <v>0.25600000000000001</v>
      </c>
      <c r="I241" s="197"/>
      <c r="J241" s="13"/>
      <c r="K241" s="13"/>
      <c r="L241" s="192"/>
      <c r="M241" s="198"/>
      <c r="N241" s="199"/>
      <c r="O241" s="199"/>
      <c r="P241" s="199"/>
      <c r="Q241" s="199"/>
      <c r="R241" s="199"/>
      <c r="S241" s="199"/>
      <c r="T241" s="200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194" t="s">
        <v>167</v>
      </c>
      <c r="AU241" s="194" t="s">
        <v>22</v>
      </c>
      <c r="AV241" s="13" t="s">
        <v>22</v>
      </c>
      <c r="AW241" s="13" t="s">
        <v>36</v>
      </c>
      <c r="AX241" s="13" t="s">
        <v>74</v>
      </c>
      <c r="AY241" s="194" t="s">
        <v>156</v>
      </c>
    </row>
    <row r="242" s="14" customFormat="1">
      <c r="A242" s="14"/>
      <c r="B242" s="201"/>
      <c r="C242" s="14"/>
      <c r="D242" s="193" t="s">
        <v>167</v>
      </c>
      <c r="E242" s="202" t="s">
        <v>3</v>
      </c>
      <c r="F242" s="203" t="s">
        <v>174</v>
      </c>
      <c r="G242" s="14"/>
      <c r="H242" s="204">
        <v>0.25600000000000001</v>
      </c>
      <c r="I242" s="205"/>
      <c r="J242" s="14"/>
      <c r="K242" s="14"/>
      <c r="L242" s="201"/>
      <c r="M242" s="206"/>
      <c r="N242" s="207"/>
      <c r="O242" s="207"/>
      <c r="P242" s="207"/>
      <c r="Q242" s="207"/>
      <c r="R242" s="207"/>
      <c r="S242" s="207"/>
      <c r="T242" s="208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02" t="s">
        <v>167</v>
      </c>
      <c r="AU242" s="202" t="s">
        <v>22</v>
      </c>
      <c r="AV242" s="14" t="s">
        <v>163</v>
      </c>
      <c r="AW242" s="14" t="s">
        <v>36</v>
      </c>
      <c r="AX242" s="14" t="s">
        <v>81</v>
      </c>
      <c r="AY242" s="202" t="s">
        <v>156</v>
      </c>
    </row>
    <row r="243" s="2" customFormat="1" ht="24.15" customHeight="1">
      <c r="A243" s="39"/>
      <c r="B243" s="173"/>
      <c r="C243" s="174" t="s">
        <v>391</v>
      </c>
      <c r="D243" s="174" t="s">
        <v>158</v>
      </c>
      <c r="E243" s="175" t="s">
        <v>362</v>
      </c>
      <c r="F243" s="176" t="s">
        <v>363</v>
      </c>
      <c r="G243" s="177" t="s">
        <v>212</v>
      </c>
      <c r="H243" s="178">
        <v>0.17699999999999999</v>
      </c>
      <c r="I243" s="179"/>
      <c r="J243" s="180">
        <f>ROUND(I243*H243,2)</f>
        <v>0</v>
      </c>
      <c r="K243" s="176" t="s">
        <v>162</v>
      </c>
      <c r="L243" s="40"/>
      <c r="M243" s="181" t="s">
        <v>3</v>
      </c>
      <c r="N243" s="182" t="s">
        <v>45</v>
      </c>
      <c r="O243" s="73"/>
      <c r="P243" s="183">
        <f>O243*H243</f>
        <v>0</v>
      </c>
      <c r="Q243" s="183">
        <v>0</v>
      </c>
      <c r="R243" s="183">
        <f>Q243*H243</f>
        <v>0</v>
      </c>
      <c r="S243" s="183">
        <v>0</v>
      </c>
      <c r="T243" s="184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185" t="s">
        <v>163</v>
      </c>
      <c r="AT243" s="185" t="s">
        <v>158</v>
      </c>
      <c r="AU243" s="185" t="s">
        <v>22</v>
      </c>
      <c r="AY243" s="20" t="s">
        <v>156</v>
      </c>
      <c r="BE243" s="186">
        <f>IF(N243="základní",J243,0)</f>
        <v>0</v>
      </c>
      <c r="BF243" s="186">
        <f>IF(N243="snížená",J243,0)</f>
        <v>0</v>
      </c>
      <c r="BG243" s="186">
        <f>IF(N243="zákl. přenesená",J243,0)</f>
        <v>0</v>
      </c>
      <c r="BH243" s="186">
        <f>IF(N243="sníž. přenesená",J243,0)</f>
        <v>0</v>
      </c>
      <c r="BI243" s="186">
        <f>IF(N243="nulová",J243,0)</f>
        <v>0</v>
      </c>
      <c r="BJ243" s="20" t="s">
        <v>81</v>
      </c>
      <c r="BK243" s="186">
        <f>ROUND(I243*H243,2)</f>
        <v>0</v>
      </c>
      <c r="BL243" s="20" t="s">
        <v>163</v>
      </c>
      <c r="BM243" s="185" t="s">
        <v>753</v>
      </c>
    </row>
    <row r="244" s="2" customFormat="1">
      <c r="A244" s="39"/>
      <c r="B244" s="40"/>
      <c r="C244" s="39"/>
      <c r="D244" s="187" t="s">
        <v>165</v>
      </c>
      <c r="E244" s="39"/>
      <c r="F244" s="188" t="s">
        <v>365</v>
      </c>
      <c r="G244" s="39"/>
      <c r="H244" s="39"/>
      <c r="I244" s="189"/>
      <c r="J244" s="39"/>
      <c r="K244" s="39"/>
      <c r="L244" s="40"/>
      <c r="M244" s="190"/>
      <c r="N244" s="191"/>
      <c r="O244" s="73"/>
      <c r="P244" s="73"/>
      <c r="Q244" s="73"/>
      <c r="R244" s="73"/>
      <c r="S244" s="73"/>
      <c r="T244" s="74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20" t="s">
        <v>165</v>
      </c>
      <c r="AU244" s="20" t="s">
        <v>22</v>
      </c>
    </row>
    <row r="245" s="13" customFormat="1">
      <c r="A245" s="13"/>
      <c r="B245" s="192"/>
      <c r="C245" s="13"/>
      <c r="D245" s="193" t="s">
        <v>167</v>
      </c>
      <c r="E245" s="194" t="s">
        <v>3</v>
      </c>
      <c r="F245" s="195" t="s">
        <v>754</v>
      </c>
      <c r="G245" s="13"/>
      <c r="H245" s="196">
        <v>0.14999999999999999</v>
      </c>
      <c r="I245" s="197"/>
      <c r="J245" s="13"/>
      <c r="K245" s="13"/>
      <c r="L245" s="192"/>
      <c r="M245" s="198"/>
      <c r="N245" s="199"/>
      <c r="O245" s="199"/>
      <c r="P245" s="199"/>
      <c r="Q245" s="199"/>
      <c r="R245" s="199"/>
      <c r="S245" s="199"/>
      <c r="T245" s="20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94" t="s">
        <v>167</v>
      </c>
      <c r="AU245" s="194" t="s">
        <v>22</v>
      </c>
      <c r="AV245" s="13" t="s">
        <v>22</v>
      </c>
      <c r="AW245" s="13" t="s">
        <v>36</v>
      </c>
      <c r="AX245" s="13" t="s">
        <v>74</v>
      </c>
      <c r="AY245" s="194" t="s">
        <v>156</v>
      </c>
    </row>
    <row r="246" s="13" customFormat="1">
      <c r="A246" s="13"/>
      <c r="B246" s="192"/>
      <c r="C246" s="13"/>
      <c r="D246" s="193" t="s">
        <v>167</v>
      </c>
      <c r="E246" s="194" t="s">
        <v>3</v>
      </c>
      <c r="F246" s="195" t="s">
        <v>755</v>
      </c>
      <c r="G246" s="13"/>
      <c r="H246" s="196">
        <v>0.027</v>
      </c>
      <c r="I246" s="197"/>
      <c r="J246" s="13"/>
      <c r="K246" s="13"/>
      <c r="L246" s="192"/>
      <c r="M246" s="198"/>
      <c r="N246" s="199"/>
      <c r="O246" s="199"/>
      <c r="P246" s="199"/>
      <c r="Q246" s="199"/>
      <c r="R246" s="199"/>
      <c r="S246" s="199"/>
      <c r="T246" s="20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94" t="s">
        <v>167</v>
      </c>
      <c r="AU246" s="194" t="s">
        <v>22</v>
      </c>
      <c r="AV246" s="13" t="s">
        <v>22</v>
      </c>
      <c r="AW246" s="13" t="s">
        <v>36</v>
      </c>
      <c r="AX246" s="13" t="s">
        <v>74</v>
      </c>
      <c r="AY246" s="194" t="s">
        <v>156</v>
      </c>
    </row>
    <row r="247" s="14" customFormat="1">
      <c r="A247" s="14"/>
      <c r="B247" s="201"/>
      <c r="C247" s="14"/>
      <c r="D247" s="193" t="s">
        <v>167</v>
      </c>
      <c r="E247" s="202" t="s">
        <v>3</v>
      </c>
      <c r="F247" s="203" t="s">
        <v>174</v>
      </c>
      <c r="G247" s="14"/>
      <c r="H247" s="204">
        <v>0.17699999999999999</v>
      </c>
      <c r="I247" s="205"/>
      <c r="J247" s="14"/>
      <c r="K247" s="14"/>
      <c r="L247" s="201"/>
      <c r="M247" s="206"/>
      <c r="N247" s="207"/>
      <c r="O247" s="207"/>
      <c r="P247" s="207"/>
      <c r="Q247" s="207"/>
      <c r="R247" s="207"/>
      <c r="S247" s="207"/>
      <c r="T247" s="208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02" t="s">
        <v>167</v>
      </c>
      <c r="AU247" s="202" t="s">
        <v>22</v>
      </c>
      <c r="AV247" s="14" t="s">
        <v>163</v>
      </c>
      <c r="AW247" s="14" t="s">
        <v>36</v>
      </c>
      <c r="AX247" s="14" t="s">
        <v>81</v>
      </c>
      <c r="AY247" s="202" t="s">
        <v>156</v>
      </c>
    </row>
    <row r="248" s="2" customFormat="1" ht="24.15" customHeight="1">
      <c r="A248" s="39"/>
      <c r="B248" s="173"/>
      <c r="C248" s="174" t="s">
        <v>396</v>
      </c>
      <c r="D248" s="174" t="s">
        <v>158</v>
      </c>
      <c r="E248" s="175" t="s">
        <v>369</v>
      </c>
      <c r="F248" s="176" t="s">
        <v>370</v>
      </c>
      <c r="G248" s="177" t="s">
        <v>205</v>
      </c>
      <c r="H248" s="178">
        <v>0.64000000000000001</v>
      </c>
      <c r="I248" s="179"/>
      <c r="J248" s="180">
        <f>ROUND(I248*H248,2)</f>
        <v>0</v>
      </c>
      <c r="K248" s="176" t="s">
        <v>162</v>
      </c>
      <c r="L248" s="40"/>
      <c r="M248" s="181" t="s">
        <v>3</v>
      </c>
      <c r="N248" s="182" t="s">
        <v>45</v>
      </c>
      <c r="O248" s="73"/>
      <c r="P248" s="183">
        <f>O248*H248</f>
        <v>0</v>
      </c>
      <c r="Q248" s="183">
        <v>0.0063200000000000001</v>
      </c>
      <c r="R248" s="183">
        <f>Q248*H248</f>
        <v>0.0040448000000000003</v>
      </c>
      <c r="S248" s="183">
        <v>0</v>
      </c>
      <c r="T248" s="184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185" t="s">
        <v>163</v>
      </c>
      <c r="AT248" s="185" t="s">
        <v>158</v>
      </c>
      <c r="AU248" s="185" t="s">
        <v>22</v>
      </c>
      <c r="AY248" s="20" t="s">
        <v>156</v>
      </c>
      <c r="BE248" s="186">
        <f>IF(N248="základní",J248,0)</f>
        <v>0</v>
      </c>
      <c r="BF248" s="186">
        <f>IF(N248="snížená",J248,0)</f>
        <v>0</v>
      </c>
      <c r="BG248" s="186">
        <f>IF(N248="zákl. přenesená",J248,0)</f>
        <v>0</v>
      </c>
      <c r="BH248" s="186">
        <f>IF(N248="sníž. přenesená",J248,0)</f>
        <v>0</v>
      </c>
      <c r="BI248" s="186">
        <f>IF(N248="nulová",J248,0)</f>
        <v>0</v>
      </c>
      <c r="BJ248" s="20" t="s">
        <v>81</v>
      </c>
      <c r="BK248" s="186">
        <f>ROUND(I248*H248,2)</f>
        <v>0</v>
      </c>
      <c r="BL248" s="20" t="s">
        <v>163</v>
      </c>
      <c r="BM248" s="185" t="s">
        <v>756</v>
      </c>
    </row>
    <row r="249" s="2" customFormat="1">
      <c r="A249" s="39"/>
      <c r="B249" s="40"/>
      <c r="C249" s="39"/>
      <c r="D249" s="187" t="s">
        <v>165</v>
      </c>
      <c r="E249" s="39"/>
      <c r="F249" s="188" t="s">
        <v>372</v>
      </c>
      <c r="G249" s="39"/>
      <c r="H249" s="39"/>
      <c r="I249" s="189"/>
      <c r="J249" s="39"/>
      <c r="K249" s="39"/>
      <c r="L249" s="40"/>
      <c r="M249" s="190"/>
      <c r="N249" s="191"/>
      <c r="O249" s="73"/>
      <c r="P249" s="73"/>
      <c r="Q249" s="73"/>
      <c r="R249" s="73"/>
      <c r="S249" s="73"/>
      <c r="T249" s="74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20" t="s">
        <v>165</v>
      </c>
      <c r="AU249" s="20" t="s">
        <v>22</v>
      </c>
    </row>
    <row r="250" s="13" customFormat="1">
      <c r="A250" s="13"/>
      <c r="B250" s="192"/>
      <c r="C250" s="13"/>
      <c r="D250" s="193" t="s">
        <v>167</v>
      </c>
      <c r="E250" s="194" t="s">
        <v>3</v>
      </c>
      <c r="F250" s="195" t="s">
        <v>373</v>
      </c>
      <c r="G250" s="13"/>
      <c r="H250" s="196">
        <v>0.64000000000000001</v>
      </c>
      <c r="I250" s="197"/>
      <c r="J250" s="13"/>
      <c r="K250" s="13"/>
      <c r="L250" s="192"/>
      <c r="M250" s="198"/>
      <c r="N250" s="199"/>
      <c r="O250" s="199"/>
      <c r="P250" s="199"/>
      <c r="Q250" s="199"/>
      <c r="R250" s="199"/>
      <c r="S250" s="199"/>
      <c r="T250" s="200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194" t="s">
        <v>167</v>
      </c>
      <c r="AU250" s="194" t="s">
        <v>22</v>
      </c>
      <c r="AV250" s="13" t="s">
        <v>22</v>
      </c>
      <c r="AW250" s="13" t="s">
        <v>36</v>
      </c>
      <c r="AX250" s="13" t="s">
        <v>74</v>
      </c>
      <c r="AY250" s="194" t="s">
        <v>156</v>
      </c>
    </row>
    <row r="251" s="14" customFormat="1">
      <c r="A251" s="14"/>
      <c r="B251" s="201"/>
      <c r="C251" s="14"/>
      <c r="D251" s="193" t="s">
        <v>167</v>
      </c>
      <c r="E251" s="202" t="s">
        <v>3</v>
      </c>
      <c r="F251" s="203" t="s">
        <v>174</v>
      </c>
      <c r="G251" s="14"/>
      <c r="H251" s="204">
        <v>0.64000000000000001</v>
      </c>
      <c r="I251" s="205"/>
      <c r="J251" s="14"/>
      <c r="K251" s="14"/>
      <c r="L251" s="201"/>
      <c r="M251" s="206"/>
      <c r="N251" s="207"/>
      <c r="O251" s="207"/>
      <c r="P251" s="207"/>
      <c r="Q251" s="207"/>
      <c r="R251" s="207"/>
      <c r="S251" s="207"/>
      <c r="T251" s="208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02" t="s">
        <v>167</v>
      </c>
      <c r="AU251" s="202" t="s">
        <v>22</v>
      </c>
      <c r="AV251" s="14" t="s">
        <v>163</v>
      </c>
      <c r="AW251" s="14" t="s">
        <v>36</v>
      </c>
      <c r="AX251" s="14" t="s">
        <v>81</v>
      </c>
      <c r="AY251" s="202" t="s">
        <v>156</v>
      </c>
    </row>
    <row r="252" s="2" customFormat="1" ht="16.5" customHeight="1">
      <c r="A252" s="39"/>
      <c r="B252" s="173"/>
      <c r="C252" s="174" t="s">
        <v>401</v>
      </c>
      <c r="D252" s="174" t="s">
        <v>158</v>
      </c>
      <c r="E252" s="175" t="s">
        <v>375</v>
      </c>
      <c r="F252" s="176" t="s">
        <v>376</v>
      </c>
      <c r="G252" s="177" t="s">
        <v>205</v>
      </c>
      <c r="H252" s="178">
        <v>1.5600000000000001</v>
      </c>
      <c r="I252" s="179"/>
      <c r="J252" s="180">
        <f>ROUND(I252*H252,2)</f>
        <v>0</v>
      </c>
      <c r="K252" s="176" t="s">
        <v>162</v>
      </c>
      <c r="L252" s="40"/>
      <c r="M252" s="181" t="s">
        <v>3</v>
      </c>
      <c r="N252" s="182" t="s">
        <v>45</v>
      </c>
      <c r="O252" s="73"/>
      <c r="P252" s="183">
        <f>O252*H252</f>
        <v>0</v>
      </c>
      <c r="Q252" s="183">
        <v>0.0063899999999999998</v>
      </c>
      <c r="R252" s="183">
        <f>Q252*H252</f>
        <v>0.0099684000000000005</v>
      </c>
      <c r="S252" s="183">
        <v>0</v>
      </c>
      <c r="T252" s="184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185" t="s">
        <v>163</v>
      </c>
      <c r="AT252" s="185" t="s">
        <v>158</v>
      </c>
      <c r="AU252" s="185" t="s">
        <v>22</v>
      </c>
      <c r="AY252" s="20" t="s">
        <v>156</v>
      </c>
      <c r="BE252" s="186">
        <f>IF(N252="základní",J252,0)</f>
        <v>0</v>
      </c>
      <c r="BF252" s="186">
        <f>IF(N252="snížená",J252,0)</f>
        <v>0</v>
      </c>
      <c r="BG252" s="186">
        <f>IF(N252="zákl. přenesená",J252,0)</f>
        <v>0</v>
      </c>
      <c r="BH252" s="186">
        <f>IF(N252="sníž. přenesená",J252,0)</f>
        <v>0</v>
      </c>
      <c r="BI252" s="186">
        <f>IF(N252="nulová",J252,0)</f>
        <v>0</v>
      </c>
      <c r="BJ252" s="20" t="s">
        <v>81</v>
      </c>
      <c r="BK252" s="186">
        <f>ROUND(I252*H252,2)</f>
        <v>0</v>
      </c>
      <c r="BL252" s="20" t="s">
        <v>163</v>
      </c>
      <c r="BM252" s="185" t="s">
        <v>757</v>
      </c>
    </row>
    <row r="253" s="2" customFormat="1">
      <c r="A253" s="39"/>
      <c r="B253" s="40"/>
      <c r="C253" s="39"/>
      <c r="D253" s="187" t="s">
        <v>165</v>
      </c>
      <c r="E253" s="39"/>
      <c r="F253" s="188" t="s">
        <v>378</v>
      </c>
      <c r="G253" s="39"/>
      <c r="H253" s="39"/>
      <c r="I253" s="189"/>
      <c r="J253" s="39"/>
      <c r="K253" s="39"/>
      <c r="L253" s="40"/>
      <c r="M253" s="190"/>
      <c r="N253" s="191"/>
      <c r="O253" s="73"/>
      <c r="P253" s="73"/>
      <c r="Q253" s="73"/>
      <c r="R253" s="73"/>
      <c r="S253" s="73"/>
      <c r="T253" s="74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20" t="s">
        <v>165</v>
      </c>
      <c r="AU253" s="20" t="s">
        <v>22</v>
      </c>
    </row>
    <row r="254" s="13" customFormat="1">
      <c r="A254" s="13"/>
      <c r="B254" s="192"/>
      <c r="C254" s="13"/>
      <c r="D254" s="193" t="s">
        <v>167</v>
      </c>
      <c r="E254" s="194" t="s">
        <v>3</v>
      </c>
      <c r="F254" s="195" t="s">
        <v>758</v>
      </c>
      <c r="G254" s="13"/>
      <c r="H254" s="196">
        <v>1.2</v>
      </c>
      <c r="I254" s="197"/>
      <c r="J254" s="13"/>
      <c r="K254" s="13"/>
      <c r="L254" s="192"/>
      <c r="M254" s="198"/>
      <c r="N254" s="199"/>
      <c r="O254" s="199"/>
      <c r="P254" s="199"/>
      <c r="Q254" s="199"/>
      <c r="R254" s="199"/>
      <c r="S254" s="199"/>
      <c r="T254" s="200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194" t="s">
        <v>167</v>
      </c>
      <c r="AU254" s="194" t="s">
        <v>22</v>
      </c>
      <c r="AV254" s="13" t="s">
        <v>22</v>
      </c>
      <c r="AW254" s="13" t="s">
        <v>36</v>
      </c>
      <c r="AX254" s="13" t="s">
        <v>74</v>
      </c>
      <c r="AY254" s="194" t="s">
        <v>156</v>
      </c>
    </row>
    <row r="255" s="13" customFormat="1">
      <c r="A255" s="13"/>
      <c r="B255" s="192"/>
      <c r="C255" s="13"/>
      <c r="D255" s="193" t="s">
        <v>167</v>
      </c>
      <c r="E255" s="194" t="s">
        <v>3</v>
      </c>
      <c r="F255" s="195" t="s">
        <v>759</v>
      </c>
      <c r="G255" s="13"/>
      <c r="H255" s="196">
        <v>0.35999999999999999</v>
      </c>
      <c r="I255" s="197"/>
      <c r="J255" s="13"/>
      <c r="K255" s="13"/>
      <c r="L255" s="192"/>
      <c r="M255" s="198"/>
      <c r="N255" s="199"/>
      <c r="O255" s="199"/>
      <c r="P255" s="199"/>
      <c r="Q255" s="199"/>
      <c r="R255" s="199"/>
      <c r="S255" s="199"/>
      <c r="T255" s="200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94" t="s">
        <v>167</v>
      </c>
      <c r="AU255" s="194" t="s">
        <v>22</v>
      </c>
      <c r="AV255" s="13" t="s">
        <v>22</v>
      </c>
      <c r="AW255" s="13" t="s">
        <v>36</v>
      </c>
      <c r="AX255" s="13" t="s">
        <v>74</v>
      </c>
      <c r="AY255" s="194" t="s">
        <v>156</v>
      </c>
    </row>
    <row r="256" s="14" customFormat="1">
      <c r="A256" s="14"/>
      <c r="B256" s="201"/>
      <c r="C256" s="14"/>
      <c r="D256" s="193" t="s">
        <v>167</v>
      </c>
      <c r="E256" s="202" t="s">
        <v>3</v>
      </c>
      <c r="F256" s="203" t="s">
        <v>174</v>
      </c>
      <c r="G256" s="14"/>
      <c r="H256" s="204">
        <v>1.5600000000000001</v>
      </c>
      <c r="I256" s="205"/>
      <c r="J256" s="14"/>
      <c r="K256" s="14"/>
      <c r="L256" s="201"/>
      <c r="M256" s="206"/>
      <c r="N256" s="207"/>
      <c r="O256" s="207"/>
      <c r="P256" s="207"/>
      <c r="Q256" s="207"/>
      <c r="R256" s="207"/>
      <c r="S256" s="207"/>
      <c r="T256" s="208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02" t="s">
        <v>167</v>
      </c>
      <c r="AU256" s="202" t="s">
        <v>22</v>
      </c>
      <c r="AV256" s="14" t="s">
        <v>163</v>
      </c>
      <c r="AW256" s="14" t="s">
        <v>36</v>
      </c>
      <c r="AX256" s="14" t="s">
        <v>81</v>
      </c>
      <c r="AY256" s="202" t="s">
        <v>156</v>
      </c>
    </row>
    <row r="257" s="2" customFormat="1" ht="24.15" customHeight="1">
      <c r="A257" s="39"/>
      <c r="B257" s="173"/>
      <c r="C257" s="174" t="s">
        <v>405</v>
      </c>
      <c r="D257" s="174" t="s">
        <v>158</v>
      </c>
      <c r="E257" s="175" t="s">
        <v>382</v>
      </c>
      <c r="F257" s="176" t="s">
        <v>383</v>
      </c>
      <c r="G257" s="177" t="s">
        <v>384</v>
      </c>
      <c r="H257" s="178">
        <v>2</v>
      </c>
      <c r="I257" s="179"/>
      <c r="J257" s="180">
        <f>ROUND(I257*H257,2)</f>
        <v>0</v>
      </c>
      <c r="K257" s="176" t="s">
        <v>162</v>
      </c>
      <c r="L257" s="40"/>
      <c r="M257" s="181" t="s">
        <v>3</v>
      </c>
      <c r="N257" s="182" t="s">
        <v>45</v>
      </c>
      <c r="O257" s="73"/>
      <c r="P257" s="183">
        <f>O257*H257</f>
        <v>0</v>
      </c>
      <c r="Q257" s="183">
        <v>0.088319999999999996</v>
      </c>
      <c r="R257" s="183">
        <f>Q257*H257</f>
        <v>0.17663999999999999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163</v>
      </c>
      <c r="AT257" s="185" t="s">
        <v>158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760</v>
      </c>
    </row>
    <row r="258" s="2" customFormat="1">
      <c r="A258" s="39"/>
      <c r="B258" s="40"/>
      <c r="C258" s="39"/>
      <c r="D258" s="187" t="s">
        <v>165</v>
      </c>
      <c r="E258" s="39"/>
      <c r="F258" s="188" t="s">
        <v>386</v>
      </c>
      <c r="G258" s="39"/>
      <c r="H258" s="39"/>
      <c r="I258" s="189"/>
      <c r="J258" s="39"/>
      <c r="K258" s="39"/>
      <c r="L258" s="40"/>
      <c r="M258" s="190"/>
      <c r="N258" s="191"/>
      <c r="O258" s="73"/>
      <c r="P258" s="73"/>
      <c r="Q258" s="73"/>
      <c r="R258" s="73"/>
      <c r="S258" s="73"/>
      <c r="T258" s="7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20" t="s">
        <v>165</v>
      </c>
      <c r="AU258" s="20" t="s">
        <v>22</v>
      </c>
    </row>
    <row r="259" s="2" customFormat="1" ht="16.5" customHeight="1">
      <c r="A259" s="39"/>
      <c r="B259" s="173"/>
      <c r="C259" s="217" t="s">
        <v>410</v>
      </c>
      <c r="D259" s="217" t="s">
        <v>249</v>
      </c>
      <c r="E259" s="218" t="s">
        <v>388</v>
      </c>
      <c r="F259" s="219" t="s">
        <v>389</v>
      </c>
      <c r="G259" s="220" t="s">
        <v>384</v>
      </c>
      <c r="H259" s="221">
        <v>1</v>
      </c>
      <c r="I259" s="222"/>
      <c r="J259" s="223">
        <f>ROUND(I259*H259,2)</f>
        <v>0</v>
      </c>
      <c r="K259" s="219" t="s">
        <v>3</v>
      </c>
      <c r="L259" s="224"/>
      <c r="M259" s="225" t="s">
        <v>3</v>
      </c>
      <c r="N259" s="226" t="s">
        <v>45</v>
      </c>
      <c r="O259" s="73"/>
      <c r="P259" s="183">
        <f>O259*H259</f>
        <v>0</v>
      </c>
      <c r="Q259" s="183">
        <v>0.040000000000000001</v>
      </c>
      <c r="R259" s="183">
        <f>Q259*H259</f>
        <v>0.040000000000000001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202</v>
      </c>
      <c r="AT259" s="185" t="s">
        <v>249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761</v>
      </c>
    </row>
    <row r="260" s="2" customFormat="1" ht="16.5" customHeight="1">
      <c r="A260" s="39"/>
      <c r="B260" s="173"/>
      <c r="C260" s="217" t="s">
        <v>414</v>
      </c>
      <c r="D260" s="217" t="s">
        <v>249</v>
      </c>
      <c r="E260" s="218" t="s">
        <v>392</v>
      </c>
      <c r="F260" s="219" t="s">
        <v>393</v>
      </c>
      <c r="G260" s="220" t="s">
        <v>384</v>
      </c>
      <c r="H260" s="221">
        <v>1</v>
      </c>
      <c r="I260" s="222"/>
      <c r="J260" s="223">
        <f>ROUND(I260*H260,2)</f>
        <v>0</v>
      </c>
      <c r="K260" s="219" t="s">
        <v>3</v>
      </c>
      <c r="L260" s="224"/>
      <c r="M260" s="225" t="s">
        <v>3</v>
      </c>
      <c r="N260" s="226" t="s">
        <v>45</v>
      </c>
      <c r="O260" s="73"/>
      <c r="P260" s="183">
        <f>O260*H260</f>
        <v>0</v>
      </c>
      <c r="Q260" s="183">
        <v>0.068000000000000005</v>
      </c>
      <c r="R260" s="183">
        <f>Q260*H260</f>
        <v>0.068000000000000005</v>
      </c>
      <c r="S260" s="183">
        <v>0</v>
      </c>
      <c r="T260" s="184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185" t="s">
        <v>202</v>
      </c>
      <c r="AT260" s="185" t="s">
        <v>249</v>
      </c>
      <c r="AU260" s="185" t="s">
        <v>22</v>
      </c>
      <c r="AY260" s="20" t="s">
        <v>156</v>
      </c>
      <c r="BE260" s="186">
        <f>IF(N260="základní",J260,0)</f>
        <v>0</v>
      </c>
      <c r="BF260" s="186">
        <f>IF(N260="snížená",J260,0)</f>
        <v>0</v>
      </c>
      <c r="BG260" s="186">
        <f>IF(N260="zákl. přenesená",J260,0)</f>
        <v>0</v>
      </c>
      <c r="BH260" s="186">
        <f>IF(N260="sníž. přenesená",J260,0)</f>
        <v>0</v>
      </c>
      <c r="BI260" s="186">
        <f>IF(N260="nulová",J260,0)</f>
        <v>0</v>
      </c>
      <c r="BJ260" s="20" t="s">
        <v>81</v>
      </c>
      <c r="BK260" s="186">
        <f>ROUND(I260*H260,2)</f>
        <v>0</v>
      </c>
      <c r="BL260" s="20" t="s">
        <v>163</v>
      </c>
      <c r="BM260" s="185" t="s">
        <v>762</v>
      </c>
    </row>
    <row r="261" s="12" customFormat="1" ht="22.8" customHeight="1">
      <c r="A261" s="12"/>
      <c r="B261" s="160"/>
      <c r="C261" s="12"/>
      <c r="D261" s="161" t="s">
        <v>73</v>
      </c>
      <c r="E261" s="171" t="s">
        <v>186</v>
      </c>
      <c r="F261" s="171" t="s">
        <v>763</v>
      </c>
      <c r="G261" s="12"/>
      <c r="H261" s="12"/>
      <c r="I261" s="163"/>
      <c r="J261" s="172">
        <f>BK261</f>
        <v>0</v>
      </c>
      <c r="K261" s="12"/>
      <c r="L261" s="160"/>
      <c r="M261" s="165"/>
      <c r="N261" s="166"/>
      <c r="O261" s="166"/>
      <c r="P261" s="167">
        <f>SUM(P262:P277)</f>
        <v>0</v>
      </c>
      <c r="Q261" s="166"/>
      <c r="R261" s="167">
        <f>SUM(R262:R277)</f>
        <v>46.784909999999996</v>
      </c>
      <c r="S261" s="166"/>
      <c r="T261" s="168">
        <f>SUM(T262:T277)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161" t="s">
        <v>81</v>
      </c>
      <c r="AT261" s="169" t="s">
        <v>73</v>
      </c>
      <c r="AU261" s="169" t="s">
        <v>81</v>
      </c>
      <c r="AY261" s="161" t="s">
        <v>156</v>
      </c>
      <c r="BK261" s="170">
        <f>SUM(BK262:BK277)</f>
        <v>0</v>
      </c>
    </row>
    <row r="262" s="2" customFormat="1" ht="24.15" customHeight="1">
      <c r="A262" s="39"/>
      <c r="B262" s="173"/>
      <c r="C262" s="174" t="s">
        <v>418</v>
      </c>
      <c r="D262" s="174" t="s">
        <v>158</v>
      </c>
      <c r="E262" s="175" t="s">
        <v>764</v>
      </c>
      <c r="F262" s="176" t="s">
        <v>765</v>
      </c>
      <c r="G262" s="177" t="s">
        <v>205</v>
      </c>
      <c r="H262" s="178">
        <v>39</v>
      </c>
      <c r="I262" s="179"/>
      <c r="J262" s="180">
        <f>ROUND(I262*H262,2)</f>
        <v>0</v>
      </c>
      <c r="K262" s="176" t="s">
        <v>162</v>
      </c>
      <c r="L262" s="40"/>
      <c r="M262" s="181" t="s">
        <v>3</v>
      </c>
      <c r="N262" s="182" t="s">
        <v>45</v>
      </c>
      <c r="O262" s="73"/>
      <c r="P262" s="183">
        <f>O262*H262</f>
        <v>0</v>
      </c>
      <c r="Q262" s="183">
        <v>0.34499999999999997</v>
      </c>
      <c r="R262" s="183">
        <f>Q262*H262</f>
        <v>13.454999999999998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163</v>
      </c>
      <c r="AT262" s="185" t="s">
        <v>158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766</v>
      </c>
    </row>
    <row r="263" s="2" customFormat="1">
      <c r="A263" s="39"/>
      <c r="B263" s="40"/>
      <c r="C263" s="39"/>
      <c r="D263" s="187" t="s">
        <v>165</v>
      </c>
      <c r="E263" s="39"/>
      <c r="F263" s="188" t="s">
        <v>767</v>
      </c>
      <c r="G263" s="39"/>
      <c r="H263" s="39"/>
      <c r="I263" s="189"/>
      <c r="J263" s="39"/>
      <c r="K263" s="39"/>
      <c r="L263" s="40"/>
      <c r="M263" s="190"/>
      <c r="N263" s="191"/>
      <c r="O263" s="73"/>
      <c r="P263" s="73"/>
      <c r="Q263" s="73"/>
      <c r="R263" s="73"/>
      <c r="S263" s="73"/>
      <c r="T263" s="74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20" t="s">
        <v>165</v>
      </c>
      <c r="AU263" s="20" t="s">
        <v>22</v>
      </c>
    </row>
    <row r="264" s="13" customFormat="1">
      <c r="A264" s="13"/>
      <c r="B264" s="192"/>
      <c r="C264" s="13"/>
      <c r="D264" s="193" t="s">
        <v>167</v>
      </c>
      <c r="E264" s="194" t="s">
        <v>3</v>
      </c>
      <c r="F264" s="195" t="s">
        <v>768</v>
      </c>
      <c r="G264" s="13"/>
      <c r="H264" s="196">
        <v>39</v>
      </c>
      <c r="I264" s="197"/>
      <c r="J264" s="13"/>
      <c r="K264" s="13"/>
      <c r="L264" s="192"/>
      <c r="M264" s="198"/>
      <c r="N264" s="199"/>
      <c r="O264" s="199"/>
      <c r="P264" s="199"/>
      <c r="Q264" s="199"/>
      <c r="R264" s="199"/>
      <c r="S264" s="199"/>
      <c r="T264" s="200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194" t="s">
        <v>167</v>
      </c>
      <c r="AU264" s="194" t="s">
        <v>22</v>
      </c>
      <c r="AV264" s="13" t="s">
        <v>22</v>
      </c>
      <c r="AW264" s="13" t="s">
        <v>36</v>
      </c>
      <c r="AX264" s="13" t="s">
        <v>74</v>
      </c>
      <c r="AY264" s="194" t="s">
        <v>156</v>
      </c>
    </row>
    <row r="265" s="14" customFormat="1">
      <c r="A265" s="14"/>
      <c r="B265" s="201"/>
      <c r="C265" s="14"/>
      <c r="D265" s="193" t="s">
        <v>167</v>
      </c>
      <c r="E265" s="202" t="s">
        <v>3</v>
      </c>
      <c r="F265" s="203" t="s">
        <v>174</v>
      </c>
      <c r="G265" s="14"/>
      <c r="H265" s="204">
        <v>39</v>
      </c>
      <c r="I265" s="205"/>
      <c r="J265" s="14"/>
      <c r="K265" s="14"/>
      <c r="L265" s="201"/>
      <c r="M265" s="206"/>
      <c r="N265" s="207"/>
      <c r="O265" s="207"/>
      <c r="P265" s="207"/>
      <c r="Q265" s="207"/>
      <c r="R265" s="207"/>
      <c r="S265" s="207"/>
      <c r="T265" s="208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02" t="s">
        <v>167</v>
      </c>
      <c r="AU265" s="202" t="s">
        <v>22</v>
      </c>
      <c r="AV265" s="14" t="s">
        <v>163</v>
      </c>
      <c r="AW265" s="14" t="s">
        <v>36</v>
      </c>
      <c r="AX265" s="14" t="s">
        <v>81</v>
      </c>
      <c r="AY265" s="202" t="s">
        <v>156</v>
      </c>
    </row>
    <row r="266" s="2" customFormat="1" ht="24.15" customHeight="1">
      <c r="A266" s="39"/>
      <c r="B266" s="173"/>
      <c r="C266" s="174" t="s">
        <v>422</v>
      </c>
      <c r="D266" s="174" t="s">
        <v>158</v>
      </c>
      <c r="E266" s="175" t="s">
        <v>769</v>
      </c>
      <c r="F266" s="176" t="s">
        <v>770</v>
      </c>
      <c r="G266" s="177" t="s">
        <v>205</v>
      </c>
      <c r="H266" s="178">
        <v>39</v>
      </c>
      <c r="I266" s="179"/>
      <c r="J266" s="180">
        <f>ROUND(I266*H266,2)</f>
        <v>0</v>
      </c>
      <c r="K266" s="176" t="s">
        <v>162</v>
      </c>
      <c r="L266" s="40"/>
      <c r="M266" s="181" t="s">
        <v>3</v>
      </c>
      <c r="N266" s="182" t="s">
        <v>45</v>
      </c>
      <c r="O266" s="73"/>
      <c r="P266" s="183">
        <f>O266*H266</f>
        <v>0</v>
      </c>
      <c r="Q266" s="183">
        <v>0.26375999999999999</v>
      </c>
      <c r="R266" s="183">
        <f>Q266*H266</f>
        <v>10.28664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163</v>
      </c>
      <c r="AT266" s="185" t="s">
        <v>158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771</v>
      </c>
    </row>
    <row r="267" s="2" customFormat="1">
      <c r="A267" s="39"/>
      <c r="B267" s="40"/>
      <c r="C267" s="39"/>
      <c r="D267" s="187" t="s">
        <v>165</v>
      </c>
      <c r="E267" s="39"/>
      <c r="F267" s="188" t="s">
        <v>772</v>
      </c>
      <c r="G267" s="39"/>
      <c r="H267" s="39"/>
      <c r="I267" s="189"/>
      <c r="J267" s="39"/>
      <c r="K267" s="39"/>
      <c r="L267" s="40"/>
      <c r="M267" s="190"/>
      <c r="N267" s="191"/>
      <c r="O267" s="73"/>
      <c r="P267" s="73"/>
      <c r="Q267" s="73"/>
      <c r="R267" s="73"/>
      <c r="S267" s="73"/>
      <c r="T267" s="74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20" t="s">
        <v>165</v>
      </c>
      <c r="AU267" s="20" t="s">
        <v>22</v>
      </c>
    </row>
    <row r="268" s="2" customFormat="1" ht="24.15" customHeight="1">
      <c r="A268" s="39"/>
      <c r="B268" s="173"/>
      <c r="C268" s="174" t="s">
        <v>427</v>
      </c>
      <c r="D268" s="174" t="s">
        <v>158</v>
      </c>
      <c r="E268" s="175" t="s">
        <v>773</v>
      </c>
      <c r="F268" s="176" t="s">
        <v>774</v>
      </c>
      <c r="G268" s="177" t="s">
        <v>205</v>
      </c>
      <c r="H268" s="178">
        <v>39</v>
      </c>
      <c r="I268" s="179"/>
      <c r="J268" s="180">
        <f>ROUND(I268*H268,2)</f>
        <v>0</v>
      </c>
      <c r="K268" s="176" t="s">
        <v>162</v>
      </c>
      <c r="L268" s="40"/>
      <c r="M268" s="181" t="s">
        <v>3</v>
      </c>
      <c r="N268" s="182" t="s">
        <v>45</v>
      </c>
      <c r="O268" s="73"/>
      <c r="P268" s="183">
        <f>O268*H268</f>
        <v>0</v>
      </c>
      <c r="Q268" s="183">
        <v>0.25008000000000002</v>
      </c>
      <c r="R268" s="183">
        <f>Q268*H268</f>
        <v>9.7531200000000009</v>
      </c>
      <c r="S268" s="183">
        <v>0</v>
      </c>
      <c r="T268" s="184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185" t="s">
        <v>163</v>
      </c>
      <c r="AT268" s="185" t="s">
        <v>158</v>
      </c>
      <c r="AU268" s="185" t="s">
        <v>22</v>
      </c>
      <c r="AY268" s="20" t="s">
        <v>156</v>
      </c>
      <c r="BE268" s="186">
        <f>IF(N268="základní",J268,0)</f>
        <v>0</v>
      </c>
      <c r="BF268" s="186">
        <f>IF(N268="snížená",J268,0)</f>
        <v>0</v>
      </c>
      <c r="BG268" s="186">
        <f>IF(N268="zákl. přenesená",J268,0)</f>
        <v>0</v>
      </c>
      <c r="BH268" s="186">
        <f>IF(N268="sníž. přenesená",J268,0)</f>
        <v>0</v>
      </c>
      <c r="BI268" s="186">
        <f>IF(N268="nulová",J268,0)</f>
        <v>0</v>
      </c>
      <c r="BJ268" s="20" t="s">
        <v>81</v>
      </c>
      <c r="BK268" s="186">
        <f>ROUND(I268*H268,2)</f>
        <v>0</v>
      </c>
      <c r="BL268" s="20" t="s">
        <v>163</v>
      </c>
      <c r="BM268" s="185" t="s">
        <v>775</v>
      </c>
    </row>
    <row r="269" s="2" customFormat="1">
      <c r="A269" s="39"/>
      <c r="B269" s="40"/>
      <c r="C269" s="39"/>
      <c r="D269" s="187" t="s">
        <v>165</v>
      </c>
      <c r="E269" s="39"/>
      <c r="F269" s="188" t="s">
        <v>776</v>
      </c>
      <c r="G269" s="39"/>
      <c r="H269" s="39"/>
      <c r="I269" s="189"/>
      <c r="J269" s="39"/>
      <c r="K269" s="39"/>
      <c r="L269" s="40"/>
      <c r="M269" s="190"/>
      <c r="N269" s="191"/>
      <c r="O269" s="73"/>
      <c r="P269" s="73"/>
      <c r="Q269" s="73"/>
      <c r="R269" s="73"/>
      <c r="S269" s="73"/>
      <c r="T269" s="74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20" t="s">
        <v>165</v>
      </c>
      <c r="AU269" s="20" t="s">
        <v>22</v>
      </c>
    </row>
    <row r="270" s="2" customFormat="1" ht="24.15" customHeight="1">
      <c r="A270" s="39"/>
      <c r="B270" s="173"/>
      <c r="C270" s="174" t="s">
        <v>432</v>
      </c>
      <c r="D270" s="174" t="s">
        <v>158</v>
      </c>
      <c r="E270" s="175" t="s">
        <v>777</v>
      </c>
      <c r="F270" s="176" t="s">
        <v>778</v>
      </c>
      <c r="G270" s="177" t="s">
        <v>205</v>
      </c>
      <c r="H270" s="178">
        <v>102.5</v>
      </c>
      <c r="I270" s="179"/>
      <c r="J270" s="180">
        <f>ROUND(I270*H270,2)</f>
        <v>0</v>
      </c>
      <c r="K270" s="176" t="s">
        <v>162</v>
      </c>
      <c r="L270" s="40"/>
      <c r="M270" s="181" t="s">
        <v>3</v>
      </c>
      <c r="N270" s="182" t="s">
        <v>45</v>
      </c>
      <c r="O270" s="73"/>
      <c r="P270" s="183">
        <f>O270*H270</f>
        <v>0</v>
      </c>
      <c r="Q270" s="183">
        <v>0.12966</v>
      </c>
      <c r="R270" s="183">
        <f>Q270*H270</f>
        <v>13.290150000000001</v>
      </c>
      <c r="S270" s="183">
        <v>0</v>
      </c>
      <c r="T270" s="184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185" t="s">
        <v>163</v>
      </c>
      <c r="AT270" s="185" t="s">
        <v>158</v>
      </c>
      <c r="AU270" s="185" t="s">
        <v>22</v>
      </c>
      <c r="AY270" s="20" t="s">
        <v>156</v>
      </c>
      <c r="BE270" s="186">
        <f>IF(N270="základní",J270,0)</f>
        <v>0</v>
      </c>
      <c r="BF270" s="186">
        <f>IF(N270="snížená",J270,0)</f>
        <v>0</v>
      </c>
      <c r="BG270" s="186">
        <f>IF(N270="zákl. přenesená",J270,0)</f>
        <v>0</v>
      </c>
      <c r="BH270" s="186">
        <f>IF(N270="sníž. přenesená",J270,0)</f>
        <v>0</v>
      </c>
      <c r="BI270" s="186">
        <f>IF(N270="nulová",J270,0)</f>
        <v>0</v>
      </c>
      <c r="BJ270" s="20" t="s">
        <v>81</v>
      </c>
      <c r="BK270" s="186">
        <f>ROUND(I270*H270,2)</f>
        <v>0</v>
      </c>
      <c r="BL270" s="20" t="s">
        <v>163</v>
      </c>
      <c r="BM270" s="185" t="s">
        <v>779</v>
      </c>
    </row>
    <row r="271" s="2" customFormat="1">
      <c r="A271" s="39"/>
      <c r="B271" s="40"/>
      <c r="C271" s="39"/>
      <c r="D271" s="187" t="s">
        <v>165</v>
      </c>
      <c r="E271" s="39"/>
      <c r="F271" s="188" t="s">
        <v>780</v>
      </c>
      <c r="G271" s="39"/>
      <c r="H271" s="39"/>
      <c r="I271" s="189"/>
      <c r="J271" s="39"/>
      <c r="K271" s="39"/>
      <c r="L271" s="40"/>
      <c r="M271" s="190"/>
      <c r="N271" s="191"/>
      <c r="O271" s="73"/>
      <c r="P271" s="73"/>
      <c r="Q271" s="73"/>
      <c r="R271" s="73"/>
      <c r="S271" s="73"/>
      <c r="T271" s="74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20" t="s">
        <v>165</v>
      </c>
      <c r="AU271" s="20" t="s">
        <v>22</v>
      </c>
    </row>
    <row r="272" s="13" customFormat="1">
      <c r="A272" s="13"/>
      <c r="B272" s="192"/>
      <c r="C272" s="13"/>
      <c r="D272" s="193" t="s">
        <v>167</v>
      </c>
      <c r="E272" s="194" t="s">
        <v>3</v>
      </c>
      <c r="F272" s="195" t="s">
        <v>781</v>
      </c>
      <c r="G272" s="13"/>
      <c r="H272" s="196">
        <v>102.5</v>
      </c>
      <c r="I272" s="197"/>
      <c r="J272" s="13"/>
      <c r="K272" s="13"/>
      <c r="L272" s="192"/>
      <c r="M272" s="198"/>
      <c r="N272" s="199"/>
      <c r="O272" s="199"/>
      <c r="P272" s="199"/>
      <c r="Q272" s="199"/>
      <c r="R272" s="199"/>
      <c r="S272" s="199"/>
      <c r="T272" s="200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194" t="s">
        <v>167</v>
      </c>
      <c r="AU272" s="194" t="s">
        <v>22</v>
      </c>
      <c r="AV272" s="13" t="s">
        <v>22</v>
      </c>
      <c r="AW272" s="13" t="s">
        <v>36</v>
      </c>
      <c r="AX272" s="13" t="s">
        <v>74</v>
      </c>
      <c r="AY272" s="194" t="s">
        <v>156</v>
      </c>
    </row>
    <row r="273" s="14" customFormat="1">
      <c r="A273" s="14"/>
      <c r="B273" s="201"/>
      <c r="C273" s="14"/>
      <c r="D273" s="193" t="s">
        <v>167</v>
      </c>
      <c r="E273" s="202" t="s">
        <v>3</v>
      </c>
      <c r="F273" s="203" t="s">
        <v>174</v>
      </c>
      <c r="G273" s="14"/>
      <c r="H273" s="204">
        <v>102.5</v>
      </c>
      <c r="I273" s="205"/>
      <c r="J273" s="14"/>
      <c r="K273" s="14"/>
      <c r="L273" s="201"/>
      <c r="M273" s="206"/>
      <c r="N273" s="207"/>
      <c r="O273" s="207"/>
      <c r="P273" s="207"/>
      <c r="Q273" s="207"/>
      <c r="R273" s="207"/>
      <c r="S273" s="207"/>
      <c r="T273" s="208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02" t="s">
        <v>167</v>
      </c>
      <c r="AU273" s="202" t="s">
        <v>22</v>
      </c>
      <c r="AV273" s="14" t="s">
        <v>163</v>
      </c>
      <c r="AW273" s="14" t="s">
        <v>36</v>
      </c>
      <c r="AX273" s="14" t="s">
        <v>81</v>
      </c>
      <c r="AY273" s="202" t="s">
        <v>156</v>
      </c>
    </row>
    <row r="274" s="2" customFormat="1" ht="16.5" customHeight="1">
      <c r="A274" s="39"/>
      <c r="B274" s="173"/>
      <c r="C274" s="174" t="s">
        <v>437</v>
      </c>
      <c r="D274" s="174" t="s">
        <v>158</v>
      </c>
      <c r="E274" s="175" t="s">
        <v>782</v>
      </c>
      <c r="F274" s="176" t="s">
        <v>783</v>
      </c>
      <c r="G274" s="177" t="s">
        <v>205</v>
      </c>
      <c r="H274" s="178">
        <v>78</v>
      </c>
      <c r="I274" s="179"/>
      <c r="J274" s="180">
        <f>ROUND(I274*H274,2)</f>
        <v>0</v>
      </c>
      <c r="K274" s="176" t="s">
        <v>162</v>
      </c>
      <c r="L274" s="40"/>
      <c r="M274" s="181" t="s">
        <v>3</v>
      </c>
      <c r="N274" s="182" t="s">
        <v>45</v>
      </c>
      <c r="O274" s="73"/>
      <c r="P274" s="183">
        <f>O274*H274</f>
        <v>0</v>
      </c>
      <c r="Q274" s="183">
        <v>0</v>
      </c>
      <c r="R274" s="183">
        <f>Q274*H274</f>
        <v>0</v>
      </c>
      <c r="S274" s="183">
        <v>0</v>
      </c>
      <c r="T274" s="184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185" t="s">
        <v>163</v>
      </c>
      <c r="AT274" s="185" t="s">
        <v>158</v>
      </c>
      <c r="AU274" s="185" t="s">
        <v>22</v>
      </c>
      <c r="AY274" s="20" t="s">
        <v>156</v>
      </c>
      <c r="BE274" s="186">
        <f>IF(N274="základní",J274,0)</f>
        <v>0</v>
      </c>
      <c r="BF274" s="186">
        <f>IF(N274="snížená",J274,0)</f>
        <v>0</v>
      </c>
      <c r="BG274" s="186">
        <f>IF(N274="zákl. přenesená",J274,0)</f>
        <v>0</v>
      </c>
      <c r="BH274" s="186">
        <f>IF(N274="sníž. přenesená",J274,0)</f>
        <v>0</v>
      </c>
      <c r="BI274" s="186">
        <f>IF(N274="nulová",J274,0)</f>
        <v>0</v>
      </c>
      <c r="BJ274" s="20" t="s">
        <v>81</v>
      </c>
      <c r="BK274" s="186">
        <f>ROUND(I274*H274,2)</f>
        <v>0</v>
      </c>
      <c r="BL274" s="20" t="s">
        <v>163</v>
      </c>
      <c r="BM274" s="185" t="s">
        <v>784</v>
      </c>
    </row>
    <row r="275" s="2" customFormat="1">
      <c r="A275" s="39"/>
      <c r="B275" s="40"/>
      <c r="C275" s="39"/>
      <c r="D275" s="187" t="s">
        <v>165</v>
      </c>
      <c r="E275" s="39"/>
      <c r="F275" s="188" t="s">
        <v>785</v>
      </c>
      <c r="G275" s="39"/>
      <c r="H275" s="39"/>
      <c r="I275" s="189"/>
      <c r="J275" s="39"/>
      <c r="K275" s="39"/>
      <c r="L275" s="40"/>
      <c r="M275" s="190"/>
      <c r="N275" s="191"/>
      <c r="O275" s="73"/>
      <c r="P275" s="73"/>
      <c r="Q275" s="73"/>
      <c r="R275" s="73"/>
      <c r="S275" s="73"/>
      <c r="T275" s="74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20" t="s">
        <v>165</v>
      </c>
      <c r="AU275" s="20" t="s">
        <v>22</v>
      </c>
    </row>
    <row r="276" s="13" customFormat="1">
      <c r="A276" s="13"/>
      <c r="B276" s="192"/>
      <c r="C276" s="13"/>
      <c r="D276" s="193" t="s">
        <v>167</v>
      </c>
      <c r="E276" s="194" t="s">
        <v>3</v>
      </c>
      <c r="F276" s="195" t="s">
        <v>786</v>
      </c>
      <c r="G276" s="13"/>
      <c r="H276" s="196">
        <v>78</v>
      </c>
      <c r="I276" s="197"/>
      <c r="J276" s="13"/>
      <c r="K276" s="13"/>
      <c r="L276" s="192"/>
      <c r="M276" s="198"/>
      <c r="N276" s="199"/>
      <c r="O276" s="199"/>
      <c r="P276" s="199"/>
      <c r="Q276" s="199"/>
      <c r="R276" s="199"/>
      <c r="S276" s="199"/>
      <c r="T276" s="200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194" t="s">
        <v>167</v>
      </c>
      <c r="AU276" s="194" t="s">
        <v>22</v>
      </c>
      <c r="AV276" s="13" t="s">
        <v>22</v>
      </c>
      <c r="AW276" s="13" t="s">
        <v>36</v>
      </c>
      <c r="AX276" s="13" t="s">
        <v>74</v>
      </c>
      <c r="AY276" s="194" t="s">
        <v>156</v>
      </c>
    </row>
    <row r="277" s="14" customFormat="1">
      <c r="A277" s="14"/>
      <c r="B277" s="201"/>
      <c r="C277" s="14"/>
      <c r="D277" s="193" t="s">
        <v>167</v>
      </c>
      <c r="E277" s="202" t="s">
        <v>3</v>
      </c>
      <c r="F277" s="203" t="s">
        <v>174</v>
      </c>
      <c r="G277" s="14"/>
      <c r="H277" s="204">
        <v>78</v>
      </c>
      <c r="I277" s="205"/>
      <c r="J277" s="14"/>
      <c r="K277" s="14"/>
      <c r="L277" s="201"/>
      <c r="M277" s="206"/>
      <c r="N277" s="207"/>
      <c r="O277" s="207"/>
      <c r="P277" s="207"/>
      <c r="Q277" s="207"/>
      <c r="R277" s="207"/>
      <c r="S277" s="207"/>
      <c r="T277" s="208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02" t="s">
        <v>167</v>
      </c>
      <c r="AU277" s="202" t="s">
        <v>22</v>
      </c>
      <c r="AV277" s="14" t="s">
        <v>163</v>
      </c>
      <c r="AW277" s="14" t="s">
        <v>36</v>
      </c>
      <c r="AX277" s="14" t="s">
        <v>81</v>
      </c>
      <c r="AY277" s="202" t="s">
        <v>156</v>
      </c>
    </row>
    <row r="278" s="12" customFormat="1" ht="22.8" customHeight="1">
      <c r="A278" s="12"/>
      <c r="B278" s="160"/>
      <c r="C278" s="12"/>
      <c r="D278" s="161" t="s">
        <v>73</v>
      </c>
      <c r="E278" s="171" t="s">
        <v>202</v>
      </c>
      <c r="F278" s="171" t="s">
        <v>395</v>
      </c>
      <c r="G278" s="12"/>
      <c r="H278" s="12"/>
      <c r="I278" s="163"/>
      <c r="J278" s="172">
        <f>BK278</f>
        <v>0</v>
      </c>
      <c r="K278" s="12"/>
      <c r="L278" s="160"/>
      <c r="M278" s="165"/>
      <c r="N278" s="166"/>
      <c r="O278" s="166"/>
      <c r="P278" s="167">
        <f>SUM(P279:P361)</f>
        <v>0</v>
      </c>
      <c r="Q278" s="166"/>
      <c r="R278" s="167">
        <f>SUM(R279:R361)</f>
        <v>6.9926049999999993</v>
      </c>
      <c r="S278" s="166"/>
      <c r="T278" s="168">
        <f>SUM(T279:T361)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161" t="s">
        <v>81</v>
      </c>
      <c r="AT278" s="169" t="s">
        <v>73</v>
      </c>
      <c r="AU278" s="169" t="s">
        <v>81</v>
      </c>
      <c r="AY278" s="161" t="s">
        <v>156</v>
      </c>
      <c r="BK278" s="170">
        <f>SUM(BK279:BK361)</f>
        <v>0</v>
      </c>
    </row>
    <row r="279" s="2" customFormat="1" ht="24.15" customHeight="1">
      <c r="A279" s="39"/>
      <c r="B279" s="173"/>
      <c r="C279" s="174" t="s">
        <v>441</v>
      </c>
      <c r="D279" s="174" t="s">
        <v>158</v>
      </c>
      <c r="E279" s="175" t="s">
        <v>397</v>
      </c>
      <c r="F279" s="176" t="s">
        <v>398</v>
      </c>
      <c r="G279" s="177" t="s">
        <v>384</v>
      </c>
      <c r="H279" s="178">
        <v>8</v>
      </c>
      <c r="I279" s="179"/>
      <c r="J279" s="180">
        <f>ROUND(I279*H279,2)</f>
        <v>0</v>
      </c>
      <c r="K279" s="176" t="s">
        <v>162</v>
      </c>
      <c r="L279" s="40"/>
      <c r="M279" s="181" t="s">
        <v>3</v>
      </c>
      <c r="N279" s="182" t="s">
        <v>45</v>
      </c>
      <c r="O279" s="73"/>
      <c r="P279" s="183">
        <f>O279*H279</f>
        <v>0</v>
      </c>
      <c r="Q279" s="183">
        <v>0.00167</v>
      </c>
      <c r="R279" s="183">
        <f>Q279*H279</f>
        <v>0.01336</v>
      </c>
      <c r="S279" s="183">
        <v>0</v>
      </c>
      <c r="T279" s="184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185" t="s">
        <v>163</v>
      </c>
      <c r="AT279" s="185" t="s">
        <v>158</v>
      </c>
      <c r="AU279" s="185" t="s">
        <v>22</v>
      </c>
      <c r="AY279" s="20" t="s">
        <v>156</v>
      </c>
      <c r="BE279" s="186">
        <f>IF(N279="základní",J279,0)</f>
        <v>0</v>
      </c>
      <c r="BF279" s="186">
        <f>IF(N279="snížená",J279,0)</f>
        <v>0</v>
      </c>
      <c r="BG279" s="186">
        <f>IF(N279="zákl. přenesená",J279,0)</f>
        <v>0</v>
      </c>
      <c r="BH279" s="186">
        <f>IF(N279="sníž. přenesená",J279,0)</f>
        <v>0</v>
      </c>
      <c r="BI279" s="186">
        <f>IF(N279="nulová",J279,0)</f>
        <v>0</v>
      </c>
      <c r="BJ279" s="20" t="s">
        <v>81</v>
      </c>
      <c r="BK279" s="186">
        <f>ROUND(I279*H279,2)</f>
        <v>0</v>
      </c>
      <c r="BL279" s="20" t="s">
        <v>163</v>
      </c>
      <c r="BM279" s="185" t="s">
        <v>787</v>
      </c>
    </row>
    <row r="280" s="2" customFormat="1">
      <c r="A280" s="39"/>
      <c r="B280" s="40"/>
      <c r="C280" s="39"/>
      <c r="D280" s="187" t="s">
        <v>165</v>
      </c>
      <c r="E280" s="39"/>
      <c r="F280" s="188" t="s">
        <v>400</v>
      </c>
      <c r="G280" s="39"/>
      <c r="H280" s="39"/>
      <c r="I280" s="189"/>
      <c r="J280" s="39"/>
      <c r="K280" s="39"/>
      <c r="L280" s="40"/>
      <c r="M280" s="190"/>
      <c r="N280" s="191"/>
      <c r="O280" s="73"/>
      <c r="P280" s="73"/>
      <c r="Q280" s="73"/>
      <c r="R280" s="73"/>
      <c r="S280" s="73"/>
      <c r="T280" s="74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20" t="s">
        <v>165</v>
      </c>
      <c r="AU280" s="20" t="s">
        <v>22</v>
      </c>
    </row>
    <row r="281" s="2" customFormat="1" ht="16.5" customHeight="1">
      <c r="A281" s="39"/>
      <c r="B281" s="173"/>
      <c r="C281" s="217" t="s">
        <v>446</v>
      </c>
      <c r="D281" s="217" t="s">
        <v>249</v>
      </c>
      <c r="E281" s="218" t="s">
        <v>788</v>
      </c>
      <c r="F281" s="219" t="s">
        <v>789</v>
      </c>
      <c r="G281" s="220" t="s">
        <v>384</v>
      </c>
      <c r="H281" s="221">
        <v>2</v>
      </c>
      <c r="I281" s="222"/>
      <c r="J281" s="223">
        <f>ROUND(I281*H281,2)</f>
        <v>0</v>
      </c>
      <c r="K281" s="219" t="s">
        <v>3</v>
      </c>
      <c r="L281" s="224"/>
      <c r="M281" s="225" t="s">
        <v>3</v>
      </c>
      <c r="N281" s="226" t="s">
        <v>45</v>
      </c>
      <c r="O281" s="73"/>
      <c r="P281" s="183">
        <f>O281*H281</f>
        <v>0</v>
      </c>
      <c r="Q281" s="183">
        <v>0.0011800000000000001</v>
      </c>
      <c r="R281" s="183">
        <f>Q281*H281</f>
        <v>0.0023600000000000001</v>
      </c>
      <c r="S281" s="183">
        <v>0</v>
      </c>
      <c r="T281" s="184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185" t="s">
        <v>202</v>
      </c>
      <c r="AT281" s="185" t="s">
        <v>249</v>
      </c>
      <c r="AU281" s="185" t="s">
        <v>22</v>
      </c>
      <c r="AY281" s="20" t="s">
        <v>156</v>
      </c>
      <c r="BE281" s="186">
        <f>IF(N281="základní",J281,0)</f>
        <v>0</v>
      </c>
      <c r="BF281" s="186">
        <f>IF(N281="snížená",J281,0)</f>
        <v>0</v>
      </c>
      <c r="BG281" s="186">
        <f>IF(N281="zákl. přenesená",J281,0)</f>
        <v>0</v>
      </c>
      <c r="BH281" s="186">
        <f>IF(N281="sníž. přenesená",J281,0)</f>
        <v>0</v>
      </c>
      <c r="BI281" s="186">
        <f>IF(N281="nulová",J281,0)</f>
        <v>0</v>
      </c>
      <c r="BJ281" s="20" t="s">
        <v>81</v>
      </c>
      <c r="BK281" s="186">
        <f>ROUND(I281*H281,2)</f>
        <v>0</v>
      </c>
      <c r="BL281" s="20" t="s">
        <v>163</v>
      </c>
      <c r="BM281" s="185" t="s">
        <v>790</v>
      </c>
    </row>
    <row r="282" s="2" customFormat="1" ht="16.5" customHeight="1">
      <c r="A282" s="39"/>
      <c r="B282" s="173"/>
      <c r="C282" s="217" t="s">
        <v>450</v>
      </c>
      <c r="D282" s="217" t="s">
        <v>249</v>
      </c>
      <c r="E282" s="218" t="s">
        <v>791</v>
      </c>
      <c r="F282" s="219" t="s">
        <v>792</v>
      </c>
      <c r="G282" s="220" t="s">
        <v>384</v>
      </c>
      <c r="H282" s="221">
        <v>2</v>
      </c>
      <c r="I282" s="222"/>
      <c r="J282" s="223">
        <f>ROUND(I282*H282,2)</f>
        <v>0</v>
      </c>
      <c r="K282" s="219" t="s">
        <v>162</v>
      </c>
      <c r="L282" s="224"/>
      <c r="M282" s="225" t="s">
        <v>3</v>
      </c>
      <c r="N282" s="226" t="s">
        <v>45</v>
      </c>
      <c r="O282" s="73"/>
      <c r="P282" s="183">
        <f>O282*H282</f>
        <v>0</v>
      </c>
      <c r="Q282" s="183">
        <v>0.0095999999999999992</v>
      </c>
      <c r="R282" s="183">
        <f>Q282*H282</f>
        <v>0.019199999999999998</v>
      </c>
      <c r="S282" s="183">
        <v>0</v>
      </c>
      <c r="T282" s="184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185" t="s">
        <v>202</v>
      </c>
      <c r="AT282" s="185" t="s">
        <v>249</v>
      </c>
      <c r="AU282" s="185" t="s">
        <v>22</v>
      </c>
      <c r="AY282" s="20" t="s">
        <v>156</v>
      </c>
      <c r="BE282" s="186">
        <f>IF(N282="základní",J282,0)</f>
        <v>0</v>
      </c>
      <c r="BF282" s="186">
        <f>IF(N282="snížená",J282,0)</f>
        <v>0</v>
      </c>
      <c r="BG282" s="186">
        <f>IF(N282="zákl. přenesená",J282,0)</f>
        <v>0</v>
      </c>
      <c r="BH282" s="186">
        <f>IF(N282="sníž. přenesená",J282,0)</f>
        <v>0</v>
      </c>
      <c r="BI282" s="186">
        <f>IF(N282="nulová",J282,0)</f>
        <v>0</v>
      </c>
      <c r="BJ282" s="20" t="s">
        <v>81</v>
      </c>
      <c r="BK282" s="186">
        <f>ROUND(I282*H282,2)</f>
        <v>0</v>
      </c>
      <c r="BL282" s="20" t="s">
        <v>163</v>
      </c>
      <c r="BM282" s="185" t="s">
        <v>793</v>
      </c>
    </row>
    <row r="283" s="2" customFormat="1" ht="16.5" customHeight="1">
      <c r="A283" s="39"/>
      <c r="B283" s="173"/>
      <c r="C283" s="217" t="s">
        <v>455</v>
      </c>
      <c r="D283" s="217" t="s">
        <v>249</v>
      </c>
      <c r="E283" s="218" t="s">
        <v>794</v>
      </c>
      <c r="F283" s="219" t="s">
        <v>795</v>
      </c>
      <c r="G283" s="220" t="s">
        <v>384</v>
      </c>
      <c r="H283" s="221">
        <v>2</v>
      </c>
      <c r="I283" s="222"/>
      <c r="J283" s="223">
        <f>ROUND(I283*H283,2)</f>
        <v>0</v>
      </c>
      <c r="K283" s="219" t="s">
        <v>162</v>
      </c>
      <c r="L283" s="224"/>
      <c r="M283" s="225" t="s">
        <v>3</v>
      </c>
      <c r="N283" s="226" t="s">
        <v>45</v>
      </c>
      <c r="O283" s="73"/>
      <c r="P283" s="183">
        <f>O283*H283</f>
        <v>0</v>
      </c>
      <c r="Q283" s="183">
        <v>0.012</v>
      </c>
      <c r="R283" s="183">
        <f>Q283*H283</f>
        <v>0.024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202</v>
      </c>
      <c r="AT283" s="185" t="s">
        <v>249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796</v>
      </c>
    </row>
    <row r="284" s="2" customFormat="1" ht="16.5" customHeight="1">
      <c r="A284" s="39"/>
      <c r="B284" s="173"/>
      <c r="C284" s="217" t="s">
        <v>459</v>
      </c>
      <c r="D284" s="217" t="s">
        <v>249</v>
      </c>
      <c r="E284" s="218" t="s">
        <v>402</v>
      </c>
      <c r="F284" s="219" t="s">
        <v>403</v>
      </c>
      <c r="G284" s="220" t="s">
        <v>384</v>
      </c>
      <c r="H284" s="221">
        <v>2</v>
      </c>
      <c r="I284" s="222"/>
      <c r="J284" s="223">
        <f>ROUND(I284*H284,2)</f>
        <v>0</v>
      </c>
      <c r="K284" s="219" t="s">
        <v>162</v>
      </c>
      <c r="L284" s="224"/>
      <c r="M284" s="225" t="s">
        <v>3</v>
      </c>
      <c r="N284" s="226" t="s">
        <v>45</v>
      </c>
      <c r="O284" s="73"/>
      <c r="P284" s="183">
        <f>O284*H284</f>
        <v>0</v>
      </c>
      <c r="Q284" s="183">
        <v>0.012200000000000001</v>
      </c>
      <c r="R284" s="183">
        <f>Q284*H284</f>
        <v>0.024400000000000002</v>
      </c>
      <c r="S284" s="183">
        <v>0</v>
      </c>
      <c r="T284" s="184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185" t="s">
        <v>202</v>
      </c>
      <c r="AT284" s="185" t="s">
        <v>249</v>
      </c>
      <c r="AU284" s="185" t="s">
        <v>22</v>
      </c>
      <c r="AY284" s="20" t="s">
        <v>156</v>
      </c>
      <c r="BE284" s="186">
        <f>IF(N284="základní",J284,0)</f>
        <v>0</v>
      </c>
      <c r="BF284" s="186">
        <f>IF(N284="snížená",J284,0)</f>
        <v>0</v>
      </c>
      <c r="BG284" s="186">
        <f>IF(N284="zákl. přenesená",J284,0)</f>
        <v>0</v>
      </c>
      <c r="BH284" s="186">
        <f>IF(N284="sníž. přenesená",J284,0)</f>
        <v>0</v>
      </c>
      <c r="BI284" s="186">
        <f>IF(N284="nulová",J284,0)</f>
        <v>0</v>
      </c>
      <c r="BJ284" s="20" t="s">
        <v>81</v>
      </c>
      <c r="BK284" s="186">
        <f>ROUND(I284*H284,2)</f>
        <v>0</v>
      </c>
      <c r="BL284" s="20" t="s">
        <v>163</v>
      </c>
      <c r="BM284" s="185" t="s">
        <v>797</v>
      </c>
    </row>
    <row r="285" s="2" customFormat="1" ht="24.15" customHeight="1">
      <c r="A285" s="39"/>
      <c r="B285" s="173"/>
      <c r="C285" s="174" t="s">
        <v>463</v>
      </c>
      <c r="D285" s="174" t="s">
        <v>158</v>
      </c>
      <c r="E285" s="175" t="s">
        <v>406</v>
      </c>
      <c r="F285" s="176" t="s">
        <v>407</v>
      </c>
      <c r="G285" s="177" t="s">
        <v>384</v>
      </c>
      <c r="H285" s="178">
        <v>16</v>
      </c>
      <c r="I285" s="179"/>
      <c r="J285" s="180">
        <f>ROUND(I285*H285,2)</f>
        <v>0</v>
      </c>
      <c r="K285" s="176" t="s">
        <v>162</v>
      </c>
      <c r="L285" s="40"/>
      <c r="M285" s="181" t="s">
        <v>3</v>
      </c>
      <c r="N285" s="182" t="s">
        <v>45</v>
      </c>
      <c r="O285" s="73"/>
      <c r="P285" s="183">
        <f>O285*H285</f>
        <v>0</v>
      </c>
      <c r="Q285" s="183">
        <v>0.00167</v>
      </c>
      <c r="R285" s="183">
        <f>Q285*H285</f>
        <v>0.026720000000000001</v>
      </c>
      <c r="S285" s="183">
        <v>0</v>
      </c>
      <c r="T285" s="184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185" t="s">
        <v>163</v>
      </c>
      <c r="AT285" s="185" t="s">
        <v>158</v>
      </c>
      <c r="AU285" s="185" t="s">
        <v>22</v>
      </c>
      <c r="AY285" s="20" t="s">
        <v>156</v>
      </c>
      <c r="BE285" s="186">
        <f>IF(N285="základní",J285,0)</f>
        <v>0</v>
      </c>
      <c r="BF285" s="186">
        <f>IF(N285="snížená",J285,0)</f>
        <v>0</v>
      </c>
      <c r="BG285" s="186">
        <f>IF(N285="zákl. přenesená",J285,0)</f>
        <v>0</v>
      </c>
      <c r="BH285" s="186">
        <f>IF(N285="sníž. přenesená",J285,0)</f>
        <v>0</v>
      </c>
      <c r="BI285" s="186">
        <f>IF(N285="nulová",J285,0)</f>
        <v>0</v>
      </c>
      <c r="BJ285" s="20" t="s">
        <v>81</v>
      </c>
      <c r="BK285" s="186">
        <f>ROUND(I285*H285,2)</f>
        <v>0</v>
      </c>
      <c r="BL285" s="20" t="s">
        <v>163</v>
      </c>
      <c r="BM285" s="185" t="s">
        <v>798</v>
      </c>
    </row>
    <row r="286" s="2" customFormat="1">
      <c r="A286" s="39"/>
      <c r="B286" s="40"/>
      <c r="C286" s="39"/>
      <c r="D286" s="187" t="s">
        <v>165</v>
      </c>
      <c r="E286" s="39"/>
      <c r="F286" s="188" t="s">
        <v>409</v>
      </c>
      <c r="G286" s="39"/>
      <c r="H286" s="39"/>
      <c r="I286" s="189"/>
      <c r="J286" s="39"/>
      <c r="K286" s="39"/>
      <c r="L286" s="40"/>
      <c r="M286" s="190"/>
      <c r="N286" s="191"/>
      <c r="O286" s="73"/>
      <c r="P286" s="73"/>
      <c r="Q286" s="73"/>
      <c r="R286" s="73"/>
      <c r="S286" s="73"/>
      <c r="T286" s="74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20" t="s">
        <v>165</v>
      </c>
      <c r="AU286" s="20" t="s">
        <v>22</v>
      </c>
    </row>
    <row r="287" s="2" customFormat="1" ht="16.5" customHeight="1">
      <c r="A287" s="39"/>
      <c r="B287" s="173"/>
      <c r="C287" s="217" t="s">
        <v>468</v>
      </c>
      <c r="D287" s="217" t="s">
        <v>249</v>
      </c>
      <c r="E287" s="218" t="s">
        <v>415</v>
      </c>
      <c r="F287" s="219" t="s">
        <v>416</v>
      </c>
      <c r="G287" s="220" t="s">
        <v>384</v>
      </c>
      <c r="H287" s="221">
        <v>16</v>
      </c>
      <c r="I287" s="222"/>
      <c r="J287" s="223">
        <f>ROUND(I287*H287,2)</f>
        <v>0</v>
      </c>
      <c r="K287" s="219" t="s">
        <v>3</v>
      </c>
      <c r="L287" s="224"/>
      <c r="M287" s="225" t="s">
        <v>3</v>
      </c>
      <c r="N287" s="226" t="s">
        <v>45</v>
      </c>
      <c r="O287" s="73"/>
      <c r="P287" s="183">
        <f>O287*H287</f>
        <v>0</v>
      </c>
      <c r="Q287" s="183">
        <v>0.0015399999999999999</v>
      </c>
      <c r="R287" s="183">
        <f>Q287*H287</f>
        <v>0.024639999999999999</v>
      </c>
      <c r="S287" s="183">
        <v>0</v>
      </c>
      <c r="T287" s="184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185" t="s">
        <v>202</v>
      </c>
      <c r="AT287" s="185" t="s">
        <v>249</v>
      </c>
      <c r="AU287" s="185" t="s">
        <v>22</v>
      </c>
      <c r="AY287" s="20" t="s">
        <v>156</v>
      </c>
      <c r="BE287" s="186">
        <f>IF(N287="základní",J287,0)</f>
        <v>0</v>
      </c>
      <c r="BF287" s="186">
        <f>IF(N287="snížená",J287,0)</f>
        <v>0</v>
      </c>
      <c r="BG287" s="186">
        <f>IF(N287="zákl. přenesená",J287,0)</f>
        <v>0</v>
      </c>
      <c r="BH287" s="186">
        <f>IF(N287="sníž. přenesená",J287,0)</f>
        <v>0</v>
      </c>
      <c r="BI287" s="186">
        <f>IF(N287="nulová",J287,0)</f>
        <v>0</v>
      </c>
      <c r="BJ287" s="20" t="s">
        <v>81</v>
      </c>
      <c r="BK287" s="186">
        <f>ROUND(I287*H287,2)</f>
        <v>0</v>
      </c>
      <c r="BL287" s="20" t="s">
        <v>163</v>
      </c>
      <c r="BM287" s="185" t="s">
        <v>799</v>
      </c>
    </row>
    <row r="288" s="2" customFormat="1" ht="24.15" customHeight="1">
      <c r="A288" s="39"/>
      <c r="B288" s="173"/>
      <c r="C288" s="174" t="s">
        <v>472</v>
      </c>
      <c r="D288" s="174" t="s">
        <v>158</v>
      </c>
      <c r="E288" s="175" t="s">
        <v>423</v>
      </c>
      <c r="F288" s="176" t="s">
        <v>424</v>
      </c>
      <c r="G288" s="177" t="s">
        <v>384</v>
      </c>
      <c r="H288" s="178">
        <v>3</v>
      </c>
      <c r="I288" s="179"/>
      <c r="J288" s="180">
        <f>ROUND(I288*H288,2)</f>
        <v>0</v>
      </c>
      <c r="K288" s="176" t="s">
        <v>162</v>
      </c>
      <c r="L288" s="40"/>
      <c r="M288" s="181" t="s">
        <v>3</v>
      </c>
      <c r="N288" s="182" t="s">
        <v>45</v>
      </c>
      <c r="O288" s="73"/>
      <c r="P288" s="183">
        <f>O288*H288</f>
        <v>0</v>
      </c>
      <c r="Q288" s="183">
        <v>0.0017099999999999999</v>
      </c>
      <c r="R288" s="183">
        <f>Q288*H288</f>
        <v>0.00513</v>
      </c>
      <c r="S288" s="183">
        <v>0</v>
      </c>
      <c r="T288" s="184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185" t="s">
        <v>163</v>
      </c>
      <c r="AT288" s="185" t="s">
        <v>158</v>
      </c>
      <c r="AU288" s="185" t="s">
        <v>22</v>
      </c>
      <c r="AY288" s="20" t="s">
        <v>156</v>
      </c>
      <c r="BE288" s="186">
        <f>IF(N288="základní",J288,0)</f>
        <v>0</v>
      </c>
      <c r="BF288" s="186">
        <f>IF(N288="snížená",J288,0)</f>
        <v>0</v>
      </c>
      <c r="BG288" s="186">
        <f>IF(N288="zákl. přenesená",J288,0)</f>
        <v>0</v>
      </c>
      <c r="BH288" s="186">
        <f>IF(N288="sníž. přenesená",J288,0)</f>
        <v>0</v>
      </c>
      <c r="BI288" s="186">
        <f>IF(N288="nulová",J288,0)</f>
        <v>0</v>
      </c>
      <c r="BJ288" s="20" t="s">
        <v>81</v>
      </c>
      <c r="BK288" s="186">
        <f>ROUND(I288*H288,2)</f>
        <v>0</v>
      </c>
      <c r="BL288" s="20" t="s">
        <v>163</v>
      </c>
      <c r="BM288" s="185" t="s">
        <v>800</v>
      </c>
    </row>
    <row r="289" s="2" customFormat="1">
      <c r="A289" s="39"/>
      <c r="B289" s="40"/>
      <c r="C289" s="39"/>
      <c r="D289" s="187" t="s">
        <v>165</v>
      </c>
      <c r="E289" s="39"/>
      <c r="F289" s="188" t="s">
        <v>426</v>
      </c>
      <c r="G289" s="39"/>
      <c r="H289" s="39"/>
      <c r="I289" s="189"/>
      <c r="J289" s="39"/>
      <c r="K289" s="39"/>
      <c r="L289" s="40"/>
      <c r="M289" s="190"/>
      <c r="N289" s="191"/>
      <c r="O289" s="73"/>
      <c r="P289" s="73"/>
      <c r="Q289" s="73"/>
      <c r="R289" s="73"/>
      <c r="S289" s="73"/>
      <c r="T289" s="74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20" t="s">
        <v>165</v>
      </c>
      <c r="AU289" s="20" t="s">
        <v>22</v>
      </c>
    </row>
    <row r="290" s="2" customFormat="1" ht="16.5" customHeight="1">
      <c r="A290" s="39"/>
      <c r="B290" s="173"/>
      <c r="C290" s="217" t="s">
        <v>477</v>
      </c>
      <c r="D290" s="217" t="s">
        <v>249</v>
      </c>
      <c r="E290" s="218" t="s">
        <v>428</v>
      </c>
      <c r="F290" s="219" t="s">
        <v>429</v>
      </c>
      <c r="G290" s="220" t="s">
        <v>384</v>
      </c>
      <c r="H290" s="221">
        <v>3</v>
      </c>
      <c r="I290" s="222"/>
      <c r="J290" s="223">
        <f>ROUND(I290*H290,2)</f>
        <v>0</v>
      </c>
      <c r="K290" s="219" t="s">
        <v>162</v>
      </c>
      <c r="L290" s="224"/>
      <c r="M290" s="225" t="s">
        <v>3</v>
      </c>
      <c r="N290" s="226" t="s">
        <v>45</v>
      </c>
      <c r="O290" s="73"/>
      <c r="P290" s="183">
        <f>O290*H290</f>
        <v>0</v>
      </c>
      <c r="Q290" s="183">
        <v>0.0178</v>
      </c>
      <c r="R290" s="183">
        <f>Q290*H290</f>
        <v>0.053400000000000003</v>
      </c>
      <c r="S290" s="183">
        <v>0</v>
      </c>
      <c r="T290" s="184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185" t="s">
        <v>202</v>
      </c>
      <c r="AT290" s="185" t="s">
        <v>249</v>
      </c>
      <c r="AU290" s="185" t="s">
        <v>22</v>
      </c>
      <c r="AY290" s="20" t="s">
        <v>156</v>
      </c>
      <c r="BE290" s="186">
        <f>IF(N290="základní",J290,0)</f>
        <v>0</v>
      </c>
      <c r="BF290" s="186">
        <f>IF(N290="snížená",J290,0)</f>
        <v>0</v>
      </c>
      <c r="BG290" s="186">
        <f>IF(N290="zákl. přenesená",J290,0)</f>
        <v>0</v>
      </c>
      <c r="BH290" s="186">
        <f>IF(N290="sníž. přenesená",J290,0)</f>
        <v>0</v>
      </c>
      <c r="BI290" s="186">
        <f>IF(N290="nulová",J290,0)</f>
        <v>0</v>
      </c>
      <c r="BJ290" s="20" t="s">
        <v>81</v>
      </c>
      <c r="BK290" s="186">
        <f>ROUND(I290*H290,2)</f>
        <v>0</v>
      </c>
      <c r="BL290" s="20" t="s">
        <v>163</v>
      </c>
      <c r="BM290" s="185" t="s">
        <v>801</v>
      </c>
    </row>
    <row r="291" s="13" customFormat="1">
      <c r="A291" s="13"/>
      <c r="B291" s="192"/>
      <c r="C291" s="13"/>
      <c r="D291" s="193" t="s">
        <v>167</v>
      </c>
      <c r="E291" s="194" t="s">
        <v>3</v>
      </c>
      <c r="F291" s="195" t="s">
        <v>802</v>
      </c>
      <c r="G291" s="13"/>
      <c r="H291" s="196">
        <v>2</v>
      </c>
      <c r="I291" s="197"/>
      <c r="J291" s="13"/>
      <c r="K291" s="13"/>
      <c r="L291" s="192"/>
      <c r="M291" s="198"/>
      <c r="N291" s="199"/>
      <c r="O291" s="199"/>
      <c r="P291" s="199"/>
      <c r="Q291" s="199"/>
      <c r="R291" s="199"/>
      <c r="S291" s="199"/>
      <c r="T291" s="200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194" t="s">
        <v>167</v>
      </c>
      <c r="AU291" s="194" t="s">
        <v>22</v>
      </c>
      <c r="AV291" s="13" t="s">
        <v>22</v>
      </c>
      <c r="AW291" s="13" t="s">
        <v>36</v>
      </c>
      <c r="AX291" s="13" t="s">
        <v>74</v>
      </c>
      <c r="AY291" s="194" t="s">
        <v>156</v>
      </c>
    </row>
    <row r="292" s="13" customFormat="1">
      <c r="A292" s="13"/>
      <c r="B292" s="192"/>
      <c r="C292" s="13"/>
      <c r="D292" s="193" t="s">
        <v>167</v>
      </c>
      <c r="E292" s="194" t="s">
        <v>3</v>
      </c>
      <c r="F292" s="195" t="s">
        <v>803</v>
      </c>
      <c r="G292" s="13"/>
      <c r="H292" s="196">
        <v>1</v>
      </c>
      <c r="I292" s="197"/>
      <c r="J292" s="13"/>
      <c r="K292" s="13"/>
      <c r="L292" s="192"/>
      <c r="M292" s="198"/>
      <c r="N292" s="199"/>
      <c r="O292" s="199"/>
      <c r="P292" s="199"/>
      <c r="Q292" s="199"/>
      <c r="R292" s="199"/>
      <c r="S292" s="199"/>
      <c r="T292" s="200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194" t="s">
        <v>167</v>
      </c>
      <c r="AU292" s="194" t="s">
        <v>22</v>
      </c>
      <c r="AV292" s="13" t="s">
        <v>22</v>
      </c>
      <c r="AW292" s="13" t="s">
        <v>36</v>
      </c>
      <c r="AX292" s="13" t="s">
        <v>74</v>
      </c>
      <c r="AY292" s="194" t="s">
        <v>156</v>
      </c>
    </row>
    <row r="293" s="14" customFormat="1">
      <c r="A293" s="14"/>
      <c r="B293" s="201"/>
      <c r="C293" s="14"/>
      <c r="D293" s="193" t="s">
        <v>167</v>
      </c>
      <c r="E293" s="202" t="s">
        <v>3</v>
      </c>
      <c r="F293" s="203" t="s">
        <v>174</v>
      </c>
      <c r="G293" s="14"/>
      <c r="H293" s="204">
        <v>3</v>
      </c>
      <c r="I293" s="205"/>
      <c r="J293" s="14"/>
      <c r="K293" s="14"/>
      <c r="L293" s="201"/>
      <c r="M293" s="206"/>
      <c r="N293" s="207"/>
      <c r="O293" s="207"/>
      <c r="P293" s="207"/>
      <c r="Q293" s="207"/>
      <c r="R293" s="207"/>
      <c r="S293" s="207"/>
      <c r="T293" s="208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02" t="s">
        <v>167</v>
      </c>
      <c r="AU293" s="202" t="s">
        <v>22</v>
      </c>
      <c r="AV293" s="14" t="s">
        <v>163</v>
      </c>
      <c r="AW293" s="14" t="s">
        <v>36</v>
      </c>
      <c r="AX293" s="14" t="s">
        <v>81</v>
      </c>
      <c r="AY293" s="202" t="s">
        <v>156</v>
      </c>
    </row>
    <row r="294" s="2" customFormat="1" ht="24.15" customHeight="1">
      <c r="A294" s="39"/>
      <c r="B294" s="173"/>
      <c r="C294" s="174" t="s">
        <v>481</v>
      </c>
      <c r="D294" s="174" t="s">
        <v>158</v>
      </c>
      <c r="E294" s="175" t="s">
        <v>451</v>
      </c>
      <c r="F294" s="176" t="s">
        <v>452</v>
      </c>
      <c r="G294" s="177" t="s">
        <v>384</v>
      </c>
      <c r="H294" s="178">
        <v>2</v>
      </c>
      <c r="I294" s="179"/>
      <c r="J294" s="180">
        <f>ROUND(I294*H294,2)</f>
        <v>0</v>
      </c>
      <c r="K294" s="176" t="s">
        <v>162</v>
      </c>
      <c r="L294" s="40"/>
      <c r="M294" s="181" t="s">
        <v>3</v>
      </c>
      <c r="N294" s="182" t="s">
        <v>45</v>
      </c>
      <c r="O294" s="73"/>
      <c r="P294" s="183">
        <f>O294*H294</f>
        <v>0</v>
      </c>
      <c r="Q294" s="183">
        <v>0</v>
      </c>
      <c r="R294" s="183">
        <f>Q294*H294</f>
        <v>0</v>
      </c>
      <c r="S294" s="183">
        <v>0</v>
      </c>
      <c r="T294" s="184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185" t="s">
        <v>163</v>
      </c>
      <c r="AT294" s="185" t="s">
        <v>158</v>
      </c>
      <c r="AU294" s="185" t="s">
        <v>22</v>
      </c>
      <c r="AY294" s="20" t="s">
        <v>156</v>
      </c>
      <c r="BE294" s="186">
        <f>IF(N294="základní",J294,0)</f>
        <v>0</v>
      </c>
      <c r="BF294" s="186">
        <f>IF(N294="snížená",J294,0)</f>
        <v>0</v>
      </c>
      <c r="BG294" s="186">
        <f>IF(N294="zákl. přenesená",J294,0)</f>
        <v>0</v>
      </c>
      <c r="BH294" s="186">
        <f>IF(N294="sníž. přenesená",J294,0)</f>
        <v>0</v>
      </c>
      <c r="BI294" s="186">
        <f>IF(N294="nulová",J294,0)</f>
        <v>0</v>
      </c>
      <c r="BJ294" s="20" t="s">
        <v>81</v>
      </c>
      <c r="BK294" s="186">
        <f>ROUND(I294*H294,2)</f>
        <v>0</v>
      </c>
      <c r="BL294" s="20" t="s">
        <v>163</v>
      </c>
      <c r="BM294" s="185" t="s">
        <v>804</v>
      </c>
    </row>
    <row r="295" s="2" customFormat="1">
      <c r="A295" s="39"/>
      <c r="B295" s="40"/>
      <c r="C295" s="39"/>
      <c r="D295" s="187" t="s">
        <v>165</v>
      </c>
      <c r="E295" s="39"/>
      <c r="F295" s="188" t="s">
        <v>454</v>
      </c>
      <c r="G295" s="39"/>
      <c r="H295" s="39"/>
      <c r="I295" s="189"/>
      <c r="J295" s="39"/>
      <c r="K295" s="39"/>
      <c r="L295" s="40"/>
      <c r="M295" s="190"/>
      <c r="N295" s="191"/>
      <c r="O295" s="73"/>
      <c r="P295" s="73"/>
      <c r="Q295" s="73"/>
      <c r="R295" s="73"/>
      <c r="S295" s="73"/>
      <c r="T295" s="74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20" t="s">
        <v>165</v>
      </c>
      <c r="AU295" s="20" t="s">
        <v>22</v>
      </c>
    </row>
    <row r="296" s="2" customFormat="1" ht="16.5" customHeight="1">
      <c r="A296" s="39"/>
      <c r="B296" s="173"/>
      <c r="C296" s="217" t="s">
        <v>486</v>
      </c>
      <c r="D296" s="217" t="s">
        <v>249</v>
      </c>
      <c r="E296" s="218" t="s">
        <v>805</v>
      </c>
      <c r="F296" s="219" t="s">
        <v>806</v>
      </c>
      <c r="G296" s="220" t="s">
        <v>384</v>
      </c>
      <c r="H296" s="221">
        <v>2</v>
      </c>
      <c r="I296" s="222"/>
      <c r="J296" s="223">
        <f>ROUND(I296*H296,2)</f>
        <v>0</v>
      </c>
      <c r="K296" s="219" t="s">
        <v>3</v>
      </c>
      <c r="L296" s="224"/>
      <c r="M296" s="225" t="s">
        <v>3</v>
      </c>
      <c r="N296" s="226" t="s">
        <v>45</v>
      </c>
      <c r="O296" s="73"/>
      <c r="P296" s="183">
        <f>O296*H296</f>
        <v>0</v>
      </c>
      <c r="Q296" s="183">
        <v>0.00046000000000000001</v>
      </c>
      <c r="R296" s="183">
        <f>Q296*H296</f>
        <v>0.00092000000000000003</v>
      </c>
      <c r="S296" s="183">
        <v>0</v>
      </c>
      <c r="T296" s="184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185" t="s">
        <v>202</v>
      </c>
      <c r="AT296" s="185" t="s">
        <v>249</v>
      </c>
      <c r="AU296" s="185" t="s">
        <v>22</v>
      </c>
      <c r="AY296" s="20" t="s">
        <v>156</v>
      </c>
      <c r="BE296" s="186">
        <f>IF(N296="základní",J296,0)</f>
        <v>0</v>
      </c>
      <c r="BF296" s="186">
        <f>IF(N296="snížená",J296,0)</f>
        <v>0</v>
      </c>
      <c r="BG296" s="186">
        <f>IF(N296="zákl. přenesená",J296,0)</f>
        <v>0</v>
      </c>
      <c r="BH296" s="186">
        <f>IF(N296="sníž. přenesená",J296,0)</f>
        <v>0</v>
      </c>
      <c r="BI296" s="186">
        <f>IF(N296="nulová",J296,0)</f>
        <v>0</v>
      </c>
      <c r="BJ296" s="20" t="s">
        <v>81</v>
      </c>
      <c r="BK296" s="186">
        <f>ROUND(I296*H296,2)</f>
        <v>0</v>
      </c>
      <c r="BL296" s="20" t="s">
        <v>163</v>
      </c>
      <c r="BM296" s="185" t="s">
        <v>807</v>
      </c>
    </row>
    <row r="297" s="2" customFormat="1" ht="16.5" customHeight="1">
      <c r="A297" s="39"/>
      <c r="B297" s="173"/>
      <c r="C297" s="217" t="s">
        <v>490</v>
      </c>
      <c r="D297" s="217" t="s">
        <v>249</v>
      </c>
      <c r="E297" s="218" t="s">
        <v>808</v>
      </c>
      <c r="F297" s="219" t="s">
        <v>809</v>
      </c>
      <c r="G297" s="220" t="s">
        <v>384</v>
      </c>
      <c r="H297" s="221">
        <v>2</v>
      </c>
      <c r="I297" s="222"/>
      <c r="J297" s="223">
        <f>ROUND(I297*H297,2)</f>
        <v>0</v>
      </c>
      <c r="K297" s="219" t="s">
        <v>3</v>
      </c>
      <c r="L297" s="224"/>
      <c r="M297" s="225" t="s">
        <v>3</v>
      </c>
      <c r="N297" s="226" t="s">
        <v>45</v>
      </c>
      <c r="O297" s="73"/>
      <c r="P297" s="183">
        <f>O297*H297</f>
        <v>0</v>
      </c>
      <c r="Q297" s="183">
        <v>3.0000000000000001E-05</v>
      </c>
      <c r="R297" s="183">
        <f>Q297*H297</f>
        <v>6.0000000000000002E-05</v>
      </c>
      <c r="S297" s="183">
        <v>0</v>
      </c>
      <c r="T297" s="184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185" t="s">
        <v>202</v>
      </c>
      <c r="AT297" s="185" t="s">
        <v>249</v>
      </c>
      <c r="AU297" s="185" t="s">
        <v>22</v>
      </c>
      <c r="AY297" s="20" t="s">
        <v>156</v>
      </c>
      <c r="BE297" s="186">
        <f>IF(N297="základní",J297,0)</f>
        <v>0</v>
      </c>
      <c r="BF297" s="186">
        <f>IF(N297="snížená",J297,0)</f>
        <v>0</v>
      </c>
      <c r="BG297" s="186">
        <f>IF(N297="zákl. přenesená",J297,0)</f>
        <v>0</v>
      </c>
      <c r="BH297" s="186">
        <f>IF(N297="sníž. přenesená",J297,0)</f>
        <v>0</v>
      </c>
      <c r="BI297" s="186">
        <f>IF(N297="nulová",J297,0)</f>
        <v>0</v>
      </c>
      <c r="BJ297" s="20" t="s">
        <v>81</v>
      </c>
      <c r="BK297" s="186">
        <f>ROUND(I297*H297,2)</f>
        <v>0</v>
      </c>
      <c r="BL297" s="20" t="s">
        <v>163</v>
      </c>
      <c r="BM297" s="185" t="s">
        <v>810</v>
      </c>
    </row>
    <row r="298" s="2" customFormat="1" ht="24.15" customHeight="1">
      <c r="A298" s="39"/>
      <c r="B298" s="173"/>
      <c r="C298" s="174" t="s">
        <v>494</v>
      </c>
      <c r="D298" s="174" t="s">
        <v>158</v>
      </c>
      <c r="E298" s="175" t="s">
        <v>811</v>
      </c>
      <c r="F298" s="176" t="s">
        <v>812</v>
      </c>
      <c r="G298" s="177" t="s">
        <v>161</v>
      </c>
      <c r="H298" s="178">
        <v>16</v>
      </c>
      <c r="I298" s="179"/>
      <c r="J298" s="180">
        <f>ROUND(I298*H298,2)</f>
        <v>0</v>
      </c>
      <c r="K298" s="176" t="s">
        <v>162</v>
      </c>
      <c r="L298" s="40"/>
      <c r="M298" s="181" t="s">
        <v>3</v>
      </c>
      <c r="N298" s="182" t="s">
        <v>45</v>
      </c>
      <c r="O298" s="73"/>
      <c r="P298" s="183">
        <f>O298*H298</f>
        <v>0</v>
      </c>
      <c r="Q298" s="183">
        <v>0</v>
      </c>
      <c r="R298" s="183">
        <f>Q298*H298</f>
        <v>0</v>
      </c>
      <c r="S298" s="183">
        <v>0</v>
      </c>
      <c r="T298" s="184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185" t="s">
        <v>163</v>
      </c>
      <c r="AT298" s="185" t="s">
        <v>158</v>
      </c>
      <c r="AU298" s="185" t="s">
        <v>22</v>
      </c>
      <c r="AY298" s="20" t="s">
        <v>156</v>
      </c>
      <c r="BE298" s="186">
        <f>IF(N298="základní",J298,0)</f>
        <v>0</v>
      </c>
      <c r="BF298" s="186">
        <f>IF(N298="snížená",J298,0)</f>
        <v>0</v>
      </c>
      <c r="BG298" s="186">
        <f>IF(N298="zákl. přenesená",J298,0)</f>
        <v>0</v>
      </c>
      <c r="BH298" s="186">
        <f>IF(N298="sníž. přenesená",J298,0)</f>
        <v>0</v>
      </c>
      <c r="BI298" s="186">
        <f>IF(N298="nulová",J298,0)</f>
        <v>0</v>
      </c>
      <c r="BJ298" s="20" t="s">
        <v>81</v>
      </c>
      <c r="BK298" s="186">
        <f>ROUND(I298*H298,2)</f>
        <v>0</v>
      </c>
      <c r="BL298" s="20" t="s">
        <v>163</v>
      </c>
      <c r="BM298" s="185" t="s">
        <v>813</v>
      </c>
    </row>
    <row r="299" s="2" customFormat="1">
      <c r="A299" s="39"/>
      <c r="B299" s="40"/>
      <c r="C299" s="39"/>
      <c r="D299" s="187" t="s">
        <v>165</v>
      </c>
      <c r="E299" s="39"/>
      <c r="F299" s="188" t="s">
        <v>814</v>
      </c>
      <c r="G299" s="39"/>
      <c r="H299" s="39"/>
      <c r="I299" s="189"/>
      <c r="J299" s="39"/>
      <c r="K299" s="39"/>
      <c r="L299" s="40"/>
      <c r="M299" s="190"/>
      <c r="N299" s="191"/>
      <c r="O299" s="73"/>
      <c r="P299" s="73"/>
      <c r="Q299" s="73"/>
      <c r="R299" s="73"/>
      <c r="S299" s="73"/>
      <c r="T299" s="74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20" t="s">
        <v>165</v>
      </c>
      <c r="AU299" s="20" t="s">
        <v>22</v>
      </c>
    </row>
    <row r="300" s="2" customFormat="1" ht="16.5" customHeight="1">
      <c r="A300" s="39"/>
      <c r="B300" s="173"/>
      <c r="C300" s="217" t="s">
        <v>499</v>
      </c>
      <c r="D300" s="217" t="s">
        <v>249</v>
      </c>
      <c r="E300" s="218" t="s">
        <v>456</v>
      </c>
      <c r="F300" s="219" t="s">
        <v>815</v>
      </c>
      <c r="G300" s="220" t="s">
        <v>384</v>
      </c>
      <c r="H300" s="221">
        <v>16</v>
      </c>
      <c r="I300" s="222"/>
      <c r="J300" s="223">
        <f>ROUND(I300*H300,2)</f>
        <v>0</v>
      </c>
      <c r="K300" s="219" t="s">
        <v>3</v>
      </c>
      <c r="L300" s="224"/>
      <c r="M300" s="225" t="s">
        <v>3</v>
      </c>
      <c r="N300" s="226" t="s">
        <v>45</v>
      </c>
      <c r="O300" s="73"/>
      <c r="P300" s="183">
        <f>O300*H300</f>
        <v>0</v>
      </c>
      <c r="Q300" s="183">
        <v>0.00072000000000000005</v>
      </c>
      <c r="R300" s="183">
        <f>Q300*H300</f>
        <v>0.011520000000000001</v>
      </c>
      <c r="S300" s="183">
        <v>0</v>
      </c>
      <c r="T300" s="184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185" t="s">
        <v>202</v>
      </c>
      <c r="AT300" s="185" t="s">
        <v>249</v>
      </c>
      <c r="AU300" s="185" t="s">
        <v>22</v>
      </c>
      <c r="AY300" s="20" t="s">
        <v>156</v>
      </c>
      <c r="BE300" s="186">
        <f>IF(N300="základní",J300,0)</f>
        <v>0</v>
      </c>
      <c r="BF300" s="186">
        <f>IF(N300="snížená",J300,0)</f>
        <v>0</v>
      </c>
      <c r="BG300" s="186">
        <f>IF(N300="zákl. přenesená",J300,0)</f>
        <v>0</v>
      </c>
      <c r="BH300" s="186">
        <f>IF(N300="sníž. přenesená",J300,0)</f>
        <v>0</v>
      </c>
      <c r="BI300" s="186">
        <f>IF(N300="nulová",J300,0)</f>
        <v>0</v>
      </c>
      <c r="BJ300" s="20" t="s">
        <v>81</v>
      </c>
      <c r="BK300" s="186">
        <f>ROUND(I300*H300,2)</f>
        <v>0</v>
      </c>
      <c r="BL300" s="20" t="s">
        <v>163</v>
      </c>
      <c r="BM300" s="185" t="s">
        <v>816</v>
      </c>
    </row>
    <row r="301" s="2" customFormat="1" ht="16.5" customHeight="1">
      <c r="A301" s="39"/>
      <c r="B301" s="173"/>
      <c r="C301" s="217" t="s">
        <v>503</v>
      </c>
      <c r="D301" s="217" t="s">
        <v>249</v>
      </c>
      <c r="E301" s="218" t="s">
        <v>460</v>
      </c>
      <c r="F301" s="219" t="s">
        <v>817</v>
      </c>
      <c r="G301" s="220" t="s">
        <v>384</v>
      </c>
      <c r="H301" s="221">
        <v>16</v>
      </c>
      <c r="I301" s="222"/>
      <c r="J301" s="223">
        <f>ROUND(I301*H301,2)</f>
        <v>0</v>
      </c>
      <c r="K301" s="219" t="s">
        <v>3</v>
      </c>
      <c r="L301" s="224"/>
      <c r="M301" s="225" t="s">
        <v>3</v>
      </c>
      <c r="N301" s="226" t="s">
        <v>45</v>
      </c>
      <c r="O301" s="73"/>
      <c r="P301" s="183">
        <f>O301*H301</f>
        <v>0</v>
      </c>
      <c r="Q301" s="183">
        <v>3.0000000000000001E-05</v>
      </c>
      <c r="R301" s="183">
        <f>Q301*H301</f>
        <v>0.00048000000000000001</v>
      </c>
      <c r="S301" s="183">
        <v>0</v>
      </c>
      <c r="T301" s="184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185" t="s">
        <v>202</v>
      </c>
      <c r="AT301" s="185" t="s">
        <v>249</v>
      </c>
      <c r="AU301" s="185" t="s">
        <v>22</v>
      </c>
      <c r="AY301" s="20" t="s">
        <v>156</v>
      </c>
      <c r="BE301" s="186">
        <f>IF(N301="základní",J301,0)</f>
        <v>0</v>
      </c>
      <c r="BF301" s="186">
        <f>IF(N301="snížená",J301,0)</f>
        <v>0</v>
      </c>
      <c r="BG301" s="186">
        <f>IF(N301="zákl. přenesená",J301,0)</f>
        <v>0</v>
      </c>
      <c r="BH301" s="186">
        <f>IF(N301="sníž. přenesená",J301,0)</f>
        <v>0</v>
      </c>
      <c r="BI301" s="186">
        <f>IF(N301="nulová",J301,0)</f>
        <v>0</v>
      </c>
      <c r="BJ301" s="20" t="s">
        <v>81</v>
      </c>
      <c r="BK301" s="186">
        <f>ROUND(I301*H301,2)</f>
        <v>0</v>
      </c>
      <c r="BL301" s="20" t="s">
        <v>163</v>
      </c>
      <c r="BM301" s="185" t="s">
        <v>818</v>
      </c>
    </row>
    <row r="302" s="2" customFormat="1" ht="24.15" customHeight="1">
      <c r="A302" s="39"/>
      <c r="B302" s="173"/>
      <c r="C302" s="174" t="s">
        <v>508</v>
      </c>
      <c r="D302" s="174" t="s">
        <v>158</v>
      </c>
      <c r="E302" s="175" t="s">
        <v>819</v>
      </c>
      <c r="F302" s="176" t="s">
        <v>820</v>
      </c>
      <c r="G302" s="177" t="s">
        <v>384</v>
      </c>
      <c r="H302" s="178">
        <v>25</v>
      </c>
      <c r="I302" s="179"/>
      <c r="J302" s="180">
        <f>ROUND(I302*H302,2)</f>
        <v>0</v>
      </c>
      <c r="K302" s="176" t="s">
        <v>162</v>
      </c>
      <c r="L302" s="40"/>
      <c r="M302" s="181" t="s">
        <v>3</v>
      </c>
      <c r="N302" s="182" t="s">
        <v>45</v>
      </c>
      <c r="O302" s="73"/>
      <c r="P302" s="183">
        <f>O302*H302</f>
        <v>0</v>
      </c>
      <c r="Q302" s="183">
        <v>0</v>
      </c>
      <c r="R302" s="183">
        <f>Q302*H302</f>
        <v>0</v>
      </c>
      <c r="S302" s="183">
        <v>0</v>
      </c>
      <c r="T302" s="184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185" t="s">
        <v>163</v>
      </c>
      <c r="AT302" s="185" t="s">
        <v>158</v>
      </c>
      <c r="AU302" s="185" t="s">
        <v>22</v>
      </c>
      <c r="AY302" s="20" t="s">
        <v>156</v>
      </c>
      <c r="BE302" s="186">
        <f>IF(N302="základní",J302,0)</f>
        <v>0</v>
      </c>
      <c r="BF302" s="186">
        <f>IF(N302="snížená",J302,0)</f>
        <v>0</v>
      </c>
      <c r="BG302" s="186">
        <f>IF(N302="zákl. přenesená",J302,0)</f>
        <v>0</v>
      </c>
      <c r="BH302" s="186">
        <f>IF(N302="sníž. přenesená",J302,0)</f>
        <v>0</v>
      </c>
      <c r="BI302" s="186">
        <f>IF(N302="nulová",J302,0)</f>
        <v>0</v>
      </c>
      <c r="BJ302" s="20" t="s">
        <v>81</v>
      </c>
      <c r="BK302" s="186">
        <f>ROUND(I302*H302,2)</f>
        <v>0</v>
      </c>
      <c r="BL302" s="20" t="s">
        <v>163</v>
      </c>
      <c r="BM302" s="185" t="s">
        <v>821</v>
      </c>
    </row>
    <row r="303" s="2" customFormat="1">
      <c r="A303" s="39"/>
      <c r="B303" s="40"/>
      <c r="C303" s="39"/>
      <c r="D303" s="187" t="s">
        <v>165</v>
      </c>
      <c r="E303" s="39"/>
      <c r="F303" s="188" t="s">
        <v>822</v>
      </c>
      <c r="G303" s="39"/>
      <c r="H303" s="39"/>
      <c r="I303" s="189"/>
      <c r="J303" s="39"/>
      <c r="K303" s="39"/>
      <c r="L303" s="40"/>
      <c r="M303" s="190"/>
      <c r="N303" s="191"/>
      <c r="O303" s="73"/>
      <c r="P303" s="73"/>
      <c r="Q303" s="73"/>
      <c r="R303" s="73"/>
      <c r="S303" s="73"/>
      <c r="T303" s="74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20" t="s">
        <v>165</v>
      </c>
      <c r="AU303" s="20" t="s">
        <v>22</v>
      </c>
    </row>
    <row r="304" s="2" customFormat="1" ht="16.5" customHeight="1">
      <c r="A304" s="39"/>
      <c r="B304" s="173"/>
      <c r="C304" s="217" t="s">
        <v>512</v>
      </c>
      <c r="D304" s="217" t="s">
        <v>249</v>
      </c>
      <c r="E304" s="218" t="s">
        <v>823</v>
      </c>
      <c r="F304" s="219" t="s">
        <v>824</v>
      </c>
      <c r="G304" s="220" t="s">
        <v>384</v>
      </c>
      <c r="H304" s="221">
        <v>25</v>
      </c>
      <c r="I304" s="222"/>
      <c r="J304" s="223">
        <f>ROUND(I304*H304,2)</f>
        <v>0</v>
      </c>
      <c r="K304" s="219" t="s">
        <v>3</v>
      </c>
      <c r="L304" s="224"/>
      <c r="M304" s="225" t="s">
        <v>3</v>
      </c>
      <c r="N304" s="226" t="s">
        <v>45</v>
      </c>
      <c r="O304" s="73"/>
      <c r="P304" s="183">
        <f>O304*H304</f>
        <v>0</v>
      </c>
      <c r="Q304" s="183">
        <v>6.0000000000000002E-05</v>
      </c>
      <c r="R304" s="183">
        <f>Q304*H304</f>
        <v>0.0015</v>
      </c>
      <c r="S304" s="183">
        <v>0</v>
      </c>
      <c r="T304" s="184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185" t="s">
        <v>202</v>
      </c>
      <c r="AT304" s="185" t="s">
        <v>249</v>
      </c>
      <c r="AU304" s="185" t="s">
        <v>22</v>
      </c>
      <c r="AY304" s="20" t="s">
        <v>156</v>
      </c>
      <c r="BE304" s="186">
        <f>IF(N304="základní",J304,0)</f>
        <v>0</v>
      </c>
      <c r="BF304" s="186">
        <f>IF(N304="snížená",J304,0)</f>
        <v>0</v>
      </c>
      <c r="BG304" s="186">
        <f>IF(N304="zákl. přenesená",J304,0)</f>
        <v>0</v>
      </c>
      <c r="BH304" s="186">
        <f>IF(N304="sníž. přenesená",J304,0)</f>
        <v>0</v>
      </c>
      <c r="BI304" s="186">
        <f>IF(N304="nulová",J304,0)</f>
        <v>0</v>
      </c>
      <c r="BJ304" s="20" t="s">
        <v>81</v>
      </c>
      <c r="BK304" s="186">
        <f>ROUND(I304*H304,2)</f>
        <v>0</v>
      </c>
      <c r="BL304" s="20" t="s">
        <v>163</v>
      </c>
      <c r="BM304" s="185" t="s">
        <v>825</v>
      </c>
    </row>
    <row r="305" s="2" customFormat="1" ht="24.15" customHeight="1">
      <c r="A305" s="39"/>
      <c r="B305" s="173"/>
      <c r="C305" s="174" t="s">
        <v>516</v>
      </c>
      <c r="D305" s="174" t="s">
        <v>158</v>
      </c>
      <c r="E305" s="175" t="s">
        <v>826</v>
      </c>
      <c r="F305" s="176" t="s">
        <v>827</v>
      </c>
      <c r="G305" s="177" t="s">
        <v>384</v>
      </c>
      <c r="H305" s="178">
        <v>25</v>
      </c>
      <c r="I305" s="179"/>
      <c r="J305" s="180">
        <f>ROUND(I305*H305,2)</f>
        <v>0</v>
      </c>
      <c r="K305" s="176" t="s">
        <v>162</v>
      </c>
      <c r="L305" s="40"/>
      <c r="M305" s="181" t="s">
        <v>3</v>
      </c>
      <c r="N305" s="182" t="s">
        <v>45</v>
      </c>
      <c r="O305" s="73"/>
      <c r="P305" s="183">
        <f>O305*H305</f>
        <v>0</v>
      </c>
      <c r="Q305" s="183">
        <v>0</v>
      </c>
      <c r="R305" s="183">
        <f>Q305*H305</f>
        <v>0</v>
      </c>
      <c r="S305" s="183">
        <v>0</v>
      </c>
      <c r="T305" s="184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185" t="s">
        <v>163</v>
      </c>
      <c r="AT305" s="185" t="s">
        <v>158</v>
      </c>
      <c r="AU305" s="185" t="s">
        <v>22</v>
      </c>
      <c r="AY305" s="20" t="s">
        <v>156</v>
      </c>
      <c r="BE305" s="186">
        <f>IF(N305="základní",J305,0)</f>
        <v>0</v>
      </c>
      <c r="BF305" s="186">
        <f>IF(N305="snížená",J305,0)</f>
        <v>0</v>
      </c>
      <c r="BG305" s="186">
        <f>IF(N305="zákl. přenesená",J305,0)</f>
        <v>0</v>
      </c>
      <c r="BH305" s="186">
        <f>IF(N305="sníž. přenesená",J305,0)</f>
        <v>0</v>
      </c>
      <c r="BI305" s="186">
        <f>IF(N305="nulová",J305,0)</f>
        <v>0</v>
      </c>
      <c r="BJ305" s="20" t="s">
        <v>81</v>
      </c>
      <c r="BK305" s="186">
        <f>ROUND(I305*H305,2)</f>
        <v>0</v>
      </c>
      <c r="BL305" s="20" t="s">
        <v>163</v>
      </c>
      <c r="BM305" s="185" t="s">
        <v>828</v>
      </c>
    </row>
    <row r="306" s="2" customFormat="1">
      <c r="A306" s="39"/>
      <c r="B306" s="40"/>
      <c r="C306" s="39"/>
      <c r="D306" s="187" t="s">
        <v>165</v>
      </c>
      <c r="E306" s="39"/>
      <c r="F306" s="188" t="s">
        <v>829</v>
      </c>
      <c r="G306" s="39"/>
      <c r="H306" s="39"/>
      <c r="I306" s="189"/>
      <c r="J306" s="39"/>
      <c r="K306" s="39"/>
      <c r="L306" s="40"/>
      <c r="M306" s="190"/>
      <c r="N306" s="191"/>
      <c r="O306" s="73"/>
      <c r="P306" s="73"/>
      <c r="Q306" s="73"/>
      <c r="R306" s="73"/>
      <c r="S306" s="73"/>
      <c r="T306" s="74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20" t="s">
        <v>165</v>
      </c>
      <c r="AU306" s="20" t="s">
        <v>22</v>
      </c>
    </row>
    <row r="307" s="2" customFormat="1" ht="24.15" customHeight="1">
      <c r="A307" s="39"/>
      <c r="B307" s="173"/>
      <c r="C307" s="217" t="s">
        <v>521</v>
      </c>
      <c r="D307" s="217" t="s">
        <v>249</v>
      </c>
      <c r="E307" s="218" t="s">
        <v>830</v>
      </c>
      <c r="F307" s="219" t="s">
        <v>831</v>
      </c>
      <c r="G307" s="220" t="s">
        <v>384</v>
      </c>
      <c r="H307" s="221">
        <v>25</v>
      </c>
      <c r="I307" s="222"/>
      <c r="J307" s="223">
        <f>ROUND(I307*H307,2)</f>
        <v>0</v>
      </c>
      <c r="K307" s="219" t="s">
        <v>3</v>
      </c>
      <c r="L307" s="224"/>
      <c r="M307" s="225" t="s">
        <v>3</v>
      </c>
      <c r="N307" s="226" t="s">
        <v>45</v>
      </c>
      <c r="O307" s="73"/>
      <c r="P307" s="183">
        <f>O307*H307</f>
        <v>0</v>
      </c>
      <c r="Q307" s="183">
        <v>0.00125</v>
      </c>
      <c r="R307" s="183">
        <f>Q307*H307</f>
        <v>0.03125</v>
      </c>
      <c r="S307" s="183">
        <v>0</v>
      </c>
      <c r="T307" s="184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185" t="s">
        <v>202</v>
      </c>
      <c r="AT307" s="185" t="s">
        <v>249</v>
      </c>
      <c r="AU307" s="185" t="s">
        <v>22</v>
      </c>
      <c r="AY307" s="20" t="s">
        <v>156</v>
      </c>
      <c r="BE307" s="186">
        <f>IF(N307="základní",J307,0)</f>
        <v>0</v>
      </c>
      <c r="BF307" s="186">
        <f>IF(N307="snížená",J307,0)</f>
        <v>0</v>
      </c>
      <c r="BG307" s="186">
        <f>IF(N307="zákl. přenesená",J307,0)</f>
        <v>0</v>
      </c>
      <c r="BH307" s="186">
        <f>IF(N307="sníž. přenesená",J307,0)</f>
        <v>0</v>
      </c>
      <c r="BI307" s="186">
        <f>IF(N307="nulová",J307,0)</f>
        <v>0</v>
      </c>
      <c r="BJ307" s="20" t="s">
        <v>81</v>
      </c>
      <c r="BK307" s="186">
        <f>ROUND(I307*H307,2)</f>
        <v>0</v>
      </c>
      <c r="BL307" s="20" t="s">
        <v>163</v>
      </c>
      <c r="BM307" s="185" t="s">
        <v>832</v>
      </c>
    </row>
    <row r="308" s="2" customFormat="1" ht="16.5" customHeight="1">
      <c r="A308" s="39"/>
      <c r="B308" s="173"/>
      <c r="C308" s="217" t="s">
        <v>526</v>
      </c>
      <c r="D308" s="217" t="s">
        <v>249</v>
      </c>
      <c r="E308" s="218" t="s">
        <v>833</v>
      </c>
      <c r="F308" s="219" t="s">
        <v>834</v>
      </c>
      <c r="G308" s="220" t="s">
        <v>384</v>
      </c>
      <c r="H308" s="221">
        <v>25</v>
      </c>
      <c r="I308" s="222"/>
      <c r="J308" s="223">
        <f>ROUND(I308*H308,2)</f>
        <v>0</v>
      </c>
      <c r="K308" s="219" t="s">
        <v>3</v>
      </c>
      <c r="L308" s="224"/>
      <c r="M308" s="225" t="s">
        <v>3</v>
      </c>
      <c r="N308" s="226" t="s">
        <v>45</v>
      </c>
      <c r="O308" s="73"/>
      <c r="P308" s="183">
        <f>O308*H308</f>
        <v>0</v>
      </c>
      <c r="Q308" s="183">
        <v>0.0033999999999999998</v>
      </c>
      <c r="R308" s="183">
        <f>Q308*H308</f>
        <v>0.084999999999999992</v>
      </c>
      <c r="S308" s="183">
        <v>0</v>
      </c>
      <c r="T308" s="184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185" t="s">
        <v>202</v>
      </c>
      <c r="AT308" s="185" t="s">
        <v>249</v>
      </c>
      <c r="AU308" s="185" t="s">
        <v>22</v>
      </c>
      <c r="AY308" s="20" t="s">
        <v>156</v>
      </c>
      <c r="BE308" s="186">
        <f>IF(N308="základní",J308,0)</f>
        <v>0</v>
      </c>
      <c r="BF308" s="186">
        <f>IF(N308="snížená",J308,0)</f>
        <v>0</v>
      </c>
      <c r="BG308" s="186">
        <f>IF(N308="zákl. přenesená",J308,0)</f>
        <v>0</v>
      </c>
      <c r="BH308" s="186">
        <f>IF(N308="sníž. přenesená",J308,0)</f>
        <v>0</v>
      </c>
      <c r="BI308" s="186">
        <f>IF(N308="nulová",J308,0)</f>
        <v>0</v>
      </c>
      <c r="BJ308" s="20" t="s">
        <v>81</v>
      </c>
      <c r="BK308" s="186">
        <f>ROUND(I308*H308,2)</f>
        <v>0</v>
      </c>
      <c r="BL308" s="20" t="s">
        <v>163</v>
      </c>
      <c r="BM308" s="185" t="s">
        <v>835</v>
      </c>
    </row>
    <row r="309" s="2" customFormat="1" ht="24.15" customHeight="1">
      <c r="A309" s="39"/>
      <c r="B309" s="173"/>
      <c r="C309" s="174" t="s">
        <v>530</v>
      </c>
      <c r="D309" s="174" t="s">
        <v>158</v>
      </c>
      <c r="E309" s="175" t="s">
        <v>482</v>
      </c>
      <c r="F309" s="176" t="s">
        <v>483</v>
      </c>
      <c r="G309" s="177" t="s">
        <v>384</v>
      </c>
      <c r="H309" s="178">
        <v>3</v>
      </c>
      <c r="I309" s="179"/>
      <c r="J309" s="180">
        <f>ROUND(I309*H309,2)</f>
        <v>0</v>
      </c>
      <c r="K309" s="176" t="s">
        <v>162</v>
      </c>
      <c r="L309" s="40"/>
      <c r="M309" s="181" t="s">
        <v>3</v>
      </c>
      <c r="N309" s="182" t="s">
        <v>45</v>
      </c>
      <c r="O309" s="73"/>
      <c r="P309" s="183">
        <f>O309*H309</f>
        <v>0</v>
      </c>
      <c r="Q309" s="183">
        <v>0.0016199999999999999</v>
      </c>
      <c r="R309" s="183">
        <f>Q309*H309</f>
        <v>0.0048599999999999997</v>
      </c>
      <c r="S309" s="183">
        <v>0</v>
      </c>
      <c r="T309" s="184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185" t="s">
        <v>163</v>
      </c>
      <c r="AT309" s="185" t="s">
        <v>158</v>
      </c>
      <c r="AU309" s="185" t="s">
        <v>22</v>
      </c>
      <c r="AY309" s="20" t="s">
        <v>156</v>
      </c>
      <c r="BE309" s="186">
        <f>IF(N309="základní",J309,0)</f>
        <v>0</v>
      </c>
      <c r="BF309" s="186">
        <f>IF(N309="snížená",J309,0)</f>
        <v>0</v>
      </c>
      <c r="BG309" s="186">
        <f>IF(N309="zákl. přenesená",J309,0)</f>
        <v>0</v>
      </c>
      <c r="BH309" s="186">
        <f>IF(N309="sníž. přenesená",J309,0)</f>
        <v>0</v>
      </c>
      <c r="BI309" s="186">
        <f>IF(N309="nulová",J309,0)</f>
        <v>0</v>
      </c>
      <c r="BJ309" s="20" t="s">
        <v>81</v>
      </c>
      <c r="BK309" s="186">
        <f>ROUND(I309*H309,2)</f>
        <v>0</v>
      </c>
      <c r="BL309" s="20" t="s">
        <v>163</v>
      </c>
      <c r="BM309" s="185" t="s">
        <v>836</v>
      </c>
    </row>
    <row r="310" s="2" customFormat="1">
      <c r="A310" s="39"/>
      <c r="B310" s="40"/>
      <c r="C310" s="39"/>
      <c r="D310" s="187" t="s">
        <v>165</v>
      </c>
      <c r="E310" s="39"/>
      <c r="F310" s="188" t="s">
        <v>485</v>
      </c>
      <c r="G310" s="39"/>
      <c r="H310" s="39"/>
      <c r="I310" s="189"/>
      <c r="J310" s="39"/>
      <c r="K310" s="39"/>
      <c r="L310" s="40"/>
      <c r="M310" s="190"/>
      <c r="N310" s="191"/>
      <c r="O310" s="73"/>
      <c r="P310" s="73"/>
      <c r="Q310" s="73"/>
      <c r="R310" s="73"/>
      <c r="S310" s="73"/>
      <c r="T310" s="74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20" t="s">
        <v>165</v>
      </c>
      <c r="AU310" s="20" t="s">
        <v>22</v>
      </c>
    </row>
    <row r="311" s="2" customFormat="1" ht="24.15" customHeight="1">
      <c r="A311" s="39"/>
      <c r="B311" s="173"/>
      <c r="C311" s="217" t="s">
        <v>534</v>
      </c>
      <c r="D311" s="217" t="s">
        <v>249</v>
      </c>
      <c r="E311" s="218" t="s">
        <v>487</v>
      </c>
      <c r="F311" s="219" t="s">
        <v>488</v>
      </c>
      <c r="G311" s="220" t="s">
        <v>384</v>
      </c>
      <c r="H311" s="221">
        <v>3</v>
      </c>
      <c r="I311" s="222"/>
      <c r="J311" s="223">
        <f>ROUND(I311*H311,2)</f>
        <v>0</v>
      </c>
      <c r="K311" s="219" t="s">
        <v>3</v>
      </c>
      <c r="L311" s="224"/>
      <c r="M311" s="225" t="s">
        <v>3</v>
      </c>
      <c r="N311" s="226" t="s">
        <v>45</v>
      </c>
      <c r="O311" s="73"/>
      <c r="P311" s="183">
        <f>O311*H311</f>
        <v>0</v>
      </c>
      <c r="Q311" s="183">
        <v>0.018499999999999999</v>
      </c>
      <c r="R311" s="183">
        <f>Q311*H311</f>
        <v>0.055499999999999994</v>
      </c>
      <c r="S311" s="183">
        <v>0</v>
      </c>
      <c r="T311" s="184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185" t="s">
        <v>202</v>
      </c>
      <c r="AT311" s="185" t="s">
        <v>249</v>
      </c>
      <c r="AU311" s="185" t="s">
        <v>22</v>
      </c>
      <c r="AY311" s="20" t="s">
        <v>156</v>
      </c>
      <c r="BE311" s="186">
        <f>IF(N311="základní",J311,0)</f>
        <v>0</v>
      </c>
      <c r="BF311" s="186">
        <f>IF(N311="snížená",J311,0)</f>
        <v>0</v>
      </c>
      <c r="BG311" s="186">
        <f>IF(N311="zákl. přenesená",J311,0)</f>
        <v>0</v>
      </c>
      <c r="BH311" s="186">
        <f>IF(N311="sníž. přenesená",J311,0)</f>
        <v>0</v>
      </c>
      <c r="BI311" s="186">
        <f>IF(N311="nulová",J311,0)</f>
        <v>0</v>
      </c>
      <c r="BJ311" s="20" t="s">
        <v>81</v>
      </c>
      <c r="BK311" s="186">
        <f>ROUND(I311*H311,2)</f>
        <v>0</v>
      </c>
      <c r="BL311" s="20" t="s">
        <v>163</v>
      </c>
      <c r="BM311" s="185" t="s">
        <v>837</v>
      </c>
    </row>
    <row r="312" s="2" customFormat="1" ht="24.15" customHeight="1">
      <c r="A312" s="39"/>
      <c r="B312" s="173"/>
      <c r="C312" s="217" t="s">
        <v>539</v>
      </c>
      <c r="D312" s="217" t="s">
        <v>249</v>
      </c>
      <c r="E312" s="218" t="s">
        <v>491</v>
      </c>
      <c r="F312" s="219" t="s">
        <v>492</v>
      </c>
      <c r="G312" s="220" t="s">
        <v>384</v>
      </c>
      <c r="H312" s="221">
        <v>1</v>
      </c>
      <c r="I312" s="222"/>
      <c r="J312" s="223">
        <f>ROUND(I312*H312,2)</f>
        <v>0</v>
      </c>
      <c r="K312" s="219" t="s">
        <v>3</v>
      </c>
      <c r="L312" s="224"/>
      <c r="M312" s="225" t="s">
        <v>3</v>
      </c>
      <c r="N312" s="226" t="s">
        <v>45</v>
      </c>
      <c r="O312" s="73"/>
      <c r="P312" s="183">
        <f>O312*H312</f>
        <v>0</v>
      </c>
      <c r="Q312" s="183">
        <v>0.0010499999999999999</v>
      </c>
      <c r="R312" s="183">
        <f>Q312*H312</f>
        <v>0.0010499999999999999</v>
      </c>
      <c r="S312" s="183">
        <v>0</v>
      </c>
      <c r="T312" s="184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185" t="s">
        <v>202</v>
      </c>
      <c r="AT312" s="185" t="s">
        <v>249</v>
      </c>
      <c r="AU312" s="185" t="s">
        <v>22</v>
      </c>
      <c r="AY312" s="20" t="s">
        <v>156</v>
      </c>
      <c r="BE312" s="186">
        <f>IF(N312="základní",J312,0)</f>
        <v>0</v>
      </c>
      <c r="BF312" s="186">
        <f>IF(N312="snížená",J312,0)</f>
        <v>0</v>
      </c>
      <c r="BG312" s="186">
        <f>IF(N312="zákl. přenesená",J312,0)</f>
        <v>0</v>
      </c>
      <c r="BH312" s="186">
        <f>IF(N312="sníž. přenesená",J312,0)</f>
        <v>0</v>
      </c>
      <c r="BI312" s="186">
        <f>IF(N312="nulová",J312,0)</f>
        <v>0</v>
      </c>
      <c r="BJ312" s="20" t="s">
        <v>81</v>
      </c>
      <c r="BK312" s="186">
        <f>ROUND(I312*H312,2)</f>
        <v>0</v>
      </c>
      <c r="BL312" s="20" t="s">
        <v>163</v>
      </c>
      <c r="BM312" s="185" t="s">
        <v>838</v>
      </c>
    </row>
    <row r="313" s="2" customFormat="1" ht="24.15" customHeight="1">
      <c r="A313" s="39"/>
      <c r="B313" s="173"/>
      <c r="C313" s="174" t="s">
        <v>544</v>
      </c>
      <c r="D313" s="174" t="s">
        <v>158</v>
      </c>
      <c r="E313" s="175" t="s">
        <v>839</v>
      </c>
      <c r="F313" s="176" t="s">
        <v>840</v>
      </c>
      <c r="G313" s="177" t="s">
        <v>384</v>
      </c>
      <c r="H313" s="178">
        <v>1</v>
      </c>
      <c r="I313" s="179"/>
      <c r="J313" s="180">
        <f>ROUND(I313*H313,2)</f>
        <v>0</v>
      </c>
      <c r="K313" s="176" t="s">
        <v>162</v>
      </c>
      <c r="L313" s="40"/>
      <c r="M313" s="181" t="s">
        <v>3</v>
      </c>
      <c r="N313" s="182" t="s">
        <v>45</v>
      </c>
      <c r="O313" s="73"/>
      <c r="P313" s="183">
        <f>O313*H313</f>
        <v>0</v>
      </c>
      <c r="Q313" s="183">
        <v>0.0016299999999999999</v>
      </c>
      <c r="R313" s="183">
        <f>Q313*H313</f>
        <v>0.0016299999999999999</v>
      </c>
      <c r="S313" s="183">
        <v>0</v>
      </c>
      <c r="T313" s="184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185" t="s">
        <v>163</v>
      </c>
      <c r="AT313" s="185" t="s">
        <v>158</v>
      </c>
      <c r="AU313" s="185" t="s">
        <v>22</v>
      </c>
      <c r="AY313" s="20" t="s">
        <v>156</v>
      </c>
      <c r="BE313" s="186">
        <f>IF(N313="základní",J313,0)</f>
        <v>0</v>
      </c>
      <c r="BF313" s="186">
        <f>IF(N313="snížená",J313,0)</f>
        <v>0</v>
      </c>
      <c r="BG313" s="186">
        <f>IF(N313="zákl. přenesená",J313,0)</f>
        <v>0</v>
      </c>
      <c r="BH313" s="186">
        <f>IF(N313="sníž. přenesená",J313,0)</f>
        <v>0</v>
      </c>
      <c r="BI313" s="186">
        <f>IF(N313="nulová",J313,0)</f>
        <v>0</v>
      </c>
      <c r="BJ313" s="20" t="s">
        <v>81</v>
      </c>
      <c r="BK313" s="186">
        <f>ROUND(I313*H313,2)</f>
        <v>0</v>
      </c>
      <c r="BL313" s="20" t="s">
        <v>163</v>
      </c>
      <c r="BM313" s="185" t="s">
        <v>841</v>
      </c>
    </row>
    <row r="314" s="2" customFormat="1">
      <c r="A314" s="39"/>
      <c r="B314" s="40"/>
      <c r="C314" s="39"/>
      <c r="D314" s="187" t="s">
        <v>165</v>
      </c>
      <c r="E314" s="39"/>
      <c r="F314" s="188" t="s">
        <v>842</v>
      </c>
      <c r="G314" s="39"/>
      <c r="H314" s="39"/>
      <c r="I314" s="189"/>
      <c r="J314" s="39"/>
      <c r="K314" s="39"/>
      <c r="L314" s="40"/>
      <c r="M314" s="190"/>
      <c r="N314" s="191"/>
      <c r="O314" s="73"/>
      <c r="P314" s="73"/>
      <c r="Q314" s="73"/>
      <c r="R314" s="73"/>
      <c r="S314" s="73"/>
      <c r="T314" s="74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20" t="s">
        <v>165</v>
      </c>
      <c r="AU314" s="20" t="s">
        <v>22</v>
      </c>
    </row>
    <row r="315" s="2" customFormat="1" ht="24.15" customHeight="1">
      <c r="A315" s="39"/>
      <c r="B315" s="173"/>
      <c r="C315" s="217" t="s">
        <v>549</v>
      </c>
      <c r="D315" s="217" t="s">
        <v>249</v>
      </c>
      <c r="E315" s="218" t="s">
        <v>843</v>
      </c>
      <c r="F315" s="219" t="s">
        <v>844</v>
      </c>
      <c r="G315" s="220" t="s">
        <v>384</v>
      </c>
      <c r="H315" s="221">
        <v>1</v>
      </c>
      <c r="I315" s="222"/>
      <c r="J315" s="223">
        <f>ROUND(I315*H315,2)</f>
        <v>0</v>
      </c>
      <c r="K315" s="219" t="s">
        <v>3</v>
      </c>
      <c r="L315" s="224"/>
      <c r="M315" s="225" t="s">
        <v>3</v>
      </c>
      <c r="N315" s="226" t="s">
        <v>45</v>
      </c>
      <c r="O315" s="73"/>
      <c r="P315" s="183">
        <f>O315*H315</f>
        <v>0</v>
      </c>
      <c r="Q315" s="183">
        <v>0.0166</v>
      </c>
      <c r="R315" s="183">
        <f>Q315*H315</f>
        <v>0.0166</v>
      </c>
      <c r="S315" s="183">
        <v>0</v>
      </c>
      <c r="T315" s="184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185" t="s">
        <v>202</v>
      </c>
      <c r="AT315" s="185" t="s">
        <v>249</v>
      </c>
      <c r="AU315" s="185" t="s">
        <v>22</v>
      </c>
      <c r="AY315" s="20" t="s">
        <v>156</v>
      </c>
      <c r="BE315" s="186">
        <f>IF(N315="základní",J315,0)</f>
        <v>0</v>
      </c>
      <c r="BF315" s="186">
        <f>IF(N315="snížená",J315,0)</f>
        <v>0</v>
      </c>
      <c r="BG315" s="186">
        <f>IF(N315="zákl. přenesená",J315,0)</f>
        <v>0</v>
      </c>
      <c r="BH315" s="186">
        <f>IF(N315="sníž. přenesená",J315,0)</f>
        <v>0</v>
      </c>
      <c r="BI315" s="186">
        <f>IF(N315="nulová",J315,0)</f>
        <v>0</v>
      </c>
      <c r="BJ315" s="20" t="s">
        <v>81</v>
      </c>
      <c r="BK315" s="186">
        <f>ROUND(I315*H315,2)</f>
        <v>0</v>
      </c>
      <c r="BL315" s="20" t="s">
        <v>163</v>
      </c>
      <c r="BM315" s="185" t="s">
        <v>845</v>
      </c>
    </row>
    <row r="316" s="2" customFormat="1" ht="16.5" customHeight="1">
      <c r="A316" s="39"/>
      <c r="B316" s="173"/>
      <c r="C316" s="174" t="s">
        <v>554</v>
      </c>
      <c r="D316" s="174" t="s">
        <v>158</v>
      </c>
      <c r="E316" s="175" t="s">
        <v>495</v>
      </c>
      <c r="F316" s="176" t="s">
        <v>496</v>
      </c>
      <c r="G316" s="177" t="s">
        <v>384</v>
      </c>
      <c r="H316" s="178">
        <v>2</v>
      </c>
      <c r="I316" s="179"/>
      <c r="J316" s="180">
        <f>ROUND(I316*H316,2)</f>
        <v>0</v>
      </c>
      <c r="K316" s="176" t="s">
        <v>162</v>
      </c>
      <c r="L316" s="40"/>
      <c r="M316" s="181" t="s">
        <v>3</v>
      </c>
      <c r="N316" s="182" t="s">
        <v>45</v>
      </c>
      <c r="O316" s="73"/>
      <c r="P316" s="183">
        <f>O316*H316</f>
        <v>0</v>
      </c>
      <c r="Q316" s="183">
        <v>0.0013600000000000001</v>
      </c>
      <c r="R316" s="183">
        <f>Q316*H316</f>
        <v>0.0027200000000000002</v>
      </c>
      <c r="S316" s="183">
        <v>0</v>
      </c>
      <c r="T316" s="184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185" t="s">
        <v>163</v>
      </c>
      <c r="AT316" s="185" t="s">
        <v>158</v>
      </c>
      <c r="AU316" s="185" t="s">
        <v>22</v>
      </c>
      <c r="AY316" s="20" t="s">
        <v>156</v>
      </c>
      <c r="BE316" s="186">
        <f>IF(N316="základní",J316,0)</f>
        <v>0</v>
      </c>
      <c r="BF316" s="186">
        <f>IF(N316="snížená",J316,0)</f>
        <v>0</v>
      </c>
      <c r="BG316" s="186">
        <f>IF(N316="zákl. přenesená",J316,0)</f>
        <v>0</v>
      </c>
      <c r="BH316" s="186">
        <f>IF(N316="sníž. přenesená",J316,0)</f>
        <v>0</v>
      </c>
      <c r="BI316" s="186">
        <f>IF(N316="nulová",J316,0)</f>
        <v>0</v>
      </c>
      <c r="BJ316" s="20" t="s">
        <v>81</v>
      </c>
      <c r="BK316" s="186">
        <f>ROUND(I316*H316,2)</f>
        <v>0</v>
      </c>
      <c r="BL316" s="20" t="s">
        <v>163</v>
      </c>
      <c r="BM316" s="185" t="s">
        <v>846</v>
      </c>
    </row>
    <row r="317" s="2" customFormat="1">
      <c r="A317" s="39"/>
      <c r="B317" s="40"/>
      <c r="C317" s="39"/>
      <c r="D317" s="187" t="s">
        <v>165</v>
      </c>
      <c r="E317" s="39"/>
      <c r="F317" s="188" t="s">
        <v>498</v>
      </c>
      <c r="G317" s="39"/>
      <c r="H317" s="39"/>
      <c r="I317" s="189"/>
      <c r="J317" s="39"/>
      <c r="K317" s="39"/>
      <c r="L317" s="40"/>
      <c r="M317" s="190"/>
      <c r="N317" s="191"/>
      <c r="O317" s="73"/>
      <c r="P317" s="73"/>
      <c r="Q317" s="73"/>
      <c r="R317" s="73"/>
      <c r="S317" s="73"/>
      <c r="T317" s="74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20" t="s">
        <v>165</v>
      </c>
      <c r="AU317" s="20" t="s">
        <v>22</v>
      </c>
    </row>
    <row r="318" s="2" customFormat="1" ht="24.15" customHeight="1">
      <c r="A318" s="39"/>
      <c r="B318" s="173"/>
      <c r="C318" s="217" t="s">
        <v>559</v>
      </c>
      <c r="D318" s="217" t="s">
        <v>249</v>
      </c>
      <c r="E318" s="218" t="s">
        <v>500</v>
      </c>
      <c r="F318" s="219" t="s">
        <v>501</v>
      </c>
      <c r="G318" s="220" t="s">
        <v>384</v>
      </c>
      <c r="H318" s="221">
        <v>2</v>
      </c>
      <c r="I318" s="222"/>
      <c r="J318" s="223">
        <f>ROUND(I318*H318,2)</f>
        <v>0</v>
      </c>
      <c r="K318" s="219" t="s">
        <v>3</v>
      </c>
      <c r="L318" s="224"/>
      <c r="M318" s="225" t="s">
        <v>3</v>
      </c>
      <c r="N318" s="226" t="s">
        <v>45</v>
      </c>
      <c r="O318" s="73"/>
      <c r="P318" s="183">
        <f>O318*H318</f>
        <v>0</v>
      </c>
      <c r="Q318" s="183">
        <v>0.040899999999999999</v>
      </c>
      <c r="R318" s="183">
        <f>Q318*H318</f>
        <v>0.081799999999999998</v>
      </c>
      <c r="S318" s="183">
        <v>0</v>
      </c>
      <c r="T318" s="184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185" t="s">
        <v>202</v>
      </c>
      <c r="AT318" s="185" t="s">
        <v>249</v>
      </c>
      <c r="AU318" s="185" t="s">
        <v>22</v>
      </c>
      <c r="AY318" s="20" t="s">
        <v>156</v>
      </c>
      <c r="BE318" s="186">
        <f>IF(N318="základní",J318,0)</f>
        <v>0</v>
      </c>
      <c r="BF318" s="186">
        <f>IF(N318="snížená",J318,0)</f>
        <v>0</v>
      </c>
      <c r="BG318" s="186">
        <f>IF(N318="zákl. přenesená",J318,0)</f>
        <v>0</v>
      </c>
      <c r="BH318" s="186">
        <f>IF(N318="sníž. přenesená",J318,0)</f>
        <v>0</v>
      </c>
      <c r="BI318" s="186">
        <f>IF(N318="nulová",J318,0)</f>
        <v>0</v>
      </c>
      <c r="BJ318" s="20" t="s">
        <v>81</v>
      </c>
      <c r="BK318" s="186">
        <f>ROUND(I318*H318,2)</f>
        <v>0</v>
      </c>
      <c r="BL318" s="20" t="s">
        <v>163</v>
      </c>
      <c r="BM318" s="185" t="s">
        <v>847</v>
      </c>
    </row>
    <row r="319" s="2" customFormat="1" ht="24.15" customHeight="1">
      <c r="A319" s="39"/>
      <c r="B319" s="173"/>
      <c r="C319" s="174" t="s">
        <v>563</v>
      </c>
      <c r="D319" s="174" t="s">
        <v>158</v>
      </c>
      <c r="E319" s="175" t="s">
        <v>504</v>
      </c>
      <c r="F319" s="176" t="s">
        <v>505</v>
      </c>
      <c r="G319" s="177" t="s">
        <v>384</v>
      </c>
      <c r="H319" s="178">
        <v>7</v>
      </c>
      <c r="I319" s="179"/>
      <c r="J319" s="180">
        <f>ROUND(I319*H319,2)</f>
        <v>0</v>
      </c>
      <c r="K319" s="176" t="s">
        <v>162</v>
      </c>
      <c r="L319" s="40"/>
      <c r="M319" s="181" t="s">
        <v>3</v>
      </c>
      <c r="N319" s="182" t="s">
        <v>45</v>
      </c>
      <c r="O319" s="73"/>
      <c r="P319" s="183">
        <f>O319*H319</f>
        <v>0</v>
      </c>
      <c r="Q319" s="183">
        <v>0.00165</v>
      </c>
      <c r="R319" s="183">
        <f>Q319*H319</f>
        <v>0.01155</v>
      </c>
      <c r="S319" s="183">
        <v>0</v>
      </c>
      <c r="T319" s="184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185" t="s">
        <v>163</v>
      </c>
      <c r="AT319" s="185" t="s">
        <v>158</v>
      </c>
      <c r="AU319" s="185" t="s">
        <v>22</v>
      </c>
      <c r="AY319" s="20" t="s">
        <v>156</v>
      </c>
      <c r="BE319" s="186">
        <f>IF(N319="základní",J319,0)</f>
        <v>0</v>
      </c>
      <c r="BF319" s="186">
        <f>IF(N319="snížená",J319,0)</f>
        <v>0</v>
      </c>
      <c r="BG319" s="186">
        <f>IF(N319="zákl. přenesená",J319,0)</f>
        <v>0</v>
      </c>
      <c r="BH319" s="186">
        <f>IF(N319="sníž. přenesená",J319,0)</f>
        <v>0</v>
      </c>
      <c r="BI319" s="186">
        <f>IF(N319="nulová",J319,0)</f>
        <v>0</v>
      </c>
      <c r="BJ319" s="20" t="s">
        <v>81</v>
      </c>
      <c r="BK319" s="186">
        <f>ROUND(I319*H319,2)</f>
        <v>0</v>
      </c>
      <c r="BL319" s="20" t="s">
        <v>163</v>
      </c>
      <c r="BM319" s="185" t="s">
        <v>848</v>
      </c>
    </row>
    <row r="320" s="2" customFormat="1">
      <c r="A320" s="39"/>
      <c r="B320" s="40"/>
      <c r="C320" s="39"/>
      <c r="D320" s="187" t="s">
        <v>165</v>
      </c>
      <c r="E320" s="39"/>
      <c r="F320" s="188" t="s">
        <v>507</v>
      </c>
      <c r="G320" s="39"/>
      <c r="H320" s="39"/>
      <c r="I320" s="189"/>
      <c r="J320" s="39"/>
      <c r="K320" s="39"/>
      <c r="L320" s="40"/>
      <c r="M320" s="190"/>
      <c r="N320" s="191"/>
      <c r="O320" s="73"/>
      <c r="P320" s="73"/>
      <c r="Q320" s="73"/>
      <c r="R320" s="73"/>
      <c r="S320" s="73"/>
      <c r="T320" s="74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T320" s="20" t="s">
        <v>165</v>
      </c>
      <c r="AU320" s="20" t="s">
        <v>22</v>
      </c>
    </row>
    <row r="321" s="2" customFormat="1" ht="24.15" customHeight="1">
      <c r="A321" s="39"/>
      <c r="B321" s="173"/>
      <c r="C321" s="217" t="s">
        <v>567</v>
      </c>
      <c r="D321" s="217" t="s">
        <v>249</v>
      </c>
      <c r="E321" s="218" t="s">
        <v>509</v>
      </c>
      <c r="F321" s="219" t="s">
        <v>510</v>
      </c>
      <c r="G321" s="220" t="s">
        <v>384</v>
      </c>
      <c r="H321" s="221">
        <v>7</v>
      </c>
      <c r="I321" s="222"/>
      <c r="J321" s="223">
        <f>ROUND(I321*H321,2)</f>
        <v>0</v>
      </c>
      <c r="K321" s="219" t="s">
        <v>3</v>
      </c>
      <c r="L321" s="224"/>
      <c r="M321" s="225" t="s">
        <v>3</v>
      </c>
      <c r="N321" s="226" t="s">
        <v>45</v>
      </c>
      <c r="O321" s="73"/>
      <c r="P321" s="183">
        <f>O321*H321</f>
        <v>0</v>
      </c>
      <c r="Q321" s="183">
        <v>0.024330000000000001</v>
      </c>
      <c r="R321" s="183">
        <f>Q321*H321</f>
        <v>0.17031000000000002</v>
      </c>
      <c r="S321" s="183">
        <v>0</v>
      </c>
      <c r="T321" s="184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185" t="s">
        <v>202</v>
      </c>
      <c r="AT321" s="185" t="s">
        <v>249</v>
      </c>
      <c r="AU321" s="185" t="s">
        <v>22</v>
      </c>
      <c r="AY321" s="20" t="s">
        <v>156</v>
      </c>
      <c r="BE321" s="186">
        <f>IF(N321="základní",J321,0)</f>
        <v>0</v>
      </c>
      <c r="BF321" s="186">
        <f>IF(N321="snížená",J321,0)</f>
        <v>0</v>
      </c>
      <c r="BG321" s="186">
        <f>IF(N321="zákl. přenesená",J321,0)</f>
        <v>0</v>
      </c>
      <c r="BH321" s="186">
        <f>IF(N321="sníž. přenesená",J321,0)</f>
        <v>0</v>
      </c>
      <c r="BI321" s="186">
        <f>IF(N321="nulová",J321,0)</f>
        <v>0</v>
      </c>
      <c r="BJ321" s="20" t="s">
        <v>81</v>
      </c>
      <c r="BK321" s="186">
        <f>ROUND(I321*H321,2)</f>
        <v>0</v>
      </c>
      <c r="BL321" s="20" t="s">
        <v>163</v>
      </c>
      <c r="BM321" s="185" t="s">
        <v>849</v>
      </c>
    </row>
    <row r="322" s="2" customFormat="1" ht="24.15" customHeight="1">
      <c r="A322" s="39"/>
      <c r="B322" s="173"/>
      <c r="C322" s="217" t="s">
        <v>571</v>
      </c>
      <c r="D322" s="217" t="s">
        <v>249</v>
      </c>
      <c r="E322" s="218" t="s">
        <v>513</v>
      </c>
      <c r="F322" s="219" t="s">
        <v>514</v>
      </c>
      <c r="G322" s="220" t="s">
        <v>384</v>
      </c>
      <c r="H322" s="221">
        <v>9</v>
      </c>
      <c r="I322" s="222"/>
      <c r="J322" s="223">
        <f>ROUND(I322*H322,2)</f>
        <v>0</v>
      </c>
      <c r="K322" s="219" t="s">
        <v>3</v>
      </c>
      <c r="L322" s="224"/>
      <c r="M322" s="225" t="s">
        <v>3</v>
      </c>
      <c r="N322" s="226" t="s">
        <v>45</v>
      </c>
      <c r="O322" s="73"/>
      <c r="P322" s="183">
        <f>O322*H322</f>
        <v>0</v>
      </c>
      <c r="Q322" s="183">
        <v>0.0063099999999999996</v>
      </c>
      <c r="R322" s="183">
        <f>Q322*H322</f>
        <v>0.056789999999999993</v>
      </c>
      <c r="S322" s="183">
        <v>0</v>
      </c>
      <c r="T322" s="184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185" t="s">
        <v>202</v>
      </c>
      <c r="AT322" s="185" t="s">
        <v>249</v>
      </c>
      <c r="AU322" s="185" t="s">
        <v>22</v>
      </c>
      <c r="AY322" s="20" t="s">
        <v>156</v>
      </c>
      <c r="BE322" s="186">
        <f>IF(N322="základní",J322,0)</f>
        <v>0</v>
      </c>
      <c r="BF322" s="186">
        <f>IF(N322="snížená",J322,0)</f>
        <v>0</v>
      </c>
      <c r="BG322" s="186">
        <f>IF(N322="zákl. přenesená",J322,0)</f>
        <v>0</v>
      </c>
      <c r="BH322" s="186">
        <f>IF(N322="sníž. přenesená",J322,0)</f>
        <v>0</v>
      </c>
      <c r="BI322" s="186">
        <f>IF(N322="nulová",J322,0)</f>
        <v>0</v>
      </c>
      <c r="BJ322" s="20" t="s">
        <v>81</v>
      </c>
      <c r="BK322" s="186">
        <f>ROUND(I322*H322,2)</f>
        <v>0</v>
      </c>
      <c r="BL322" s="20" t="s">
        <v>163</v>
      </c>
      <c r="BM322" s="185" t="s">
        <v>850</v>
      </c>
    </row>
    <row r="323" s="2" customFormat="1" ht="16.5" customHeight="1">
      <c r="A323" s="39"/>
      <c r="B323" s="173"/>
      <c r="C323" s="174" t="s">
        <v>576</v>
      </c>
      <c r="D323" s="174" t="s">
        <v>158</v>
      </c>
      <c r="E323" s="175" t="s">
        <v>851</v>
      </c>
      <c r="F323" s="176" t="s">
        <v>852</v>
      </c>
      <c r="G323" s="177" t="s">
        <v>161</v>
      </c>
      <c r="H323" s="178">
        <v>816</v>
      </c>
      <c r="I323" s="179"/>
      <c r="J323" s="180">
        <f>ROUND(I323*H323,2)</f>
        <v>0</v>
      </c>
      <c r="K323" s="176" t="s">
        <v>162</v>
      </c>
      <c r="L323" s="40"/>
      <c r="M323" s="181" t="s">
        <v>3</v>
      </c>
      <c r="N323" s="182" t="s">
        <v>45</v>
      </c>
      <c r="O323" s="73"/>
      <c r="P323" s="183">
        <f>O323*H323</f>
        <v>0</v>
      </c>
      <c r="Q323" s="183">
        <v>0</v>
      </c>
      <c r="R323" s="183">
        <f>Q323*H323</f>
        <v>0</v>
      </c>
      <c r="S323" s="183">
        <v>0</v>
      </c>
      <c r="T323" s="184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185" t="s">
        <v>163</v>
      </c>
      <c r="AT323" s="185" t="s">
        <v>158</v>
      </c>
      <c r="AU323" s="185" t="s">
        <v>22</v>
      </c>
      <c r="AY323" s="20" t="s">
        <v>156</v>
      </c>
      <c r="BE323" s="186">
        <f>IF(N323="základní",J323,0)</f>
        <v>0</v>
      </c>
      <c r="BF323" s="186">
        <f>IF(N323="snížená",J323,0)</f>
        <v>0</v>
      </c>
      <c r="BG323" s="186">
        <f>IF(N323="zákl. přenesená",J323,0)</f>
        <v>0</v>
      </c>
      <c r="BH323" s="186">
        <f>IF(N323="sníž. přenesená",J323,0)</f>
        <v>0</v>
      </c>
      <c r="BI323" s="186">
        <f>IF(N323="nulová",J323,0)</f>
        <v>0</v>
      </c>
      <c r="BJ323" s="20" t="s">
        <v>81</v>
      </c>
      <c r="BK323" s="186">
        <f>ROUND(I323*H323,2)</f>
        <v>0</v>
      </c>
      <c r="BL323" s="20" t="s">
        <v>163</v>
      </c>
      <c r="BM323" s="185" t="s">
        <v>853</v>
      </c>
    </row>
    <row r="324" s="2" customFormat="1">
      <c r="A324" s="39"/>
      <c r="B324" s="40"/>
      <c r="C324" s="39"/>
      <c r="D324" s="187" t="s">
        <v>165</v>
      </c>
      <c r="E324" s="39"/>
      <c r="F324" s="188" t="s">
        <v>854</v>
      </c>
      <c r="G324" s="39"/>
      <c r="H324" s="39"/>
      <c r="I324" s="189"/>
      <c r="J324" s="39"/>
      <c r="K324" s="39"/>
      <c r="L324" s="40"/>
      <c r="M324" s="190"/>
      <c r="N324" s="191"/>
      <c r="O324" s="73"/>
      <c r="P324" s="73"/>
      <c r="Q324" s="73"/>
      <c r="R324" s="73"/>
      <c r="S324" s="73"/>
      <c r="T324" s="74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20" t="s">
        <v>165</v>
      </c>
      <c r="AU324" s="20" t="s">
        <v>22</v>
      </c>
    </row>
    <row r="325" s="2" customFormat="1" ht="16.5" customHeight="1">
      <c r="A325" s="39"/>
      <c r="B325" s="173"/>
      <c r="C325" s="174" t="s">
        <v>580</v>
      </c>
      <c r="D325" s="174" t="s">
        <v>158</v>
      </c>
      <c r="E325" s="175" t="s">
        <v>545</v>
      </c>
      <c r="F325" s="176" t="s">
        <v>546</v>
      </c>
      <c r="G325" s="177" t="s">
        <v>161</v>
      </c>
      <c r="H325" s="178">
        <v>816</v>
      </c>
      <c r="I325" s="179"/>
      <c r="J325" s="180">
        <f>ROUND(I325*H325,2)</f>
        <v>0</v>
      </c>
      <c r="K325" s="176" t="s">
        <v>162</v>
      </c>
      <c r="L325" s="40"/>
      <c r="M325" s="181" t="s">
        <v>3</v>
      </c>
      <c r="N325" s="182" t="s">
        <v>45</v>
      </c>
      <c r="O325" s="73"/>
      <c r="P325" s="183">
        <f>O325*H325</f>
        <v>0</v>
      </c>
      <c r="Q325" s="183">
        <v>0</v>
      </c>
      <c r="R325" s="183">
        <f>Q325*H325</f>
        <v>0</v>
      </c>
      <c r="S325" s="183">
        <v>0</v>
      </c>
      <c r="T325" s="184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185" t="s">
        <v>163</v>
      </c>
      <c r="AT325" s="185" t="s">
        <v>158</v>
      </c>
      <c r="AU325" s="185" t="s">
        <v>22</v>
      </c>
      <c r="AY325" s="20" t="s">
        <v>156</v>
      </c>
      <c r="BE325" s="186">
        <f>IF(N325="základní",J325,0)</f>
        <v>0</v>
      </c>
      <c r="BF325" s="186">
        <f>IF(N325="snížená",J325,0)</f>
        <v>0</v>
      </c>
      <c r="BG325" s="186">
        <f>IF(N325="zákl. přenesená",J325,0)</f>
        <v>0</v>
      </c>
      <c r="BH325" s="186">
        <f>IF(N325="sníž. přenesená",J325,0)</f>
        <v>0</v>
      </c>
      <c r="BI325" s="186">
        <f>IF(N325="nulová",J325,0)</f>
        <v>0</v>
      </c>
      <c r="BJ325" s="20" t="s">
        <v>81</v>
      </c>
      <c r="BK325" s="186">
        <f>ROUND(I325*H325,2)</f>
        <v>0</v>
      </c>
      <c r="BL325" s="20" t="s">
        <v>163</v>
      </c>
      <c r="BM325" s="185" t="s">
        <v>855</v>
      </c>
    </row>
    <row r="326" s="2" customFormat="1">
      <c r="A326" s="39"/>
      <c r="B326" s="40"/>
      <c r="C326" s="39"/>
      <c r="D326" s="187" t="s">
        <v>165</v>
      </c>
      <c r="E326" s="39"/>
      <c r="F326" s="188" t="s">
        <v>548</v>
      </c>
      <c r="G326" s="39"/>
      <c r="H326" s="39"/>
      <c r="I326" s="189"/>
      <c r="J326" s="39"/>
      <c r="K326" s="39"/>
      <c r="L326" s="40"/>
      <c r="M326" s="190"/>
      <c r="N326" s="191"/>
      <c r="O326" s="73"/>
      <c r="P326" s="73"/>
      <c r="Q326" s="73"/>
      <c r="R326" s="73"/>
      <c r="S326" s="73"/>
      <c r="T326" s="74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20" t="s">
        <v>165</v>
      </c>
      <c r="AU326" s="20" t="s">
        <v>22</v>
      </c>
    </row>
    <row r="327" s="2" customFormat="1" ht="16.5" customHeight="1">
      <c r="A327" s="39"/>
      <c r="B327" s="173"/>
      <c r="C327" s="174" t="s">
        <v>585</v>
      </c>
      <c r="D327" s="174" t="s">
        <v>158</v>
      </c>
      <c r="E327" s="175" t="s">
        <v>550</v>
      </c>
      <c r="F327" s="176" t="s">
        <v>551</v>
      </c>
      <c r="G327" s="177" t="s">
        <v>384</v>
      </c>
      <c r="H327" s="178">
        <v>2</v>
      </c>
      <c r="I327" s="179"/>
      <c r="J327" s="180">
        <f>ROUND(I327*H327,2)</f>
        <v>0</v>
      </c>
      <c r="K327" s="176" t="s">
        <v>162</v>
      </c>
      <c r="L327" s="40"/>
      <c r="M327" s="181" t="s">
        <v>3</v>
      </c>
      <c r="N327" s="182" t="s">
        <v>45</v>
      </c>
      <c r="O327" s="73"/>
      <c r="P327" s="183">
        <f>O327*H327</f>
        <v>0</v>
      </c>
      <c r="Q327" s="183">
        <v>0.45937</v>
      </c>
      <c r="R327" s="183">
        <f>Q327*H327</f>
        <v>0.91874</v>
      </c>
      <c r="S327" s="183">
        <v>0</v>
      </c>
      <c r="T327" s="184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185" t="s">
        <v>163</v>
      </c>
      <c r="AT327" s="185" t="s">
        <v>158</v>
      </c>
      <c r="AU327" s="185" t="s">
        <v>22</v>
      </c>
      <c r="AY327" s="20" t="s">
        <v>156</v>
      </c>
      <c r="BE327" s="186">
        <f>IF(N327="základní",J327,0)</f>
        <v>0</v>
      </c>
      <c r="BF327" s="186">
        <f>IF(N327="snížená",J327,0)</f>
        <v>0</v>
      </c>
      <c r="BG327" s="186">
        <f>IF(N327="zákl. přenesená",J327,0)</f>
        <v>0</v>
      </c>
      <c r="BH327" s="186">
        <f>IF(N327="sníž. přenesená",J327,0)</f>
        <v>0</v>
      </c>
      <c r="BI327" s="186">
        <f>IF(N327="nulová",J327,0)</f>
        <v>0</v>
      </c>
      <c r="BJ327" s="20" t="s">
        <v>81</v>
      </c>
      <c r="BK327" s="186">
        <f>ROUND(I327*H327,2)</f>
        <v>0</v>
      </c>
      <c r="BL327" s="20" t="s">
        <v>163</v>
      </c>
      <c r="BM327" s="185" t="s">
        <v>856</v>
      </c>
    </row>
    <row r="328" s="2" customFormat="1">
      <c r="A328" s="39"/>
      <c r="B328" s="40"/>
      <c r="C328" s="39"/>
      <c r="D328" s="187" t="s">
        <v>165</v>
      </c>
      <c r="E328" s="39"/>
      <c r="F328" s="188" t="s">
        <v>553</v>
      </c>
      <c r="G328" s="39"/>
      <c r="H328" s="39"/>
      <c r="I328" s="189"/>
      <c r="J328" s="39"/>
      <c r="K328" s="39"/>
      <c r="L328" s="40"/>
      <c r="M328" s="190"/>
      <c r="N328" s="191"/>
      <c r="O328" s="73"/>
      <c r="P328" s="73"/>
      <c r="Q328" s="73"/>
      <c r="R328" s="73"/>
      <c r="S328" s="73"/>
      <c r="T328" s="74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20" t="s">
        <v>165</v>
      </c>
      <c r="AU328" s="20" t="s">
        <v>22</v>
      </c>
    </row>
    <row r="329" s="2" customFormat="1" ht="16.5" customHeight="1">
      <c r="A329" s="39"/>
      <c r="B329" s="173"/>
      <c r="C329" s="174" t="s">
        <v>589</v>
      </c>
      <c r="D329" s="174" t="s">
        <v>158</v>
      </c>
      <c r="E329" s="175" t="s">
        <v>555</v>
      </c>
      <c r="F329" s="176" t="s">
        <v>556</v>
      </c>
      <c r="G329" s="177" t="s">
        <v>384</v>
      </c>
      <c r="H329" s="178">
        <v>1</v>
      </c>
      <c r="I329" s="179"/>
      <c r="J329" s="180">
        <f>ROUND(I329*H329,2)</f>
        <v>0</v>
      </c>
      <c r="K329" s="176" t="s">
        <v>162</v>
      </c>
      <c r="L329" s="40"/>
      <c r="M329" s="181" t="s">
        <v>3</v>
      </c>
      <c r="N329" s="182" t="s">
        <v>45</v>
      </c>
      <c r="O329" s="73"/>
      <c r="P329" s="183">
        <f>O329*H329</f>
        <v>0</v>
      </c>
      <c r="Q329" s="183">
        <v>0.010189999999999999</v>
      </c>
      <c r="R329" s="183">
        <f>Q329*H329</f>
        <v>0.010189999999999999</v>
      </c>
      <c r="S329" s="183">
        <v>0</v>
      </c>
      <c r="T329" s="184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185" t="s">
        <v>163</v>
      </c>
      <c r="AT329" s="185" t="s">
        <v>158</v>
      </c>
      <c r="AU329" s="185" t="s">
        <v>22</v>
      </c>
      <c r="AY329" s="20" t="s">
        <v>156</v>
      </c>
      <c r="BE329" s="186">
        <f>IF(N329="základní",J329,0)</f>
        <v>0</v>
      </c>
      <c r="BF329" s="186">
        <f>IF(N329="snížená",J329,0)</f>
        <v>0</v>
      </c>
      <c r="BG329" s="186">
        <f>IF(N329="zákl. přenesená",J329,0)</f>
        <v>0</v>
      </c>
      <c r="BH329" s="186">
        <f>IF(N329="sníž. přenesená",J329,0)</f>
        <v>0</v>
      </c>
      <c r="BI329" s="186">
        <f>IF(N329="nulová",J329,0)</f>
        <v>0</v>
      </c>
      <c r="BJ329" s="20" t="s">
        <v>81</v>
      </c>
      <c r="BK329" s="186">
        <f>ROUND(I329*H329,2)</f>
        <v>0</v>
      </c>
      <c r="BL329" s="20" t="s">
        <v>163</v>
      </c>
      <c r="BM329" s="185" t="s">
        <v>857</v>
      </c>
    </row>
    <row r="330" s="2" customFormat="1">
      <c r="A330" s="39"/>
      <c r="B330" s="40"/>
      <c r="C330" s="39"/>
      <c r="D330" s="187" t="s">
        <v>165</v>
      </c>
      <c r="E330" s="39"/>
      <c r="F330" s="188" t="s">
        <v>558</v>
      </c>
      <c r="G330" s="39"/>
      <c r="H330" s="39"/>
      <c r="I330" s="189"/>
      <c r="J330" s="39"/>
      <c r="K330" s="39"/>
      <c r="L330" s="40"/>
      <c r="M330" s="190"/>
      <c r="N330" s="191"/>
      <c r="O330" s="73"/>
      <c r="P330" s="73"/>
      <c r="Q330" s="73"/>
      <c r="R330" s="73"/>
      <c r="S330" s="73"/>
      <c r="T330" s="74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T330" s="20" t="s">
        <v>165</v>
      </c>
      <c r="AU330" s="20" t="s">
        <v>22</v>
      </c>
    </row>
    <row r="331" s="2" customFormat="1" ht="16.5" customHeight="1">
      <c r="A331" s="39"/>
      <c r="B331" s="173"/>
      <c r="C331" s="217" t="s">
        <v>594</v>
      </c>
      <c r="D331" s="217" t="s">
        <v>249</v>
      </c>
      <c r="E331" s="218" t="s">
        <v>560</v>
      </c>
      <c r="F331" s="219" t="s">
        <v>561</v>
      </c>
      <c r="G331" s="220" t="s">
        <v>384</v>
      </c>
      <c r="H331" s="221">
        <v>1</v>
      </c>
      <c r="I331" s="222"/>
      <c r="J331" s="223">
        <f>ROUND(I331*H331,2)</f>
        <v>0</v>
      </c>
      <c r="K331" s="219" t="s">
        <v>3</v>
      </c>
      <c r="L331" s="224"/>
      <c r="M331" s="225" t="s">
        <v>3</v>
      </c>
      <c r="N331" s="226" t="s">
        <v>45</v>
      </c>
      <c r="O331" s="73"/>
      <c r="P331" s="183">
        <f>O331*H331</f>
        <v>0</v>
      </c>
      <c r="Q331" s="183">
        <v>0.215</v>
      </c>
      <c r="R331" s="183">
        <f>Q331*H331</f>
        <v>0.215</v>
      </c>
      <c r="S331" s="183">
        <v>0</v>
      </c>
      <c r="T331" s="184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185" t="s">
        <v>202</v>
      </c>
      <c r="AT331" s="185" t="s">
        <v>249</v>
      </c>
      <c r="AU331" s="185" t="s">
        <v>22</v>
      </c>
      <c r="AY331" s="20" t="s">
        <v>156</v>
      </c>
      <c r="BE331" s="186">
        <f>IF(N331="základní",J331,0)</f>
        <v>0</v>
      </c>
      <c r="BF331" s="186">
        <f>IF(N331="snížená",J331,0)</f>
        <v>0</v>
      </c>
      <c r="BG331" s="186">
        <f>IF(N331="zákl. přenesená",J331,0)</f>
        <v>0</v>
      </c>
      <c r="BH331" s="186">
        <f>IF(N331="sníž. přenesená",J331,0)</f>
        <v>0</v>
      </c>
      <c r="BI331" s="186">
        <f>IF(N331="nulová",J331,0)</f>
        <v>0</v>
      </c>
      <c r="BJ331" s="20" t="s">
        <v>81</v>
      </c>
      <c r="BK331" s="186">
        <f>ROUND(I331*H331,2)</f>
        <v>0</v>
      </c>
      <c r="BL331" s="20" t="s">
        <v>163</v>
      </c>
      <c r="BM331" s="185" t="s">
        <v>858</v>
      </c>
    </row>
    <row r="332" s="2" customFormat="1" ht="16.5" customHeight="1">
      <c r="A332" s="39"/>
      <c r="B332" s="173"/>
      <c r="C332" s="217" t="s">
        <v>598</v>
      </c>
      <c r="D332" s="217" t="s">
        <v>249</v>
      </c>
      <c r="E332" s="218" t="s">
        <v>568</v>
      </c>
      <c r="F332" s="219" t="s">
        <v>569</v>
      </c>
      <c r="G332" s="220" t="s">
        <v>384</v>
      </c>
      <c r="H332" s="221">
        <v>2</v>
      </c>
      <c r="I332" s="222"/>
      <c r="J332" s="223">
        <f>ROUND(I332*H332,2)</f>
        <v>0</v>
      </c>
      <c r="K332" s="219" t="s">
        <v>3</v>
      </c>
      <c r="L332" s="224"/>
      <c r="M332" s="225" t="s">
        <v>3</v>
      </c>
      <c r="N332" s="226" t="s">
        <v>45</v>
      </c>
      <c r="O332" s="73"/>
      <c r="P332" s="183">
        <f>O332*H332</f>
        <v>0</v>
      </c>
      <c r="Q332" s="183">
        <v>0.002</v>
      </c>
      <c r="R332" s="183">
        <f>Q332*H332</f>
        <v>0.0040000000000000001</v>
      </c>
      <c r="S332" s="183">
        <v>0</v>
      </c>
      <c r="T332" s="184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185" t="s">
        <v>202</v>
      </c>
      <c r="AT332" s="185" t="s">
        <v>249</v>
      </c>
      <c r="AU332" s="185" t="s">
        <v>22</v>
      </c>
      <c r="AY332" s="20" t="s">
        <v>156</v>
      </c>
      <c r="BE332" s="186">
        <f>IF(N332="základní",J332,0)</f>
        <v>0</v>
      </c>
      <c r="BF332" s="186">
        <f>IF(N332="snížená",J332,0)</f>
        <v>0</v>
      </c>
      <c r="BG332" s="186">
        <f>IF(N332="zákl. přenesená",J332,0)</f>
        <v>0</v>
      </c>
      <c r="BH332" s="186">
        <f>IF(N332="sníž. přenesená",J332,0)</f>
        <v>0</v>
      </c>
      <c r="BI332" s="186">
        <f>IF(N332="nulová",J332,0)</f>
        <v>0</v>
      </c>
      <c r="BJ332" s="20" t="s">
        <v>81</v>
      </c>
      <c r="BK332" s="186">
        <f>ROUND(I332*H332,2)</f>
        <v>0</v>
      </c>
      <c r="BL332" s="20" t="s">
        <v>163</v>
      </c>
      <c r="BM332" s="185" t="s">
        <v>859</v>
      </c>
    </row>
    <row r="333" s="2" customFormat="1" ht="16.5" customHeight="1">
      <c r="A333" s="39"/>
      <c r="B333" s="173"/>
      <c r="C333" s="174" t="s">
        <v>603</v>
      </c>
      <c r="D333" s="174" t="s">
        <v>158</v>
      </c>
      <c r="E333" s="175" t="s">
        <v>572</v>
      </c>
      <c r="F333" s="176" t="s">
        <v>573</v>
      </c>
      <c r="G333" s="177" t="s">
        <v>384</v>
      </c>
      <c r="H333" s="178">
        <v>1</v>
      </c>
      <c r="I333" s="179"/>
      <c r="J333" s="180">
        <f>ROUND(I333*H333,2)</f>
        <v>0</v>
      </c>
      <c r="K333" s="176" t="s">
        <v>162</v>
      </c>
      <c r="L333" s="40"/>
      <c r="M333" s="181" t="s">
        <v>3</v>
      </c>
      <c r="N333" s="182" t="s">
        <v>45</v>
      </c>
      <c r="O333" s="73"/>
      <c r="P333" s="183">
        <f>O333*H333</f>
        <v>0</v>
      </c>
      <c r="Q333" s="183">
        <v>0.01248</v>
      </c>
      <c r="R333" s="183">
        <f>Q333*H333</f>
        <v>0.01248</v>
      </c>
      <c r="S333" s="183">
        <v>0</v>
      </c>
      <c r="T333" s="184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185" t="s">
        <v>163</v>
      </c>
      <c r="AT333" s="185" t="s">
        <v>158</v>
      </c>
      <c r="AU333" s="185" t="s">
        <v>22</v>
      </c>
      <c r="AY333" s="20" t="s">
        <v>156</v>
      </c>
      <c r="BE333" s="186">
        <f>IF(N333="základní",J333,0)</f>
        <v>0</v>
      </c>
      <c r="BF333" s="186">
        <f>IF(N333="snížená",J333,0)</f>
        <v>0</v>
      </c>
      <c r="BG333" s="186">
        <f>IF(N333="zákl. přenesená",J333,0)</f>
        <v>0</v>
      </c>
      <c r="BH333" s="186">
        <f>IF(N333="sníž. přenesená",J333,0)</f>
        <v>0</v>
      </c>
      <c r="BI333" s="186">
        <f>IF(N333="nulová",J333,0)</f>
        <v>0</v>
      </c>
      <c r="BJ333" s="20" t="s">
        <v>81</v>
      </c>
      <c r="BK333" s="186">
        <f>ROUND(I333*H333,2)</f>
        <v>0</v>
      </c>
      <c r="BL333" s="20" t="s">
        <v>163</v>
      </c>
      <c r="BM333" s="185" t="s">
        <v>860</v>
      </c>
    </row>
    <row r="334" s="2" customFormat="1">
      <c r="A334" s="39"/>
      <c r="B334" s="40"/>
      <c r="C334" s="39"/>
      <c r="D334" s="187" t="s">
        <v>165</v>
      </c>
      <c r="E334" s="39"/>
      <c r="F334" s="188" t="s">
        <v>575</v>
      </c>
      <c r="G334" s="39"/>
      <c r="H334" s="39"/>
      <c r="I334" s="189"/>
      <c r="J334" s="39"/>
      <c r="K334" s="39"/>
      <c r="L334" s="40"/>
      <c r="M334" s="190"/>
      <c r="N334" s="191"/>
      <c r="O334" s="73"/>
      <c r="P334" s="73"/>
      <c r="Q334" s="73"/>
      <c r="R334" s="73"/>
      <c r="S334" s="73"/>
      <c r="T334" s="74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T334" s="20" t="s">
        <v>165</v>
      </c>
      <c r="AU334" s="20" t="s">
        <v>22</v>
      </c>
    </row>
    <row r="335" s="2" customFormat="1" ht="16.5" customHeight="1">
      <c r="A335" s="39"/>
      <c r="B335" s="173"/>
      <c r="C335" s="217" t="s">
        <v>607</v>
      </c>
      <c r="D335" s="217" t="s">
        <v>249</v>
      </c>
      <c r="E335" s="218" t="s">
        <v>577</v>
      </c>
      <c r="F335" s="219" t="s">
        <v>578</v>
      </c>
      <c r="G335" s="220" t="s">
        <v>384</v>
      </c>
      <c r="H335" s="221">
        <v>1</v>
      </c>
      <c r="I335" s="222"/>
      <c r="J335" s="223">
        <f>ROUND(I335*H335,2)</f>
        <v>0</v>
      </c>
      <c r="K335" s="219" t="s">
        <v>3</v>
      </c>
      <c r="L335" s="224"/>
      <c r="M335" s="225" t="s">
        <v>3</v>
      </c>
      <c r="N335" s="226" t="s">
        <v>45</v>
      </c>
      <c r="O335" s="73"/>
      <c r="P335" s="183">
        <f>O335*H335</f>
        <v>0</v>
      </c>
      <c r="Q335" s="183">
        <v>0.58499999999999996</v>
      </c>
      <c r="R335" s="183">
        <f>Q335*H335</f>
        <v>0.58499999999999996</v>
      </c>
      <c r="S335" s="183">
        <v>0</v>
      </c>
      <c r="T335" s="184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185" t="s">
        <v>202</v>
      </c>
      <c r="AT335" s="185" t="s">
        <v>249</v>
      </c>
      <c r="AU335" s="185" t="s">
        <v>22</v>
      </c>
      <c r="AY335" s="20" t="s">
        <v>156</v>
      </c>
      <c r="BE335" s="186">
        <f>IF(N335="základní",J335,0)</f>
        <v>0</v>
      </c>
      <c r="BF335" s="186">
        <f>IF(N335="snížená",J335,0)</f>
        <v>0</v>
      </c>
      <c r="BG335" s="186">
        <f>IF(N335="zákl. přenesená",J335,0)</f>
        <v>0</v>
      </c>
      <c r="BH335" s="186">
        <f>IF(N335="sníž. přenesená",J335,0)</f>
        <v>0</v>
      </c>
      <c r="BI335" s="186">
        <f>IF(N335="nulová",J335,0)</f>
        <v>0</v>
      </c>
      <c r="BJ335" s="20" t="s">
        <v>81</v>
      </c>
      <c r="BK335" s="186">
        <f>ROUND(I335*H335,2)</f>
        <v>0</v>
      </c>
      <c r="BL335" s="20" t="s">
        <v>163</v>
      </c>
      <c r="BM335" s="185" t="s">
        <v>861</v>
      </c>
    </row>
    <row r="336" s="2" customFormat="1" ht="16.5" customHeight="1">
      <c r="A336" s="39"/>
      <c r="B336" s="173"/>
      <c r="C336" s="174" t="s">
        <v>611</v>
      </c>
      <c r="D336" s="174" t="s">
        <v>158</v>
      </c>
      <c r="E336" s="175" t="s">
        <v>581</v>
      </c>
      <c r="F336" s="176" t="s">
        <v>582</v>
      </c>
      <c r="G336" s="177" t="s">
        <v>384</v>
      </c>
      <c r="H336" s="178">
        <v>1</v>
      </c>
      <c r="I336" s="179"/>
      <c r="J336" s="180">
        <f>ROUND(I336*H336,2)</f>
        <v>0</v>
      </c>
      <c r="K336" s="176" t="s">
        <v>162</v>
      </c>
      <c r="L336" s="40"/>
      <c r="M336" s="181" t="s">
        <v>3</v>
      </c>
      <c r="N336" s="182" t="s">
        <v>45</v>
      </c>
      <c r="O336" s="73"/>
      <c r="P336" s="183">
        <f>O336*H336</f>
        <v>0</v>
      </c>
      <c r="Q336" s="183">
        <v>0.028539999999999999</v>
      </c>
      <c r="R336" s="183">
        <f>Q336*H336</f>
        <v>0.028539999999999999</v>
      </c>
      <c r="S336" s="183">
        <v>0</v>
      </c>
      <c r="T336" s="184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185" t="s">
        <v>163</v>
      </c>
      <c r="AT336" s="185" t="s">
        <v>158</v>
      </c>
      <c r="AU336" s="185" t="s">
        <v>22</v>
      </c>
      <c r="AY336" s="20" t="s">
        <v>156</v>
      </c>
      <c r="BE336" s="186">
        <f>IF(N336="základní",J336,0)</f>
        <v>0</v>
      </c>
      <c r="BF336" s="186">
        <f>IF(N336="snížená",J336,0)</f>
        <v>0</v>
      </c>
      <c r="BG336" s="186">
        <f>IF(N336="zákl. přenesená",J336,0)</f>
        <v>0</v>
      </c>
      <c r="BH336" s="186">
        <f>IF(N336="sníž. přenesená",J336,0)</f>
        <v>0</v>
      </c>
      <c r="BI336" s="186">
        <f>IF(N336="nulová",J336,0)</f>
        <v>0</v>
      </c>
      <c r="BJ336" s="20" t="s">
        <v>81</v>
      </c>
      <c r="BK336" s="186">
        <f>ROUND(I336*H336,2)</f>
        <v>0</v>
      </c>
      <c r="BL336" s="20" t="s">
        <v>163</v>
      </c>
      <c r="BM336" s="185" t="s">
        <v>862</v>
      </c>
    </row>
    <row r="337" s="2" customFormat="1">
      <c r="A337" s="39"/>
      <c r="B337" s="40"/>
      <c r="C337" s="39"/>
      <c r="D337" s="187" t="s">
        <v>165</v>
      </c>
      <c r="E337" s="39"/>
      <c r="F337" s="188" t="s">
        <v>584</v>
      </c>
      <c r="G337" s="39"/>
      <c r="H337" s="39"/>
      <c r="I337" s="189"/>
      <c r="J337" s="39"/>
      <c r="K337" s="39"/>
      <c r="L337" s="40"/>
      <c r="M337" s="190"/>
      <c r="N337" s="191"/>
      <c r="O337" s="73"/>
      <c r="P337" s="73"/>
      <c r="Q337" s="73"/>
      <c r="R337" s="73"/>
      <c r="S337" s="73"/>
      <c r="T337" s="74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T337" s="20" t="s">
        <v>165</v>
      </c>
      <c r="AU337" s="20" t="s">
        <v>22</v>
      </c>
    </row>
    <row r="338" s="2" customFormat="1" ht="16.5" customHeight="1">
      <c r="A338" s="39"/>
      <c r="B338" s="173"/>
      <c r="C338" s="217" t="s">
        <v>616</v>
      </c>
      <c r="D338" s="217" t="s">
        <v>249</v>
      </c>
      <c r="E338" s="218" t="s">
        <v>586</v>
      </c>
      <c r="F338" s="219" t="s">
        <v>587</v>
      </c>
      <c r="G338" s="220" t="s">
        <v>384</v>
      </c>
      <c r="H338" s="221">
        <v>1</v>
      </c>
      <c r="I338" s="222"/>
      <c r="J338" s="223">
        <f>ROUND(I338*H338,2)</f>
        <v>0</v>
      </c>
      <c r="K338" s="219" t="s">
        <v>3</v>
      </c>
      <c r="L338" s="224"/>
      <c r="M338" s="225" t="s">
        <v>3</v>
      </c>
      <c r="N338" s="226" t="s">
        <v>45</v>
      </c>
      <c r="O338" s="73"/>
      <c r="P338" s="183">
        <f>O338*H338</f>
        <v>0</v>
      </c>
      <c r="Q338" s="183">
        <v>2.1000000000000001</v>
      </c>
      <c r="R338" s="183">
        <f>Q338*H338</f>
        <v>2.1000000000000001</v>
      </c>
      <c r="S338" s="183">
        <v>0</v>
      </c>
      <c r="T338" s="184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185" t="s">
        <v>202</v>
      </c>
      <c r="AT338" s="185" t="s">
        <v>249</v>
      </c>
      <c r="AU338" s="185" t="s">
        <v>22</v>
      </c>
      <c r="AY338" s="20" t="s">
        <v>156</v>
      </c>
      <c r="BE338" s="186">
        <f>IF(N338="základní",J338,0)</f>
        <v>0</v>
      </c>
      <c r="BF338" s="186">
        <f>IF(N338="snížená",J338,0)</f>
        <v>0</v>
      </c>
      <c r="BG338" s="186">
        <f>IF(N338="zákl. přenesená",J338,0)</f>
        <v>0</v>
      </c>
      <c r="BH338" s="186">
        <f>IF(N338="sníž. přenesená",J338,0)</f>
        <v>0</v>
      </c>
      <c r="BI338" s="186">
        <f>IF(N338="nulová",J338,0)</f>
        <v>0</v>
      </c>
      <c r="BJ338" s="20" t="s">
        <v>81</v>
      </c>
      <c r="BK338" s="186">
        <f>ROUND(I338*H338,2)</f>
        <v>0</v>
      </c>
      <c r="BL338" s="20" t="s">
        <v>163</v>
      </c>
      <c r="BM338" s="185" t="s">
        <v>863</v>
      </c>
    </row>
    <row r="339" s="2" customFormat="1" ht="16.5" customHeight="1">
      <c r="A339" s="39"/>
      <c r="B339" s="173"/>
      <c r="C339" s="174" t="s">
        <v>620</v>
      </c>
      <c r="D339" s="174" t="s">
        <v>158</v>
      </c>
      <c r="E339" s="175" t="s">
        <v>590</v>
      </c>
      <c r="F339" s="176" t="s">
        <v>591</v>
      </c>
      <c r="G339" s="177" t="s">
        <v>384</v>
      </c>
      <c r="H339" s="178">
        <v>1</v>
      </c>
      <c r="I339" s="179"/>
      <c r="J339" s="180">
        <f>ROUND(I339*H339,2)</f>
        <v>0</v>
      </c>
      <c r="K339" s="176" t="s">
        <v>162</v>
      </c>
      <c r="L339" s="40"/>
      <c r="M339" s="181" t="s">
        <v>3</v>
      </c>
      <c r="N339" s="182" t="s">
        <v>45</v>
      </c>
      <c r="O339" s="73"/>
      <c r="P339" s="183">
        <f>O339*H339</f>
        <v>0</v>
      </c>
      <c r="Q339" s="183">
        <v>0.21734000000000001</v>
      </c>
      <c r="R339" s="183">
        <f>Q339*H339</f>
        <v>0.21734000000000001</v>
      </c>
      <c r="S339" s="183">
        <v>0</v>
      </c>
      <c r="T339" s="184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185" t="s">
        <v>163</v>
      </c>
      <c r="AT339" s="185" t="s">
        <v>158</v>
      </c>
      <c r="AU339" s="185" t="s">
        <v>22</v>
      </c>
      <c r="AY339" s="20" t="s">
        <v>156</v>
      </c>
      <c r="BE339" s="186">
        <f>IF(N339="základní",J339,0)</f>
        <v>0</v>
      </c>
      <c r="BF339" s="186">
        <f>IF(N339="snížená",J339,0)</f>
        <v>0</v>
      </c>
      <c r="BG339" s="186">
        <f>IF(N339="zákl. přenesená",J339,0)</f>
        <v>0</v>
      </c>
      <c r="BH339" s="186">
        <f>IF(N339="sníž. přenesená",J339,0)</f>
        <v>0</v>
      </c>
      <c r="BI339" s="186">
        <f>IF(N339="nulová",J339,0)</f>
        <v>0</v>
      </c>
      <c r="BJ339" s="20" t="s">
        <v>81</v>
      </c>
      <c r="BK339" s="186">
        <f>ROUND(I339*H339,2)</f>
        <v>0</v>
      </c>
      <c r="BL339" s="20" t="s">
        <v>163</v>
      </c>
      <c r="BM339" s="185" t="s">
        <v>864</v>
      </c>
    </row>
    <row r="340" s="2" customFormat="1">
      <c r="A340" s="39"/>
      <c r="B340" s="40"/>
      <c r="C340" s="39"/>
      <c r="D340" s="187" t="s">
        <v>165</v>
      </c>
      <c r="E340" s="39"/>
      <c r="F340" s="188" t="s">
        <v>593</v>
      </c>
      <c r="G340" s="39"/>
      <c r="H340" s="39"/>
      <c r="I340" s="189"/>
      <c r="J340" s="39"/>
      <c r="K340" s="39"/>
      <c r="L340" s="40"/>
      <c r="M340" s="190"/>
      <c r="N340" s="191"/>
      <c r="O340" s="73"/>
      <c r="P340" s="73"/>
      <c r="Q340" s="73"/>
      <c r="R340" s="73"/>
      <c r="S340" s="73"/>
      <c r="T340" s="74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20" t="s">
        <v>165</v>
      </c>
      <c r="AU340" s="20" t="s">
        <v>22</v>
      </c>
    </row>
    <row r="341" s="2" customFormat="1" ht="16.5" customHeight="1">
      <c r="A341" s="39"/>
      <c r="B341" s="173"/>
      <c r="C341" s="217" t="s">
        <v>624</v>
      </c>
      <c r="D341" s="217" t="s">
        <v>249</v>
      </c>
      <c r="E341" s="218" t="s">
        <v>595</v>
      </c>
      <c r="F341" s="219" t="s">
        <v>596</v>
      </c>
      <c r="G341" s="220" t="s">
        <v>384</v>
      </c>
      <c r="H341" s="221">
        <v>1</v>
      </c>
      <c r="I341" s="222"/>
      <c r="J341" s="223">
        <f>ROUND(I341*H341,2)</f>
        <v>0</v>
      </c>
      <c r="K341" s="219" t="s">
        <v>3</v>
      </c>
      <c r="L341" s="224"/>
      <c r="M341" s="225" t="s">
        <v>3</v>
      </c>
      <c r="N341" s="226" t="s">
        <v>45</v>
      </c>
      <c r="O341" s="73"/>
      <c r="P341" s="183">
        <f>O341*H341</f>
        <v>0</v>
      </c>
      <c r="Q341" s="183">
        <v>0.071999999999999995</v>
      </c>
      <c r="R341" s="183">
        <f>Q341*H341</f>
        <v>0.071999999999999995</v>
      </c>
      <c r="S341" s="183">
        <v>0</v>
      </c>
      <c r="T341" s="184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185" t="s">
        <v>202</v>
      </c>
      <c r="AT341" s="185" t="s">
        <v>249</v>
      </c>
      <c r="AU341" s="185" t="s">
        <v>22</v>
      </c>
      <c r="AY341" s="20" t="s">
        <v>156</v>
      </c>
      <c r="BE341" s="186">
        <f>IF(N341="základní",J341,0)</f>
        <v>0</v>
      </c>
      <c r="BF341" s="186">
        <f>IF(N341="snížená",J341,0)</f>
        <v>0</v>
      </c>
      <c r="BG341" s="186">
        <f>IF(N341="zákl. přenesená",J341,0)</f>
        <v>0</v>
      </c>
      <c r="BH341" s="186">
        <f>IF(N341="sníž. přenesená",J341,0)</f>
        <v>0</v>
      </c>
      <c r="BI341" s="186">
        <f>IF(N341="nulová",J341,0)</f>
        <v>0</v>
      </c>
      <c r="BJ341" s="20" t="s">
        <v>81</v>
      </c>
      <c r="BK341" s="186">
        <f>ROUND(I341*H341,2)</f>
        <v>0</v>
      </c>
      <c r="BL341" s="20" t="s">
        <v>163</v>
      </c>
      <c r="BM341" s="185" t="s">
        <v>865</v>
      </c>
    </row>
    <row r="342" s="2" customFormat="1" ht="16.5" customHeight="1">
      <c r="A342" s="39"/>
      <c r="B342" s="173"/>
      <c r="C342" s="174" t="s">
        <v>629</v>
      </c>
      <c r="D342" s="174" t="s">
        <v>158</v>
      </c>
      <c r="E342" s="175" t="s">
        <v>866</v>
      </c>
      <c r="F342" s="176" t="s">
        <v>867</v>
      </c>
      <c r="G342" s="177" t="s">
        <v>384</v>
      </c>
      <c r="H342" s="178">
        <v>25</v>
      </c>
      <c r="I342" s="179"/>
      <c r="J342" s="180">
        <f>ROUND(I342*H342,2)</f>
        <v>0</v>
      </c>
      <c r="K342" s="176" t="s">
        <v>162</v>
      </c>
      <c r="L342" s="40"/>
      <c r="M342" s="181" t="s">
        <v>3</v>
      </c>
      <c r="N342" s="182" t="s">
        <v>45</v>
      </c>
      <c r="O342" s="73"/>
      <c r="P342" s="183">
        <f>O342*H342</f>
        <v>0</v>
      </c>
      <c r="Q342" s="183">
        <v>0</v>
      </c>
      <c r="R342" s="183">
        <f>Q342*H342</f>
        <v>0</v>
      </c>
      <c r="S342" s="183">
        <v>0</v>
      </c>
      <c r="T342" s="184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185" t="s">
        <v>163</v>
      </c>
      <c r="AT342" s="185" t="s">
        <v>158</v>
      </c>
      <c r="AU342" s="185" t="s">
        <v>22</v>
      </c>
      <c r="AY342" s="20" t="s">
        <v>156</v>
      </c>
      <c r="BE342" s="186">
        <f>IF(N342="základní",J342,0)</f>
        <v>0</v>
      </c>
      <c r="BF342" s="186">
        <f>IF(N342="snížená",J342,0)</f>
        <v>0</v>
      </c>
      <c r="BG342" s="186">
        <f>IF(N342="zákl. přenesená",J342,0)</f>
        <v>0</v>
      </c>
      <c r="BH342" s="186">
        <f>IF(N342="sníž. přenesená",J342,0)</f>
        <v>0</v>
      </c>
      <c r="BI342" s="186">
        <f>IF(N342="nulová",J342,0)</f>
        <v>0</v>
      </c>
      <c r="BJ342" s="20" t="s">
        <v>81</v>
      </c>
      <c r="BK342" s="186">
        <f>ROUND(I342*H342,2)</f>
        <v>0</v>
      </c>
      <c r="BL342" s="20" t="s">
        <v>163</v>
      </c>
      <c r="BM342" s="185" t="s">
        <v>868</v>
      </c>
    </row>
    <row r="343" s="2" customFormat="1">
      <c r="A343" s="39"/>
      <c r="B343" s="40"/>
      <c r="C343" s="39"/>
      <c r="D343" s="187" t="s">
        <v>165</v>
      </c>
      <c r="E343" s="39"/>
      <c r="F343" s="188" t="s">
        <v>869</v>
      </c>
      <c r="G343" s="39"/>
      <c r="H343" s="39"/>
      <c r="I343" s="189"/>
      <c r="J343" s="39"/>
      <c r="K343" s="39"/>
      <c r="L343" s="40"/>
      <c r="M343" s="190"/>
      <c r="N343" s="191"/>
      <c r="O343" s="73"/>
      <c r="P343" s="73"/>
      <c r="Q343" s="73"/>
      <c r="R343" s="73"/>
      <c r="S343" s="73"/>
      <c r="T343" s="74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20" t="s">
        <v>165</v>
      </c>
      <c r="AU343" s="20" t="s">
        <v>22</v>
      </c>
    </row>
    <row r="344" s="2" customFormat="1" ht="16.5" customHeight="1">
      <c r="A344" s="39"/>
      <c r="B344" s="173"/>
      <c r="C344" s="217" t="s">
        <v>635</v>
      </c>
      <c r="D344" s="217" t="s">
        <v>249</v>
      </c>
      <c r="E344" s="218" t="s">
        <v>870</v>
      </c>
      <c r="F344" s="219" t="s">
        <v>871</v>
      </c>
      <c r="G344" s="220" t="s">
        <v>384</v>
      </c>
      <c r="H344" s="221">
        <v>25</v>
      </c>
      <c r="I344" s="222"/>
      <c r="J344" s="223">
        <f>ROUND(I344*H344,2)</f>
        <v>0</v>
      </c>
      <c r="K344" s="219" t="s">
        <v>3</v>
      </c>
      <c r="L344" s="224"/>
      <c r="M344" s="225" t="s">
        <v>3</v>
      </c>
      <c r="N344" s="226" t="s">
        <v>45</v>
      </c>
      <c r="O344" s="73"/>
      <c r="P344" s="183">
        <f>O344*H344</f>
        <v>0</v>
      </c>
      <c r="Q344" s="183">
        <v>0</v>
      </c>
      <c r="R344" s="183">
        <f>Q344*H344</f>
        <v>0</v>
      </c>
      <c r="S344" s="183">
        <v>0</v>
      </c>
      <c r="T344" s="184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185" t="s">
        <v>202</v>
      </c>
      <c r="AT344" s="185" t="s">
        <v>249</v>
      </c>
      <c r="AU344" s="185" t="s">
        <v>22</v>
      </c>
      <c r="AY344" s="20" t="s">
        <v>156</v>
      </c>
      <c r="BE344" s="186">
        <f>IF(N344="základní",J344,0)</f>
        <v>0</v>
      </c>
      <c r="BF344" s="186">
        <f>IF(N344="snížená",J344,0)</f>
        <v>0</v>
      </c>
      <c r="BG344" s="186">
        <f>IF(N344="zákl. přenesená",J344,0)</f>
        <v>0</v>
      </c>
      <c r="BH344" s="186">
        <f>IF(N344="sníž. přenesená",J344,0)</f>
        <v>0</v>
      </c>
      <c r="BI344" s="186">
        <f>IF(N344="nulová",J344,0)</f>
        <v>0</v>
      </c>
      <c r="BJ344" s="20" t="s">
        <v>81</v>
      </c>
      <c r="BK344" s="186">
        <f>ROUND(I344*H344,2)</f>
        <v>0</v>
      </c>
      <c r="BL344" s="20" t="s">
        <v>163</v>
      </c>
      <c r="BM344" s="185" t="s">
        <v>872</v>
      </c>
    </row>
    <row r="345" s="2" customFormat="1" ht="16.5" customHeight="1">
      <c r="A345" s="39"/>
      <c r="B345" s="173"/>
      <c r="C345" s="174" t="s">
        <v>643</v>
      </c>
      <c r="D345" s="174" t="s">
        <v>158</v>
      </c>
      <c r="E345" s="175" t="s">
        <v>599</v>
      </c>
      <c r="F345" s="176" t="s">
        <v>600</v>
      </c>
      <c r="G345" s="177" t="s">
        <v>384</v>
      </c>
      <c r="H345" s="178">
        <v>9</v>
      </c>
      <c r="I345" s="179"/>
      <c r="J345" s="180">
        <f>ROUND(I345*H345,2)</f>
        <v>0</v>
      </c>
      <c r="K345" s="176" t="s">
        <v>162</v>
      </c>
      <c r="L345" s="40"/>
      <c r="M345" s="181" t="s">
        <v>3</v>
      </c>
      <c r="N345" s="182" t="s">
        <v>45</v>
      </c>
      <c r="O345" s="73"/>
      <c r="P345" s="183">
        <f>O345*H345</f>
        <v>0</v>
      </c>
      <c r="Q345" s="183">
        <v>0.12303</v>
      </c>
      <c r="R345" s="183">
        <f>Q345*H345</f>
        <v>1.10727</v>
      </c>
      <c r="S345" s="183">
        <v>0</v>
      </c>
      <c r="T345" s="184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185" t="s">
        <v>163</v>
      </c>
      <c r="AT345" s="185" t="s">
        <v>158</v>
      </c>
      <c r="AU345" s="185" t="s">
        <v>22</v>
      </c>
      <c r="AY345" s="20" t="s">
        <v>156</v>
      </c>
      <c r="BE345" s="186">
        <f>IF(N345="základní",J345,0)</f>
        <v>0</v>
      </c>
      <c r="BF345" s="186">
        <f>IF(N345="snížená",J345,0)</f>
        <v>0</v>
      </c>
      <c r="BG345" s="186">
        <f>IF(N345="zákl. přenesená",J345,0)</f>
        <v>0</v>
      </c>
      <c r="BH345" s="186">
        <f>IF(N345="sníž. přenesená",J345,0)</f>
        <v>0</v>
      </c>
      <c r="BI345" s="186">
        <f>IF(N345="nulová",J345,0)</f>
        <v>0</v>
      </c>
      <c r="BJ345" s="20" t="s">
        <v>81</v>
      </c>
      <c r="BK345" s="186">
        <f>ROUND(I345*H345,2)</f>
        <v>0</v>
      </c>
      <c r="BL345" s="20" t="s">
        <v>163</v>
      </c>
      <c r="BM345" s="185" t="s">
        <v>873</v>
      </c>
    </row>
    <row r="346" s="2" customFormat="1">
      <c r="A346" s="39"/>
      <c r="B346" s="40"/>
      <c r="C346" s="39"/>
      <c r="D346" s="187" t="s">
        <v>165</v>
      </c>
      <c r="E346" s="39"/>
      <c r="F346" s="188" t="s">
        <v>602</v>
      </c>
      <c r="G346" s="39"/>
      <c r="H346" s="39"/>
      <c r="I346" s="189"/>
      <c r="J346" s="39"/>
      <c r="K346" s="39"/>
      <c r="L346" s="40"/>
      <c r="M346" s="190"/>
      <c r="N346" s="191"/>
      <c r="O346" s="73"/>
      <c r="P346" s="73"/>
      <c r="Q346" s="73"/>
      <c r="R346" s="73"/>
      <c r="S346" s="73"/>
      <c r="T346" s="74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T346" s="20" t="s">
        <v>165</v>
      </c>
      <c r="AU346" s="20" t="s">
        <v>22</v>
      </c>
    </row>
    <row r="347" s="2" customFormat="1" ht="24.15" customHeight="1">
      <c r="A347" s="39"/>
      <c r="B347" s="173"/>
      <c r="C347" s="217" t="s">
        <v>874</v>
      </c>
      <c r="D347" s="217" t="s">
        <v>249</v>
      </c>
      <c r="E347" s="218" t="s">
        <v>604</v>
      </c>
      <c r="F347" s="219" t="s">
        <v>605</v>
      </c>
      <c r="G347" s="220" t="s">
        <v>384</v>
      </c>
      <c r="H347" s="221">
        <v>9</v>
      </c>
      <c r="I347" s="222"/>
      <c r="J347" s="223">
        <f>ROUND(I347*H347,2)</f>
        <v>0</v>
      </c>
      <c r="K347" s="219" t="s">
        <v>3</v>
      </c>
      <c r="L347" s="224"/>
      <c r="M347" s="225" t="s">
        <v>3</v>
      </c>
      <c r="N347" s="226" t="s">
        <v>45</v>
      </c>
      <c r="O347" s="73"/>
      <c r="P347" s="183">
        <f>O347*H347</f>
        <v>0</v>
      </c>
      <c r="Q347" s="183">
        <v>0.012999999999999999</v>
      </c>
      <c r="R347" s="183">
        <f>Q347*H347</f>
        <v>0.11699999999999999</v>
      </c>
      <c r="S347" s="183">
        <v>0</v>
      </c>
      <c r="T347" s="184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185" t="s">
        <v>202</v>
      </c>
      <c r="AT347" s="185" t="s">
        <v>249</v>
      </c>
      <c r="AU347" s="185" t="s">
        <v>22</v>
      </c>
      <c r="AY347" s="20" t="s">
        <v>156</v>
      </c>
      <c r="BE347" s="186">
        <f>IF(N347="základní",J347,0)</f>
        <v>0</v>
      </c>
      <c r="BF347" s="186">
        <f>IF(N347="snížená",J347,0)</f>
        <v>0</v>
      </c>
      <c r="BG347" s="186">
        <f>IF(N347="zákl. přenesená",J347,0)</f>
        <v>0</v>
      </c>
      <c r="BH347" s="186">
        <f>IF(N347="sníž. přenesená",J347,0)</f>
        <v>0</v>
      </c>
      <c r="BI347" s="186">
        <f>IF(N347="nulová",J347,0)</f>
        <v>0</v>
      </c>
      <c r="BJ347" s="20" t="s">
        <v>81</v>
      </c>
      <c r="BK347" s="186">
        <f>ROUND(I347*H347,2)</f>
        <v>0</v>
      </c>
      <c r="BL347" s="20" t="s">
        <v>163</v>
      </c>
      <c r="BM347" s="185" t="s">
        <v>875</v>
      </c>
    </row>
    <row r="348" s="2" customFormat="1" ht="16.5" customHeight="1">
      <c r="A348" s="39"/>
      <c r="B348" s="173"/>
      <c r="C348" s="174" t="s">
        <v>876</v>
      </c>
      <c r="D348" s="174" t="s">
        <v>158</v>
      </c>
      <c r="E348" s="175" t="s">
        <v>612</v>
      </c>
      <c r="F348" s="176" t="s">
        <v>613</v>
      </c>
      <c r="G348" s="177" t="s">
        <v>384</v>
      </c>
      <c r="H348" s="178">
        <v>2</v>
      </c>
      <c r="I348" s="179"/>
      <c r="J348" s="180">
        <f>ROUND(I348*H348,2)</f>
        <v>0</v>
      </c>
      <c r="K348" s="176" t="s">
        <v>162</v>
      </c>
      <c r="L348" s="40"/>
      <c r="M348" s="181" t="s">
        <v>3</v>
      </c>
      <c r="N348" s="182" t="s">
        <v>45</v>
      </c>
      <c r="O348" s="73"/>
      <c r="P348" s="183">
        <f>O348*H348</f>
        <v>0</v>
      </c>
      <c r="Q348" s="183">
        <v>0.32906000000000002</v>
      </c>
      <c r="R348" s="183">
        <f>Q348*H348</f>
        <v>0.65812000000000004</v>
      </c>
      <c r="S348" s="183">
        <v>0</v>
      </c>
      <c r="T348" s="184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185" t="s">
        <v>163</v>
      </c>
      <c r="AT348" s="185" t="s">
        <v>158</v>
      </c>
      <c r="AU348" s="185" t="s">
        <v>22</v>
      </c>
      <c r="AY348" s="20" t="s">
        <v>156</v>
      </c>
      <c r="BE348" s="186">
        <f>IF(N348="základní",J348,0)</f>
        <v>0</v>
      </c>
      <c r="BF348" s="186">
        <f>IF(N348="snížená",J348,0)</f>
        <v>0</v>
      </c>
      <c r="BG348" s="186">
        <f>IF(N348="zákl. přenesená",J348,0)</f>
        <v>0</v>
      </c>
      <c r="BH348" s="186">
        <f>IF(N348="sníž. přenesená",J348,0)</f>
        <v>0</v>
      </c>
      <c r="BI348" s="186">
        <f>IF(N348="nulová",J348,0)</f>
        <v>0</v>
      </c>
      <c r="BJ348" s="20" t="s">
        <v>81</v>
      </c>
      <c r="BK348" s="186">
        <f>ROUND(I348*H348,2)</f>
        <v>0</v>
      </c>
      <c r="BL348" s="20" t="s">
        <v>163</v>
      </c>
      <c r="BM348" s="185" t="s">
        <v>877</v>
      </c>
    </row>
    <row r="349" s="2" customFormat="1">
      <c r="A349" s="39"/>
      <c r="B349" s="40"/>
      <c r="C349" s="39"/>
      <c r="D349" s="187" t="s">
        <v>165</v>
      </c>
      <c r="E349" s="39"/>
      <c r="F349" s="188" t="s">
        <v>615</v>
      </c>
      <c r="G349" s="39"/>
      <c r="H349" s="39"/>
      <c r="I349" s="189"/>
      <c r="J349" s="39"/>
      <c r="K349" s="39"/>
      <c r="L349" s="40"/>
      <c r="M349" s="190"/>
      <c r="N349" s="191"/>
      <c r="O349" s="73"/>
      <c r="P349" s="73"/>
      <c r="Q349" s="73"/>
      <c r="R349" s="73"/>
      <c r="S349" s="73"/>
      <c r="T349" s="74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T349" s="20" t="s">
        <v>165</v>
      </c>
      <c r="AU349" s="20" t="s">
        <v>22</v>
      </c>
    </row>
    <row r="350" s="2" customFormat="1" ht="24.15" customHeight="1">
      <c r="A350" s="39"/>
      <c r="B350" s="173"/>
      <c r="C350" s="217" t="s">
        <v>878</v>
      </c>
      <c r="D350" s="217" t="s">
        <v>249</v>
      </c>
      <c r="E350" s="218" t="s">
        <v>617</v>
      </c>
      <c r="F350" s="219" t="s">
        <v>618</v>
      </c>
      <c r="G350" s="220" t="s">
        <v>384</v>
      </c>
      <c r="H350" s="221">
        <v>2</v>
      </c>
      <c r="I350" s="222"/>
      <c r="J350" s="223">
        <f>ROUND(I350*H350,2)</f>
        <v>0</v>
      </c>
      <c r="K350" s="219" t="s">
        <v>3</v>
      </c>
      <c r="L350" s="224"/>
      <c r="M350" s="225" t="s">
        <v>3</v>
      </c>
      <c r="N350" s="226" t="s">
        <v>45</v>
      </c>
      <c r="O350" s="73"/>
      <c r="P350" s="183">
        <f>O350*H350</f>
        <v>0</v>
      </c>
      <c r="Q350" s="183">
        <v>0.025649999999999999</v>
      </c>
      <c r="R350" s="183">
        <f>Q350*H350</f>
        <v>0.051299999999999998</v>
      </c>
      <c r="S350" s="183">
        <v>0</v>
      </c>
      <c r="T350" s="184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185" t="s">
        <v>202</v>
      </c>
      <c r="AT350" s="185" t="s">
        <v>249</v>
      </c>
      <c r="AU350" s="185" t="s">
        <v>22</v>
      </c>
      <c r="AY350" s="20" t="s">
        <v>156</v>
      </c>
      <c r="BE350" s="186">
        <f>IF(N350="základní",J350,0)</f>
        <v>0</v>
      </c>
      <c r="BF350" s="186">
        <f>IF(N350="snížená",J350,0)</f>
        <v>0</v>
      </c>
      <c r="BG350" s="186">
        <f>IF(N350="zákl. přenesená",J350,0)</f>
        <v>0</v>
      </c>
      <c r="BH350" s="186">
        <f>IF(N350="sníž. přenesená",J350,0)</f>
        <v>0</v>
      </c>
      <c r="BI350" s="186">
        <f>IF(N350="nulová",J350,0)</f>
        <v>0</v>
      </c>
      <c r="BJ350" s="20" t="s">
        <v>81</v>
      </c>
      <c r="BK350" s="186">
        <f>ROUND(I350*H350,2)</f>
        <v>0</v>
      </c>
      <c r="BL350" s="20" t="s">
        <v>163</v>
      </c>
      <c r="BM350" s="185" t="s">
        <v>879</v>
      </c>
    </row>
    <row r="351" s="2" customFormat="1" ht="24.15" customHeight="1">
      <c r="A351" s="39"/>
      <c r="B351" s="173"/>
      <c r="C351" s="217" t="s">
        <v>880</v>
      </c>
      <c r="D351" s="217" t="s">
        <v>249</v>
      </c>
      <c r="E351" s="218" t="s">
        <v>621</v>
      </c>
      <c r="F351" s="219" t="s">
        <v>622</v>
      </c>
      <c r="G351" s="220" t="s">
        <v>384</v>
      </c>
      <c r="H351" s="221">
        <v>2</v>
      </c>
      <c r="I351" s="222"/>
      <c r="J351" s="223">
        <f>ROUND(I351*H351,2)</f>
        <v>0</v>
      </c>
      <c r="K351" s="219" t="s">
        <v>3</v>
      </c>
      <c r="L351" s="224"/>
      <c r="M351" s="225" t="s">
        <v>3</v>
      </c>
      <c r="N351" s="226" t="s">
        <v>45</v>
      </c>
      <c r="O351" s="73"/>
      <c r="P351" s="183">
        <f>O351*H351</f>
        <v>0</v>
      </c>
      <c r="Q351" s="183">
        <v>0.0027000000000000001</v>
      </c>
      <c r="R351" s="183">
        <f>Q351*H351</f>
        <v>0.0054000000000000003</v>
      </c>
      <c r="S351" s="183">
        <v>0</v>
      </c>
      <c r="T351" s="184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185" t="s">
        <v>202</v>
      </c>
      <c r="AT351" s="185" t="s">
        <v>249</v>
      </c>
      <c r="AU351" s="185" t="s">
        <v>22</v>
      </c>
      <c r="AY351" s="20" t="s">
        <v>156</v>
      </c>
      <c r="BE351" s="186">
        <f>IF(N351="základní",J351,0)</f>
        <v>0</v>
      </c>
      <c r="BF351" s="186">
        <f>IF(N351="snížená",J351,0)</f>
        <v>0</v>
      </c>
      <c r="BG351" s="186">
        <f>IF(N351="zákl. přenesená",J351,0)</f>
        <v>0</v>
      </c>
      <c r="BH351" s="186">
        <f>IF(N351="sníž. přenesená",J351,0)</f>
        <v>0</v>
      </c>
      <c r="BI351" s="186">
        <f>IF(N351="nulová",J351,0)</f>
        <v>0</v>
      </c>
      <c r="BJ351" s="20" t="s">
        <v>81</v>
      </c>
      <c r="BK351" s="186">
        <f>ROUND(I351*H351,2)</f>
        <v>0</v>
      </c>
      <c r="BL351" s="20" t="s">
        <v>163</v>
      </c>
      <c r="BM351" s="185" t="s">
        <v>881</v>
      </c>
    </row>
    <row r="352" s="2" customFormat="1" ht="16.5" customHeight="1">
      <c r="A352" s="39"/>
      <c r="B352" s="173"/>
      <c r="C352" s="174" t="s">
        <v>882</v>
      </c>
      <c r="D352" s="174" t="s">
        <v>158</v>
      </c>
      <c r="E352" s="175" t="s">
        <v>625</v>
      </c>
      <c r="F352" s="176" t="s">
        <v>626</v>
      </c>
      <c r="G352" s="177" t="s">
        <v>384</v>
      </c>
      <c r="H352" s="178">
        <v>8</v>
      </c>
      <c r="I352" s="179"/>
      <c r="J352" s="180">
        <f>ROUND(I352*H352,2)</f>
        <v>0</v>
      </c>
      <c r="K352" s="176" t="s">
        <v>162</v>
      </c>
      <c r="L352" s="40"/>
      <c r="M352" s="181" t="s">
        <v>3</v>
      </c>
      <c r="N352" s="182" t="s">
        <v>45</v>
      </c>
      <c r="O352" s="73"/>
      <c r="P352" s="183">
        <f>O352*H352</f>
        <v>0</v>
      </c>
      <c r="Q352" s="183">
        <v>0.00016000000000000001</v>
      </c>
      <c r="R352" s="183">
        <f>Q352*H352</f>
        <v>0.0012800000000000001</v>
      </c>
      <c r="S352" s="183">
        <v>0</v>
      </c>
      <c r="T352" s="184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185" t="s">
        <v>163</v>
      </c>
      <c r="AT352" s="185" t="s">
        <v>158</v>
      </c>
      <c r="AU352" s="185" t="s">
        <v>22</v>
      </c>
      <c r="AY352" s="20" t="s">
        <v>156</v>
      </c>
      <c r="BE352" s="186">
        <f>IF(N352="základní",J352,0)</f>
        <v>0</v>
      </c>
      <c r="BF352" s="186">
        <f>IF(N352="snížená",J352,0)</f>
        <v>0</v>
      </c>
      <c r="BG352" s="186">
        <f>IF(N352="zákl. přenesená",J352,0)</f>
        <v>0</v>
      </c>
      <c r="BH352" s="186">
        <f>IF(N352="sníž. přenesená",J352,0)</f>
        <v>0</v>
      </c>
      <c r="BI352" s="186">
        <f>IF(N352="nulová",J352,0)</f>
        <v>0</v>
      </c>
      <c r="BJ352" s="20" t="s">
        <v>81</v>
      </c>
      <c r="BK352" s="186">
        <f>ROUND(I352*H352,2)</f>
        <v>0</v>
      </c>
      <c r="BL352" s="20" t="s">
        <v>163</v>
      </c>
      <c r="BM352" s="185" t="s">
        <v>883</v>
      </c>
    </row>
    <row r="353" s="2" customFormat="1">
      <c r="A353" s="39"/>
      <c r="B353" s="40"/>
      <c r="C353" s="39"/>
      <c r="D353" s="187" t="s">
        <v>165</v>
      </c>
      <c r="E353" s="39"/>
      <c r="F353" s="188" t="s">
        <v>628</v>
      </c>
      <c r="G353" s="39"/>
      <c r="H353" s="39"/>
      <c r="I353" s="189"/>
      <c r="J353" s="39"/>
      <c r="K353" s="39"/>
      <c r="L353" s="40"/>
      <c r="M353" s="190"/>
      <c r="N353" s="191"/>
      <c r="O353" s="73"/>
      <c r="P353" s="73"/>
      <c r="Q353" s="73"/>
      <c r="R353" s="73"/>
      <c r="S353" s="73"/>
      <c r="T353" s="74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T353" s="20" t="s">
        <v>165</v>
      </c>
      <c r="AU353" s="20" t="s">
        <v>22</v>
      </c>
    </row>
    <row r="354" s="2" customFormat="1" ht="16.5" customHeight="1">
      <c r="A354" s="39"/>
      <c r="B354" s="173"/>
      <c r="C354" s="174" t="s">
        <v>884</v>
      </c>
      <c r="D354" s="174" t="s">
        <v>158</v>
      </c>
      <c r="E354" s="175" t="s">
        <v>630</v>
      </c>
      <c r="F354" s="176" t="s">
        <v>631</v>
      </c>
      <c r="G354" s="177" t="s">
        <v>161</v>
      </c>
      <c r="H354" s="178">
        <v>829.5</v>
      </c>
      <c r="I354" s="179"/>
      <c r="J354" s="180">
        <f>ROUND(I354*H354,2)</f>
        <v>0</v>
      </c>
      <c r="K354" s="176" t="s">
        <v>162</v>
      </c>
      <c r="L354" s="40"/>
      <c r="M354" s="181" t="s">
        <v>3</v>
      </c>
      <c r="N354" s="182" t="s">
        <v>45</v>
      </c>
      <c r="O354" s="73"/>
      <c r="P354" s="183">
        <f>O354*H354</f>
        <v>0</v>
      </c>
      <c r="Q354" s="183">
        <v>0.00019000000000000001</v>
      </c>
      <c r="R354" s="183">
        <f>Q354*H354</f>
        <v>0.157605</v>
      </c>
      <c r="S354" s="183">
        <v>0</v>
      </c>
      <c r="T354" s="184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185" t="s">
        <v>163</v>
      </c>
      <c r="AT354" s="185" t="s">
        <v>158</v>
      </c>
      <c r="AU354" s="185" t="s">
        <v>22</v>
      </c>
      <c r="AY354" s="20" t="s">
        <v>156</v>
      </c>
      <c r="BE354" s="186">
        <f>IF(N354="základní",J354,0)</f>
        <v>0</v>
      </c>
      <c r="BF354" s="186">
        <f>IF(N354="snížená",J354,0)</f>
        <v>0</v>
      </c>
      <c r="BG354" s="186">
        <f>IF(N354="zákl. přenesená",J354,0)</f>
        <v>0</v>
      </c>
      <c r="BH354" s="186">
        <f>IF(N354="sníž. přenesená",J354,0)</f>
        <v>0</v>
      </c>
      <c r="BI354" s="186">
        <f>IF(N354="nulová",J354,0)</f>
        <v>0</v>
      </c>
      <c r="BJ354" s="20" t="s">
        <v>81</v>
      </c>
      <c r="BK354" s="186">
        <f>ROUND(I354*H354,2)</f>
        <v>0</v>
      </c>
      <c r="BL354" s="20" t="s">
        <v>163</v>
      </c>
      <c r="BM354" s="185" t="s">
        <v>885</v>
      </c>
    </row>
    <row r="355" s="2" customFormat="1">
      <c r="A355" s="39"/>
      <c r="B355" s="40"/>
      <c r="C355" s="39"/>
      <c r="D355" s="187" t="s">
        <v>165</v>
      </c>
      <c r="E355" s="39"/>
      <c r="F355" s="188" t="s">
        <v>633</v>
      </c>
      <c r="G355" s="39"/>
      <c r="H355" s="39"/>
      <c r="I355" s="189"/>
      <c r="J355" s="39"/>
      <c r="K355" s="39"/>
      <c r="L355" s="40"/>
      <c r="M355" s="190"/>
      <c r="N355" s="191"/>
      <c r="O355" s="73"/>
      <c r="P355" s="73"/>
      <c r="Q355" s="73"/>
      <c r="R355" s="73"/>
      <c r="S355" s="73"/>
      <c r="T355" s="74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20" t="s">
        <v>165</v>
      </c>
      <c r="AU355" s="20" t="s">
        <v>22</v>
      </c>
    </row>
    <row r="356" s="13" customFormat="1">
      <c r="A356" s="13"/>
      <c r="B356" s="192"/>
      <c r="C356" s="13"/>
      <c r="D356" s="193" t="s">
        <v>167</v>
      </c>
      <c r="E356" s="194" t="s">
        <v>3</v>
      </c>
      <c r="F356" s="195" t="s">
        <v>886</v>
      </c>
      <c r="G356" s="13"/>
      <c r="H356" s="196">
        <v>829.5</v>
      </c>
      <c r="I356" s="197"/>
      <c r="J356" s="13"/>
      <c r="K356" s="13"/>
      <c r="L356" s="192"/>
      <c r="M356" s="198"/>
      <c r="N356" s="199"/>
      <c r="O356" s="199"/>
      <c r="P356" s="199"/>
      <c r="Q356" s="199"/>
      <c r="R356" s="199"/>
      <c r="S356" s="199"/>
      <c r="T356" s="200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194" t="s">
        <v>167</v>
      </c>
      <c r="AU356" s="194" t="s">
        <v>22</v>
      </c>
      <c r="AV356" s="13" t="s">
        <v>22</v>
      </c>
      <c r="AW356" s="13" t="s">
        <v>36</v>
      </c>
      <c r="AX356" s="13" t="s">
        <v>74</v>
      </c>
      <c r="AY356" s="194" t="s">
        <v>156</v>
      </c>
    </row>
    <row r="357" s="14" customFormat="1">
      <c r="A357" s="14"/>
      <c r="B357" s="201"/>
      <c r="C357" s="14"/>
      <c r="D357" s="193" t="s">
        <v>167</v>
      </c>
      <c r="E357" s="202" t="s">
        <v>3</v>
      </c>
      <c r="F357" s="203" t="s">
        <v>174</v>
      </c>
      <c r="G357" s="14"/>
      <c r="H357" s="204">
        <v>829.5</v>
      </c>
      <c r="I357" s="205"/>
      <c r="J357" s="14"/>
      <c r="K357" s="14"/>
      <c r="L357" s="201"/>
      <c r="M357" s="206"/>
      <c r="N357" s="207"/>
      <c r="O357" s="207"/>
      <c r="P357" s="207"/>
      <c r="Q357" s="207"/>
      <c r="R357" s="207"/>
      <c r="S357" s="207"/>
      <c r="T357" s="208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02" t="s">
        <v>167</v>
      </c>
      <c r="AU357" s="202" t="s">
        <v>22</v>
      </c>
      <c r="AV357" s="14" t="s">
        <v>163</v>
      </c>
      <c r="AW357" s="14" t="s">
        <v>36</v>
      </c>
      <c r="AX357" s="14" t="s">
        <v>81</v>
      </c>
      <c r="AY357" s="202" t="s">
        <v>156</v>
      </c>
    </row>
    <row r="358" s="2" customFormat="1" ht="16.5" customHeight="1">
      <c r="A358" s="39"/>
      <c r="B358" s="173"/>
      <c r="C358" s="174" t="s">
        <v>887</v>
      </c>
      <c r="D358" s="174" t="s">
        <v>158</v>
      </c>
      <c r="E358" s="175" t="s">
        <v>636</v>
      </c>
      <c r="F358" s="176" t="s">
        <v>637</v>
      </c>
      <c r="G358" s="177" t="s">
        <v>161</v>
      </c>
      <c r="H358" s="178">
        <v>51</v>
      </c>
      <c r="I358" s="179"/>
      <c r="J358" s="180">
        <f>ROUND(I358*H358,2)</f>
        <v>0</v>
      </c>
      <c r="K358" s="176" t="s">
        <v>162</v>
      </c>
      <c r="L358" s="40"/>
      <c r="M358" s="181" t="s">
        <v>3</v>
      </c>
      <c r="N358" s="182" t="s">
        <v>45</v>
      </c>
      <c r="O358" s="73"/>
      <c r="P358" s="183">
        <f>O358*H358</f>
        <v>0</v>
      </c>
      <c r="Q358" s="183">
        <v>9.0000000000000006E-05</v>
      </c>
      <c r="R358" s="183">
        <f>Q358*H358</f>
        <v>0.0045900000000000003</v>
      </c>
      <c r="S358" s="183">
        <v>0</v>
      </c>
      <c r="T358" s="184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185" t="s">
        <v>163</v>
      </c>
      <c r="AT358" s="185" t="s">
        <v>158</v>
      </c>
      <c r="AU358" s="185" t="s">
        <v>22</v>
      </c>
      <c r="AY358" s="20" t="s">
        <v>156</v>
      </c>
      <c r="BE358" s="186">
        <f>IF(N358="základní",J358,0)</f>
        <v>0</v>
      </c>
      <c r="BF358" s="186">
        <f>IF(N358="snížená",J358,0)</f>
        <v>0</v>
      </c>
      <c r="BG358" s="186">
        <f>IF(N358="zákl. přenesená",J358,0)</f>
        <v>0</v>
      </c>
      <c r="BH358" s="186">
        <f>IF(N358="sníž. přenesená",J358,0)</f>
        <v>0</v>
      </c>
      <c r="BI358" s="186">
        <f>IF(N358="nulová",J358,0)</f>
        <v>0</v>
      </c>
      <c r="BJ358" s="20" t="s">
        <v>81</v>
      </c>
      <c r="BK358" s="186">
        <f>ROUND(I358*H358,2)</f>
        <v>0</v>
      </c>
      <c r="BL358" s="20" t="s">
        <v>163</v>
      </c>
      <c r="BM358" s="185" t="s">
        <v>888</v>
      </c>
    </row>
    <row r="359" s="2" customFormat="1">
      <c r="A359" s="39"/>
      <c r="B359" s="40"/>
      <c r="C359" s="39"/>
      <c r="D359" s="187" t="s">
        <v>165</v>
      </c>
      <c r="E359" s="39"/>
      <c r="F359" s="188" t="s">
        <v>639</v>
      </c>
      <c r="G359" s="39"/>
      <c r="H359" s="39"/>
      <c r="I359" s="189"/>
      <c r="J359" s="39"/>
      <c r="K359" s="39"/>
      <c r="L359" s="40"/>
      <c r="M359" s="190"/>
      <c r="N359" s="191"/>
      <c r="O359" s="73"/>
      <c r="P359" s="73"/>
      <c r="Q359" s="73"/>
      <c r="R359" s="73"/>
      <c r="S359" s="73"/>
      <c r="T359" s="74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T359" s="20" t="s">
        <v>165</v>
      </c>
      <c r="AU359" s="20" t="s">
        <v>22</v>
      </c>
    </row>
    <row r="360" s="13" customFormat="1">
      <c r="A360" s="13"/>
      <c r="B360" s="192"/>
      <c r="C360" s="13"/>
      <c r="D360" s="193" t="s">
        <v>167</v>
      </c>
      <c r="E360" s="194" t="s">
        <v>3</v>
      </c>
      <c r="F360" s="195" t="s">
        <v>889</v>
      </c>
      <c r="G360" s="13"/>
      <c r="H360" s="196">
        <v>51</v>
      </c>
      <c r="I360" s="197"/>
      <c r="J360" s="13"/>
      <c r="K360" s="13"/>
      <c r="L360" s="192"/>
      <c r="M360" s="198"/>
      <c r="N360" s="199"/>
      <c r="O360" s="199"/>
      <c r="P360" s="199"/>
      <c r="Q360" s="199"/>
      <c r="R360" s="199"/>
      <c r="S360" s="199"/>
      <c r="T360" s="200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194" t="s">
        <v>167</v>
      </c>
      <c r="AU360" s="194" t="s">
        <v>22</v>
      </c>
      <c r="AV360" s="13" t="s">
        <v>22</v>
      </c>
      <c r="AW360" s="13" t="s">
        <v>36</v>
      </c>
      <c r="AX360" s="13" t="s">
        <v>74</v>
      </c>
      <c r="AY360" s="194" t="s">
        <v>156</v>
      </c>
    </row>
    <row r="361" s="14" customFormat="1">
      <c r="A361" s="14"/>
      <c r="B361" s="201"/>
      <c r="C361" s="14"/>
      <c r="D361" s="193" t="s">
        <v>167</v>
      </c>
      <c r="E361" s="202" t="s">
        <v>3</v>
      </c>
      <c r="F361" s="203" t="s">
        <v>174</v>
      </c>
      <c r="G361" s="14"/>
      <c r="H361" s="204">
        <v>51</v>
      </c>
      <c r="I361" s="205"/>
      <c r="J361" s="14"/>
      <c r="K361" s="14"/>
      <c r="L361" s="201"/>
      <c r="M361" s="206"/>
      <c r="N361" s="207"/>
      <c r="O361" s="207"/>
      <c r="P361" s="207"/>
      <c r="Q361" s="207"/>
      <c r="R361" s="207"/>
      <c r="S361" s="207"/>
      <c r="T361" s="208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02" t="s">
        <v>167</v>
      </c>
      <c r="AU361" s="202" t="s">
        <v>22</v>
      </c>
      <c r="AV361" s="14" t="s">
        <v>163</v>
      </c>
      <c r="AW361" s="14" t="s">
        <v>36</v>
      </c>
      <c r="AX361" s="14" t="s">
        <v>81</v>
      </c>
      <c r="AY361" s="202" t="s">
        <v>156</v>
      </c>
    </row>
    <row r="362" s="12" customFormat="1" ht="22.8" customHeight="1">
      <c r="A362" s="12"/>
      <c r="B362" s="160"/>
      <c r="C362" s="12"/>
      <c r="D362" s="161" t="s">
        <v>73</v>
      </c>
      <c r="E362" s="171" t="s">
        <v>890</v>
      </c>
      <c r="F362" s="171" t="s">
        <v>891</v>
      </c>
      <c r="G362" s="12"/>
      <c r="H362" s="12"/>
      <c r="I362" s="163"/>
      <c r="J362" s="172">
        <f>BK362</f>
        <v>0</v>
      </c>
      <c r="K362" s="12"/>
      <c r="L362" s="160"/>
      <c r="M362" s="165"/>
      <c r="N362" s="166"/>
      <c r="O362" s="166"/>
      <c r="P362" s="167">
        <f>SUM(P363:P376)</f>
        <v>0</v>
      </c>
      <c r="Q362" s="166"/>
      <c r="R362" s="167">
        <f>SUM(R363:R376)</f>
        <v>0</v>
      </c>
      <c r="S362" s="166"/>
      <c r="T362" s="168">
        <f>SUM(T363:T376)</f>
        <v>0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161" t="s">
        <v>81</v>
      </c>
      <c r="AT362" s="169" t="s">
        <v>73</v>
      </c>
      <c r="AU362" s="169" t="s">
        <v>81</v>
      </c>
      <c r="AY362" s="161" t="s">
        <v>156</v>
      </c>
      <c r="BK362" s="170">
        <f>SUM(BK363:BK376)</f>
        <v>0</v>
      </c>
    </row>
    <row r="363" s="2" customFormat="1" ht="24.15" customHeight="1">
      <c r="A363" s="39"/>
      <c r="B363" s="173"/>
      <c r="C363" s="174" t="s">
        <v>892</v>
      </c>
      <c r="D363" s="174" t="s">
        <v>158</v>
      </c>
      <c r="E363" s="175" t="s">
        <v>893</v>
      </c>
      <c r="F363" s="176" t="s">
        <v>894</v>
      </c>
      <c r="G363" s="177" t="s">
        <v>313</v>
      </c>
      <c r="H363" s="178">
        <v>41.994999999999997</v>
      </c>
      <c r="I363" s="179"/>
      <c r="J363" s="180">
        <f>ROUND(I363*H363,2)</f>
        <v>0</v>
      </c>
      <c r="K363" s="176" t="s">
        <v>162</v>
      </c>
      <c r="L363" s="40"/>
      <c r="M363" s="181" t="s">
        <v>3</v>
      </c>
      <c r="N363" s="182" t="s">
        <v>45</v>
      </c>
      <c r="O363" s="73"/>
      <c r="P363" s="183">
        <f>O363*H363</f>
        <v>0</v>
      </c>
      <c r="Q363" s="183">
        <v>0</v>
      </c>
      <c r="R363" s="183">
        <f>Q363*H363</f>
        <v>0</v>
      </c>
      <c r="S363" s="183">
        <v>0</v>
      </c>
      <c r="T363" s="184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185" t="s">
        <v>163</v>
      </c>
      <c r="AT363" s="185" t="s">
        <v>158</v>
      </c>
      <c r="AU363" s="185" t="s">
        <v>22</v>
      </c>
      <c r="AY363" s="20" t="s">
        <v>156</v>
      </c>
      <c r="BE363" s="186">
        <f>IF(N363="základní",J363,0)</f>
        <v>0</v>
      </c>
      <c r="BF363" s="186">
        <f>IF(N363="snížená",J363,0)</f>
        <v>0</v>
      </c>
      <c r="BG363" s="186">
        <f>IF(N363="zákl. přenesená",J363,0)</f>
        <v>0</v>
      </c>
      <c r="BH363" s="186">
        <f>IF(N363="sníž. přenesená",J363,0)</f>
        <v>0</v>
      </c>
      <c r="BI363" s="186">
        <f>IF(N363="nulová",J363,0)</f>
        <v>0</v>
      </c>
      <c r="BJ363" s="20" t="s">
        <v>81</v>
      </c>
      <c r="BK363" s="186">
        <f>ROUND(I363*H363,2)</f>
        <v>0</v>
      </c>
      <c r="BL363" s="20" t="s">
        <v>163</v>
      </c>
      <c r="BM363" s="185" t="s">
        <v>895</v>
      </c>
    </row>
    <row r="364" s="2" customFormat="1">
      <c r="A364" s="39"/>
      <c r="B364" s="40"/>
      <c r="C364" s="39"/>
      <c r="D364" s="187" t="s">
        <v>165</v>
      </c>
      <c r="E364" s="39"/>
      <c r="F364" s="188" t="s">
        <v>896</v>
      </c>
      <c r="G364" s="39"/>
      <c r="H364" s="39"/>
      <c r="I364" s="189"/>
      <c r="J364" s="39"/>
      <c r="K364" s="39"/>
      <c r="L364" s="40"/>
      <c r="M364" s="190"/>
      <c r="N364" s="191"/>
      <c r="O364" s="73"/>
      <c r="P364" s="73"/>
      <c r="Q364" s="73"/>
      <c r="R364" s="73"/>
      <c r="S364" s="73"/>
      <c r="T364" s="74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T364" s="20" t="s">
        <v>165</v>
      </c>
      <c r="AU364" s="20" t="s">
        <v>22</v>
      </c>
    </row>
    <row r="365" s="2" customFormat="1" ht="24.15" customHeight="1">
      <c r="A365" s="39"/>
      <c r="B365" s="173"/>
      <c r="C365" s="174" t="s">
        <v>897</v>
      </c>
      <c r="D365" s="174" t="s">
        <v>158</v>
      </c>
      <c r="E365" s="175" t="s">
        <v>898</v>
      </c>
      <c r="F365" s="176" t="s">
        <v>899</v>
      </c>
      <c r="G365" s="177" t="s">
        <v>313</v>
      </c>
      <c r="H365" s="178">
        <v>41.994999999999997</v>
      </c>
      <c r="I365" s="179"/>
      <c r="J365" s="180">
        <f>ROUND(I365*H365,2)</f>
        <v>0</v>
      </c>
      <c r="K365" s="176" t="s">
        <v>162</v>
      </c>
      <c r="L365" s="40"/>
      <c r="M365" s="181" t="s">
        <v>3</v>
      </c>
      <c r="N365" s="182" t="s">
        <v>45</v>
      </c>
      <c r="O365" s="73"/>
      <c r="P365" s="183">
        <f>O365*H365</f>
        <v>0</v>
      </c>
      <c r="Q365" s="183">
        <v>0</v>
      </c>
      <c r="R365" s="183">
        <f>Q365*H365</f>
        <v>0</v>
      </c>
      <c r="S365" s="183">
        <v>0</v>
      </c>
      <c r="T365" s="184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185" t="s">
        <v>163</v>
      </c>
      <c r="AT365" s="185" t="s">
        <v>158</v>
      </c>
      <c r="AU365" s="185" t="s">
        <v>22</v>
      </c>
      <c r="AY365" s="20" t="s">
        <v>156</v>
      </c>
      <c r="BE365" s="186">
        <f>IF(N365="základní",J365,0)</f>
        <v>0</v>
      </c>
      <c r="BF365" s="186">
        <f>IF(N365="snížená",J365,0)</f>
        <v>0</v>
      </c>
      <c r="BG365" s="186">
        <f>IF(N365="zákl. přenesená",J365,0)</f>
        <v>0</v>
      </c>
      <c r="BH365" s="186">
        <f>IF(N365="sníž. přenesená",J365,0)</f>
        <v>0</v>
      </c>
      <c r="BI365" s="186">
        <f>IF(N365="nulová",J365,0)</f>
        <v>0</v>
      </c>
      <c r="BJ365" s="20" t="s">
        <v>81</v>
      </c>
      <c r="BK365" s="186">
        <f>ROUND(I365*H365,2)</f>
        <v>0</v>
      </c>
      <c r="BL365" s="20" t="s">
        <v>163</v>
      </c>
      <c r="BM365" s="185" t="s">
        <v>900</v>
      </c>
    </row>
    <row r="366" s="2" customFormat="1">
      <c r="A366" s="39"/>
      <c r="B366" s="40"/>
      <c r="C366" s="39"/>
      <c r="D366" s="187" t="s">
        <v>165</v>
      </c>
      <c r="E366" s="39"/>
      <c r="F366" s="188" t="s">
        <v>901</v>
      </c>
      <c r="G366" s="39"/>
      <c r="H366" s="39"/>
      <c r="I366" s="189"/>
      <c r="J366" s="39"/>
      <c r="K366" s="39"/>
      <c r="L366" s="40"/>
      <c r="M366" s="190"/>
      <c r="N366" s="191"/>
      <c r="O366" s="73"/>
      <c r="P366" s="73"/>
      <c r="Q366" s="73"/>
      <c r="R366" s="73"/>
      <c r="S366" s="73"/>
      <c r="T366" s="74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T366" s="20" t="s">
        <v>165</v>
      </c>
      <c r="AU366" s="20" t="s">
        <v>22</v>
      </c>
    </row>
    <row r="367" s="13" customFormat="1">
      <c r="A367" s="13"/>
      <c r="B367" s="192"/>
      <c r="C367" s="13"/>
      <c r="D367" s="193" t="s">
        <v>167</v>
      </c>
      <c r="E367" s="194" t="s">
        <v>3</v>
      </c>
      <c r="F367" s="195" t="s">
        <v>902</v>
      </c>
      <c r="G367" s="13"/>
      <c r="H367" s="196">
        <v>41.994999999999997</v>
      </c>
      <c r="I367" s="197"/>
      <c r="J367" s="13"/>
      <c r="K367" s="13"/>
      <c r="L367" s="192"/>
      <c r="M367" s="198"/>
      <c r="N367" s="199"/>
      <c r="O367" s="199"/>
      <c r="P367" s="199"/>
      <c r="Q367" s="199"/>
      <c r="R367" s="199"/>
      <c r="S367" s="199"/>
      <c r="T367" s="200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194" t="s">
        <v>167</v>
      </c>
      <c r="AU367" s="194" t="s">
        <v>22</v>
      </c>
      <c r="AV367" s="13" t="s">
        <v>22</v>
      </c>
      <c r="AW367" s="13" t="s">
        <v>36</v>
      </c>
      <c r="AX367" s="13" t="s">
        <v>74</v>
      </c>
      <c r="AY367" s="194" t="s">
        <v>156</v>
      </c>
    </row>
    <row r="368" s="14" customFormat="1">
      <c r="A368" s="14"/>
      <c r="B368" s="201"/>
      <c r="C368" s="14"/>
      <c r="D368" s="193" t="s">
        <v>167</v>
      </c>
      <c r="E368" s="202" t="s">
        <v>3</v>
      </c>
      <c r="F368" s="203" t="s">
        <v>174</v>
      </c>
      <c r="G368" s="14"/>
      <c r="H368" s="204">
        <v>41.994999999999997</v>
      </c>
      <c r="I368" s="205"/>
      <c r="J368" s="14"/>
      <c r="K368" s="14"/>
      <c r="L368" s="201"/>
      <c r="M368" s="206"/>
      <c r="N368" s="207"/>
      <c r="O368" s="207"/>
      <c r="P368" s="207"/>
      <c r="Q368" s="207"/>
      <c r="R368" s="207"/>
      <c r="S368" s="207"/>
      <c r="T368" s="208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02" t="s">
        <v>167</v>
      </c>
      <c r="AU368" s="202" t="s">
        <v>22</v>
      </c>
      <c r="AV368" s="14" t="s">
        <v>163</v>
      </c>
      <c r="AW368" s="14" t="s">
        <v>36</v>
      </c>
      <c r="AX368" s="14" t="s">
        <v>81</v>
      </c>
      <c r="AY368" s="202" t="s">
        <v>156</v>
      </c>
    </row>
    <row r="369" s="2" customFormat="1" ht="24.15" customHeight="1">
      <c r="A369" s="39"/>
      <c r="B369" s="173"/>
      <c r="C369" s="174" t="s">
        <v>903</v>
      </c>
      <c r="D369" s="174" t="s">
        <v>158</v>
      </c>
      <c r="E369" s="175" t="s">
        <v>904</v>
      </c>
      <c r="F369" s="176" t="s">
        <v>905</v>
      </c>
      <c r="G369" s="177" t="s">
        <v>313</v>
      </c>
      <c r="H369" s="178">
        <v>12.675000000000001</v>
      </c>
      <c r="I369" s="179"/>
      <c r="J369" s="180">
        <f>ROUND(I369*H369,2)</f>
        <v>0</v>
      </c>
      <c r="K369" s="176" t="s">
        <v>162</v>
      </c>
      <c r="L369" s="40"/>
      <c r="M369" s="181" t="s">
        <v>3</v>
      </c>
      <c r="N369" s="182" t="s">
        <v>45</v>
      </c>
      <c r="O369" s="73"/>
      <c r="P369" s="183">
        <f>O369*H369</f>
        <v>0</v>
      </c>
      <c r="Q369" s="183">
        <v>0</v>
      </c>
      <c r="R369" s="183">
        <f>Q369*H369</f>
        <v>0</v>
      </c>
      <c r="S369" s="183">
        <v>0</v>
      </c>
      <c r="T369" s="184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185" t="s">
        <v>163</v>
      </c>
      <c r="AT369" s="185" t="s">
        <v>158</v>
      </c>
      <c r="AU369" s="185" t="s">
        <v>22</v>
      </c>
      <c r="AY369" s="20" t="s">
        <v>156</v>
      </c>
      <c r="BE369" s="186">
        <f>IF(N369="základní",J369,0)</f>
        <v>0</v>
      </c>
      <c r="BF369" s="186">
        <f>IF(N369="snížená",J369,0)</f>
        <v>0</v>
      </c>
      <c r="BG369" s="186">
        <f>IF(N369="zákl. přenesená",J369,0)</f>
        <v>0</v>
      </c>
      <c r="BH369" s="186">
        <f>IF(N369="sníž. přenesená",J369,0)</f>
        <v>0</v>
      </c>
      <c r="BI369" s="186">
        <f>IF(N369="nulová",J369,0)</f>
        <v>0</v>
      </c>
      <c r="BJ369" s="20" t="s">
        <v>81</v>
      </c>
      <c r="BK369" s="186">
        <f>ROUND(I369*H369,2)</f>
        <v>0</v>
      </c>
      <c r="BL369" s="20" t="s">
        <v>163</v>
      </c>
      <c r="BM369" s="185" t="s">
        <v>906</v>
      </c>
    </row>
    <row r="370" s="2" customFormat="1">
      <c r="A370" s="39"/>
      <c r="B370" s="40"/>
      <c r="C370" s="39"/>
      <c r="D370" s="187" t="s">
        <v>165</v>
      </c>
      <c r="E370" s="39"/>
      <c r="F370" s="188" t="s">
        <v>907</v>
      </c>
      <c r="G370" s="39"/>
      <c r="H370" s="39"/>
      <c r="I370" s="189"/>
      <c r="J370" s="39"/>
      <c r="K370" s="39"/>
      <c r="L370" s="40"/>
      <c r="M370" s="190"/>
      <c r="N370" s="191"/>
      <c r="O370" s="73"/>
      <c r="P370" s="73"/>
      <c r="Q370" s="73"/>
      <c r="R370" s="73"/>
      <c r="S370" s="73"/>
      <c r="T370" s="74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T370" s="20" t="s">
        <v>165</v>
      </c>
      <c r="AU370" s="20" t="s">
        <v>22</v>
      </c>
    </row>
    <row r="371" s="2" customFormat="1" ht="24.15" customHeight="1">
      <c r="A371" s="39"/>
      <c r="B371" s="173"/>
      <c r="C371" s="174" t="s">
        <v>908</v>
      </c>
      <c r="D371" s="174" t="s">
        <v>158</v>
      </c>
      <c r="E371" s="175" t="s">
        <v>909</v>
      </c>
      <c r="F371" s="176" t="s">
        <v>312</v>
      </c>
      <c r="G371" s="177" t="s">
        <v>313</v>
      </c>
      <c r="H371" s="178">
        <v>11.310000000000001</v>
      </c>
      <c r="I371" s="179"/>
      <c r="J371" s="180">
        <f>ROUND(I371*H371,2)</f>
        <v>0</v>
      </c>
      <c r="K371" s="176" t="s">
        <v>162</v>
      </c>
      <c r="L371" s="40"/>
      <c r="M371" s="181" t="s">
        <v>3</v>
      </c>
      <c r="N371" s="182" t="s">
        <v>45</v>
      </c>
      <c r="O371" s="73"/>
      <c r="P371" s="183">
        <f>O371*H371</f>
        <v>0</v>
      </c>
      <c r="Q371" s="183">
        <v>0</v>
      </c>
      <c r="R371" s="183">
        <f>Q371*H371</f>
        <v>0</v>
      </c>
      <c r="S371" s="183">
        <v>0</v>
      </c>
      <c r="T371" s="184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185" t="s">
        <v>163</v>
      </c>
      <c r="AT371" s="185" t="s">
        <v>158</v>
      </c>
      <c r="AU371" s="185" t="s">
        <v>22</v>
      </c>
      <c r="AY371" s="20" t="s">
        <v>156</v>
      </c>
      <c r="BE371" s="186">
        <f>IF(N371="základní",J371,0)</f>
        <v>0</v>
      </c>
      <c r="BF371" s="186">
        <f>IF(N371="snížená",J371,0)</f>
        <v>0</v>
      </c>
      <c r="BG371" s="186">
        <f>IF(N371="zákl. přenesená",J371,0)</f>
        <v>0</v>
      </c>
      <c r="BH371" s="186">
        <f>IF(N371="sníž. přenesená",J371,0)</f>
        <v>0</v>
      </c>
      <c r="BI371" s="186">
        <f>IF(N371="nulová",J371,0)</f>
        <v>0</v>
      </c>
      <c r="BJ371" s="20" t="s">
        <v>81</v>
      </c>
      <c r="BK371" s="186">
        <f>ROUND(I371*H371,2)</f>
        <v>0</v>
      </c>
      <c r="BL371" s="20" t="s">
        <v>163</v>
      </c>
      <c r="BM371" s="185" t="s">
        <v>910</v>
      </c>
    </row>
    <row r="372" s="2" customFormat="1">
      <c r="A372" s="39"/>
      <c r="B372" s="40"/>
      <c r="C372" s="39"/>
      <c r="D372" s="187" t="s">
        <v>165</v>
      </c>
      <c r="E372" s="39"/>
      <c r="F372" s="188" t="s">
        <v>911</v>
      </c>
      <c r="G372" s="39"/>
      <c r="H372" s="39"/>
      <c r="I372" s="189"/>
      <c r="J372" s="39"/>
      <c r="K372" s="39"/>
      <c r="L372" s="40"/>
      <c r="M372" s="190"/>
      <c r="N372" s="191"/>
      <c r="O372" s="73"/>
      <c r="P372" s="73"/>
      <c r="Q372" s="73"/>
      <c r="R372" s="73"/>
      <c r="S372" s="73"/>
      <c r="T372" s="74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20" t="s">
        <v>165</v>
      </c>
      <c r="AU372" s="20" t="s">
        <v>22</v>
      </c>
    </row>
    <row r="373" s="2" customFormat="1" ht="24.15" customHeight="1">
      <c r="A373" s="39"/>
      <c r="B373" s="173"/>
      <c r="C373" s="174" t="s">
        <v>912</v>
      </c>
      <c r="D373" s="174" t="s">
        <v>158</v>
      </c>
      <c r="E373" s="175" t="s">
        <v>913</v>
      </c>
      <c r="F373" s="176" t="s">
        <v>914</v>
      </c>
      <c r="G373" s="177" t="s">
        <v>313</v>
      </c>
      <c r="H373" s="178">
        <v>18.010000000000002</v>
      </c>
      <c r="I373" s="179"/>
      <c r="J373" s="180">
        <f>ROUND(I373*H373,2)</f>
        <v>0</v>
      </c>
      <c r="K373" s="176" t="s">
        <v>162</v>
      </c>
      <c r="L373" s="40"/>
      <c r="M373" s="181" t="s">
        <v>3</v>
      </c>
      <c r="N373" s="182" t="s">
        <v>45</v>
      </c>
      <c r="O373" s="73"/>
      <c r="P373" s="183">
        <f>O373*H373</f>
        <v>0</v>
      </c>
      <c r="Q373" s="183">
        <v>0</v>
      </c>
      <c r="R373" s="183">
        <f>Q373*H373</f>
        <v>0</v>
      </c>
      <c r="S373" s="183">
        <v>0</v>
      </c>
      <c r="T373" s="184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185" t="s">
        <v>163</v>
      </c>
      <c r="AT373" s="185" t="s">
        <v>158</v>
      </c>
      <c r="AU373" s="185" t="s">
        <v>22</v>
      </c>
      <c r="AY373" s="20" t="s">
        <v>156</v>
      </c>
      <c r="BE373" s="186">
        <f>IF(N373="základní",J373,0)</f>
        <v>0</v>
      </c>
      <c r="BF373" s="186">
        <f>IF(N373="snížená",J373,0)</f>
        <v>0</v>
      </c>
      <c r="BG373" s="186">
        <f>IF(N373="zákl. přenesená",J373,0)</f>
        <v>0</v>
      </c>
      <c r="BH373" s="186">
        <f>IF(N373="sníž. přenesená",J373,0)</f>
        <v>0</v>
      </c>
      <c r="BI373" s="186">
        <f>IF(N373="nulová",J373,0)</f>
        <v>0</v>
      </c>
      <c r="BJ373" s="20" t="s">
        <v>81</v>
      </c>
      <c r="BK373" s="186">
        <f>ROUND(I373*H373,2)</f>
        <v>0</v>
      </c>
      <c r="BL373" s="20" t="s">
        <v>163</v>
      </c>
      <c r="BM373" s="185" t="s">
        <v>915</v>
      </c>
    </row>
    <row r="374" s="2" customFormat="1">
      <c r="A374" s="39"/>
      <c r="B374" s="40"/>
      <c r="C374" s="39"/>
      <c r="D374" s="187" t="s">
        <v>165</v>
      </c>
      <c r="E374" s="39"/>
      <c r="F374" s="188" t="s">
        <v>916</v>
      </c>
      <c r="G374" s="39"/>
      <c r="H374" s="39"/>
      <c r="I374" s="189"/>
      <c r="J374" s="39"/>
      <c r="K374" s="39"/>
      <c r="L374" s="40"/>
      <c r="M374" s="190"/>
      <c r="N374" s="191"/>
      <c r="O374" s="73"/>
      <c r="P374" s="73"/>
      <c r="Q374" s="73"/>
      <c r="R374" s="73"/>
      <c r="S374" s="73"/>
      <c r="T374" s="74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T374" s="20" t="s">
        <v>165</v>
      </c>
      <c r="AU374" s="20" t="s">
        <v>22</v>
      </c>
    </row>
    <row r="375" s="13" customFormat="1">
      <c r="A375" s="13"/>
      <c r="B375" s="192"/>
      <c r="C375" s="13"/>
      <c r="D375" s="193" t="s">
        <v>167</v>
      </c>
      <c r="E375" s="194" t="s">
        <v>3</v>
      </c>
      <c r="F375" s="195" t="s">
        <v>917</v>
      </c>
      <c r="G375" s="13"/>
      <c r="H375" s="196">
        <v>18.010000000000002</v>
      </c>
      <c r="I375" s="197"/>
      <c r="J375" s="13"/>
      <c r="K375" s="13"/>
      <c r="L375" s="192"/>
      <c r="M375" s="198"/>
      <c r="N375" s="199"/>
      <c r="O375" s="199"/>
      <c r="P375" s="199"/>
      <c r="Q375" s="199"/>
      <c r="R375" s="199"/>
      <c r="S375" s="199"/>
      <c r="T375" s="200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194" t="s">
        <v>167</v>
      </c>
      <c r="AU375" s="194" t="s">
        <v>22</v>
      </c>
      <c r="AV375" s="13" t="s">
        <v>22</v>
      </c>
      <c r="AW375" s="13" t="s">
        <v>36</v>
      </c>
      <c r="AX375" s="13" t="s">
        <v>74</v>
      </c>
      <c r="AY375" s="194" t="s">
        <v>156</v>
      </c>
    </row>
    <row r="376" s="14" customFormat="1">
      <c r="A376" s="14"/>
      <c r="B376" s="201"/>
      <c r="C376" s="14"/>
      <c r="D376" s="193" t="s">
        <v>167</v>
      </c>
      <c r="E376" s="202" t="s">
        <v>3</v>
      </c>
      <c r="F376" s="203" t="s">
        <v>174</v>
      </c>
      <c r="G376" s="14"/>
      <c r="H376" s="204">
        <v>18.010000000000002</v>
      </c>
      <c r="I376" s="205"/>
      <c r="J376" s="14"/>
      <c r="K376" s="14"/>
      <c r="L376" s="201"/>
      <c r="M376" s="206"/>
      <c r="N376" s="207"/>
      <c r="O376" s="207"/>
      <c r="P376" s="207"/>
      <c r="Q376" s="207"/>
      <c r="R376" s="207"/>
      <c r="S376" s="207"/>
      <c r="T376" s="208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02" t="s">
        <v>167</v>
      </c>
      <c r="AU376" s="202" t="s">
        <v>22</v>
      </c>
      <c r="AV376" s="14" t="s">
        <v>163</v>
      </c>
      <c r="AW376" s="14" t="s">
        <v>36</v>
      </c>
      <c r="AX376" s="14" t="s">
        <v>81</v>
      </c>
      <c r="AY376" s="202" t="s">
        <v>156</v>
      </c>
    </row>
    <row r="377" s="12" customFormat="1" ht="22.8" customHeight="1">
      <c r="A377" s="12"/>
      <c r="B377" s="160"/>
      <c r="C377" s="12"/>
      <c r="D377" s="161" t="s">
        <v>73</v>
      </c>
      <c r="E377" s="171" t="s">
        <v>641</v>
      </c>
      <c r="F377" s="171" t="s">
        <v>642</v>
      </c>
      <c r="G377" s="12"/>
      <c r="H377" s="12"/>
      <c r="I377" s="163"/>
      <c r="J377" s="172">
        <f>BK377</f>
        <v>0</v>
      </c>
      <c r="K377" s="12"/>
      <c r="L377" s="160"/>
      <c r="M377" s="165"/>
      <c r="N377" s="166"/>
      <c r="O377" s="166"/>
      <c r="P377" s="167">
        <f>SUM(P378:P379)</f>
        <v>0</v>
      </c>
      <c r="Q377" s="166"/>
      <c r="R377" s="167">
        <f>SUM(R378:R379)</f>
        <v>0</v>
      </c>
      <c r="S377" s="166"/>
      <c r="T377" s="168">
        <f>SUM(T378:T379)</f>
        <v>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R377" s="161" t="s">
        <v>81</v>
      </c>
      <c r="AT377" s="169" t="s">
        <v>73</v>
      </c>
      <c r="AU377" s="169" t="s">
        <v>81</v>
      </c>
      <c r="AY377" s="161" t="s">
        <v>156</v>
      </c>
      <c r="BK377" s="170">
        <f>SUM(BK378:BK379)</f>
        <v>0</v>
      </c>
    </row>
    <row r="378" s="2" customFormat="1" ht="24.15" customHeight="1">
      <c r="A378" s="39"/>
      <c r="B378" s="173"/>
      <c r="C378" s="174" t="s">
        <v>918</v>
      </c>
      <c r="D378" s="174" t="s">
        <v>158</v>
      </c>
      <c r="E378" s="175" t="s">
        <v>644</v>
      </c>
      <c r="F378" s="176" t="s">
        <v>645</v>
      </c>
      <c r="G378" s="177" t="s">
        <v>313</v>
      </c>
      <c r="H378" s="178">
        <v>61.009</v>
      </c>
      <c r="I378" s="179"/>
      <c r="J378" s="180">
        <f>ROUND(I378*H378,2)</f>
        <v>0</v>
      </c>
      <c r="K378" s="176" t="s">
        <v>162</v>
      </c>
      <c r="L378" s="40"/>
      <c r="M378" s="181" t="s">
        <v>3</v>
      </c>
      <c r="N378" s="182" t="s">
        <v>45</v>
      </c>
      <c r="O378" s="73"/>
      <c r="P378" s="183">
        <f>O378*H378</f>
        <v>0</v>
      </c>
      <c r="Q378" s="183">
        <v>0</v>
      </c>
      <c r="R378" s="183">
        <f>Q378*H378</f>
        <v>0</v>
      </c>
      <c r="S378" s="183">
        <v>0</v>
      </c>
      <c r="T378" s="184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185" t="s">
        <v>163</v>
      </c>
      <c r="AT378" s="185" t="s">
        <v>158</v>
      </c>
      <c r="AU378" s="185" t="s">
        <v>22</v>
      </c>
      <c r="AY378" s="20" t="s">
        <v>156</v>
      </c>
      <c r="BE378" s="186">
        <f>IF(N378="základní",J378,0)</f>
        <v>0</v>
      </c>
      <c r="BF378" s="186">
        <f>IF(N378="snížená",J378,0)</f>
        <v>0</v>
      </c>
      <c r="BG378" s="186">
        <f>IF(N378="zákl. přenesená",J378,0)</f>
        <v>0</v>
      </c>
      <c r="BH378" s="186">
        <f>IF(N378="sníž. přenesená",J378,0)</f>
        <v>0</v>
      </c>
      <c r="BI378" s="186">
        <f>IF(N378="nulová",J378,0)</f>
        <v>0</v>
      </c>
      <c r="BJ378" s="20" t="s">
        <v>81</v>
      </c>
      <c r="BK378" s="186">
        <f>ROUND(I378*H378,2)</f>
        <v>0</v>
      </c>
      <c r="BL378" s="20" t="s">
        <v>163</v>
      </c>
      <c r="BM378" s="185" t="s">
        <v>919</v>
      </c>
    </row>
    <row r="379" s="2" customFormat="1">
      <c r="A379" s="39"/>
      <c r="B379" s="40"/>
      <c r="C379" s="39"/>
      <c r="D379" s="187" t="s">
        <v>165</v>
      </c>
      <c r="E379" s="39"/>
      <c r="F379" s="188" t="s">
        <v>647</v>
      </c>
      <c r="G379" s="39"/>
      <c r="H379" s="39"/>
      <c r="I379" s="189"/>
      <c r="J379" s="39"/>
      <c r="K379" s="39"/>
      <c r="L379" s="40"/>
      <c r="M379" s="227"/>
      <c r="N379" s="228"/>
      <c r="O379" s="229"/>
      <c r="P379" s="229"/>
      <c r="Q379" s="229"/>
      <c r="R379" s="229"/>
      <c r="S379" s="229"/>
      <c r="T379" s="230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T379" s="20" t="s">
        <v>165</v>
      </c>
      <c r="AU379" s="20" t="s">
        <v>22</v>
      </c>
    </row>
    <row r="380" s="2" customFormat="1" ht="6.96" customHeight="1">
      <c r="A380" s="39"/>
      <c r="B380" s="56"/>
      <c r="C380" s="57"/>
      <c r="D380" s="57"/>
      <c r="E380" s="57"/>
      <c r="F380" s="57"/>
      <c r="G380" s="57"/>
      <c r="H380" s="57"/>
      <c r="I380" s="57"/>
      <c r="J380" s="57"/>
      <c r="K380" s="57"/>
      <c r="L380" s="40"/>
      <c r="M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</row>
  </sheetData>
  <autoFilter ref="C91:K37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3_01/113107422"/>
    <hyperlink ref="F101" r:id="rId2" display="https://podminky.urs.cz/item/CS_URS_2023_01/113107431"/>
    <hyperlink ref="F103" r:id="rId3" display="https://podminky.urs.cz/item/CS_URS_2023_01/113107442"/>
    <hyperlink ref="F105" r:id="rId4" display="https://podminky.urs.cz/item/CS_URS_2023_01/113154122"/>
    <hyperlink ref="F110" r:id="rId5" display="https://podminky.urs.cz/item/CS_URS_2023_01/119001405"/>
    <hyperlink ref="F113" r:id="rId6" display="https://podminky.urs.cz/item/CS_URS_2023_01/119001421"/>
    <hyperlink ref="F117" r:id="rId7" display="https://podminky.urs.cz/item/CS_URS_2023_01/119003131"/>
    <hyperlink ref="F121" r:id="rId8" display="https://podminky.urs.cz/item/CS_URS_2023_01/119003132"/>
    <hyperlink ref="F123" r:id="rId9" display="https://podminky.urs.cz/item/CS_URS_2023_01/119003217"/>
    <hyperlink ref="F128" r:id="rId10" display="https://podminky.urs.cz/item/CS_URS_2023_01/119003218"/>
    <hyperlink ref="F130" r:id="rId11" display="https://podminky.urs.cz/item/CS_URS_2023_01/119004111"/>
    <hyperlink ref="F134" r:id="rId12" display="https://podminky.urs.cz/item/CS_URS_2023_01/119004112"/>
    <hyperlink ref="F136" r:id="rId13" display="https://podminky.urs.cz/item/CS_URS_2023_01/121112003"/>
    <hyperlink ref="F141" r:id="rId14" display="https://podminky.urs.cz/item/CS_URS_2023_01/131151201"/>
    <hyperlink ref="F156" r:id="rId15" display="https://podminky.urs.cz/item/CS_URS_2023_01/131251201"/>
    <hyperlink ref="F160" r:id="rId16" display="https://podminky.urs.cz/item/CS_URS_2023_01/131351201"/>
    <hyperlink ref="F164" r:id="rId17" display="https://podminky.urs.cz/item/CS_URS_2023_01/139001101"/>
    <hyperlink ref="F169" r:id="rId18" display="https://podminky.urs.cz/item/CS_URS_2023_01/141721212"/>
    <hyperlink ref="F174" r:id="rId19" display="https://podminky.urs.cz/item/CS_URS_2023_01/151101201"/>
    <hyperlink ref="F179" r:id="rId20" display="https://podminky.urs.cz/item/CS_URS_2023_01/151101211"/>
    <hyperlink ref="F181" r:id="rId21" display="https://podminky.urs.cz/item/CS_URS_2023_01/162251102"/>
    <hyperlink ref="F185" r:id="rId22" display="https://podminky.urs.cz/item/CS_URS_2023_01/162451106"/>
    <hyperlink ref="F191" r:id="rId23" display="https://podminky.urs.cz/item/CS_URS_2023_01/162451126"/>
    <hyperlink ref="F195" r:id="rId24" display="https://podminky.urs.cz/item/CS_URS_2023_01/167151101"/>
    <hyperlink ref="F197" r:id="rId25" display="https://podminky.urs.cz/item/CS_URS_2023_01/167151102"/>
    <hyperlink ref="F199" r:id="rId26" display="https://podminky.urs.cz/item/CS_URS_2023_01/171152501"/>
    <hyperlink ref="F203" r:id="rId27" display="https://podminky.urs.cz/item/CS_URS_2023_01/171201231"/>
    <hyperlink ref="F207" r:id="rId28" display="https://podminky.urs.cz/item/CS_URS_2023_01/171251201"/>
    <hyperlink ref="F211" r:id="rId29" display="https://podminky.urs.cz/item/CS_URS_2023_01/174151101"/>
    <hyperlink ref="F223" r:id="rId30" display="https://podminky.urs.cz/item/CS_URS_2023_01/175151101"/>
    <hyperlink ref="F231" r:id="rId31" display="https://podminky.urs.cz/item/CS_URS_2023_01/181311103"/>
    <hyperlink ref="F236" r:id="rId32" display="https://podminky.urs.cz/item/CS_URS_2023_01/451572111"/>
    <hyperlink ref="F240" r:id="rId33" display="https://podminky.urs.cz/item/CS_URS_2023_01/452311131"/>
    <hyperlink ref="F244" r:id="rId34" display="https://podminky.urs.cz/item/CS_URS_2023_01/452313131"/>
    <hyperlink ref="F249" r:id="rId35" display="https://podminky.urs.cz/item/CS_URS_2023_01/452351101"/>
    <hyperlink ref="F253" r:id="rId36" display="https://podminky.urs.cz/item/CS_URS_2023_01/452353101"/>
    <hyperlink ref="F258" r:id="rId37" display="https://podminky.urs.cz/item/CS_URS_2023_01/452386111"/>
    <hyperlink ref="F263" r:id="rId38" display="https://podminky.urs.cz/item/CS_URS_2023_01/566901132"/>
    <hyperlink ref="F267" r:id="rId39" display="https://podminky.urs.cz/item/CS_URS_2023_01/566901161"/>
    <hyperlink ref="F269" r:id="rId40" display="https://podminky.urs.cz/item/CS_URS_2023_01/566901171"/>
    <hyperlink ref="F271" r:id="rId41" display="https://podminky.urs.cz/item/CS_URS_2023_01/572340111"/>
    <hyperlink ref="F275" r:id="rId42" display="https://podminky.urs.cz/item/CS_URS_2023_01/573211111"/>
    <hyperlink ref="F280" r:id="rId43" display="https://podminky.urs.cz/item/CS_URS_2023_01/857242122"/>
    <hyperlink ref="F286" r:id="rId44" display="https://podminky.urs.cz/item/CS_URS_2023_01/857262122"/>
    <hyperlink ref="F289" r:id="rId45" display="https://podminky.urs.cz/item/CS_URS_2023_01/857264122"/>
    <hyperlink ref="F295" r:id="rId46" display="https://podminky.urs.cz/item/CS_URS_2023_01/877251101"/>
    <hyperlink ref="F299" r:id="rId47" display="https://podminky.urs.cz/item/CS_URS_2023_01/871251141"/>
    <hyperlink ref="F303" r:id="rId48" display="https://podminky.urs.cz/item/CS_URS_2023_01/877161101"/>
    <hyperlink ref="F306" r:id="rId49" display="https://podminky.urs.cz/item/CS_URS_2023_01/877251126"/>
    <hyperlink ref="F310" r:id="rId50" display="https://podminky.urs.cz/item/CS_URS_2023_01/891241112"/>
    <hyperlink ref="F314" r:id="rId51" display="https://podminky.urs.cz/item/CS_URS_2023_01/891243321"/>
    <hyperlink ref="F317" r:id="rId52" display="https://podminky.urs.cz/item/CS_URS_2023_01/891247112"/>
    <hyperlink ref="F320" r:id="rId53" display="https://podminky.urs.cz/item/CS_URS_2023_01/891261112"/>
    <hyperlink ref="F324" r:id="rId54" display="https://podminky.urs.cz/item/CS_URS_2023_01/892241111"/>
    <hyperlink ref="F326" r:id="rId55" display="https://podminky.urs.cz/item/CS_URS_2023_01/892273122"/>
    <hyperlink ref="F328" r:id="rId56" display="https://podminky.urs.cz/item/CS_URS_2023_01/892372111"/>
    <hyperlink ref="F330" r:id="rId57" display="https://podminky.urs.cz/item/CS_URS_2023_01/894411311"/>
    <hyperlink ref="F334" r:id="rId58" display="https://podminky.urs.cz/item/CS_URS_2023_01/894412411"/>
    <hyperlink ref="F337" r:id="rId59" display="https://podminky.urs.cz/item/CS_URS_2023_01/894414111"/>
    <hyperlink ref="F340" r:id="rId60" display="https://podminky.urs.cz/item/CS_URS_2023_01/899103112"/>
    <hyperlink ref="F343" r:id="rId61" display="https://podminky.urs.cz/item/CS_URS_2023_01/899121102"/>
    <hyperlink ref="F346" r:id="rId62" display="https://podminky.urs.cz/item/CS_URS_2023_01/899401112"/>
    <hyperlink ref="F349" r:id="rId63" display="https://podminky.urs.cz/item/CS_URS_2023_01/899401113"/>
    <hyperlink ref="F353" r:id="rId64" display="https://podminky.urs.cz/item/CS_URS_2023_01/899713111"/>
    <hyperlink ref="F355" r:id="rId65" display="https://podminky.urs.cz/item/CS_URS_2023_01/899721111"/>
    <hyperlink ref="F359" r:id="rId66" display="https://podminky.urs.cz/item/CS_URS_2023_01/899722113"/>
    <hyperlink ref="F364" r:id="rId67" display="https://podminky.urs.cz/item/CS_URS_2023_01/997221551"/>
    <hyperlink ref="F366" r:id="rId68" display="https://podminky.urs.cz/item/CS_URS_2023_01/997221559"/>
    <hyperlink ref="F370" r:id="rId69" display="https://podminky.urs.cz/item/CS_URS_2023_01/997221861"/>
    <hyperlink ref="F372" r:id="rId70" display="https://podminky.urs.cz/item/CS_URS_2023_01/997221873"/>
    <hyperlink ref="F374" r:id="rId71" display="https://podminky.urs.cz/item/CS_URS_2023_01/997221875"/>
    <hyperlink ref="F379" r:id="rId72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94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129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920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83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ROUND(J92,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ROUND((SUM(BE92:BE330)),  2)</f>
        <v>0</v>
      </c>
      <c r="G35" s="39"/>
      <c r="H35" s="39"/>
      <c r="I35" s="132">
        <v>0.20999999999999999</v>
      </c>
      <c r="J35" s="131">
        <f>ROUND(((SUM(BE92:BE330))*I35),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ROUND((SUM(BF92:BF330)),  2)</f>
        <v>0</v>
      </c>
      <c r="G36" s="39"/>
      <c r="H36" s="39"/>
      <c r="I36" s="132">
        <v>0.14999999999999999</v>
      </c>
      <c r="J36" s="131">
        <f>ROUND(((SUM(BF92:BF330))*I36),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ROUND((SUM(BG92:BG330)),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ROUND((SUM(BH92:BH330)),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ROUND((SUM(BI92:BI330)),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129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01.3 - Řad C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J92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J93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J94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J217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649</v>
      </c>
      <c r="E67" s="148"/>
      <c r="F67" s="148"/>
      <c r="G67" s="148"/>
      <c r="H67" s="148"/>
      <c r="I67" s="148"/>
      <c r="J67" s="149">
        <f>J230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139</v>
      </c>
      <c r="E68" s="148"/>
      <c r="F68" s="148"/>
      <c r="G68" s="148"/>
      <c r="H68" s="148"/>
      <c r="I68" s="148"/>
      <c r="J68" s="149">
        <f>J247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46"/>
      <c r="C69" s="10"/>
      <c r="D69" s="147" t="s">
        <v>650</v>
      </c>
      <c r="E69" s="148"/>
      <c r="F69" s="148"/>
      <c r="G69" s="148"/>
      <c r="H69" s="148"/>
      <c r="I69" s="148"/>
      <c r="J69" s="149">
        <f>J313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46"/>
      <c r="C70" s="10"/>
      <c r="D70" s="147" t="s">
        <v>140</v>
      </c>
      <c r="E70" s="148"/>
      <c r="F70" s="148"/>
      <c r="G70" s="148"/>
      <c r="H70" s="148"/>
      <c r="I70" s="148"/>
      <c r="J70" s="149">
        <f>J328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39"/>
      <c r="B71" s="40"/>
      <c r="C71" s="39"/>
      <c r="D71" s="39"/>
      <c r="E71" s="39"/>
      <c r="F71" s="39"/>
      <c r="G71" s="39"/>
      <c r="H71" s="39"/>
      <c r="I71" s="39"/>
      <c r="J71" s="39"/>
      <c r="K71" s="39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2" s="2" customFormat="1" ht="6.96" customHeight="1">
      <c r="A72" s="39"/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125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</row>
    <row r="76" s="2" customFormat="1" ht="6.96" customHeight="1">
      <c r="A76" s="39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24.96" customHeight="1">
      <c r="A77" s="39"/>
      <c r="B77" s="40"/>
      <c r="C77" s="24" t="s">
        <v>141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6.96" customHeight="1">
      <c r="A78" s="39"/>
      <c r="B78" s="40"/>
      <c r="C78" s="39"/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2" customHeight="1">
      <c r="A79" s="39"/>
      <c r="B79" s="40"/>
      <c r="C79" s="33" t="s">
        <v>17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6.5" customHeight="1">
      <c r="A80" s="39"/>
      <c r="B80" s="40"/>
      <c r="C80" s="39"/>
      <c r="D80" s="39"/>
      <c r="E80" s="124" t="str">
        <f>E7</f>
        <v>Kanalizace a vodovod Dolní Beřkovice a Podvlčí</v>
      </c>
      <c r="F80" s="33"/>
      <c r="G80" s="33"/>
      <c r="H80" s="33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1" customFormat="1" ht="12" customHeight="1">
      <c r="B81" s="23"/>
      <c r="C81" s="33" t="s">
        <v>128</v>
      </c>
      <c r="L81" s="23"/>
    </row>
    <row r="82" s="2" customFormat="1" ht="16.5" customHeight="1">
      <c r="A82" s="39"/>
      <c r="B82" s="40"/>
      <c r="C82" s="39"/>
      <c r="D82" s="39"/>
      <c r="E82" s="124" t="s">
        <v>129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130</v>
      </c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6.5" customHeight="1">
      <c r="A84" s="39"/>
      <c r="B84" s="40"/>
      <c r="C84" s="39"/>
      <c r="D84" s="39"/>
      <c r="E84" s="63" t="str">
        <f>E11</f>
        <v>IO 01.3 - Řad C</v>
      </c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23</v>
      </c>
      <c r="D86" s="39"/>
      <c r="E86" s="39"/>
      <c r="F86" s="28" t="str">
        <f>F14</f>
        <v xml:space="preserve"> </v>
      </c>
      <c r="G86" s="39"/>
      <c r="H86" s="39"/>
      <c r="I86" s="33" t="s">
        <v>25</v>
      </c>
      <c r="J86" s="65" t="str">
        <f>IF(J14="","",J14)</f>
        <v>18. 4. 2023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6.96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40.05" customHeight="1">
      <c r="A88" s="39"/>
      <c r="B88" s="40"/>
      <c r="C88" s="33" t="s">
        <v>27</v>
      </c>
      <c r="D88" s="39"/>
      <c r="E88" s="39"/>
      <c r="F88" s="28" t="str">
        <f>E17</f>
        <v>Obec Dolní Beřkovice, Kláštěrní 110, 27701</v>
      </c>
      <c r="G88" s="39"/>
      <c r="H88" s="39"/>
      <c r="I88" s="33" t="s">
        <v>33</v>
      </c>
      <c r="J88" s="37" t="str">
        <f>E23</f>
        <v>VHS PROJEKT s.r.o., Přemyslova 153, Kralupy n.Vlt.</v>
      </c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15" customHeight="1">
      <c r="A89" s="39"/>
      <c r="B89" s="40"/>
      <c r="C89" s="33" t="s">
        <v>31</v>
      </c>
      <c r="D89" s="39"/>
      <c r="E89" s="39"/>
      <c r="F89" s="28" t="str">
        <f>IF(E20="","",E20)</f>
        <v>Vyplň údaj</v>
      </c>
      <c r="G89" s="39"/>
      <c r="H89" s="39"/>
      <c r="I89" s="33" t="s">
        <v>37</v>
      </c>
      <c r="J89" s="37" t="str">
        <f>E26</f>
        <v xml:space="preserve"> </v>
      </c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0.32" customHeight="1">
      <c r="A90" s="39"/>
      <c r="B90" s="40"/>
      <c r="C90" s="39"/>
      <c r="D90" s="39"/>
      <c r="E90" s="39"/>
      <c r="F90" s="39"/>
      <c r="G90" s="39"/>
      <c r="H90" s="39"/>
      <c r="I90" s="39"/>
      <c r="J90" s="39"/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11" customFormat="1" ht="29.28" customHeight="1">
      <c r="A91" s="150"/>
      <c r="B91" s="151"/>
      <c r="C91" s="152" t="s">
        <v>142</v>
      </c>
      <c r="D91" s="153" t="s">
        <v>59</v>
      </c>
      <c r="E91" s="153" t="s">
        <v>55</v>
      </c>
      <c r="F91" s="153" t="s">
        <v>56</v>
      </c>
      <c r="G91" s="153" t="s">
        <v>143</v>
      </c>
      <c r="H91" s="153" t="s">
        <v>144</v>
      </c>
      <c r="I91" s="153" t="s">
        <v>145</v>
      </c>
      <c r="J91" s="153" t="s">
        <v>134</v>
      </c>
      <c r="K91" s="154" t="s">
        <v>146</v>
      </c>
      <c r="L91" s="155"/>
      <c r="M91" s="81" t="s">
        <v>3</v>
      </c>
      <c r="N91" s="82" t="s">
        <v>44</v>
      </c>
      <c r="O91" s="82" t="s">
        <v>147</v>
      </c>
      <c r="P91" s="82" t="s">
        <v>148</v>
      </c>
      <c r="Q91" s="82" t="s">
        <v>149</v>
      </c>
      <c r="R91" s="82" t="s">
        <v>150</v>
      </c>
      <c r="S91" s="82" t="s">
        <v>151</v>
      </c>
      <c r="T91" s="83" t="s">
        <v>152</v>
      </c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</row>
    <row r="92" s="2" customFormat="1" ht="22.8" customHeight="1">
      <c r="A92" s="39"/>
      <c r="B92" s="40"/>
      <c r="C92" s="88" t="s">
        <v>153</v>
      </c>
      <c r="D92" s="39"/>
      <c r="E92" s="39"/>
      <c r="F92" s="39"/>
      <c r="G92" s="39"/>
      <c r="H92" s="39"/>
      <c r="I92" s="39"/>
      <c r="J92" s="156">
        <f>BK92</f>
        <v>0</v>
      </c>
      <c r="K92" s="39"/>
      <c r="L92" s="40"/>
      <c r="M92" s="84"/>
      <c r="N92" s="69"/>
      <c r="O92" s="85"/>
      <c r="P92" s="157">
        <f>P93</f>
        <v>0</v>
      </c>
      <c r="Q92" s="85"/>
      <c r="R92" s="157">
        <f>R93</f>
        <v>6.1446075999999996</v>
      </c>
      <c r="S92" s="85"/>
      <c r="T92" s="158">
        <f>T93</f>
        <v>3.1950000000000003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T92" s="20" t="s">
        <v>73</v>
      </c>
      <c r="AU92" s="20" t="s">
        <v>135</v>
      </c>
      <c r="BK92" s="159">
        <f>BK93</f>
        <v>0</v>
      </c>
    </row>
    <row r="93" s="12" customFormat="1" ht="25.92" customHeight="1">
      <c r="A93" s="12"/>
      <c r="B93" s="160"/>
      <c r="C93" s="12"/>
      <c r="D93" s="161" t="s">
        <v>73</v>
      </c>
      <c r="E93" s="162" t="s">
        <v>154</v>
      </c>
      <c r="F93" s="162" t="s">
        <v>155</v>
      </c>
      <c r="G93" s="12"/>
      <c r="H93" s="12"/>
      <c r="I93" s="163"/>
      <c r="J93" s="164">
        <f>BK93</f>
        <v>0</v>
      </c>
      <c r="K93" s="12"/>
      <c r="L93" s="160"/>
      <c r="M93" s="165"/>
      <c r="N93" s="166"/>
      <c r="O93" s="166"/>
      <c r="P93" s="167">
        <f>P94+P217+P230+P247+P313+P328</f>
        <v>0</v>
      </c>
      <c r="Q93" s="166"/>
      <c r="R93" s="167">
        <f>R94+R217+R230+R247+R313+R328</f>
        <v>6.1446075999999996</v>
      </c>
      <c r="S93" s="166"/>
      <c r="T93" s="168">
        <f>T94+T217+T230+T247+T313+T328</f>
        <v>3.1950000000000003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161" t="s">
        <v>81</v>
      </c>
      <c r="AT93" s="169" t="s">
        <v>73</v>
      </c>
      <c r="AU93" s="169" t="s">
        <v>74</v>
      </c>
      <c r="AY93" s="161" t="s">
        <v>156</v>
      </c>
      <c r="BK93" s="170">
        <f>BK94+BK217+BK230+BK247+BK313+BK328</f>
        <v>0</v>
      </c>
    </row>
    <row r="94" s="12" customFormat="1" ht="22.8" customHeight="1">
      <c r="A94" s="12"/>
      <c r="B94" s="160"/>
      <c r="C94" s="12"/>
      <c r="D94" s="161" t="s">
        <v>73</v>
      </c>
      <c r="E94" s="171" t="s">
        <v>81</v>
      </c>
      <c r="F94" s="171" t="s">
        <v>157</v>
      </c>
      <c r="G94" s="12"/>
      <c r="H94" s="12"/>
      <c r="I94" s="163"/>
      <c r="J94" s="172">
        <f>BK94</f>
        <v>0</v>
      </c>
      <c r="K94" s="12"/>
      <c r="L94" s="160"/>
      <c r="M94" s="165"/>
      <c r="N94" s="166"/>
      <c r="O94" s="166"/>
      <c r="P94" s="167">
        <f>SUM(P95:P216)</f>
        <v>0</v>
      </c>
      <c r="Q94" s="166"/>
      <c r="R94" s="167">
        <f>SUM(R95:R216)</f>
        <v>0.66315959999999996</v>
      </c>
      <c r="S94" s="166"/>
      <c r="T94" s="168">
        <f>SUM(T95:T216)</f>
        <v>3.1950000000000003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1" t="s">
        <v>81</v>
      </c>
      <c r="AT94" s="169" t="s">
        <v>73</v>
      </c>
      <c r="AU94" s="169" t="s">
        <v>81</v>
      </c>
      <c r="AY94" s="161" t="s">
        <v>156</v>
      </c>
      <c r="BK94" s="170">
        <f>SUM(BK95:BK216)</f>
        <v>0</v>
      </c>
    </row>
    <row r="95" s="2" customFormat="1" ht="37.8" customHeight="1">
      <c r="A95" s="39"/>
      <c r="B95" s="173"/>
      <c r="C95" s="174" t="s">
        <v>81</v>
      </c>
      <c r="D95" s="174" t="s">
        <v>158</v>
      </c>
      <c r="E95" s="175" t="s">
        <v>651</v>
      </c>
      <c r="F95" s="176" t="s">
        <v>652</v>
      </c>
      <c r="G95" s="177" t="s">
        <v>205</v>
      </c>
      <c r="H95" s="178">
        <v>3</v>
      </c>
      <c r="I95" s="179"/>
      <c r="J95" s="180">
        <f>ROUND(I95*H95,2)</f>
        <v>0</v>
      </c>
      <c r="K95" s="176" t="s">
        <v>162</v>
      </c>
      <c r="L95" s="40"/>
      <c r="M95" s="181" t="s">
        <v>3</v>
      </c>
      <c r="N95" s="182" t="s">
        <v>45</v>
      </c>
      <c r="O95" s="73"/>
      <c r="P95" s="183">
        <f>O95*H95</f>
        <v>0</v>
      </c>
      <c r="Q95" s="183">
        <v>0</v>
      </c>
      <c r="R95" s="183">
        <f>Q95*H95</f>
        <v>0</v>
      </c>
      <c r="S95" s="183">
        <v>0.28999999999999998</v>
      </c>
      <c r="T95" s="184">
        <f>S95*H95</f>
        <v>0.86999999999999988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163</v>
      </c>
      <c r="AT95" s="185" t="s">
        <v>158</v>
      </c>
      <c r="AU95" s="185" t="s">
        <v>22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163</v>
      </c>
      <c r="BM95" s="185" t="s">
        <v>921</v>
      </c>
    </row>
    <row r="96" s="2" customFormat="1">
      <c r="A96" s="39"/>
      <c r="B96" s="40"/>
      <c r="C96" s="39"/>
      <c r="D96" s="187" t="s">
        <v>165</v>
      </c>
      <c r="E96" s="39"/>
      <c r="F96" s="188" t="s">
        <v>654</v>
      </c>
      <c r="G96" s="39"/>
      <c r="H96" s="39"/>
      <c r="I96" s="189"/>
      <c r="J96" s="39"/>
      <c r="K96" s="39"/>
      <c r="L96" s="40"/>
      <c r="M96" s="190"/>
      <c r="N96" s="191"/>
      <c r="O96" s="73"/>
      <c r="P96" s="73"/>
      <c r="Q96" s="73"/>
      <c r="R96" s="73"/>
      <c r="S96" s="73"/>
      <c r="T96" s="74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T96" s="20" t="s">
        <v>165</v>
      </c>
      <c r="AU96" s="20" t="s">
        <v>22</v>
      </c>
    </row>
    <row r="97" s="13" customFormat="1">
      <c r="A97" s="13"/>
      <c r="B97" s="192"/>
      <c r="C97" s="13"/>
      <c r="D97" s="193" t="s">
        <v>167</v>
      </c>
      <c r="E97" s="194" t="s">
        <v>3</v>
      </c>
      <c r="F97" s="195" t="s">
        <v>922</v>
      </c>
      <c r="G97" s="13"/>
      <c r="H97" s="196">
        <v>3</v>
      </c>
      <c r="I97" s="197"/>
      <c r="J97" s="13"/>
      <c r="K97" s="13"/>
      <c r="L97" s="192"/>
      <c r="M97" s="198"/>
      <c r="N97" s="199"/>
      <c r="O97" s="199"/>
      <c r="P97" s="199"/>
      <c r="Q97" s="199"/>
      <c r="R97" s="199"/>
      <c r="S97" s="199"/>
      <c r="T97" s="200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194" t="s">
        <v>167</v>
      </c>
      <c r="AU97" s="194" t="s">
        <v>22</v>
      </c>
      <c r="AV97" s="13" t="s">
        <v>22</v>
      </c>
      <c r="AW97" s="13" t="s">
        <v>36</v>
      </c>
      <c r="AX97" s="13" t="s">
        <v>74</v>
      </c>
      <c r="AY97" s="194" t="s">
        <v>156</v>
      </c>
    </row>
    <row r="98" s="14" customFormat="1">
      <c r="A98" s="14"/>
      <c r="B98" s="201"/>
      <c r="C98" s="14"/>
      <c r="D98" s="193" t="s">
        <v>167</v>
      </c>
      <c r="E98" s="202" t="s">
        <v>3</v>
      </c>
      <c r="F98" s="203" t="s">
        <v>174</v>
      </c>
      <c r="G98" s="14"/>
      <c r="H98" s="204">
        <v>3</v>
      </c>
      <c r="I98" s="205"/>
      <c r="J98" s="14"/>
      <c r="K98" s="14"/>
      <c r="L98" s="201"/>
      <c r="M98" s="206"/>
      <c r="N98" s="207"/>
      <c r="O98" s="207"/>
      <c r="P98" s="207"/>
      <c r="Q98" s="207"/>
      <c r="R98" s="207"/>
      <c r="S98" s="207"/>
      <c r="T98" s="208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02" t="s">
        <v>167</v>
      </c>
      <c r="AU98" s="202" t="s">
        <v>22</v>
      </c>
      <c r="AV98" s="14" t="s">
        <v>163</v>
      </c>
      <c r="AW98" s="14" t="s">
        <v>36</v>
      </c>
      <c r="AX98" s="14" t="s">
        <v>81</v>
      </c>
      <c r="AY98" s="202" t="s">
        <v>156</v>
      </c>
    </row>
    <row r="99" s="2" customFormat="1" ht="37.8" customHeight="1">
      <c r="A99" s="39"/>
      <c r="B99" s="173"/>
      <c r="C99" s="174" t="s">
        <v>22</v>
      </c>
      <c r="D99" s="174" t="s">
        <v>158</v>
      </c>
      <c r="E99" s="175" t="s">
        <v>657</v>
      </c>
      <c r="F99" s="176" t="s">
        <v>658</v>
      </c>
      <c r="G99" s="177" t="s">
        <v>205</v>
      </c>
      <c r="H99" s="178">
        <v>3</v>
      </c>
      <c r="I99" s="179"/>
      <c r="J99" s="180">
        <f>ROUND(I99*H99,2)</f>
        <v>0</v>
      </c>
      <c r="K99" s="176" t="s">
        <v>162</v>
      </c>
      <c r="L99" s="40"/>
      <c r="M99" s="181" t="s">
        <v>3</v>
      </c>
      <c r="N99" s="182" t="s">
        <v>45</v>
      </c>
      <c r="O99" s="73"/>
      <c r="P99" s="183">
        <f>O99*H99</f>
        <v>0</v>
      </c>
      <c r="Q99" s="183">
        <v>0</v>
      </c>
      <c r="R99" s="183">
        <f>Q99*H99</f>
        <v>0</v>
      </c>
      <c r="S99" s="183">
        <v>0.32500000000000001</v>
      </c>
      <c r="T99" s="184">
        <f>S99*H99</f>
        <v>0.97500000000000009</v>
      </c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R99" s="185" t="s">
        <v>163</v>
      </c>
      <c r="AT99" s="185" t="s">
        <v>158</v>
      </c>
      <c r="AU99" s="185" t="s">
        <v>22</v>
      </c>
      <c r="AY99" s="20" t="s">
        <v>156</v>
      </c>
      <c r="BE99" s="186">
        <f>IF(N99="základní",J99,0)</f>
        <v>0</v>
      </c>
      <c r="BF99" s="186">
        <f>IF(N99="snížená",J99,0)</f>
        <v>0</v>
      </c>
      <c r="BG99" s="186">
        <f>IF(N99="zákl. přenesená",J99,0)</f>
        <v>0</v>
      </c>
      <c r="BH99" s="186">
        <f>IF(N99="sníž. přenesená",J99,0)</f>
        <v>0</v>
      </c>
      <c r="BI99" s="186">
        <f>IF(N99="nulová",J99,0)</f>
        <v>0</v>
      </c>
      <c r="BJ99" s="20" t="s">
        <v>81</v>
      </c>
      <c r="BK99" s="186">
        <f>ROUND(I99*H99,2)</f>
        <v>0</v>
      </c>
      <c r="BL99" s="20" t="s">
        <v>163</v>
      </c>
      <c r="BM99" s="185" t="s">
        <v>923</v>
      </c>
    </row>
    <row r="100" s="2" customFormat="1">
      <c r="A100" s="39"/>
      <c r="B100" s="40"/>
      <c r="C100" s="39"/>
      <c r="D100" s="187" t="s">
        <v>165</v>
      </c>
      <c r="E100" s="39"/>
      <c r="F100" s="188" t="s">
        <v>660</v>
      </c>
      <c r="G100" s="39"/>
      <c r="H100" s="39"/>
      <c r="I100" s="189"/>
      <c r="J100" s="39"/>
      <c r="K100" s="39"/>
      <c r="L100" s="40"/>
      <c r="M100" s="190"/>
      <c r="N100" s="191"/>
      <c r="O100" s="73"/>
      <c r="P100" s="73"/>
      <c r="Q100" s="73"/>
      <c r="R100" s="73"/>
      <c r="S100" s="73"/>
      <c r="T100" s="74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T100" s="20" t="s">
        <v>165</v>
      </c>
      <c r="AU100" s="20" t="s">
        <v>22</v>
      </c>
    </row>
    <row r="101" s="2" customFormat="1" ht="37.8" customHeight="1">
      <c r="A101" s="39"/>
      <c r="B101" s="173"/>
      <c r="C101" s="174" t="s">
        <v>175</v>
      </c>
      <c r="D101" s="174" t="s">
        <v>158</v>
      </c>
      <c r="E101" s="175" t="s">
        <v>661</v>
      </c>
      <c r="F101" s="176" t="s">
        <v>662</v>
      </c>
      <c r="G101" s="177" t="s">
        <v>205</v>
      </c>
      <c r="H101" s="178">
        <v>3</v>
      </c>
      <c r="I101" s="179"/>
      <c r="J101" s="180">
        <f>ROUND(I101*H101,2)</f>
        <v>0</v>
      </c>
      <c r="K101" s="176" t="s">
        <v>162</v>
      </c>
      <c r="L101" s="40"/>
      <c r="M101" s="181" t="s">
        <v>3</v>
      </c>
      <c r="N101" s="182" t="s">
        <v>45</v>
      </c>
      <c r="O101" s="73"/>
      <c r="P101" s="183">
        <f>O101*H101</f>
        <v>0</v>
      </c>
      <c r="Q101" s="183">
        <v>0</v>
      </c>
      <c r="R101" s="183">
        <f>Q101*H101</f>
        <v>0</v>
      </c>
      <c r="S101" s="183">
        <v>0.22</v>
      </c>
      <c r="T101" s="184">
        <f>S101*H101</f>
        <v>0.66000000000000003</v>
      </c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R101" s="185" t="s">
        <v>163</v>
      </c>
      <c r="AT101" s="185" t="s">
        <v>158</v>
      </c>
      <c r="AU101" s="185" t="s">
        <v>22</v>
      </c>
      <c r="AY101" s="20" t="s">
        <v>156</v>
      </c>
      <c r="BE101" s="186">
        <f>IF(N101="základní",J101,0)</f>
        <v>0</v>
      </c>
      <c r="BF101" s="186">
        <f>IF(N101="snížená",J101,0)</f>
        <v>0</v>
      </c>
      <c r="BG101" s="186">
        <f>IF(N101="zákl. přenesená",J101,0)</f>
        <v>0</v>
      </c>
      <c r="BH101" s="186">
        <f>IF(N101="sníž. přenesená",J101,0)</f>
        <v>0</v>
      </c>
      <c r="BI101" s="186">
        <f>IF(N101="nulová",J101,0)</f>
        <v>0</v>
      </c>
      <c r="BJ101" s="20" t="s">
        <v>81</v>
      </c>
      <c r="BK101" s="186">
        <f>ROUND(I101*H101,2)</f>
        <v>0</v>
      </c>
      <c r="BL101" s="20" t="s">
        <v>163</v>
      </c>
      <c r="BM101" s="185" t="s">
        <v>924</v>
      </c>
    </row>
    <row r="102" s="2" customFormat="1">
      <c r="A102" s="39"/>
      <c r="B102" s="40"/>
      <c r="C102" s="39"/>
      <c r="D102" s="187" t="s">
        <v>165</v>
      </c>
      <c r="E102" s="39"/>
      <c r="F102" s="188" t="s">
        <v>664</v>
      </c>
      <c r="G102" s="39"/>
      <c r="H102" s="39"/>
      <c r="I102" s="189"/>
      <c r="J102" s="39"/>
      <c r="K102" s="39"/>
      <c r="L102" s="40"/>
      <c r="M102" s="190"/>
      <c r="N102" s="191"/>
      <c r="O102" s="73"/>
      <c r="P102" s="73"/>
      <c r="Q102" s="73"/>
      <c r="R102" s="73"/>
      <c r="S102" s="73"/>
      <c r="T102" s="74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T102" s="20" t="s">
        <v>165</v>
      </c>
      <c r="AU102" s="20" t="s">
        <v>22</v>
      </c>
    </row>
    <row r="103" s="2" customFormat="1" ht="24.15" customHeight="1">
      <c r="A103" s="39"/>
      <c r="B103" s="173"/>
      <c r="C103" s="174" t="s">
        <v>163</v>
      </c>
      <c r="D103" s="174" t="s">
        <v>158</v>
      </c>
      <c r="E103" s="175" t="s">
        <v>665</v>
      </c>
      <c r="F103" s="176" t="s">
        <v>666</v>
      </c>
      <c r="G103" s="177" t="s">
        <v>205</v>
      </c>
      <c r="H103" s="178">
        <v>7.5</v>
      </c>
      <c r="I103" s="179"/>
      <c r="J103" s="180">
        <f>ROUND(I103*H103,2)</f>
        <v>0</v>
      </c>
      <c r="K103" s="176" t="s">
        <v>162</v>
      </c>
      <c r="L103" s="40"/>
      <c r="M103" s="181" t="s">
        <v>3</v>
      </c>
      <c r="N103" s="182" t="s">
        <v>45</v>
      </c>
      <c r="O103" s="73"/>
      <c r="P103" s="183">
        <f>O103*H103</f>
        <v>0</v>
      </c>
      <c r="Q103" s="183">
        <v>4.0000000000000003E-05</v>
      </c>
      <c r="R103" s="183">
        <f>Q103*H103</f>
        <v>0.00030000000000000003</v>
      </c>
      <c r="S103" s="183">
        <v>0.091999999999999998</v>
      </c>
      <c r="T103" s="184">
        <f>S103*H103</f>
        <v>0.68999999999999995</v>
      </c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R103" s="185" t="s">
        <v>163</v>
      </c>
      <c r="AT103" s="185" t="s">
        <v>158</v>
      </c>
      <c r="AU103" s="185" t="s">
        <v>22</v>
      </c>
      <c r="AY103" s="20" t="s">
        <v>156</v>
      </c>
      <c r="BE103" s="186">
        <f>IF(N103="základní",J103,0)</f>
        <v>0</v>
      </c>
      <c r="BF103" s="186">
        <f>IF(N103="snížená",J103,0)</f>
        <v>0</v>
      </c>
      <c r="BG103" s="186">
        <f>IF(N103="zákl. přenesená",J103,0)</f>
        <v>0</v>
      </c>
      <c r="BH103" s="186">
        <f>IF(N103="sníž. přenesená",J103,0)</f>
        <v>0</v>
      </c>
      <c r="BI103" s="186">
        <f>IF(N103="nulová",J103,0)</f>
        <v>0</v>
      </c>
      <c r="BJ103" s="20" t="s">
        <v>81</v>
      </c>
      <c r="BK103" s="186">
        <f>ROUND(I103*H103,2)</f>
        <v>0</v>
      </c>
      <c r="BL103" s="20" t="s">
        <v>163</v>
      </c>
      <c r="BM103" s="185" t="s">
        <v>925</v>
      </c>
    </row>
    <row r="104" s="2" customFormat="1">
      <c r="A104" s="39"/>
      <c r="B104" s="40"/>
      <c r="C104" s="39"/>
      <c r="D104" s="187" t="s">
        <v>165</v>
      </c>
      <c r="E104" s="39"/>
      <c r="F104" s="188" t="s">
        <v>668</v>
      </c>
      <c r="G104" s="39"/>
      <c r="H104" s="39"/>
      <c r="I104" s="189"/>
      <c r="J104" s="39"/>
      <c r="K104" s="39"/>
      <c r="L104" s="40"/>
      <c r="M104" s="190"/>
      <c r="N104" s="191"/>
      <c r="O104" s="73"/>
      <c r="P104" s="73"/>
      <c r="Q104" s="73"/>
      <c r="R104" s="73"/>
      <c r="S104" s="73"/>
      <c r="T104" s="74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T104" s="20" t="s">
        <v>165</v>
      </c>
      <c r="AU104" s="20" t="s">
        <v>22</v>
      </c>
    </row>
    <row r="105" s="13" customFormat="1">
      <c r="A105" s="13"/>
      <c r="B105" s="192"/>
      <c r="C105" s="13"/>
      <c r="D105" s="193" t="s">
        <v>167</v>
      </c>
      <c r="E105" s="194" t="s">
        <v>3</v>
      </c>
      <c r="F105" s="195" t="s">
        <v>926</v>
      </c>
      <c r="G105" s="13"/>
      <c r="H105" s="196">
        <v>7.5</v>
      </c>
      <c r="I105" s="197"/>
      <c r="J105" s="13"/>
      <c r="K105" s="13"/>
      <c r="L105" s="192"/>
      <c r="M105" s="198"/>
      <c r="N105" s="199"/>
      <c r="O105" s="199"/>
      <c r="P105" s="199"/>
      <c r="Q105" s="199"/>
      <c r="R105" s="199"/>
      <c r="S105" s="199"/>
      <c r="T105" s="200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194" t="s">
        <v>167</v>
      </c>
      <c r="AU105" s="194" t="s">
        <v>22</v>
      </c>
      <c r="AV105" s="13" t="s">
        <v>22</v>
      </c>
      <c r="AW105" s="13" t="s">
        <v>36</v>
      </c>
      <c r="AX105" s="13" t="s">
        <v>74</v>
      </c>
      <c r="AY105" s="194" t="s">
        <v>156</v>
      </c>
    </row>
    <row r="106" s="14" customFormat="1">
      <c r="A106" s="14"/>
      <c r="B106" s="201"/>
      <c r="C106" s="14"/>
      <c r="D106" s="193" t="s">
        <v>167</v>
      </c>
      <c r="E106" s="202" t="s">
        <v>3</v>
      </c>
      <c r="F106" s="203" t="s">
        <v>174</v>
      </c>
      <c r="G106" s="14"/>
      <c r="H106" s="204">
        <v>7.5</v>
      </c>
      <c r="I106" s="205"/>
      <c r="J106" s="14"/>
      <c r="K106" s="14"/>
      <c r="L106" s="201"/>
      <c r="M106" s="206"/>
      <c r="N106" s="207"/>
      <c r="O106" s="207"/>
      <c r="P106" s="207"/>
      <c r="Q106" s="207"/>
      <c r="R106" s="207"/>
      <c r="S106" s="207"/>
      <c r="T106" s="208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02" t="s">
        <v>167</v>
      </c>
      <c r="AU106" s="202" t="s">
        <v>22</v>
      </c>
      <c r="AV106" s="14" t="s">
        <v>163</v>
      </c>
      <c r="AW106" s="14" t="s">
        <v>36</v>
      </c>
      <c r="AX106" s="14" t="s">
        <v>81</v>
      </c>
      <c r="AY106" s="202" t="s">
        <v>156</v>
      </c>
    </row>
    <row r="107" s="2" customFormat="1" ht="49.05" customHeight="1">
      <c r="A107" s="39"/>
      <c r="B107" s="173"/>
      <c r="C107" s="174" t="s">
        <v>186</v>
      </c>
      <c r="D107" s="174" t="s">
        <v>158</v>
      </c>
      <c r="E107" s="175" t="s">
        <v>176</v>
      </c>
      <c r="F107" s="176" t="s">
        <v>177</v>
      </c>
      <c r="G107" s="177" t="s">
        <v>161</v>
      </c>
      <c r="H107" s="178">
        <v>4.5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0.036900000000000002</v>
      </c>
      <c r="R107" s="183">
        <f>Q107*H107</f>
        <v>0.16605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927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179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13" customFormat="1">
      <c r="A109" s="13"/>
      <c r="B109" s="192"/>
      <c r="C109" s="13"/>
      <c r="D109" s="193" t="s">
        <v>167</v>
      </c>
      <c r="E109" s="194" t="s">
        <v>3</v>
      </c>
      <c r="F109" s="195" t="s">
        <v>928</v>
      </c>
      <c r="G109" s="13"/>
      <c r="H109" s="196">
        <v>4.5</v>
      </c>
      <c r="I109" s="197"/>
      <c r="J109" s="13"/>
      <c r="K109" s="13"/>
      <c r="L109" s="192"/>
      <c r="M109" s="198"/>
      <c r="N109" s="199"/>
      <c r="O109" s="199"/>
      <c r="P109" s="199"/>
      <c r="Q109" s="199"/>
      <c r="R109" s="199"/>
      <c r="S109" s="199"/>
      <c r="T109" s="200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194" t="s">
        <v>167</v>
      </c>
      <c r="AU109" s="194" t="s">
        <v>22</v>
      </c>
      <c r="AV109" s="13" t="s">
        <v>22</v>
      </c>
      <c r="AW109" s="13" t="s">
        <v>36</v>
      </c>
      <c r="AX109" s="13" t="s">
        <v>74</v>
      </c>
      <c r="AY109" s="194" t="s">
        <v>156</v>
      </c>
    </row>
    <row r="110" s="14" customFormat="1">
      <c r="A110" s="14"/>
      <c r="B110" s="201"/>
      <c r="C110" s="14"/>
      <c r="D110" s="193" t="s">
        <v>167</v>
      </c>
      <c r="E110" s="202" t="s">
        <v>3</v>
      </c>
      <c r="F110" s="203" t="s">
        <v>174</v>
      </c>
      <c r="G110" s="14"/>
      <c r="H110" s="204">
        <v>4.5</v>
      </c>
      <c r="I110" s="205"/>
      <c r="J110" s="14"/>
      <c r="K110" s="14"/>
      <c r="L110" s="201"/>
      <c r="M110" s="206"/>
      <c r="N110" s="207"/>
      <c r="O110" s="207"/>
      <c r="P110" s="207"/>
      <c r="Q110" s="207"/>
      <c r="R110" s="207"/>
      <c r="S110" s="207"/>
      <c r="T110" s="208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02" t="s">
        <v>167</v>
      </c>
      <c r="AU110" s="202" t="s">
        <v>22</v>
      </c>
      <c r="AV110" s="14" t="s">
        <v>163</v>
      </c>
      <c r="AW110" s="14" t="s">
        <v>36</v>
      </c>
      <c r="AX110" s="14" t="s">
        <v>81</v>
      </c>
      <c r="AY110" s="202" t="s">
        <v>156</v>
      </c>
    </row>
    <row r="111" s="2" customFormat="1" ht="16.5" customHeight="1">
      <c r="A111" s="39"/>
      <c r="B111" s="173"/>
      <c r="C111" s="174" t="s">
        <v>191</v>
      </c>
      <c r="D111" s="174" t="s">
        <v>158</v>
      </c>
      <c r="E111" s="175" t="s">
        <v>181</v>
      </c>
      <c r="F111" s="176" t="s">
        <v>182</v>
      </c>
      <c r="G111" s="177" t="s">
        <v>161</v>
      </c>
      <c r="H111" s="178">
        <v>41</v>
      </c>
      <c r="I111" s="179"/>
      <c r="J111" s="180">
        <f>ROUND(I111*H111,2)</f>
        <v>0</v>
      </c>
      <c r="K111" s="176" t="s">
        <v>162</v>
      </c>
      <c r="L111" s="40"/>
      <c r="M111" s="181" t="s">
        <v>3</v>
      </c>
      <c r="N111" s="182" t="s">
        <v>45</v>
      </c>
      <c r="O111" s="73"/>
      <c r="P111" s="183">
        <f>O111*H111</f>
        <v>0</v>
      </c>
      <c r="Q111" s="183">
        <v>0.00055999999999999995</v>
      </c>
      <c r="R111" s="183">
        <f>Q111*H111</f>
        <v>0.022959999999999998</v>
      </c>
      <c r="S111" s="183">
        <v>0</v>
      </c>
      <c r="T111" s="184">
        <f>S111*H111</f>
        <v>0</v>
      </c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R111" s="185" t="s">
        <v>163</v>
      </c>
      <c r="AT111" s="185" t="s">
        <v>158</v>
      </c>
      <c r="AU111" s="185" t="s">
        <v>22</v>
      </c>
      <c r="AY111" s="20" t="s">
        <v>156</v>
      </c>
      <c r="BE111" s="186">
        <f>IF(N111="základní",J111,0)</f>
        <v>0</v>
      </c>
      <c r="BF111" s="186">
        <f>IF(N111="snížená",J111,0)</f>
        <v>0</v>
      </c>
      <c r="BG111" s="186">
        <f>IF(N111="zákl. přenesená",J111,0)</f>
        <v>0</v>
      </c>
      <c r="BH111" s="186">
        <f>IF(N111="sníž. přenesená",J111,0)</f>
        <v>0</v>
      </c>
      <c r="BI111" s="186">
        <f>IF(N111="nulová",J111,0)</f>
        <v>0</v>
      </c>
      <c r="BJ111" s="20" t="s">
        <v>81</v>
      </c>
      <c r="BK111" s="186">
        <f>ROUND(I111*H111,2)</f>
        <v>0</v>
      </c>
      <c r="BL111" s="20" t="s">
        <v>163</v>
      </c>
      <c r="BM111" s="185" t="s">
        <v>929</v>
      </c>
    </row>
    <row r="112" s="2" customFormat="1">
      <c r="A112" s="39"/>
      <c r="B112" s="40"/>
      <c r="C112" s="39"/>
      <c r="D112" s="187" t="s">
        <v>165</v>
      </c>
      <c r="E112" s="39"/>
      <c r="F112" s="188" t="s">
        <v>184</v>
      </c>
      <c r="G112" s="39"/>
      <c r="H112" s="39"/>
      <c r="I112" s="189"/>
      <c r="J112" s="39"/>
      <c r="K112" s="39"/>
      <c r="L112" s="40"/>
      <c r="M112" s="190"/>
      <c r="N112" s="191"/>
      <c r="O112" s="73"/>
      <c r="P112" s="73"/>
      <c r="Q112" s="73"/>
      <c r="R112" s="73"/>
      <c r="S112" s="73"/>
      <c r="T112" s="74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T112" s="20" t="s">
        <v>165</v>
      </c>
      <c r="AU112" s="20" t="s">
        <v>22</v>
      </c>
    </row>
    <row r="113" s="13" customFormat="1">
      <c r="A113" s="13"/>
      <c r="B113" s="192"/>
      <c r="C113" s="13"/>
      <c r="D113" s="193" t="s">
        <v>167</v>
      </c>
      <c r="E113" s="194" t="s">
        <v>3</v>
      </c>
      <c r="F113" s="195" t="s">
        <v>930</v>
      </c>
      <c r="G113" s="13"/>
      <c r="H113" s="196">
        <v>41</v>
      </c>
      <c r="I113" s="197"/>
      <c r="J113" s="13"/>
      <c r="K113" s="13"/>
      <c r="L113" s="192"/>
      <c r="M113" s="198"/>
      <c r="N113" s="199"/>
      <c r="O113" s="199"/>
      <c r="P113" s="199"/>
      <c r="Q113" s="199"/>
      <c r="R113" s="199"/>
      <c r="S113" s="199"/>
      <c r="T113" s="200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194" t="s">
        <v>167</v>
      </c>
      <c r="AU113" s="194" t="s">
        <v>22</v>
      </c>
      <c r="AV113" s="13" t="s">
        <v>22</v>
      </c>
      <c r="AW113" s="13" t="s">
        <v>36</v>
      </c>
      <c r="AX113" s="13" t="s">
        <v>74</v>
      </c>
      <c r="AY113" s="194" t="s">
        <v>156</v>
      </c>
    </row>
    <row r="114" s="14" customFormat="1">
      <c r="A114" s="14"/>
      <c r="B114" s="201"/>
      <c r="C114" s="14"/>
      <c r="D114" s="193" t="s">
        <v>167</v>
      </c>
      <c r="E114" s="202" t="s">
        <v>3</v>
      </c>
      <c r="F114" s="203" t="s">
        <v>174</v>
      </c>
      <c r="G114" s="14"/>
      <c r="H114" s="204">
        <v>41</v>
      </c>
      <c r="I114" s="205"/>
      <c r="J114" s="14"/>
      <c r="K114" s="14"/>
      <c r="L114" s="201"/>
      <c r="M114" s="206"/>
      <c r="N114" s="207"/>
      <c r="O114" s="207"/>
      <c r="P114" s="207"/>
      <c r="Q114" s="207"/>
      <c r="R114" s="207"/>
      <c r="S114" s="207"/>
      <c r="T114" s="208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02" t="s">
        <v>167</v>
      </c>
      <c r="AU114" s="202" t="s">
        <v>22</v>
      </c>
      <c r="AV114" s="14" t="s">
        <v>163</v>
      </c>
      <c r="AW114" s="14" t="s">
        <v>36</v>
      </c>
      <c r="AX114" s="14" t="s">
        <v>81</v>
      </c>
      <c r="AY114" s="202" t="s">
        <v>156</v>
      </c>
    </row>
    <row r="115" s="2" customFormat="1" ht="16.5" customHeight="1">
      <c r="A115" s="39"/>
      <c r="B115" s="173"/>
      <c r="C115" s="174" t="s">
        <v>197</v>
      </c>
      <c r="D115" s="174" t="s">
        <v>158</v>
      </c>
      <c r="E115" s="175" t="s">
        <v>187</v>
      </c>
      <c r="F115" s="176" t="s">
        <v>188</v>
      </c>
      <c r="G115" s="177" t="s">
        <v>161</v>
      </c>
      <c r="H115" s="178">
        <v>41</v>
      </c>
      <c r="I115" s="179"/>
      <c r="J115" s="180">
        <f>ROUND(I115*H115,2)</f>
        <v>0</v>
      </c>
      <c r="K115" s="176" t="s">
        <v>162</v>
      </c>
      <c r="L115" s="40"/>
      <c r="M115" s="181" t="s">
        <v>3</v>
      </c>
      <c r="N115" s="182" t="s">
        <v>45</v>
      </c>
      <c r="O115" s="73"/>
      <c r="P115" s="183">
        <f>O115*H115</f>
        <v>0</v>
      </c>
      <c r="Q115" s="183">
        <v>0</v>
      </c>
      <c r="R115" s="183">
        <f>Q115*H115</f>
        <v>0</v>
      </c>
      <c r="S115" s="183">
        <v>0</v>
      </c>
      <c r="T115" s="184">
        <f>S115*H115</f>
        <v>0</v>
      </c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R115" s="185" t="s">
        <v>163</v>
      </c>
      <c r="AT115" s="185" t="s">
        <v>158</v>
      </c>
      <c r="AU115" s="185" t="s">
        <v>22</v>
      </c>
      <c r="AY115" s="20" t="s">
        <v>156</v>
      </c>
      <c r="BE115" s="186">
        <f>IF(N115="základní",J115,0)</f>
        <v>0</v>
      </c>
      <c r="BF115" s="186">
        <f>IF(N115="snížená",J115,0)</f>
        <v>0</v>
      </c>
      <c r="BG115" s="186">
        <f>IF(N115="zákl. přenesená",J115,0)</f>
        <v>0</v>
      </c>
      <c r="BH115" s="186">
        <f>IF(N115="sníž. přenesená",J115,0)</f>
        <v>0</v>
      </c>
      <c r="BI115" s="186">
        <f>IF(N115="nulová",J115,0)</f>
        <v>0</v>
      </c>
      <c r="BJ115" s="20" t="s">
        <v>81</v>
      </c>
      <c r="BK115" s="186">
        <f>ROUND(I115*H115,2)</f>
        <v>0</v>
      </c>
      <c r="BL115" s="20" t="s">
        <v>163</v>
      </c>
      <c r="BM115" s="185" t="s">
        <v>931</v>
      </c>
    </row>
    <row r="116" s="2" customFormat="1">
      <c r="A116" s="39"/>
      <c r="B116" s="40"/>
      <c r="C116" s="39"/>
      <c r="D116" s="187" t="s">
        <v>165</v>
      </c>
      <c r="E116" s="39"/>
      <c r="F116" s="188" t="s">
        <v>190</v>
      </c>
      <c r="G116" s="39"/>
      <c r="H116" s="39"/>
      <c r="I116" s="189"/>
      <c r="J116" s="39"/>
      <c r="K116" s="39"/>
      <c r="L116" s="40"/>
      <c r="M116" s="190"/>
      <c r="N116" s="191"/>
      <c r="O116" s="73"/>
      <c r="P116" s="73"/>
      <c r="Q116" s="73"/>
      <c r="R116" s="73"/>
      <c r="S116" s="73"/>
      <c r="T116" s="74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T116" s="20" t="s">
        <v>165</v>
      </c>
      <c r="AU116" s="20" t="s">
        <v>22</v>
      </c>
    </row>
    <row r="117" s="2" customFormat="1" ht="24.15" customHeight="1">
      <c r="A117" s="39"/>
      <c r="B117" s="173"/>
      <c r="C117" s="174" t="s">
        <v>202</v>
      </c>
      <c r="D117" s="174" t="s">
        <v>158</v>
      </c>
      <c r="E117" s="175" t="s">
        <v>678</v>
      </c>
      <c r="F117" s="176" t="s">
        <v>679</v>
      </c>
      <c r="G117" s="177" t="s">
        <v>161</v>
      </c>
      <c r="H117" s="178">
        <v>7</v>
      </c>
      <c r="I117" s="179"/>
      <c r="J117" s="180">
        <f>ROUND(I117*H117,2)</f>
        <v>0</v>
      </c>
      <c r="K117" s="176" t="s">
        <v>162</v>
      </c>
      <c r="L117" s="40"/>
      <c r="M117" s="181" t="s">
        <v>3</v>
      </c>
      <c r="N117" s="182" t="s">
        <v>45</v>
      </c>
      <c r="O117" s="73"/>
      <c r="P117" s="183">
        <f>O117*H117</f>
        <v>0</v>
      </c>
      <c r="Q117" s="183">
        <v>0.00010000000000000001</v>
      </c>
      <c r="R117" s="183">
        <f>Q117*H117</f>
        <v>0.00069999999999999999</v>
      </c>
      <c r="S117" s="183">
        <v>0</v>
      </c>
      <c r="T117" s="184">
        <f>S117*H117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R117" s="185" t="s">
        <v>163</v>
      </c>
      <c r="AT117" s="185" t="s">
        <v>158</v>
      </c>
      <c r="AU117" s="185" t="s">
        <v>22</v>
      </c>
      <c r="AY117" s="20" t="s">
        <v>156</v>
      </c>
      <c r="BE117" s="186">
        <f>IF(N117="základní",J117,0)</f>
        <v>0</v>
      </c>
      <c r="BF117" s="186">
        <f>IF(N117="snížená",J117,0)</f>
        <v>0</v>
      </c>
      <c r="BG117" s="186">
        <f>IF(N117="zákl. přenesená",J117,0)</f>
        <v>0</v>
      </c>
      <c r="BH117" s="186">
        <f>IF(N117="sníž. přenesená",J117,0)</f>
        <v>0</v>
      </c>
      <c r="BI117" s="186">
        <f>IF(N117="nulová",J117,0)</f>
        <v>0</v>
      </c>
      <c r="BJ117" s="20" t="s">
        <v>81</v>
      </c>
      <c r="BK117" s="186">
        <f>ROUND(I117*H117,2)</f>
        <v>0</v>
      </c>
      <c r="BL117" s="20" t="s">
        <v>163</v>
      </c>
      <c r="BM117" s="185" t="s">
        <v>932</v>
      </c>
    </row>
    <row r="118" s="2" customFormat="1">
      <c r="A118" s="39"/>
      <c r="B118" s="40"/>
      <c r="C118" s="39"/>
      <c r="D118" s="187" t="s">
        <v>165</v>
      </c>
      <c r="E118" s="39"/>
      <c r="F118" s="188" t="s">
        <v>681</v>
      </c>
      <c r="G118" s="39"/>
      <c r="H118" s="39"/>
      <c r="I118" s="189"/>
      <c r="J118" s="39"/>
      <c r="K118" s="39"/>
      <c r="L118" s="40"/>
      <c r="M118" s="190"/>
      <c r="N118" s="191"/>
      <c r="O118" s="73"/>
      <c r="P118" s="73"/>
      <c r="Q118" s="73"/>
      <c r="R118" s="73"/>
      <c r="S118" s="73"/>
      <c r="T118" s="74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20" t="s">
        <v>165</v>
      </c>
      <c r="AU118" s="20" t="s">
        <v>22</v>
      </c>
    </row>
    <row r="119" s="13" customFormat="1">
      <c r="A119" s="13"/>
      <c r="B119" s="192"/>
      <c r="C119" s="13"/>
      <c r="D119" s="193" t="s">
        <v>167</v>
      </c>
      <c r="E119" s="194" t="s">
        <v>3</v>
      </c>
      <c r="F119" s="195" t="s">
        <v>933</v>
      </c>
      <c r="G119" s="13"/>
      <c r="H119" s="196">
        <v>7</v>
      </c>
      <c r="I119" s="197"/>
      <c r="J119" s="13"/>
      <c r="K119" s="13"/>
      <c r="L119" s="192"/>
      <c r="M119" s="198"/>
      <c r="N119" s="199"/>
      <c r="O119" s="199"/>
      <c r="P119" s="199"/>
      <c r="Q119" s="199"/>
      <c r="R119" s="199"/>
      <c r="S119" s="199"/>
      <c r="T119" s="200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94" t="s">
        <v>167</v>
      </c>
      <c r="AU119" s="194" t="s">
        <v>22</v>
      </c>
      <c r="AV119" s="13" t="s">
        <v>22</v>
      </c>
      <c r="AW119" s="13" t="s">
        <v>36</v>
      </c>
      <c r="AX119" s="13" t="s">
        <v>74</v>
      </c>
      <c r="AY119" s="194" t="s">
        <v>156</v>
      </c>
    </row>
    <row r="120" s="14" customFormat="1">
      <c r="A120" s="14"/>
      <c r="B120" s="201"/>
      <c r="C120" s="14"/>
      <c r="D120" s="193" t="s">
        <v>167</v>
      </c>
      <c r="E120" s="202" t="s">
        <v>3</v>
      </c>
      <c r="F120" s="203" t="s">
        <v>174</v>
      </c>
      <c r="G120" s="14"/>
      <c r="H120" s="204">
        <v>7</v>
      </c>
      <c r="I120" s="205"/>
      <c r="J120" s="14"/>
      <c r="K120" s="14"/>
      <c r="L120" s="201"/>
      <c r="M120" s="206"/>
      <c r="N120" s="207"/>
      <c r="O120" s="207"/>
      <c r="P120" s="207"/>
      <c r="Q120" s="207"/>
      <c r="R120" s="207"/>
      <c r="S120" s="207"/>
      <c r="T120" s="208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02" t="s">
        <v>167</v>
      </c>
      <c r="AU120" s="202" t="s">
        <v>22</v>
      </c>
      <c r="AV120" s="14" t="s">
        <v>163</v>
      </c>
      <c r="AW120" s="14" t="s">
        <v>36</v>
      </c>
      <c r="AX120" s="14" t="s">
        <v>81</v>
      </c>
      <c r="AY120" s="202" t="s">
        <v>156</v>
      </c>
    </row>
    <row r="121" s="2" customFormat="1" ht="24.15" customHeight="1">
      <c r="A121" s="39"/>
      <c r="B121" s="173"/>
      <c r="C121" s="174" t="s">
        <v>209</v>
      </c>
      <c r="D121" s="174" t="s">
        <v>158</v>
      </c>
      <c r="E121" s="175" t="s">
        <v>684</v>
      </c>
      <c r="F121" s="176" t="s">
        <v>685</v>
      </c>
      <c r="G121" s="177" t="s">
        <v>161</v>
      </c>
      <c r="H121" s="178">
        <v>7</v>
      </c>
      <c r="I121" s="179"/>
      <c r="J121" s="180">
        <f>ROUND(I121*H121,2)</f>
        <v>0</v>
      </c>
      <c r="K121" s="176" t="s">
        <v>162</v>
      </c>
      <c r="L121" s="40"/>
      <c r="M121" s="181" t="s">
        <v>3</v>
      </c>
      <c r="N121" s="182" t="s">
        <v>45</v>
      </c>
      <c r="O121" s="73"/>
      <c r="P121" s="183">
        <f>O121*H121</f>
        <v>0</v>
      </c>
      <c r="Q121" s="183">
        <v>0</v>
      </c>
      <c r="R121" s="183">
        <f>Q121*H121</f>
        <v>0</v>
      </c>
      <c r="S121" s="183">
        <v>0</v>
      </c>
      <c r="T121" s="184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185" t="s">
        <v>163</v>
      </c>
      <c r="AT121" s="185" t="s">
        <v>158</v>
      </c>
      <c r="AU121" s="185" t="s">
        <v>22</v>
      </c>
      <c r="AY121" s="20" t="s">
        <v>156</v>
      </c>
      <c r="BE121" s="186">
        <f>IF(N121="základní",J121,0)</f>
        <v>0</v>
      </c>
      <c r="BF121" s="186">
        <f>IF(N121="snížená",J121,0)</f>
        <v>0</v>
      </c>
      <c r="BG121" s="186">
        <f>IF(N121="zákl. přenesená",J121,0)</f>
        <v>0</v>
      </c>
      <c r="BH121" s="186">
        <f>IF(N121="sníž. přenesená",J121,0)</f>
        <v>0</v>
      </c>
      <c r="BI121" s="186">
        <f>IF(N121="nulová",J121,0)</f>
        <v>0</v>
      </c>
      <c r="BJ121" s="20" t="s">
        <v>81</v>
      </c>
      <c r="BK121" s="186">
        <f>ROUND(I121*H121,2)</f>
        <v>0</v>
      </c>
      <c r="BL121" s="20" t="s">
        <v>163</v>
      </c>
      <c r="BM121" s="185" t="s">
        <v>934</v>
      </c>
    </row>
    <row r="122" s="2" customFormat="1">
      <c r="A122" s="39"/>
      <c r="B122" s="40"/>
      <c r="C122" s="39"/>
      <c r="D122" s="187" t="s">
        <v>165</v>
      </c>
      <c r="E122" s="39"/>
      <c r="F122" s="188" t="s">
        <v>687</v>
      </c>
      <c r="G122" s="39"/>
      <c r="H122" s="39"/>
      <c r="I122" s="189"/>
      <c r="J122" s="39"/>
      <c r="K122" s="39"/>
      <c r="L122" s="40"/>
      <c r="M122" s="190"/>
      <c r="N122" s="191"/>
      <c r="O122" s="73"/>
      <c r="P122" s="73"/>
      <c r="Q122" s="73"/>
      <c r="R122" s="73"/>
      <c r="S122" s="73"/>
      <c r="T122" s="74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20" t="s">
        <v>165</v>
      </c>
      <c r="AU122" s="20" t="s">
        <v>22</v>
      </c>
    </row>
    <row r="123" s="2" customFormat="1" ht="16.5" customHeight="1">
      <c r="A123" s="39"/>
      <c r="B123" s="173"/>
      <c r="C123" s="174" t="s">
        <v>221</v>
      </c>
      <c r="D123" s="174" t="s">
        <v>158</v>
      </c>
      <c r="E123" s="175" t="s">
        <v>192</v>
      </c>
      <c r="F123" s="176" t="s">
        <v>193</v>
      </c>
      <c r="G123" s="177" t="s">
        <v>161</v>
      </c>
      <c r="H123" s="178">
        <v>3.1000000000000001</v>
      </c>
      <c r="I123" s="179"/>
      <c r="J123" s="180">
        <f>ROUND(I123*H123,2)</f>
        <v>0</v>
      </c>
      <c r="K123" s="176" t="s">
        <v>162</v>
      </c>
      <c r="L123" s="40"/>
      <c r="M123" s="181" t="s">
        <v>3</v>
      </c>
      <c r="N123" s="182" t="s">
        <v>45</v>
      </c>
      <c r="O123" s="73"/>
      <c r="P123" s="183">
        <f>O123*H123</f>
        <v>0</v>
      </c>
      <c r="Q123" s="183">
        <v>0.00046999999999999999</v>
      </c>
      <c r="R123" s="183">
        <f>Q123*H123</f>
        <v>0.001457</v>
      </c>
      <c r="S123" s="183">
        <v>0</v>
      </c>
      <c r="T123" s="184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185" t="s">
        <v>163</v>
      </c>
      <c r="AT123" s="185" t="s">
        <v>158</v>
      </c>
      <c r="AU123" s="185" t="s">
        <v>22</v>
      </c>
      <c r="AY123" s="20" t="s">
        <v>156</v>
      </c>
      <c r="BE123" s="186">
        <f>IF(N123="základní",J123,0)</f>
        <v>0</v>
      </c>
      <c r="BF123" s="186">
        <f>IF(N123="snížená",J123,0)</f>
        <v>0</v>
      </c>
      <c r="BG123" s="186">
        <f>IF(N123="zákl. přenesená",J123,0)</f>
        <v>0</v>
      </c>
      <c r="BH123" s="186">
        <f>IF(N123="sníž. přenesená",J123,0)</f>
        <v>0</v>
      </c>
      <c r="BI123" s="186">
        <f>IF(N123="nulová",J123,0)</f>
        <v>0</v>
      </c>
      <c r="BJ123" s="20" t="s">
        <v>81</v>
      </c>
      <c r="BK123" s="186">
        <f>ROUND(I123*H123,2)</f>
        <v>0</v>
      </c>
      <c r="BL123" s="20" t="s">
        <v>163</v>
      </c>
      <c r="BM123" s="185" t="s">
        <v>935</v>
      </c>
    </row>
    <row r="124" s="2" customFormat="1">
      <c r="A124" s="39"/>
      <c r="B124" s="40"/>
      <c r="C124" s="39"/>
      <c r="D124" s="187" t="s">
        <v>165</v>
      </c>
      <c r="E124" s="39"/>
      <c r="F124" s="188" t="s">
        <v>195</v>
      </c>
      <c r="G124" s="39"/>
      <c r="H124" s="39"/>
      <c r="I124" s="189"/>
      <c r="J124" s="39"/>
      <c r="K124" s="39"/>
      <c r="L124" s="40"/>
      <c r="M124" s="190"/>
      <c r="N124" s="191"/>
      <c r="O124" s="73"/>
      <c r="P124" s="73"/>
      <c r="Q124" s="73"/>
      <c r="R124" s="73"/>
      <c r="S124" s="73"/>
      <c r="T124" s="74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20" t="s">
        <v>165</v>
      </c>
      <c r="AU124" s="20" t="s">
        <v>22</v>
      </c>
    </row>
    <row r="125" s="13" customFormat="1">
      <c r="A125" s="13"/>
      <c r="B125" s="192"/>
      <c r="C125" s="13"/>
      <c r="D125" s="193" t="s">
        <v>167</v>
      </c>
      <c r="E125" s="194" t="s">
        <v>3</v>
      </c>
      <c r="F125" s="195" t="s">
        <v>196</v>
      </c>
      <c r="G125" s="13"/>
      <c r="H125" s="196">
        <v>3.1000000000000001</v>
      </c>
      <c r="I125" s="197"/>
      <c r="J125" s="13"/>
      <c r="K125" s="13"/>
      <c r="L125" s="192"/>
      <c r="M125" s="198"/>
      <c r="N125" s="199"/>
      <c r="O125" s="199"/>
      <c r="P125" s="199"/>
      <c r="Q125" s="199"/>
      <c r="R125" s="199"/>
      <c r="S125" s="199"/>
      <c r="T125" s="200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194" t="s">
        <v>167</v>
      </c>
      <c r="AU125" s="194" t="s">
        <v>22</v>
      </c>
      <c r="AV125" s="13" t="s">
        <v>22</v>
      </c>
      <c r="AW125" s="13" t="s">
        <v>36</v>
      </c>
      <c r="AX125" s="13" t="s">
        <v>74</v>
      </c>
      <c r="AY125" s="194" t="s">
        <v>156</v>
      </c>
    </row>
    <row r="126" s="14" customFormat="1">
      <c r="A126" s="14"/>
      <c r="B126" s="201"/>
      <c r="C126" s="14"/>
      <c r="D126" s="193" t="s">
        <v>167</v>
      </c>
      <c r="E126" s="202" t="s">
        <v>3</v>
      </c>
      <c r="F126" s="203" t="s">
        <v>174</v>
      </c>
      <c r="G126" s="14"/>
      <c r="H126" s="204">
        <v>3.1000000000000001</v>
      </c>
      <c r="I126" s="205"/>
      <c r="J126" s="14"/>
      <c r="K126" s="14"/>
      <c r="L126" s="201"/>
      <c r="M126" s="206"/>
      <c r="N126" s="207"/>
      <c r="O126" s="207"/>
      <c r="P126" s="207"/>
      <c r="Q126" s="207"/>
      <c r="R126" s="207"/>
      <c r="S126" s="207"/>
      <c r="T126" s="208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02" t="s">
        <v>167</v>
      </c>
      <c r="AU126" s="202" t="s">
        <v>22</v>
      </c>
      <c r="AV126" s="14" t="s">
        <v>163</v>
      </c>
      <c r="AW126" s="14" t="s">
        <v>36</v>
      </c>
      <c r="AX126" s="14" t="s">
        <v>81</v>
      </c>
      <c r="AY126" s="202" t="s">
        <v>156</v>
      </c>
    </row>
    <row r="127" s="2" customFormat="1" ht="16.5" customHeight="1">
      <c r="A127" s="39"/>
      <c r="B127" s="173"/>
      <c r="C127" s="174" t="s">
        <v>227</v>
      </c>
      <c r="D127" s="174" t="s">
        <v>158</v>
      </c>
      <c r="E127" s="175" t="s">
        <v>198</v>
      </c>
      <c r="F127" s="176" t="s">
        <v>199</v>
      </c>
      <c r="G127" s="177" t="s">
        <v>161</v>
      </c>
      <c r="H127" s="178">
        <v>3.1000000000000001</v>
      </c>
      <c r="I127" s="179"/>
      <c r="J127" s="180">
        <f>ROUND(I127*H127,2)</f>
        <v>0</v>
      </c>
      <c r="K127" s="176" t="s">
        <v>162</v>
      </c>
      <c r="L127" s="40"/>
      <c r="M127" s="181" t="s">
        <v>3</v>
      </c>
      <c r="N127" s="182" t="s">
        <v>45</v>
      </c>
      <c r="O127" s="73"/>
      <c r="P127" s="183">
        <f>O127*H127</f>
        <v>0</v>
      </c>
      <c r="Q127" s="183">
        <v>0</v>
      </c>
      <c r="R127" s="183">
        <f>Q127*H127</f>
        <v>0</v>
      </c>
      <c r="S127" s="183">
        <v>0</v>
      </c>
      <c r="T127" s="184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185" t="s">
        <v>163</v>
      </c>
      <c r="AT127" s="185" t="s">
        <v>158</v>
      </c>
      <c r="AU127" s="185" t="s">
        <v>22</v>
      </c>
      <c r="AY127" s="20" t="s">
        <v>156</v>
      </c>
      <c r="BE127" s="186">
        <f>IF(N127="základní",J127,0)</f>
        <v>0</v>
      </c>
      <c r="BF127" s="186">
        <f>IF(N127="snížená",J127,0)</f>
        <v>0</v>
      </c>
      <c r="BG127" s="186">
        <f>IF(N127="zákl. přenesená",J127,0)</f>
        <v>0</v>
      </c>
      <c r="BH127" s="186">
        <f>IF(N127="sníž. přenesená",J127,0)</f>
        <v>0</v>
      </c>
      <c r="BI127" s="186">
        <f>IF(N127="nulová",J127,0)</f>
        <v>0</v>
      </c>
      <c r="BJ127" s="20" t="s">
        <v>81</v>
      </c>
      <c r="BK127" s="186">
        <f>ROUND(I127*H127,2)</f>
        <v>0</v>
      </c>
      <c r="BL127" s="20" t="s">
        <v>163</v>
      </c>
      <c r="BM127" s="185" t="s">
        <v>936</v>
      </c>
    </row>
    <row r="128" s="2" customFormat="1">
      <c r="A128" s="39"/>
      <c r="B128" s="40"/>
      <c r="C128" s="39"/>
      <c r="D128" s="187" t="s">
        <v>165</v>
      </c>
      <c r="E128" s="39"/>
      <c r="F128" s="188" t="s">
        <v>201</v>
      </c>
      <c r="G128" s="39"/>
      <c r="H128" s="39"/>
      <c r="I128" s="189"/>
      <c r="J128" s="39"/>
      <c r="K128" s="39"/>
      <c r="L128" s="40"/>
      <c r="M128" s="190"/>
      <c r="N128" s="191"/>
      <c r="O128" s="73"/>
      <c r="P128" s="73"/>
      <c r="Q128" s="73"/>
      <c r="R128" s="73"/>
      <c r="S128" s="73"/>
      <c r="T128" s="7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20" t="s">
        <v>165</v>
      </c>
      <c r="AU128" s="20" t="s">
        <v>22</v>
      </c>
    </row>
    <row r="129" s="2" customFormat="1" ht="16.5" customHeight="1">
      <c r="A129" s="39"/>
      <c r="B129" s="173"/>
      <c r="C129" s="174" t="s">
        <v>233</v>
      </c>
      <c r="D129" s="174" t="s">
        <v>158</v>
      </c>
      <c r="E129" s="175" t="s">
        <v>203</v>
      </c>
      <c r="F129" s="176" t="s">
        <v>204</v>
      </c>
      <c r="G129" s="177" t="s">
        <v>205</v>
      </c>
      <c r="H129" s="178">
        <v>12.75</v>
      </c>
      <c r="I129" s="179"/>
      <c r="J129" s="180">
        <f>ROUND(I129*H129,2)</f>
        <v>0</v>
      </c>
      <c r="K129" s="176" t="s">
        <v>162</v>
      </c>
      <c r="L129" s="40"/>
      <c r="M129" s="181" t="s">
        <v>3</v>
      </c>
      <c r="N129" s="182" t="s">
        <v>45</v>
      </c>
      <c r="O129" s="73"/>
      <c r="P129" s="183">
        <f>O129*H129</f>
        <v>0</v>
      </c>
      <c r="Q129" s="183">
        <v>0</v>
      </c>
      <c r="R129" s="183">
        <f>Q129*H129</f>
        <v>0</v>
      </c>
      <c r="S129" s="183">
        <v>0</v>
      </c>
      <c r="T129" s="184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185" t="s">
        <v>163</v>
      </c>
      <c r="AT129" s="185" t="s">
        <v>158</v>
      </c>
      <c r="AU129" s="185" t="s">
        <v>22</v>
      </c>
      <c r="AY129" s="20" t="s">
        <v>156</v>
      </c>
      <c r="BE129" s="186">
        <f>IF(N129="základní",J129,0)</f>
        <v>0</v>
      </c>
      <c r="BF129" s="186">
        <f>IF(N129="snížená",J129,0)</f>
        <v>0</v>
      </c>
      <c r="BG129" s="186">
        <f>IF(N129="zákl. přenesená",J129,0)</f>
        <v>0</v>
      </c>
      <c r="BH129" s="186">
        <f>IF(N129="sníž. přenesená",J129,0)</f>
        <v>0</v>
      </c>
      <c r="BI129" s="186">
        <f>IF(N129="nulová",J129,0)</f>
        <v>0</v>
      </c>
      <c r="BJ129" s="20" t="s">
        <v>81</v>
      </c>
      <c r="BK129" s="186">
        <f>ROUND(I129*H129,2)</f>
        <v>0</v>
      </c>
      <c r="BL129" s="20" t="s">
        <v>163</v>
      </c>
      <c r="BM129" s="185" t="s">
        <v>937</v>
      </c>
    </row>
    <row r="130" s="2" customFormat="1">
      <c r="A130" s="39"/>
      <c r="B130" s="40"/>
      <c r="C130" s="39"/>
      <c r="D130" s="187" t="s">
        <v>165</v>
      </c>
      <c r="E130" s="39"/>
      <c r="F130" s="188" t="s">
        <v>207</v>
      </c>
      <c r="G130" s="39"/>
      <c r="H130" s="39"/>
      <c r="I130" s="189"/>
      <c r="J130" s="39"/>
      <c r="K130" s="39"/>
      <c r="L130" s="40"/>
      <c r="M130" s="190"/>
      <c r="N130" s="191"/>
      <c r="O130" s="73"/>
      <c r="P130" s="73"/>
      <c r="Q130" s="73"/>
      <c r="R130" s="73"/>
      <c r="S130" s="73"/>
      <c r="T130" s="74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20" t="s">
        <v>165</v>
      </c>
      <c r="AU130" s="20" t="s">
        <v>22</v>
      </c>
    </row>
    <row r="131" s="13" customFormat="1">
      <c r="A131" s="13"/>
      <c r="B131" s="192"/>
      <c r="C131" s="13"/>
      <c r="D131" s="193" t="s">
        <v>167</v>
      </c>
      <c r="E131" s="194" t="s">
        <v>3</v>
      </c>
      <c r="F131" s="195" t="s">
        <v>938</v>
      </c>
      <c r="G131" s="13"/>
      <c r="H131" s="196">
        <v>12.75</v>
      </c>
      <c r="I131" s="197"/>
      <c r="J131" s="13"/>
      <c r="K131" s="13"/>
      <c r="L131" s="192"/>
      <c r="M131" s="198"/>
      <c r="N131" s="199"/>
      <c r="O131" s="199"/>
      <c r="P131" s="199"/>
      <c r="Q131" s="199"/>
      <c r="R131" s="199"/>
      <c r="S131" s="199"/>
      <c r="T131" s="200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194" t="s">
        <v>167</v>
      </c>
      <c r="AU131" s="194" t="s">
        <v>22</v>
      </c>
      <c r="AV131" s="13" t="s">
        <v>22</v>
      </c>
      <c r="AW131" s="13" t="s">
        <v>36</v>
      </c>
      <c r="AX131" s="13" t="s">
        <v>74</v>
      </c>
      <c r="AY131" s="194" t="s">
        <v>156</v>
      </c>
    </row>
    <row r="132" s="14" customFormat="1">
      <c r="A132" s="14"/>
      <c r="B132" s="201"/>
      <c r="C132" s="14"/>
      <c r="D132" s="193" t="s">
        <v>167</v>
      </c>
      <c r="E132" s="202" t="s">
        <v>3</v>
      </c>
      <c r="F132" s="203" t="s">
        <v>174</v>
      </c>
      <c r="G132" s="14"/>
      <c r="H132" s="204">
        <v>12.75</v>
      </c>
      <c r="I132" s="205"/>
      <c r="J132" s="14"/>
      <c r="K132" s="14"/>
      <c r="L132" s="201"/>
      <c r="M132" s="206"/>
      <c r="N132" s="207"/>
      <c r="O132" s="207"/>
      <c r="P132" s="207"/>
      <c r="Q132" s="207"/>
      <c r="R132" s="207"/>
      <c r="S132" s="207"/>
      <c r="T132" s="208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02" t="s">
        <v>167</v>
      </c>
      <c r="AU132" s="202" t="s">
        <v>22</v>
      </c>
      <c r="AV132" s="14" t="s">
        <v>163</v>
      </c>
      <c r="AW132" s="14" t="s">
        <v>36</v>
      </c>
      <c r="AX132" s="14" t="s">
        <v>81</v>
      </c>
      <c r="AY132" s="202" t="s">
        <v>156</v>
      </c>
    </row>
    <row r="133" s="2" customFormat="1" ht="24.15" customHeight="1">
      <c r="A133" s="39"/>
      <c r="B133" s="173"/>
      <c r="C133" s="174" t="s">
        <v>239</v>
      </c>
      <c r="D133" s="174" t="s">
        <v>158</v>
      </c>
      <c r="E133" s="175" t="s">
        <v>210</v>
      </c>
      <c r="F133" s="176" t="s">
        <v>211</v>
      </c>
      <c r="G133" s="177" t="s">
        <v>212</v>
      </c>
      <c r="H133" s="178">
        <v>11.052</v>
      </c>
      <c r="I133" s="179"/>
      <c r="J133" s="180">
        <f>ROUND(I133*H133,2)</f>
        <v>0</v>
      </c>
      <c r="K133" s="176" t="s">
        <v>162</v>
      </c>
      <c r="L133" s="40"/>
      <c r="M133" s="181" t="s">
        <v>3</v>
      </c>
      <c r="N133" s="182" t="s">
        <v>45</v>
      </c>
      <c r="O133" s="73"/>
      <c r="P133" s="183">
        <f>O133*H133</f>
        <v>0</v>
      </c>
      <c r="Q133" s="183">
        <v>0</v>
      </c>
      <c r="R133" s="183">
        <f>Q133*H133</f>
        <v>0</v>
      </c>
      <c r="S133" s="183">
        <v>0</v>
      </c>
      <c r="T133" s="184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185" t="s">
        <v>163</v>
      </c>
      <c r="AT133" s="185" t="s">
        <v>158</v>
      </c>
      <c r="AU133" s="185" t="s">
        <v>22</v>
      </c>
      <c r="AY133" s="20" t="s">
        <v>156</v>
      </c>
      <c r="BE133" s="186">
        <f>IF(N133="základní",J133,0)</f>
        <v>0</v>
      </c>
      <c r="BF133" s="186">
        <f>IF(N133="snížená",J133,0)</f>
        <v>0</v>
      </c>
      <c r="BG133" s="186">
        <f>IF(N133="zákl. přenesená",J133,0)</f>
        <v>0</v>
      </c>
      <c r="BH133" s="186">
        <f>IF(N133="sníž. přenesená",J133,0)</f>
        <v>0</v>
      </c>
      <c r="BI133" s="186">
        <f>IF(N133="nulová",J133,0)</f>
        <v>0</v>
      </c>
      <c r="BJ133" s="20" t="s">
        <v>81</v>
      </c>
      <c r="BK133" s="186">
        <f>ROUND(I133*H133,2)</f>
        <v>0</v>
      </c>
      <c r="BL133" s="20" t="s">
        <v>163</v>
      </c>
      <c r="BM133" s="185" t="s">
        <v>939</v>
      </c>
    </row>
    <row r="134" s="2" customFormat="1">
      <c r="A134" s="39"/>
      <c r="B134" s="40"/>
      <c r="C134" s="39"/>
      <c r="D134" s="187" t="s">
        <v>165</v>
      </c>
      <c r="E134" s="39"/>
      <c r="F134" s="188" t="s">
        <v>214</v>
      </c>
      <c r="G134" s="39"/>
      <c r="H134" s="39"/>
      <c r="I134" s="189"/>
      <c r="J134" s="39"/>
      <c r="K134" s="39"/>
      <c r="L134" s="40"/>
      <c r="M134" s="190"/>
      <c r="N134" s="191"/>
      <c r="O134" s="73"/>
      <c r="P134" s="73"/>
      <c r="Q134" s="73"/>
      <c r="R134" s="73"/>
      <c r="S134" s="73"/>
      <c r="T134" s="74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20" t="s">
        <v>165</v>
      </c>
      <c r="AU134" s="20" t="s">
        <v>22</v>
      </c>
    </row>
    <row r="135" s="13" customFormat="1">
      <c r="A135" s="13"/>
      <c r="B135" s="192"/>
      <c r="C135" s="13"/>
      <c r="D135" s="193" t="s">
        <v>167</v>
      </c>
      <c r="E135" s="194" t="s">
        <v>3</v>
      </c>
      <c r="F135" s="195" t="s">
        <v>940</v>
      </c>
      <c r="G135" s="13"/>
      <c r="H135" s="196">
        <v>6</v>
      </c>
      <c r="I135" s="197"/>
      <c r="J135" s="13"/>
      <c r="K135" s="13"/>
      <c r="L135" s="192"/>
      <c r="M135" s="198"/>
      <c r="N135" s="199"/>
      <c r="O135" s="199"/>
      <c r="P135" s="199"/>
      <c r="Q135" s="199"/>
      <c r="R135" s="199"/>
      <c r="S135" s="199"/>
      <c r="T135" s="200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94" t="s">
        <v>167</v>
      </c>
      <c r="AU135" s="194" t="s">
        <v>22</v>
      </c>
      <c r="AV135" s="13" t="s">
        <v>22</v>
      </c>
      <c r="AW135" s="13" t="s">
        <v>36</v>
      </c>
      <c r="AX135" s="13" t="s">
        <v>74</v>
      </c>
      <c r="AY135" s="194" t="s">
        <v>156</v>
      </c>
    </row>
    <row r="136" s="13" customFormat="1">
      <c r="A136" s="13"/>
      <c r="B136" s="192"/>
      <c r="C136" s="13"/>
      <c r="D136" s="193" t="s">
        <v>167</v>
      </c>
      <c r="E136" s="194" t="s">
        <v>3</v>
      </c>
      <c r="F136" s="195" t="s">
        <v>941</v>
      </c>
      <c r="G136" s="13"/>
      <c r="H136" s="196">
        <v>12</v>
      </c>
      <c r="I136" s="197"/>
      <c r="J136" s="13"/>
      <c r="K136" s="13"/>
      <c r="L136" s="192"/>
      <c r="M136" s="198"/>
      <c r="N136" s="199"/>
      <c r="O136" s="199"/>
      <c r="P136" s="199"/>
      <c r="Q136" s="199"/>
      <c r="R136" s="199"/>
      <c r="S136" s="199"/>
      <c r="T136" s="200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94" t="s">
        <v>167</v>
      </c>
      <c r="AU136" s="194" t="s">
        <v>22</v>
      </c>
      <c r="AV136" s="13" t="s">
        <v>22</v>
      </c>
      <c r="AW136" s="13" t="s">
        <v>36</v>
      </c>
      <c r="AX136" s="13" t="s">
        <v>74</v>
      </c>
      <c r="AY136" s="194" t="s">
        <v>156</v>
      </c>
    </row>
    <row r="137" s="13" customFormat="1">
      <c r="A137" s="13"/>
      <c r="B137" s="192"/>
      <c r="C137" s="13"/>
      <c r="D137" s="193" t="s">
        <v>167</v>
      </c>
      <c r="E137" s="194" t="s">
        <v>3</v>
      </c>
      <c r="F137" s="195" t="s">
        <v>942</v>
      </c>
      <c r="G137" s="13"/>
      <c r="H137" s="196">
        <v>13.5</v>
      </c>
      <c r="I137" s="197"/>
      <c r="J137" s="13"/>
      <c r="K137" s="13"/>
      <c r="L137" s="192"/>
      <c r="M137" s="198"/>
      <c r="N137" s="199"/>
      <c r="O137" s="199"/>
      <c r="P137" s="199"/>
      <c r="Q137" s="199"/>
      <c r="R137" s="199"/>
      <c r="S137" s="199"/>
      <c r="T137" s="200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194" t="s">
        <v>167</v>
      </c>
      <c r="AU137" s="194" t="s">
        <v>22</v>
      </c>
      <c r="AV137" s="13" t="s">
        <v>22</v>
      </c>
      <c r="AW137" s="13" t="s">
        <v>36</v>
      </c>
      <c r="AX137" s="13" t="s">
        <v>74</v>
      </c>
      <c r="AY137" s="194" t="s">
        <v>156</v>
      </c>
    </row>
    <row r="138" s="13" customFormat="1">
      <c r="A138" s="13"/>
      <c r="B138" s="192"/>
      <c r="C138" s="13"/>
      <c r="D138" s="193" t="s">
        <v>167</v>
      </c>
      <c r="E138" s="194" t="s">
        <v>3</v>
      </c>
      <c r="F138" s="195" t="s">
        <v>943</v>
      </c>
      <c r="G138" s="13"/>
      <c r="H138" s="196">
        <v>-2.5499999999999998</v>
      </c>
      <c r="I138" s="197"/>
      <c r="J138" s="13"/>
      <c r="K138" s="13"/>
      <c r="L138" s="192"/>
      <c r="M138" s="198"/>
      <c r="N138" s="199"/>
      <c r="O138" s="199"/>
      <c r="P138" s="199"/>
      <c r="Q138" s="199"/>
      <c r="R138" s="199"/>
      <c r="S138" s="199"/>
      <c r="T138" s="200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94" t="s">
        <v>167</v>
      </c>
      <c r="AU138" s="194" t="s">
        <v>22</v>
      </c>
      <c r="AV138" s="13" t="s">
        <v>22</v>
      </c>
      <c r="AW138" s="13" t="s">
        <v>36</v>
      </c>
      <c r="AX138" s="13" t="s">
        <v>74</v>
      </c>
      <c r="AY138" s="194" t="s">
        <v>156</v>
      </c>
    </row>
    <row r="139" s="13" customFormat="1">
      <c r="A139" s="13"/>
      <c r="B139" s="192"/>
      <c r="C139" s="13"/>
      <c r="D139" s="193" t="s">
        <v>167</v>
      </c>
      <c r="E139" s="194" t="s">
        <v>3</v>
      </c>
      <c r="F139" s="195" t="s">
        <v>944</v>
      </c>
      <c r="G139" s="13"/>
      <c r="H139" s="196">
        <v>-1.3200000000000001</v>
      </c>
      <c r="I139" s="197"/>
      <c r="J139" s="13"/>
      <c r="K139" s="13"/>
      <c r="L139" s="192"/>
      <c r="M139" s="198"/>
      <c r="N139" s="199"/>
      <c r="O139" s="199"/>
      <c r="P139" s="199"/>
      <c r="Q139" s="199"/>
      <c r="R139" s="199"/>
      <c r="S139" s="199"/>
      <c r="T139" s="200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94" t="s">
        <v>167</v>
      </c>
      <c r="AU139" s="194" t="s">
        <v>22</v>
      </c>
      <c r="AV139" s="13" t="s">
        <v>22</v>
      </c>
      <c r="AW139" s="13" t="s">
        <v>36</v>
      </c>
      <c r="AX139" s="13" t="s">
        <v>74</v>
      </c>
      <c r="AY139" s="194" t="s">
        <v>156</v>
      </c>
    </row>
    <row r="140" s="15" customFormat="1">
      <c r="A140" s="15"/>
      <c r="B140" s="209"/>
      <c r="C140" s="15"/>
      <c r="D140" s="193" t="s">
        <v>167</v>
      </c>
      <c r="E140" s="210" t="s">
        <v>3</v>
      </c>
      <c r="F140" s="211" t="s">
        <v>219</v>
      </c>
      <c r="G140" s="15"/>
      <c r="H140" s="212">
        <v>27.629999999999999</v>
      </c>
      <c r="I140" s="213"/>
      <c r="J140" s="15"/>
      <c r="K140" s="15"/>
      <c r="L140" s="209"/>
      <c r="M140" s="214"/>
      <c r="N140" s="215"/>
      <c r="O140" s="215"/>
      <c r="P140" s="215"/>
      <c r="Q140" s="215"/>
      <c r="R140" s="215"/>
      <c r="S140" s="215"/>
      <c r="T140" s="216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10" t="s">
        <v>167</v>
      </c>
      <c r="AU140" s="210" t="s">
        <v>22</v>
      </c>
      <c r="AV140" s="15" t="s">
        <v>175</v>
      </c>
      <c r="AW140" s="15" t="s">
        <v>36</v>
      </c>
      <c r="AX140" s="15" t="s">
        <v>74</v>
      </c>
      <c r="AY140" s="210" t="s">
        <v>156</v>
      </c>
    </row>
    <row r="141" s="13" customFormat="1">
      <c r="A141" s="13"/>
      <c r="B141" s="192"/>
      <c r="C141" s="13"/>
      <c r="D141" s="193" t="s">
        <v>167</v>
      </c>
      <c r="E141" s="194" t="s">
        <v>3</v>
      </c>
      <c r="F141" s="195" t="s">
        <v>945</v>
      </c>
      <c r="G141" s="13"/>
      <c r="H141" s="196">
        <v>11.052</v>
      </c>
      <c r="I141" s="197"/>
      <c r="J141" s="13"/>
      <c r="K141" s="13"/>
      <c r="L141" s="192"/>
      <c r="M141" s="198"/>
      <c r="N141" s="199"/>
      <c r="O141" s="199"/>
      <c r="P141" s="199"/>
      <c r="Q141" s="199"/>
      <c r="R141" s="199"/>
      <c r="S141" s="199"/>
      <c r="T141" s="200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194" t="s">
        <v>167</v>
      </c>
      <c r="AU141" s="194" t="s">
        <v>22</v>
      </c>
      <c r="AV141" s="13" t="s">
        <v>22</v>
      </c>
      <c r="AW141" s="13" t="s">
        <v>36</v>
      </c>
      <c r="AX141" s="13" t="s">
        <v>74</v>
      </c>
      <c r="AY141" s="194" t="s">
        <v>156</v>
      </c>
    </row>
    <row r="142" s="15" customFormat="1">
      <c r="A142" s="15"/>
      <c r="B142" s="209"/>
      <c r="C142" s="15"/>
      <c r="D142" s="193" t="s">
        <v>167</v>
      </c>
      <c r="E142" s="210" t="s">
        <v>3</v>
      </c>
      <c r="F142" s="211" t="s">
        <v>219</v>
      </c>
      <c r="G142" s="15"/>
      <c r="H142" s="212">
        <v>11.052</v>
      </c>
      <c r="I142" s="213"/>
      <c r="J142" s="15"/>
      <c r="K142" s="15"/>
      <c r="L142" s="209"/>
      <c r="M142" s="214"/>
      <c r="N142" s="215"/>
      <c r="O142" s="215"/>
      <c r="P142" s="215"/>
      <c r="Q142" s="215"/>
      <c r="R142" s="215"/>
      <c r="S142" s="215"/>
      <c r="T142" s="216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10" t="s">
        <v>167</v>
      </c>
      <c r="AU142" s="210" t="s">
        <v>22</v>
      </c>
      <c r="AV142" s="15" t="s">
        <v>175</v>
      </c>
      <c r="AW142" s="15" t="s">
        <v>36</v>
      </c>
      <c r="AX142" s="15" t="s">
        <v>81</v>
      </c>
      <c r="AY142" s="210" t="s">
        <v>156</v>
      </c>
    </row>
    <row r="143" s="2" customFormat="1" ht="24.15" customHeight="1">
      <c r="A143" s="39"/>
      <c r="B143" s="173"/>
      <c r="C143" s="174" t="s">
        <v>244</v>
      </c>
      <c r="D143" s="174" t="s">
        <v>158</v>
      </c>
      <c r="E143" s="175" t="s">
        <v>222</v>
      </c>
      <c r="F143" s="176" t="s">
        <v>223</v>
      </c>
      <c r="G143" s="177" t="s">
        <v>212</v>
      </c>
      <c r="H143" s="178">
        <v>11.052</v>
      </c>
      <c r="I143" s="179"/>
      <c r="J143" s="180">
        <f>ROUND(I143*H143,2)</f>
        <v>0</v>
      </c>
      <c r="K143" s="176" t="s">
        <v>162</v>
      </c>
      <c r="L143" s="40"/>
      <c r="M143" s="181" t="s">
        <v>3</v>
      </c>
      <c r="N143" s="182" t="s">
        <v>45</v>
      </c>
      <c r="O143" s="73"/>
      <c r="P143" s="183">
        <f>O143*H143</f>
        <v>0</v>
      </c>
      <c r="Q143" s="183">
        <v>0</v>
      </c>
      <c r="R143" s="183">
        <f>Q143*H143</f>
        <v>0</v>
      </c>
      <c r="S143" s="183">
        <v>0</v>
      </c>
      <c r="T143" s="184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185" t="s">
        <v>163</v>
      </c>
      <c r="AT143" s="185" t="s">
        <v>158</v>
      </c>
      <c r="AU143" s="185" t="s">
        <v>22</v>
      </c>
      <c r="AY143" s="20" t="s">
        <v>156</v>
      </c>
      <c r="BE143" s="186">
        <f>IF(N143="základní",J143,0)</f>
        <v>0</v>
      </c>
      <c r="BF143" s="186">
        <f>IF(N143="snížená",J143,0)</f>
        <v>0</v>
      </c>
      <c r="BG143" s="186">
        <f>IF(N143="zákl. přenesená",J143,0)</f>
        <v>0</v>
      </c>
      <c r="BH143" s="186">
        <f>IF(N143="sníž. přenesená",J143,0)</f>
        <v>0</v>
      </c>
      <c r="BI143" s="186">
        <f>IF(N143="nulová",J143,0)</f>
        <v>0</v>
      </c>
      <c r="BJ143" s="20" t="s">
        <v>81</v>
      </c>
      <c r="BK143" s="186">
        <f>ROUND(I143*H143,2)</f>
        <v>0</v>
      </c>
      <c r="BL143" s="20" t="s">
        <v>163</v>
      </c>
      <c r="BM143" s="185" t="s">
        <v>946</v>
      </c>
    </row>
    <row r="144" s="2" customFormat="1">
      <c r="A144" s="39"/>
      <c r="B144" s="40"/>
      <c r="C144" s="39"/>
      <c r="D144" s="187" t="s">
        <v>165</v>
      </c>
      <c r="E144" s="39"/>
      <c r="F144" s="188" t="s">
        <v>225</v>
      </c>
      <c r="G144" s="39"/>
      <c r="H144" s="39"/>
      <c r="I144" s="189"/>
      <c r="J144" s="39"/>
      <c r="K144" s="39"/>
      <c r="L144" s="40"/>
      <c r="M144" s="190"/>
      <c r="N144" s="191"/>
      <c r="O144" s="73"/>
      <c r="P144" s="73"/>
      <c r="Q144" s="73"/>
      <c r="R144" s="73"/>
      <c r="S144" s="73"/>
      <c r="T144" s="74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20" t="s">
        <v>165</v>
      </c>
      <c r="AU144" s="20" t="s">
        <v>22</v>
      </c>
    </row>
    <row r="145" s="13" customFormat="1">
      <c r="A145" s="13"/>
      <c r="B145" s="192"/>
      <c r="C145" s="13"/>
      <c r="D145" s="193" t="s">
        <v>167</v>
      </c>
      <c r="E145" s="194" t="s">
        <v>3</v>
      </c>
      <c r="F145" s="195" t="s">
        <v>947</v>
      </c>
      <c r="G145" s="13"/>
      <c r="H145" s="196">
        <v>11.052</v>
      </c>
      <c r="I145" s="197"/>
      <c r="J145" s="13"/>
      <c r="K145" s="13"/>
      <c r="L145" s="192"/>
      <c r="M145" s="198"/>
      <c r="N145" s="199"/>
      <c r="O145" s="199"/>
      <c r="P145" s="199"/>
      <c r="Q145" s="199"/>
      <c r="R145" s="199"/>
      <c r="S145" s="199"/>
      <c r="T145" s="200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94" t="s">
        <v>167</v>
      </c>
      <c r="AU145" s="194" t="s">
        <v>22</v>
      </c>
      <c r="AV145" s="13" t="s">
        <v>22</v>
      </c>
      <c r="AW145" s="13" t="s">
        <v>36</v>
      </c>
      <c r="AX145" s="13" t="s">
        <v>74</v>
      </c>
      <c r="AY145" s="194" t="s">
        <v>156</v>
      </c>
    </row>
    <row r="146" s="14" customFormat="1">
      <c r="A146" s="14"/>
      <c r="B146" s="201"/>
      <c r="C146" s="14"/>
      <c r="D146" s="193" t="s">
        <v>167</v>
      </c>
      <c r="E146" s="202" t="s">
        <v>3</v>
      </c>
      <c r="F146" s="203" t="s">
        <v>174</v>
      </c>
      <c r="G146" s="14"/>
      <c r="H146" s="204">
        <v>11.052</v>
      </c>
      <c r="I146" s="205"/>
      <c r="J146" s="14"/>
      <c r="K146" s="14"/>
      <c r="L146" s="201"/>
      <c r="M146" s="206"/>
      <c r="N146" s="207"/>
      <c r="O146" s="207"/>
      <c r="P146" s="207"/>
      <c r="Q146" s="207"/>
      <c r="R146" s="207"/>
      <c r="S146" s="207"/>
      <c r="T146" s="208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02" t="s">
        <v>167</v>
      </c>
      <c r="AU146" s="202" t="s">
        <v>22</v>
      </c>
      <c r="AV146" s="14" t="s">
        <v>163</v>
      </c>
      <c r="AW146" s="14" t="s">
        <v>36</v>
      </c>
      <c r="AX146" s="14" t="s">
        <v>81</v>
      </c>
      <c r="AY146" s="202" t="s">
        <v>156</v>
      </c>
    </row>
    <row r="147" s="2" customFormat="1" ht="24.15" customHeight="1">
      <c r="A147" s="39"/>
      <c r="B147" s="173"/>
      <c r="C147" s="174" t="s">
        <v>9</v>
      </c>
      <c r="D147" s="174" t="s">
        <v>158</v>
      </c>
      <c r="E147" s="175" t="s">
        <v>228</v>
      </c>
      <c r="F147" s="176" t="s">
        <v>229</v>
      </c>
      <c r="G147" s="177" t="s">
        <v>212</v>
      </c>
      <c r="H147" s="178">
        <v>5.5259999999999998</v>
      </c>
      <c r="I147" s="179"/>
      <c r="J147" s="180">
        <f>ROUND(I147*H147,2)</f>
        <v>0</v>
      </c>
      <c r="K147" s="176" t="s">
        <v>162</v>
      </c>
      <c r="L147" s="40"/>
      <c r="M147" s="181" t="s">
        <v>3</v>
      </c>
      <c r="N147" s="182" t="s">
        <v>45</v>
      </c>
      <c r="O147" s="73"/>
      <c r="P147" s="183">
        <f>O147*H147</f>
        <v>0</v>
      </c>
      <c r="Q147" s="183">
        <v>0</v>
      </c>
      <c r="R147" s="183">
        <f>Q147*H147</f>
        <v>0</v>
      </c>
      <c r="S147" s="183">
        <v>0</v>
      </c>
      <c r="T147" s="184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185" t="s">
        <v>163</v>
      </c>
      <c r="AT147" s="185" t="s">
        <v>158</v>
      </c>
      <c r="AU147" s="185" t="s">
        <v>22</v>
      </c>
      <c r="AY147" s="20" t="s">
        <v>156</v>
      </c>
      <c r="BE147" s="186">
        <f>IF(N147="základní",J147,0)</f>
        <v>0</v>
      </c>
      <c r="BF147" s="186">
        <f>IF(N147="snížená",J147,0)</f>
        <v>0</v>
      </c>
      <c r="BG147" s="186">
        <f>IF(N147="zákl. přenesená",J147,0)</f>
        <v>0</v>
      </c>
      <c r="BH147" s="186">
        <f>IF(N147="sníž. přenesená",J147,0)</f>
        <v>0</v>
      </c>
      <c r="BI147" s="186">
        <f>IF(N147="nulová",J147,0)</f>
        <v>0</v>
      </c>
      <c r="BJ147" s="20" t="s">
        <v>81</v>
      </c>
      <c r="BK147" s="186">
        <f>ROUND(I147*H147,2)</f>
        <v>0</v>
      </c>
      <c r="BL147" s="20" t="s">
        <v>163</v>
      </c>
      <c r="BM147" s="185" t="s">
        <v>948</v>
      </c>
    </row>
    <row r="148" s="2" customFormat="1">
      <c r="A148" s="39"/>
      <c r="B148" s="40"/>
      <c r="C148" s="39"/>
      <c r="D148" s="187" t="s">
        <v>165</v>
      </c>
      <c r="E148" s="39"/>
      <c r="F148" s="188" t="s">
        <v>231</v>
      </c>
      <c r="G148" s="39"/>
      <c r="H148" s="39"/>
      <c r="I148" s="189"/>
      <c r="J148" s="39"/>
      <c r="K148" s="39"/>
      <c r="L148" s="40"/>
      <c r="M148" s="190"/>
      <c r="N148" s="191"/>
      <c r="O148" s="73"/>
      <c r="P148" s="73"/>
      <c r="Q148" s="73"/>
      <c r="R148" s="73"/>
      <c r="S148" s="73"/>
      <c r="T148" s="74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20" t="s">
        <v>165</v>
      </c>
      <c r="AU148" s="20" t="s">
        <v>22</v>
      </c>
    </row>
    <row r="149" s="13" customFormat="1">
      <c r="A149" s="13"/>
      <c r="B149" s="192"/>
      <c r="C149" s="13"/>
      <c r="D149" s="193" t="s">
        <v>167</v>
      </c>
      <c r="E149" s="194" t="s">
        <v>3</v>
      </c>
      <c r="F149" s="195" t="s">
        <v>949</v>
      </c>
      <c r="G149" s="13"/>
      <c r="H149" s="196">
        <v>5.5259999999999998</v>
      </c>
      <c r="I149" s="197"/>
      <c r="J149" s="13"/>
      <c r="K149" s="13"/>
      <c r="L149" s="192"/>
      <c r="M149" s="198"/>
      <c r="N149" s="199"/>
      <c r="O149" s="199"/>
      <c r="P149" s="199"/>
      <c r="Q149" s="199"/>
      <c r="R149" s="199"/>
      <c r="S149" s="199"/>
      <c r="T149" s="20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94" t="s">
        <v>167</v>
      </c>
      <c r="AU149" s="194" t="s">
        <v>22</v>
      </c>
      <c r="AV149" s="13" t="s">
        <v>22</v>
      </c>
      <c r="AW149" s="13" t="s">
        <v>36</v>
      </c>
      <c r="AX149" s="13" t="s">
        <v>74</v>
      </c>
      <c r="AY149" s="194" t="s">
        <v>156</v>
      </c>
    </row>
    <row r="150" s="14" customFormat="1">
      <c r="A150" s="14"/>
      <c r="B150" s="201"/>
      <c r="C150" s="14"/>
      <c r="D150" s="193" t="s">
        <v>167</v>
      </c>
      <c r="E150" s="202" t="s">
        <v>3</v>
      </c>
      <c r="F150" s="203" t="s">
        <v>174</v>
      </c>
      <c r="G150" s="14"/>
      <c r="H150" s="204">
        <v>5.5259999999999998</v>
      </c>
      <c r="I150" s="205"/>
      <c r="J150" s="14"/>
      <c r="K150" s="14"/>
      <c r="L150" s="201"/>
      <c r="M150" s="206"/>
      <c r="N150" s="207"/>
      <c r="O150" s="207"/>
      <c r="P150" s="207"/>
      <c r="Q150" s="207"/>
      <c r="R150" s="207"/>
      <c r="S150" s="207"/>
      <c r="T150" s="208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02" t="s">
        <v>167</v>
      </c>
      <c r="AU150" s="202" t="s">
        <v>22</v>
      </c>
      <c r="AV150" s="14" t="s">
        <v>163</v>
      </c>
      <c r="AW150" s="14" t="s">
        <v>36</v>
      </c>
      <c r="AX150" s="14" t="s">
        <v>81</v>
      </c>
      <c r="AY150" s="202" t="s">
        <v>156</v>
      </c>
    </row>
    <row r="151" s="2" customFormat="1" ht="24.15" customHeight="1">
      <c r="A151" s="39"/>
      <c r="B151" s="173"/>
      <c r="C151" s="174" t="s">
        <v>254</v>
      </c>
      <c r="D151" s="174" t="s">
        <v>158</v>
      </c>
      <c r="E151" s="175" t="s">
        <v>234</v>
      </c>
      <c r="F151" s="176" t="s">
        <v>235</v>
      </c>
      <c r="G151" s="177" t="s">
        <v>212</v>
      </c>
      <c r="H151" s="178">
        <v>1.3819999999999999</v>
      </c>
      <c r="I151" s="179"/>
      <c r="J151" s="180">
        <f>ROUND(I151*H151,2)</f>
        <v>0</v>
      </c>
      <c r="K151" s="176" t="s">
        <v>162</v>
      </c>
      <c r="L151" s="40"/>
      <c r="M151" s="181" t="s">
        <v>3</v>
      </c>
      <c r="N151" s="182" t="s">
        <v>45</v>
      </c>
      <c r="O151" s="73"/>
      <c r="P151" s="183">
        <f>O151*H151</f>
        <v>0</v>
      </c>
      <c r="Q151" s="183">
        <v>0</v>
      </c>
      <c r="R151" s="183">
        <f>Q151*H151</f>
        <v>0</v>
      </c>
      <c r="S151" s="183">
        <v>0</v>
      </c>
      <c r="T151" s="184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185" t="s">
        <v>163</v>
      </c>
      <c r="AT151" s="185" t="s">
        <v>158</v>
      </c>
      <c r="AU151" s="185" t="s">
        <v>22</v>
      </c>
      <c r="AY151" s="20" t="s">
        <v>156</v>
      </c>
      <c r="BE151" s="186">
        <f>IF(N151="základní",J151,0)</f>
        <v>0</v>
      </c>
      <c r="BF151" s="186">
        <f>IF(N151="snížená",J151,0)</f>
        <v>0</v>
      </c>
      <c r="BG151" s="186">
        <f>IF(N151="zákl. přenesená",J151,0)</f>
        <v>0</v>
      </c>
      <c r="BH151" s="186">
        <f>IF(N151="sníž. přenesená",J151,0)</f>
        <v>0</v>
      </c>
      <c r="BI151" s="186">
        <f>IF(N151="nulová",J151,0)</f>
        <v>0</v>
      </c>
      <c r="BJ151" s="20" t="s">
        <v>81</v>
      </c>
      <c r="BK151" s="186">
        <f>ROUND(I151*H151,2)</f>
        <v>0</v>
      </c>
      <c r="BL151" s="20" t="s">
        <v>163</v>
      </c>
      <c r="BM151" s="185" t="s">
        <v>950</v>
      </c>
    </row>
    <row r="152" s="2" customFormat="1">
      <c r="A152" s="39"/>
      <c r="B152" s="40"/>
      <c r="C152" s="39"/>
      <c r="D152" s="187" t="s">
        <v>165</v>
      </c>
      <c r="E152" s="39"/>
      <c r="F152" s="188" t="s">
        <v>237</v>
      </c>
      <c r="G152" s="39"/>
      <c r="H152" s="39"/>
      <c r="I152" s="189"/>
      <c r="J152" s="39"/>
      <c r="K152" s="39"/>
      <c r="L152" s="40"/>
      <c r="M152" s="190"/>
      <c r="N152" s="191"/>
      <c r="O152" s="73"/>
      <c r="P152" s="73"/>
      <c r="Q152" s="73"/>
      <c r="R152" s="73"/>
      <c r="S152" s="73"/>
      <c r="T152" s="74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20" t="s">
        <v>165</v>
      </c>
      <c r="AU152" s="20" t="s">
        <v>22</v>
      </c>
    </row>
    <row r="153" s="13" customFormat="1">
      <c r="A153" s="13"/>
      <c r="B153" s="192"/>
      <c r="C153" s="13"/>
      <c r="D153" s="193" t="s">
        <v>167</v>
      </c>
      <c r="E153" s="194" t="s">
        <v>3</v>
      </c>
      <c r="F153" s="195" t="s">
        <v>951</v>
      </c>
      <c r="G153" s="13"/>
      <c r="H153" s="196">
        <v>1.3819999999999999</v>
      </c>
      <c r="I153" s="197"/>
      <c r="J153" s="13"/>
      <c r="K153" s="13"/>
      <c r="L153" s="192"/>
      <c r="M153" s="198"/>
      <c r="N153" s="199"/>
      <c r="O153" s="199"/>
      <c r="P153" s="199"/>
      <c r="Q153" s="199"/>
      <c r="R153" s="199"/>
      <c r="S153" s="199"/>
      <c r="T153" s="200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194" t="s">
        <v>167</v>
      </c>
      <c r="AU153" s="194" t="s">
        <v>22</v>
      </c>
      <c r="AV153" s="13" t="s">
        <v>22</v>
      </c>
      <c r="AW153" s="13" t="s">
        <v>36</v>
      </c>
      <c r="AX153" s="13" t="s">
        <v>74</v>
      </c>
      <c r="AY153" s="194" t="s">
        <v>156</v>
      </c>
    </row>
    <row r="154" s="14" customFormat="1">
      <c r="A154" s="14"/>
      <c r="B154" s="201"/>
      <c r="C154" s="14"/>
      <c r="D154" s="193" t="s">
        <v>167</v>
      </c>
      <c r="E154" s="202" t="s">
        <v>3</v>
      </c>
      <c r="F154" s="203" t="s">
        <v>174</v>
      </c>
      <c r="G154" s="14"/>
      <c r="H154" s="204">
        <v>1.3819999999999999</v>
      </c>
      <c r="I154" s="205"/>
      <c r="J154" s="14"/>
      <c r="K154" s="14"/>
      <c r="L154" s="201"/>
      <c r="M154" s="206"/>
      <c r="N154" s="207"/>
      <c r="O154" s="207"/>
      <c r="P154" s="207"/>
      <c r="Q154" s="207"/>
      <c r="R154" s="207"/>
      <c r="S154" s="207"/>
      <c r="T154" s="208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02" t="s">
        <v>167</v>
      </c>
      <c r="AU154" s="202" t="s">
        <v>22</v>
      </c>
      <c r="AV154" s="14" t="s">
        <v>163</v>
      </c>
      <c r="AW154" s="14" t="s">
        <v>36</v>
      </c>
      <c r="AX154" s="14" t="s">
        <v>81</v>
      </c>
      <c r="AY154" s="202" t="s">
        <v>156</v>
      </c>
    </row>
    <row r="155" s="2" customFormat="1" ht="16.5" customHeight="1">
      <c r="A155" s="39"/>
      <c r="B155" s="173"/>
      <c r="C155" s="174" t="s">
        <v>262</v>
      </c>
      <c r="D155" s="174" t="s">
        <v>158</v>
      </c>
      <c r="E155" s="175" t="s">
        <v>240</v>
      </c>
      <c r="F155" s="176" t="s">
        <v>241</v>
      </c>
      <c r="G155" s="177" t="s">
        <v>242</v>
      </c>
      <c r="H155" s="178">
        <v>1</v>
      </c>
      <c r="I155" s="179"/>
      <c r="J155" s="180">
        <f>ROUND(I155*H155,2)</f>
        <v>0</v>
      </c>
      <c r="K155" s="176" t="s">
        <v>3</v>
      </c>
      <c r="L155" s="40"/>
      <c r="M155" s="181" t="s">
        <v>3</v>
      </c>
      <c r="N155" s="182" t="s">
        <v>45</v>
      </c>
      <c r="O155" s="73"/>
      <c r="P155" s="183">
        <f>O155*H155</f>
        <v>0</v>
      </c>
      <c r="Q155" s="183">
        <v>0</v>
      </c>
      <c r="R155" s="183">
        <f>Q155*H155</f>
        <v>0</v>
      </c>
      <c r="S155" s="183">
        <v>0</v>
      </c>
      <c r="T155" s="184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185" t="s">
        <v>163</v>
      </c>
      <c r="AT155" s="185" t="s">
        <v>158</v>
      </c>
      <c r="AU155" s="185" t="s">
        <v>22</v>
      </c>
      <c r="AY155" s="20" t="s">
        <v>156</v>
      </c>
      <c r="BE155" s="186">
        <f>IF(N155="základní",J155,0)</f>
        <v>0</v>
      </c>
      <c r="BF155" s="186">
        <f>IF(N155="snížená",J155,0)</f>
        <v>0</v>
      </c>
      <c r="BG155" s="186">
        <f>IF(N155="zákl. přenesená",J155,0)</f>
        <v>0</v>
      </c>
      <c r="BH155" s="186">
        <f>IF(N155="sníž. přenesená",J155,0)</f>
        <v>0</v>
      </c>
      <c r="BI155" s="186">
        <f>IF(N155="nulová",J155,0)</f>
        <v>0</v>
      </c>
      <c r="BJ155" s="20" t="s">
        <v>81</v>
      </c>
      <c r="BK155" s="186">
        <f>ROUND(I155*H155,2)</f>
        <v>0</v>
      </c>
      <c r="BL155" s="20" t="s">
        <v>163</v>
      </c>
      <c r="BM155" s="185" t="s">
        <v>952</v>
      </c>
    </row>
    <row r="156" s="2" customFormat="1" ht="24.15" customHeight="1">
      <c r="A156" s="39"/>
      <c r="B156" s="173"/>
      <c r="C156" s="174" t="s">
        <v>267</v>
      </c>
      <c r="D156" s="174" t="s">
        <v>158</v>
      </c>
      <c r="E156" s="175" t="s">
        <v>245</v>
      </c>
      <c r="F156" s="176" t="s">
        <v>246</v>
      </c>
      <c r="G156" s="177" t="s">
        <v>161</v>
      </c>
      <c r="H156" s="178">
        <v>62</v>
      </c>
      <c r="I156" s="179"/>
      <c r="J156" s="180">
        <f>ROUND(I156*H156,2)</f>
        <v>0</v>
      </c>
      <c r="K156" s="176" t="s">
        <v>162</v>
      </c>
      <c r="L156" s="40"/>
      <c r="M156" s="181" t="s">
        <v>3</v>
      </c>
      <c r="N156" s="182" t="s">
        <v>45</v>
      </c>
      <c r="O156" s="73"/>
      <c r="P156" s="183">
        <f>O156*H156</f>
        <v>0</v>
      </c>
      <c r="Q156" s="183">
        <v>0.0027000000000000001</v>
      </c>
      <c r="R156" s="183">
        <f>Q156*H156</f>
        <v>0.16740000000000002</v>
      </c>
      <c r="S156" s="183">
        <v>0</v>
      </c>
      <c r="T156" s="184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185" t="s">
        <v>163</v>
      </c>
      <c r="AT156" s="185" t="s">
        <v>158</v>
      </c>
      <c r="AU156" s="185" t="s">
        <v>22</v>
      </c>
      <c r="AY156" s="20" t="s">
        <v>156</v>
      </c>
      <c r="BE156" s="186">
        <f>IF(N156="základní",J156,0)</f>
        <v>0</v>
      </c>
      <c r="BF156" s="186">
        <f>IF(N156="snížená",J156,0)</f>
        <v>0</v>
      </c>
      <c r="BG156" s="186">
        <f>IF(N156="zákl. přenesená",J156,0)</f>
        <v>0</v>
      </c>
      <c r="BH156" s="186">
        <f>IF(N156="sníž. přenesená",J156,0)</f>
        <v>0</v>
      </c>
      <c r="BI156" s="186">
        <f>IF(N156="nulová",J156,0)</f>
        <v>0</v>
      </c>
      <c r="BJ156" s="20" t="s">
        <v>81</v>
      </c>
      <c r="BK156" s="186">
        <f>ROUND(I156*H156,2)</f>
        <v>0</v>
      </c>
      <c r="BL156" s="20" t="s">
        <v>163</v>
      </c>
      <c r="BM156" s="185" t="s">
        <v>953</v>
      </c>
    </row>
    <row r="157" s="2" customFormat="1">
      <c r="A157" s="39"/>
      <c r="B157" s="40"/>
      <c r="C157" s="39"/>
      <c r="D157" s="187" t="s">
        <v>165</v>
      </c>
      <c r="E157" s="39"/>
      <c r="F157" s="188" t="s">
        <v>248</v>
      </c>
      <c r="G157" s="39"/>
      <c r="H157" s="39"/>
      <c r="I157" s="189"/>
      <c r="J157" s="39"/>
      <c r="K157" s="39"/>
      <c r="L157" s="40"/>
      <c r="M157" s="190"/>
      <c r="N157" s="191"/>
      <c r="O157" s="73"/>
      <c r="P157" s="73"/>
      <c r="Q157" s="73"/>
      <c r="R157" s="73"/>
      <c r="S157" s="73"/>
      <c r="T157" s="74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20" t="s">
        <v>165</v>
      </c>
      <c r="AU157" s="20" t="s">
        <v>22</v>
      </c>
    </row>
    <row r="158" s="2" customFormat="1" ht="16.5" customHeight="1">
      <c r="A158" s="39"/>
      <c r="B158" s="173"/>
      <c r="C158" s="217" t="s">
        <v>273</v>
      </c>
      <c r="D158" s="217" t="s">
        <v>249</v>
      </c>
      <c r="E158" s="218" t="s">
        <v>250</v>
      </c>
      <c r="F158" s="219" t="s">
        <v>251</v>
      </c>
      <c r="G158" s="220" t="s">
        <v>161</v>
      </c>
      <c r="H158" s="221">
        <v>63.859999999999999</v>
      </c>
      <c r="I158" s="222"/>
      <c r="J158" s="223">
        <f>ROUND(I158*H158,2)</f>
        <v>0</v>
      </c>
      <c r="K158" s="219" t="s">
        <v>3</v>
      </c>
      <c r="L158" s="224"/>
      <c r="M158" s="225" t="s">
        <v>3</v>
      </c>
      <c r="N158" s="226" t="s">
        <v>45</v>
      </c>
      <c r="O158" s="73"/>
      <c r="P158" s="183">
        <f>O158*H158</f>
        <v>0</v>
      </c>
      <c r="Q158" s="183">
        <v>0.0039100000000000003</v>
      </c>
      <c r="R158" s="183">
        <f>Q158*H158</f>
        <v>0.24969260000000002</v>
      </c>
      <c r="S158" s="183">
        <v>0</v>
      </c>
      <c r="T158" s="184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185" t="s">
        <v>202</v>
      </c>
      <c r="AT158" s="185" t="s">
        <v>249</v>
      </c>
      <c r="AU158" s="185" t="s">
        <v>22</v>
      </c>
      <c r="AY158" s="20" t="s">
        <v>156</v>
      </c>
      <c r="BE158" s="186">
        <f>IF(N158="základní",J158,0)</f>
        <v>0</v>
      </c>
      <c r="BF158" s="186">
        <f>IF(N158="snížená",J158,0)</f>
        <v>0</v>
      </c>
      <c r="BG158" s="186">
        <f>IF(N158="zákl. přenesená",J158,0)</f>
        <v>0</v>
      </c>
      <c r="BH158" s="186">
        <f>IF(N158="sníž. přenesená",J158,0)</f>
        <v>0</v>
      </c>
      <c r="BI158" s="186">
        <f>IF(N158="nulová",J158,0)</f>
        <v>0</v>
      </c>
      <c r="BJ158" s="20" t="s">
        <v>81</v>
      </c>
      <c r="BK158" s="186">
        <f>ROUND(I158*H158,2)</f>
        <v>0</v>
      </c>
      <c r="BL158" s="20" t="s">
        <v>163</v>
      </c>
      <c r="BM158" s="185" t="s">
        <v>954</v>
      </c>
    </row>
    <row r="159" s="13" customFormat="1">
      <c r="A159" s="13"/>
      <c r="B159" s="192"/>
      <c r="C159" s="13"/>
      <c r="D159" s="193" t="s">
        <v>167</v>
      </c>
      <c r="E159" s="194" t="s">
        <v>3</v>
      </c>
      <c r="F159" s="195" t="s">
        <v>955</v>
      </c>
      <c r="G159" s="13"/>
      <c r="H159" s="196">
        <v>63.859999999999999</v>
      </c>
      <c r="I159" s="197"/>
      <c r="J159" s="13"/>
      <c r="K159" s="13"/>
      <c r="L159" s="192"/>
      <c r="M159" s="198"/>
      <c r="N159" s="199"/>
      <c r="O159" s="199"/>
      <c r="P159" s="199"/>
      <c r="Q159" s="199"/>
      <c r="R159" s="199"/>
      <c r="S159" s="199"/>
      <c r="T159" s="200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194" t="s">
        <v>167</v>
      </c>
      <c r="AU159" s="194" t="s">
        <v>22</v>
      </c>
      <c r="AV159" s="13" t="s">
        <v>22</v>
      </c>
      <c r="AW159" s="13" t="s">
        <v>36</v>
      </c>
      <c r="AX159" s="13" t="s">
        <v>74</v>
      </c>
      <c r="AY159" s="194" t="s">
        <v>156</v>
      </c>
    </row>
    <row r="160" s="14" customFormat="1">
      <c r="A160" s="14"/>
      <c r="B160" s="201"/>
      <c r="C160" s="14"/>
      <c r="D160" s="193" t="s">
        <v>167</v>
      </c>
      <c r="E160" s="202" t="s">
        <v>3</v>
      </c>
      <c r="F160" s="203" t="s">
        <v>174</v>
      </c>
      <c r="G160" s="14"/>
      <c r="H160" s="204">
        <v>63.859999999999999</v>
      </c>
      <c r="I160" s="205"/>
      <c r="J160" s="14"/>
      <c r="K160" s="14"/>
      <c r="L160" s="201"/>
      <c r="M160" s="206"/>
      <c r="N160" s="207"/>
      <c r="O160" s="207"/>
      <c r="P160" s="207"/>
      <c r="Q160" s="207"/>
      <c r="R160" s="207"/>
      <c r="S160" s="207"/>
      <c r="T160" s="208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02" t="s">
        <v>167</v>
      </c>
      <c r="AU160" s="202" t="s">
        <v>22</v>
      </c>
      <c r="AV160" s="14" t="s">
        <v>163</v>
      </c>
      <c r="AW160" s="14" t="s">
        <v>36</v>
      </c>
      <c r="AX160" s="14" t="s">
        <v>81</v>
      </c>
      <c r="AY160" s="202" t="s">
        <v>156</v>
      </c>
    </row>
    <row r="161" s="2" customFormat="1" ht="16.5" customHeight="1">
      <c r="A161" s="39"/>
      <c r="B161" s="173"/>
      <c r="C161" s="174" t="s">
        <v>279</v>
      </c>
      <c r="D161" s="174" t="s">
        <v>158</v>
      </c>
      <c r="E161" s="175" t="s">
        <v>255</v>
      </c>
      <c r="F161" s="176" t="s">
        <v>256</v>
      </c>
      <c r="G161" s="177" t="s">
        <v>205</v>
      </c>
      <c r="H161" s="178">
        <v>78</v>
      </c>
      <c r="I161" s="179"/>
      <c r="J161" s="180">
        <f>ROUND(I161*H161,2)</f>
        <v>0</v>
      </c>
      <c r="K161" s="176" t="s">
        <v>162</v>
      </c>
      <c r="L161" s="40"/>
      <c r="M161" s="181" t="s">
        <v>3</v>
      </c>
      <c r="N161" s="182" t="s">
        <v>45</v>
      </c>
      <c r="O161" s="73"/>
      <c r="P161" s="183">
        <f>O161*H161</f>
        <v>0</v>
      </c>
      <c r="Q161" s="183">
        <v>0.00069999999999999999</v>
      </c>
      <c r="R161" s="183">
        <f>Q161*H161</f>
        <v>0.054600000000000003</v>
      </c>
      <c r="S161" s="183">
        <v>0</v>
      </c>
      <c r="T161" s="184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185" t="s">
        <v>163</v>
      </c>
      <c r="AT161" s="185" t="s">
        <v>158</v>
      </c>
      <c r="AU161" s="185" t="s">
        <v>22</v>
      </c>
      <c r="AY161" s="20" t="s">
        <v>156</v>
      </c>
      <c r="BE161" s="186">
        <f>IF(N161="základní",J161,0)</f>
        <v>0</v>
      </c>
      <c r="BF161" s="186">
        <f>IF(N161="snížená",J161,0)</f>
        <v>0</v>
      </c>
      <c r="BG161" s="186">
        <f>IF(N161="zákl. přenesená",J161,0)</f>
        <v>0</v>
      </c>
      <c r="BH161" s="186">
        <f>IF(N161="sníž. přenesená",J161,0)</f>
        <v>0</v>
      </c>
      <c r="BI161" s="186">
        <f>IF(N161="nulová",J161,0)</f>
        <v>0</v>
      </c>
      <c r="BJ161" s="20" t="s">
        <v>81</v>
      </c>
      <c r="BK161" s="186">
        <f>ROUND(I161*H161,2)</f>
        <v>0</v>
      </c>
      <c r="BL161" s="20" t="s">
        <v>163</v>
      </c>
      <c r="BM161" s="185" t="s">
        <v>956</v>
      </c>
    </row>
    <row r="162" s="2" customFormat="1">
      <c r="A162" s="39"/>
      <c r="B162" s="40"/>
      <c r="C162" s="39"/>
      <c r="D162" s="187" t="s">
        <v>165</v>
      </c>
      <c r="E162" s="39"/>
      <c r="F162" s="188" t="s">
        <v>258</v>
      </c>
      <c r="G162" s="39"/>
      <c r="H162" s="39"/>
      <c r="I162" s="189"/>
      <c r="J162" s="39"/>
      <c r="K162" s="39"/>
      <c r="L162" s="40"/>
      <c r="M162" s="190"/>
      <c r="N162" s="191"/>
      <c r="O162" s="73"/>
      <c r="P162" s="73"/>
      <c r="Q162" s="73"/>
      <c r="R162" s="73"/>
      <c r="S162" s="73"/>
      <c r="T162" s="74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20" t="s">
        <v>165</v>
      </c>
      <c r="AU162" s="20" t="s">
        <v>22</v>
      </c>
    </row>
    <row r="163" s="13" customFormat="1">
      <c r="A163" s="13"/>
      <c r="B163" s="192"/>
      <c r="C163" s="13"/>
      <c r="D163" s="193" t="s">
        <v>167</v>
      </c>
      <c r="E163" s="194" t="s">
        <v>3</v>
      </c>
      <c r="F163" s="195" t="s">
        <v>957</v>
      </c>
      <c r="G163" s="13"/>
      <c r="H163" s="196">
        <v>42</v>
      </c>
      <c r="I163" s="197"/>
      <c r="J163" s="13"/>
      <c r="K163" s="13"/>
      <c r="L163" s="192"/>
      <c r="M163" s="198"/>
      <c r="N163" s="199"/>
      <c r="O163" s="199"/>
      <c r="P163" s="199"/>
      <c r="Q163" s="199"/>
      <c r="R163" s="199"/>
      <c r="S163" s="199"/>
      <c r="T163" s="200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194" t="s">
        <v>167</v>
      </c>
      <c r="AU163" s="194" t="s">
        <v>22</v>
      </c>
      <c r="AV163" s="13" t="s">
        <v>22</v>
      </c>
      <c r="AW163" s="13" t="s">
        <v>36</v>
      </c>
      <c r="AX163" s="13" t="s">
        <v>74</v>
      </c>
      <c r="AY163" s="194" t="s">
        <v>156</v>
      </c>
    </row>
    <row r="164" s="13" customFormat="1">
      <c r="A164" s="13"/>
      <c r="B164" s="192"/>
      <c r="C164" s="13"/>
      <c r="D164" s="193" t="s">
        <v>167</v>
      </c>
      <c r="E164" s="194" t="s">
        <v>3</v>
      </c>
      <c r="F164" s="195" t="s">
        <v>958</v>
      </c>
      <c r="G164" s="13"/>
      <c r="H164" s="196">
        <v>36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167</v>
      </c>
      <c r="AU164" s="194" t="s">
        <v>22</v>
      </c>
      <c r="AV164" s="13" t="s">
        <v>22</v>
      </c>
      <c r="AW164" s="13" t="s">
        <v>36</v>
      </c>
      <c r="AX164" s="13" t="s">
        <v>74</v>
      </c>
      <c r="AY164" s="194" t="s">
        <v>156</v>
      </c>
    </row>
    <row r="165" s="14" customFormat="1">
      <c r="A165" s="14"/>
      <c r="B165" s="201"/>
      <c r="C165" s="14"/>
      <c r="D165" s="193" t="s">
        <v>167</v>
      </c>
      <c r="E165" s="202" t="s">
        <v>3</v>
      </c>
      <c r="F165" s="203" t="s">
        <v>174</v>
      </c>
      <c r="G165" s="14"/>
      <c r="H165" s="204">
        <v>78</v>
      </c>
      <c r="I165" s="205"/>
      <c r="J165" s="14"/>
      <c r="K165" s="14"/>
      <c r="L165" s="201"/>
      <c r="M165" s="206"/>
      <c r="N165" s="207"/>
      <c r="O165" s="207"/>
      <c r="P165" s="207"/>
      <c r="Q165" s="207"/>
      <c r="R165" s="207"/>
      <c r="S165" s="207"/>
      <c r="T165" s="208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02" t="s">
        <v>167</v>
      </c>
      <c r="AU165" s="202" t="s">
        <v>22</v>
      </c>
      <c r="AV165" s="14" t="s">
        <v>163</v>
      </c>
      <c r="AW165" s="14" t="s">
        <v>36</v>
      </c>
      <c r="AX165" s="14" t="s">
        <v>81</v>
      </c>
      <c r="AY165" s="202" t="s">
        <v>156</v>
      </c>
    </row>
    <row r="166" s="2" customFormat="1" ht="24.15" customHeight="1">
      <c r="A166" s="39"/>
      <c r="B166" s="173"/>
      <c r="C166" s="174" t="s">
        <v>8</v>
      </c>
      <c r="D166" s="174" t="s">
        <v>158</v>
      </c>
      <c r="E166" s="175" t="s">
        <v>263</v>
      </c>
      <c r="F166" s="176" t="s">
        <v>264</v>
      </c>
      <c r="G166" s="177" t="s">
        <v>205</v>
      </c>
      <c r="H166" s="178">
        <v>78</v>
      </c>
      <c r="I166" s="179"/>
      <c r="J166" s="180">
        <f>ROUND(I166*H166,2)</f>
        <v>0</v>
      </c>
      <c r="K166" s="176" t="s">
        <v>162</v>
      </c>
      <c r="L166" s="40"/>
      <c r="M166" s="181" t="s">
        <v>3</v>
      </c>
      <c r="N166" s="182" t="s">
        <v>45</v>
      </c>
      <c r="O166" s="73"/>
      <c r="P166" s="183">
        <f>O166*H166</f>
        <v>0</v>
      </c>
      <c r="Q166" s="183">
        <v>0</v>
      </c>
      <c r="R166" s="183">
        <f>Q166*H166</f>
        <v>0</v>
      </c>
      <c r="S166" s="183">
        <v>0</v>
      </c>
      <c r="T166" s="184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185" t="s">
        <v>163</v>
      </c>
      <c r="AT166" s="185" t="s">
        <v>158</v>
      </c>
      <c r="AU166" s="185" t="s">
        <v>22</v>
      </c>
      <c r="AY166" s="20" t="s">
        <v>156</v>
      </c>
      <c r="BE166" s="186">
        <f>IF(N166="základní",J166,0)</f>
        <v>0</v>
      </c>
      <c r="BF166" s="186">
        <f>IF(N166="snížená",J166,0)</f>
        <v>0</v>
      </c>
      <c r="BG166" s="186">
        <f>IF(N166="zákl. přenesená",J166,0)</f>
        <v>0</v>
      </c>
      <c r="BH166" s="186">
        <f>IF(N166="sníž. přenesená",J166,0)</f>
        <v>0</v>
      </c>
      <c r="BI166" s="186">
        <f>IF(N166="nulová",J166,0)</f>
        <v>0</v>
      </c>
      <c r="BJ166" s="20" t="s">
        <v>81</v>
      </c>
      <c r="BK166" s="186">
        <f>ROUND(I166*H166,2)</f>
        <v>0</v>
      </c>
      <c r="BL166" s="20" t="s">
        <v>163</v>
      </c>
      <c r="BM166" s="185" t="s">
        <v>959</v>
      </c>
    </row>
    <row r="167" s="2" customFormat="1">
      <c r="A167" s="39"/>
      <c r="B167" s="40"/>
      <c r="C167" s="39"/>
      <c r="D167" s="187" t="s">
        <v>165</v>
      </c>
      <c r="E167" s="39"/>
      <c r="F167" s="188" t="s">
        <v>266</v>
      </c>
      <c r="G167" s="39"/>
      <c r="H167" s="39"/>
      <c r="I167" s="189"/>
      <c r="J167" s="39"/>
      <c r="K167" s="39"/>
      <c r="L167" s="40"/>
      <c r="M167" s="190"/>
      <c r="N167" s="191"/>
      <c r="O167" s="73"/>
      <c r="P167" s="73"/>
      <c r="Q167" s="73"/>
      <c r="R167" s="73"/>
      <c r="S167" s="73"/>
      <c r="T167" s="74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20" t="s">
        <v>165</v>
      </c>
      <c r="AU167" s="20" t="s">
        <v>22</v>
      </c>
    </row>
    <row r="168" s="2" customFormat="1" ht="37.8" customHeight="1">
      <c r="A168" s="39"/>
      <c r="B168" s="173"/>
      <c r="C168" s="174" t="s">
        <v>292</v>
      </c>
      <c r="D168" s="174" t="s">
        <v>158</v>
      </c>
      <c r="E168" s="175" t="s">
        <v>268</v>
      </c>
      <c r="F168" s="176" t="s">
        <v>269</v>
      </c>
      <c r="G168" s="177" t="s">
        <v>212</v>
      </c>
      <c r="H168" s="178">
        <v>19.5</v>
      </c>
      <c r="I168" s="179"/>
      <c r="J168" s="180">
        <f>ROUND(I168*H168,2)</f>
        <v>0</v>
      </c>
      <c r="K168" s="176" t="s">
        <v>162</v>
      </c>
      <c r="L168" s="40"/>
      <c r="M168" s="181" t="s">
        <v>3</v>
      </c>
      <c r="N168" s="182" t="s">
        <v>45</v>
      </c>
      <c r="O168" s="73"/>
      <c r="P168" s="183">
        <f>O168*H168</f>
        <v>0</v>
      </c>
      <c r="Q168" s="183">
        <v>0</v>
      </c>
      <c r="R168" s="183">
        <f>Q168*H168</f>
        <v>0</v>
      </c>
      <c r="S168" s="183">
        <v>0</v>
      </c>
      <c r="T168" s="184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185" t="s">
        <v>163</v>
      </c>
      <c r="AT168" s="185" t="s">
        <v>158</v>
      </c>
      <c r="AU168" s="185" t="s">
        <v>22</v>
      </c>
      <c r="AY168" s="20" t="s">
        <v>156</v>
      </c>
      <c r="BE168" s="186">
        <f>IF(N168="základní",J168,0)</f>
        <v>0</v>
      </c>
      <c r="BF168" s="186">
        <f>IF(N168="snížená",J168,0)</f>
        <v>0</v>
      </c>
      <c r="BG168" s="186">
        <f>IF(N168="zákl. přenesená",J168,0)</f>
        <v>0</v>
      </c>
      <c r="BH168" s="186">
        <f>IF(N168="sníž. přenesená",J168,0)</f>
        <v>0</v>
      </c>
      <c r="BI168" s="186">
        <f>IF(N168="nulová",J168,0)</f>
        <v>0</v>
      </c>
      <c r="BJ168" s="20" t="s">
        <v>81</v>
      </c>
      <c r="BK168" s="186">
        <f>ROUND(I168*H168,2)</f>
        <v>0</v>
      </c>
      <c r="BL168" s="20" t="s">
        <v>163</v>
      </c>
      <c r="BM168" s="185" t="s">
        <v>960</v>
      </c>
    </row>
    <row r="169" s="2" customFormat="1">
      <c r="A169" s="39"/>
      <c r="B169" s="40"/>
      <c r="C169" s="39"/>
      <c r="D169" s="187" t="s">
        <v>165</v>
      </c>
      <c r="E169" s="39"/>
      <c r="F169" s="188" t="s">
        <v>271</v>
      </c>
      <c r="G169" s="39"/>
      <c r="H169" s="39"/>
      <c r="I169" s="189"/>
      <c r="J169" s="39"/>
      <c r="K169" s="39"/>
      <c r="L169" s="40"/>
      <c r="M169" s="190"/>
      <c r="N169" s="191"/>
      <c r="O169" s="73"/>
      <c r="P169" s="73"/>
      <c r="Q169" s="73"/>
      <c r="R169" s="73"/>
      <c r="S169" s="73"/>
      <c r="T169" s="74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20" t="s">
        <v>165</v>
      </c>
      <c r="AU169" s="20" t="s">
        <v>22</v>
      </c>
    </row>
    <row r="170" s="13" customFormat="1">
      <c r="A170" s="13"/>
      <c r="B170" s="192"/>
      <c r="C170" s="13"/>
      <c r="D170" s="193" t="s">
        <v>167</v>
      </c>
      <c r="E170" s="194" t="s">
        <v>3</v>
      </c>
      <c r="F170" s="195" t="s">
        <v>961</v>
      </c>
      <c r="G170" s="13"/>
      <c r="H170" s="196">
        <v>19.5</v>
      </c>
      <c r="I170" s="197"/>
      <c r="J170" s="13"/>
      <c r="K170" s="13"/>
      <c r="L170" s="192"/>
      <c r="M170" s="198"/>
      <c r="N170" s="199"/>
      <c r="O170" s="199"/>
      <c r="P170" s="199"/>
      <c r="Q170" s="199"/>
      <c r="R170" s="199"/>
      <c r="S170" s="199"/>
      <c r="T170" s="200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194" t="s">
        <v>167</v>
      </c>
      <c r="AU170" s="194" t="s">
        <v>22</v>
      </c>
      <c r="AV170" s="13" t="s">
        <v>22</v>
      </c>
      <c r="AW170" s="13" t="s">
        <v>36</v>
      </c>
      <c r="AX170" s="13" t="s">
        <v>74</v>
      </c>
      <c r="AY170" s="194" t="s">
        <v>156</v>
      </c>
    </row>
    <row r="171" s="14" customFormat="1">
      <c r="A171" s="14"/>
      <c r="B171" s="201"/>
      <c r="C171" s="14"/>
      <c r="D171" s="193" t="s">
        <v>167</v>
      </c>
      <c r="E171" s="202" t="s">
        <v>3</v>
      </c>
      <c r="F171" s="203" t="s">
        <v>174</v>
      </c>
      <c r="G171" s="14"/>
      <c r="H171" s="204">
        <v>19.5</v>
      </c>
      <c r="I171" s="205"/>
      <c r="J171" s="14"/>
      <c r="K171" s="14"/>
      <c r="L171" s="201"/>
      <c r="M171" s="206"/>
      <c r="N171" s="207"/>
      <c r="O171" s="207"/>
      <c r="P171" s="207"/>
      <c r="Q171" s="207"/>
      <c r="R171" s="207"/>
      <c r="S171" s="207"/>
      <c r="T171" s="208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02" t="s">
        <v>167</v>
      </c>
      <c r="AU171" s="202" t="s">
        <v>22</v>
      </c>
      <c r="AV171" s="14" t="s">
        <v>163</v>
      </c>
      <c r="AW171" s="14" t="s">
        <v>36</v>
      </c>
      <c r="AX171" s="14" t="s">
        <v>81</v>
      </c>
      <c r="AY171" s="202" t="s">
        <v>156</v>
      </c>
    </row>
    <row r="172" s="2" customFormat="1" ht="37.8" customHeight="1">
      <c r="A172" s="39"/>
      <c r="B172" s="173"/>
      <c r="C172" s="174" t="s">
        <v>299</v>
      </c>
      <c r="D172" s="174" t="s">
        <v>158</v>
      </c>
      <c r="E172" s="175" t="s">
        <v>280</v>
      </c>
      <c r="F172" s="176" t="s">
        <v>281</v>
      </c>
      <c r="G172" s="177" t="s">
        <v>212</v>
      </c>
      <c r="H172" s="178">
        <v>6.7439999999999998</v>
      </c>
      <c r="I172" s="179"/>
      <c r="J172" s="180">
        <f>ROUND(I172*H172,2)</f>
        <v>0</v>
      </c>
      <c r="K172" s="176" t="s">
        <v>162</v>
      </c>
      <c r="L172" s="40"/>
      <c r="M172" s="181" t="s">
        <v>3</v>
      </c>
      <c r="N172" s="182" t="s">
        <v>45</v>
      </c>
      <c r="O172" s="73"/>
      <c r="P172" s="183">
        <f>O172*H172</f>
        <v>0</v>
      </c>
      <c r="Q172" s="183">
        <v>0</v>
      </c>
      <c r="R172" s="183">
        <f>Q172*H172</f>
        <v>0</v>
      </c>
      <c r="S172" s="183">
        <v>0</v>
      </c>
      <c r="T172" s="184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185" t="s">
        <v>163</v>
      </c>
      <c r="AT172" s="185" t="s">
        <v>158</v>
      </c>
      <c r="AU172" s="185" t="s">
        <v>22</v>
      </c>
      <c r="AY172" s="20" t="s">
        <v>156</v>
      </c>
      <c r="BE172" s="186">
        <f>IF(N172="základní",J172,0)</f>
        <v>0</v>
      </c>
      <c r="BF172" s="186">
        <f>IF(N172="snížená",J172,0)</f>
        <v>0</v>
      </c>
      <c r="BG172" s="186">
        <f>IF(N172="zákl. přenesená",J172,0)</f>
        <v>0</v>
      </c>
      <c r="BH172" s="186">
        <f>IF(N172="sníž. přenesená",J172,0)</f>
        <v>0</v>
      </c>
      <c r="BI172" s="186">
        <f>IF(N172="nulová",J172,0)</f>
        <v>0</v>
      </c>
      <c r="BJ172" s="20" t="s">
        <v>81</v>
      </c>
      <c r="BK172" s="186">
        <f>ROUND(I172*H172,2)</f>
        <v>0</v>
      </c>
      <c r="BL172" s="20" t="s">
        <v>163</v>
      </c>
      <c r="BM172" s="185" t="s">
        <v>962</v>
      </c>
    </row>
    <row r="173" s="2" customFormat="1">
      <c r="A173" s="39"/>
      <c r="B173" s="40"/>
      <c r="C173" s="39"/>
      <c r="D173" s="187" t="s">
        <v>165</v>
      </c>
      <c r="E173" s="39"/>
      <c r="F173" s="188" t="s">
        <v>283</v>
      </c>
      <c r="G173" s="39"/>
      <c r="H173" s="39"/>
      <c r="I173" s="189"/>
      <c r="J173" s="39"/>
      <c r="K173" s="39"/>
      <c r="L173" s="40"/>
      <c r="M173" s="190"/>
      <c r="N173" s="191"/>
      <c r="O173" s="73"/>
      <c r="P173" s="73"/>
      <c r="Q173" s="73"/>
      <c r="R173" s="73"/>
      <c r="S173" s="73"/>
      <c r="T173" s="74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20" t="s">
        <v>165</v>
      </c>
      <c r="AU173" s="20" t="s">
        <v>22</v>
      </c>
    </row>
    <row r="174" s="13" customFormat="1">
      <c r="A174" s="13"/>
      <c r="B174" s="192"/>
      <c r="C174" s="13"/>
      <c r="D174" s="193" t="s">
        <v>167</v>
      </c>
      <c r="E174" s="194" t="s">
        <v>3</v>
      </c>
      <c r="F174" s="195" t="s">
        <v>963</v>
      </c>
      <c r="G174" s="13"/>
      <c r="H174" s="196">
        <v>8.4299999999999997</v>
      </c>
      <c r="I174" s="197"/>
      <c r="J174" s="13"/>
      <c r="K174" s="13"/>
      <c r="L174" s="192"/>
      <c r="M174" s="198"/>
      <c r="N174" s="199"/>
      <c r="O174" s="199"/>
      <c r="P174" s="199"/>
      <c r="Q174" s="199"/>
      <c r="R174" s="199"/>
      <c r="S174" s="199"/>
      <c r="T174" s="200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194" t="s">
        <v>167</v>
      </c>
      <c r="AU174" s="194" t="s">
        <v>22</v>
      </c>
      <c r="AV174" s="13" t="s">
        <v>22</v>
      </c>
      <c r="AW174" s="13" t="s">
        <v>36</v>
      </c>
      <c r="AX174" s="13" t="s">
        <v>74</v>
      </c>
      <c r="AY174" s="194" t="s">
        <v>156</v>
      </c>
    </row>
    <row r="175" s="15" customFormat="1">
      <c r="A175" s="15"/>
      <c r="B175" s="209"/>
      <c r="C175" s="15"/>
      <c r="D175" s="193" t="s">
        <v>167</v>
      </c>
      <c r="E175" s="210" t="s">
        <v>3</v>
      </c>
      <c r="F175" s="211" t="s">
        <v>219</v>
      </c>
      <c r="G175" s="15"/>
      <c r="H175" s="212">
        <v>8.4299999999999997</v>
      </c>
      <c r="I175" s="213"/>
      <c r="J175" s="15"/>
      <c r="K175" s="15"/>
      <c r="L175" s="209"/>
      <c r="M175" s="214"/>
      <c r="N175" s="215"/>
      <c r="O175" s="215"/>
      <c r="P175" s="215"/>
      <c r="Q175" s="215"/>
      <c r="R175" s="215"/>
      <c r="S175" s="215"/>
      <c r="T175" s="216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10" t="s">
        <v>167</v>
      </c>
      <c r="AU175" s="210" t="s">
        <v>22</v>
      </c>
      <c r="AV175" s="15" t="s">
        <v>175</v>
      </c>
      <c r="AW175" s="15" t="s">
        <v>36</v>
      </c>
      <c r="AX175" s="15" t="s">
        <v>74</v>
      </c>
      <c r="AY175" s="210" t="s">
        <v>156</v>
      </c>
    </row>
    <row r="176" s="13" customFormat="1">
      <c r="A176" s="13"/>
      <c r="B176" s="192"/>
      <c r="C176" s="13"/>
      <c r="D176" s="193" t="s">
        <v>167</v>
      </c>
      <c r="E176" s="194" t="s">
        <v>3</v>
      </c>
      <c r="F176" s="195" t="s">
        <v>964</v>
      </c>
      <c r="G176" s="13"/>
      <c r="H176" s="196">
        <v>6.7439999999999998</v>
      </c>
      <c r="I176" s="197"/>
      <c r="J176" s="13"/>
      <c r="K176" s="13"/>
      <c r="L176" s="192"/>
      <c r="M176" s="198"/>
      <c r="N176" s="199"/>
      <c r="O176" s="199"/>
      <c r="P176" s="199"/>
      <c r="Q176" s="199"/>
      <c r="R176" s="199"/>
      <c r="S176" s="199"/>
      <c r="T176" s="20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94" t="s">
        <v>167</v>
      </c>
      <c r="AU176" s="194" t="s">
        <v>22</v>
      </c>
      <c r="AV176" s="13" t="s">
        <v>22</v>
      </c>
      <c r="AW176" s="13" t="s">
        <v>36</v>
      </c>
      <c r="AX176" s="13" t="s">
        <v>74</v>
      </c>
      <c r="AY176" s="194" t="s">
        <v>156</v>
      </c>
    </row>
    <row r="177" s="15" customFormat="1">
      <c r="A177" s="15"/>
      <c r="B177" s="209"/>
      <c r="C177" s="15"/>
      <c r="D177" s="193" t="s">
        <v>167</v>
      </c>
      <c r="E177" s="210" t="s">
        <v>3</v>
      </c>
      <c r="F177" s="211" t="s">
        <v>219</v>
      </c>
      <c r="G177" s="15"/>
      <c r="H177" s="212">
        <v>6.7439999999999998</v>
      </c>
      <c r="I177" s="213"/>
      <c r="J177" s="15"/>
      <c r="K177" s="15"/>
      <c r="L177" s="209"/>
      <c r="M177" s="214"/>
      <c r="N177" s="215"/>
      <c r="O177" s="215"/>
      <c r="P177" s="215"/>
      <c r="Q177" s="215"/>
      <c r="R177" s="215"/>
      <c r="S177" s="215"/>
      <c r="T177" s="216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10" t="s">
        <v>167</v>
      </c>
      <c r="AU177" s="210" t="s">
        <v>22</v>
      </c>
      <c r="AV177" s="15" t="s">
        <v>175</v>
      </c>
      <c r="AW177" s="15" t="s">
        <v>36</v>
      </c>
      <c r="AX177" s="15" t="s">
        <v>81</v>
      </c>
      <c r="AY177" s="210" t="s">
        <v>156</v>
      </c>
    </row>
    <row r="178" s="2" customFormat="1" ht="37.8" customHeight="1">
      <c r="A178" s="39"/>
      <c r="B178" s="173"/>
      <c r="C178" s="174" t="s">
        <v>304</v>
      </c>
      <c r="D178" s="174" t="s">
        <v>158</v>
      </c>
      <c r="E178" s="175" t="s">
        <v>287</v>
      </c>
      <c r="F178" s="176" t="s">
        <v>288</v>
      </c>
      <c r="G178" s="177" t="s">
        <v>212</v>
      </c>
      <c r="H178" s="178">
        <v>1.6859999999999999</v>
      </c>
      <c r="I178" s="179"/>
      <c r="J178" s="180">
        <f>ROUND(I178*H178,2)</f>
        <v>0</v>
      </c>
      <c r="K178" s="176" t="s">
        <v>162</v>
      </c>
      <c r="L178" s="40"/>
      <c r="M178" s="181" t="s">
        <v>3</v>
      </c>
      <c r="N178" s="182" t="s">
        <v>45</v>
      </c>
      <c r="O178" s="73"/>
      <c r="P178" s="183">
        <f>O178*H178</f>
        <v>0</v>
      </c>
      <c r="Q178" s="183">
        <v>0</v>
      </c>
      <c r="R178" s="183">
        <f>Q178*H178</f>
        <v>0</v>
      </c>
      <c r="S178" s="183">
        <v>0</v>
      </c>
      <c r="T178" s="184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185" t="s">
        <v>163</v>
      </c>
      <c r="AT178" s="185" t="s">
        <v>158</v>
      </c>
      <c r="AU178" s="185" t="s">
        <v>22</v>
      </c>
      <c r="AY178" s="20" t="s">
        <v>156</v>
      </c>
      <c r="BE178" s="186">
        <f>IF(N178="základní",J178,0)</f>
        <v>0</v>
      </c>
      <c r="BF178" s="186">
        <f>IF(N178="snížená",J178,0)</f>
        <v>0</v>
      </c>
      <c r="BG178" s="186">
        <f>IF(N178="zákl. přenesená",J178,0)</f>
        <v>0</v>
      </c>
      <c r="BH178" s="186">
        <f>IF(N178="sníž. přenesená",J178,0)</f>
        <v>0</v>
      </c>
      <c r="BI178" s="186">
        <f>IF(N178="nulová",J178,0)</f>
        <v>0</v>
      </c>
      <c r="BJ178" s="20" t="s">
        <v>81</v>
      </c>
      <c r="BK178" s="186">
        <f>ROUND(I178*H178,2)</f>
        <v>0</v>
      </c>
      <c r="BL178" s="20" t="s">
        <v>163</v>
      </c>
      <c r="BM178" s="185" t="s">
        <v>965</v>
      </c>
    </row>
    <row r="179" s="2" customFormat="1">
      <c r="A179" s="39"/>
      <c r="B179" s="40"/>
      <c r="C179" s="39"/>
      <c r="D179" s="187" t="s">
        <v>165</v>
      </c>
      <c r="E179" s="39"/>
      <c r="F179" s="188" t="s">
        <v>290</v>
      </c>
      <c r="G179" s="39"/>
      <c r="H179" s="39"/>
      <c r="I179" s="189"/>
      <c r="J179" s="39"/>
      <c r="K179" s="39"/>
      <c r="L179" s="40"/>
      <c r="M179" s="190"/>
      <c r="N179" s="191"/>
      <c r="O179" s="73"/>
      <c r="P179" s="73"/>
      <c r="Q179" s="73"/>
      <c r="R179" s="73"/>
      <c r="S179" s="73"/>
      <c r="T179" s="74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20" t="s">
        <v>165</v>
      </c>
      <c r="AU179" s="20" t="s">
        <v>22</v>
      </c>
    </row>
    <row r="180" s="13" customFormat="1">
      <c r="A180" s="13"/>
      <c r="B180" s="192"/>
      <c r="C180" s="13"/>
      <c r="D180" s="193" t="s">
        <v>167</v>
      </c>
      <c r="E180" s="194" t="s">
        <v>3</v>
      </c>
      <c r="F180" s="195" t="s">
        <v>966</v>
      </c>
      <c r="G180" s="13"/>
      <c r="H180" s="196">
        <v>1.6859999999999999</v>
      </c>
      <c r="I180" s="197"/>
      <c r="J180" s="13"/>
      <c r="K180" s="13"/>
      <c r="L180" s="192"/>
      <c r="M180" s="198"/>
      <c r="N180" s="199"/>
      <c r="O180" s="199"/>
      <c r="P180" s="199"/>
      <c r="Q180" s="199"/>
      <c r="R180" s="199"/>
      <c r="S180" s="199"/>
      <c r="T180" s="200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94" t="s">
        <v>167</v>
      </c>
      <c r="AU180" s="194" t="s">
        <v>22</v>
      </c>
      <c r="AV180" s="13" t="s">
        <v>22</v>
      </c>
      <c r="AW180" s="13" t="s">
        <v>36</v>
      </c>
      <c r="AX180" s="13" t="s">
        <v>74</v>
      </c>
      <c r="AY180" s="194" t="s">
        <v>156</v>
      </c>
    </row>
    <row r="181" s="14" customFormat="1">
      <c r="A181" s="14"/>
      <c r="B181" s="201"/>
      <c r="C181" s="14"/>
      <c r="D181" s="193" t="s">
        <v>167</v>
      </c>
      <c r="E181" s="202" t="s">
        <v>3</v>
      </c>
      <c r="F181" s="203" t="s">
        <v>174</v>
      </c>
      <c r="G181" s="14"/>
      <c r="H181" s="204">
        <v>1.6859999999999999</v>
      </c>
      <c r="I181" s="205"/>
      <c r="J181" s="14"/>
      <c r="K181" s="14"/>
      <c r="L181" s="201"/>
      <c r="M181" s="206"/>
      <c r="N181" s="207"/>
      <c r="O181" s="207"/>
      <c r="P181" s="207"/>
      <c r="Q181" s="207"/>
      <c r="R181" s="207"/>
      <c r="S181" s="207"/>
      <c r="T181" s="208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02" t="s">
        <v>167</v>
      </c>
      <c r="AU181" s="202" t="s">
        <v>22</v>
      </c>
      <c r="AV181" s="14" t="s">
        <v>163</v>
      </c>
      <c r="AW181" s="14" t="s">
        <v>36</v>
      </c>
      <c r="AX181" s="14" t="s">
        <v>81</v>
      </c>
      <c r="AY181" s="202" t="s">
        <v>156</v>
      </c>
    </row>
    <row r="182" s="2" customFormat="1" ht="24.15" customHeight="1">
      <c r="A182" s="39"/>
      <c r="B182" s="173"/>
      <c r="C182" s="174" t="s">
        <v>310</v>
      </c>
      <c r="D182" s="174" t="s">
        <v>158</v>
      </c>
      <c r="E182" s="175" t="s">
        <v>293</v>
      </c>
      <c r="F182" s="176" t="s">
        <v>294</v>
      </c>
      <c r="G182" s="177" t="s">
        <v>212</v>
      </c>
      <c r="H182" s="178">
        <v>6.7439999999999998</v>
      </c>
      <c r="I182" s="179"/>
      <c r="J182" s="180">
        <f>ROUND(I182*H182,2)</f>
        <v>0</v>
      </c>
      <c r="K182" s="176" t="s">
        <v>162</v>
      </c>
      <c r="L182" s="40"/>
      <c r="M182" s="181" t="s">
        <v>3</v>
      </c>
      <c r="N182" s="182" t="s">
        <v>45</v>
      </c>
      <c r="O182" s="73"/>
      <c r="P182" s="183">
        <f>O182*H182</f>
        <v>0</v>
      </c>
      <c r="Q182" s="183">
        <v>0</v>
      </c>
      <c r="R182" s="183">
        <f>Q182*H182</f>
        <v>0</v>
      </c>
      <c r="S182" s="183">
        <v>0</v>
      </c>
      <c r="T182" s="184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185" t="s">
        <v>163</v>
      </c>
      <c r="AT182" s="185" t="s">
        <v>158</v>
      </c>
      <c r="AU182" s="185" t="s">
        <v>22</v>
      </c>
      <c r="AY182" s="20" t="s">
        <v>156</v>
      </c>
      <c r="BE182" s="186">
        <f>IF(N182="základní",J182,0)</f>
        <v>0</v>
      </c>
      <c r="BF182" s="186">
        <f>IF(N182="snížená",J182,0)</f>
        <v>0</v>
      </c>
      <c r="BG182" s="186">
        <f>IF(N182="zákl. přenesená",J182,0)</f>
        <v>0</v>
      </c>
      <c r="BH182" s="186">
        <f>IF(N182="sníž. přenesená",J182,0)</f>
        <v>0</v>
      </c>
      <c r="BI182" s="186">
        <f>IF(N182="nulová",J182,0)</f>
        <v>0</v>
      </c>
      <c r="BJ182" s="20" t="s">
        <v>81</v>
      </c>
      <c r="BK182" s="186">
        <f>ROUND(I182*H182,2)</f>
        <v>0</v>
      </c>
      <c r="BL182" s="20" t="s">
        <v>163</v>
      </c>
      <c r="BM182" s="185" t="s">
        <v>967</v>
      </c>
    </row>
    <row r="183" s="2" customFormat="1">
      <c r="A183" s="39"/>
      <c r="B183" s="40"/>
      <c r="C183" s="39"/>
      <c r="D183" s="187" t="s">
        <v>165</v>
      </c>
      <c r="E183" s="39"/>
      <c r="F183" s="188" t="s">
        <v>296</v>
      </c>
      <c r="G183" s="39"/>
      <c r="H183" s="39"/>
      <c r="I183" s="189"/>
      <c r="J183" s="39"/>
      <c r="K183" s="39"/>
      <c r="L183" s="40"/>
      <c r="M183" s="190"/>
      <c r="N183" s="191"/>
      <c r="O183" s="73"/>
      <c r="P183" s="73"/>
      <c r="Q183" s="73"/>
      <c r="R183" s="73"/>
      <c r="S183" s="73"/>
      <c r="T183" s="74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20" t="s">
        <v>165</v>
      </c>
      <c r="AU183" s="20" t="s">
        <v>22</v>
      </c>
    </row>
    <row r="184" s="2" customFormat="1" ht="24.15" customHeight="1">
      <c r="A184" s="39"/>
      <c r="B184" s="173"/>
      <c r="C184" s="174" t="s">
        <v>317</v>
      </c>
      <c r="D184" s="174" t="s">
        <v>158</v>
      </c>
      <c r="E184" s="175" t="s">
        <v>300</v>
      </c>
      <c r="F184" s="176" t="s">
        <v>301</v>
      </c>
      <c r="G184" s="177" t="s">
        <v>212</v>
      </c>
      <c r="H184" s="178">
        <v>1.6859999999999999</v>
      </c>
      <c r="I184" s="179"/>
      <c r="J184" s="180">
        <f>ROUND(I184*H184,2)</f>
        <v>0</v>
      </c>
      <c r="K184" s="176" t="s">
        <v>162</v>
      </c>
      <c r="L184" s="40"/>
      <c r="M184" s="181" t="s">
        <v>3</v>
      </c>
      <c r="N184" s="182" t="s">
        <v>45</v>
      </c>
      <c r="O184" s="73"/>
      <c r="P184" s="183">
        <f>O184*H184</f>
        <v>0</v>
      </c>
      <c r="Q184" s="183">
        <v>0</v>
      </c>
      <c r="R184" s="183">
        <f>Q184*H184</f>
        <v>0</v>
      </c>
      <c r="S184" s="183">
        <v>0</v>
      </c>
      <c r="T184" s="184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185" t="s">
        <v>163</v>
      </c>
      <c r="AT184" s="185" t="s">
        <v>158</v>
      </c>
      <c r="AU184" s="185" t="s">
        <v>22</v>
      </c>
      <c r="AY184" s="20" t="s">
        <v>156</v>
      </c>
      <c r="BE184" s="186">
        <f>IF(N184="základní",J184,0)</f>
        <v>0</v>
      </c>
      <c r="BF184" s="186">
        <f>IF(N184="snížená",J184,0)</f>
        <v>0</v>
      </c>
      <c r="BG184" s="186">
        <f>IF(N184="zákl. přenesená",J184,0)</f>
        <v>0</v>
      </c>
      <c r="BH184" s="186">
        <f>IF(N184="sníž. přenesená",J184,0)</f>
        <v>0</v>
      </c>
      <c r="BI184" s="186">
        <f>IF(N184="nulová",J184,0)</f>
        <v>0</v>
      </c>
      <c r="BJ184" s="20" t="s">
        <v>81</v>
      </c>
      <c r="BK184" s="186">
        <f>ROUND(I184*H184,2)</f>
        <v>0</v>
      </c>
      <c r="BL184" s="20" t="s">
        <v>163</v>
      </c>
      <c r="BM184" s="185" t="s">
        <v>968</v>
      </c>
    </row>
    <row r="185" s="2" customFormat="1">
      <c r="A185" s="39"/>
      <c r="B185" s="40"/>
      <c r="C185" s="39"/>
      <c r="D185" s="187" t="s">
        <v>165</v>
      </c>
      <c r="E185" s="39"/>
      <c r="F185" s="188" t="s">
        <v>303</v>
      </c>
      <c r="G185" s="39"/>
      <c r="H185" s="39"/>
      <c r="I185" s="189"/>
      <c r="J185" s="39"/>
      <c r="K185" s="39"/>
      <c r="L185" s="40"/>
      <c r="M185" s="190"/>
      <c r="N185" s="191"/>
      <c r="O185" s="73"/>
      <c r="P185" s="73"/>
      <c r="Q185" s="73"/>
      <c r="R185" s="73"/>
      <c r="S185" s="73"/>
      <c r="T185" s="74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20" t="s">
        <v>165</v>
      </c>
      <c r="AU185" s="20" t="s">
        <v>22</v>
      </c>
    </row>
    <row r="186" s="2" customFormat="1" ht="24.15" customHeight="1">
      <c r="A186" s="39"/>
      <c r="B186" s="173"/>
      <c r="C186" s="174" t="s">
        <v>323</v>
      </c>
      <c r="D186" s="174" t="s">
        <v>158</v>
      </c>
      <c r="E186" s="175" t="s">
        <v>305</v>
      </c>
      <c r="F186" s="176" t="s">
        <v>306</v>
      </c>
      <c r="G186" s="177" t="s">
        <v>205</v>
      </c>
      <c r="H186" s="178">
        <v>10.5</v>
      </c>
      <c r="I186" s="179"/>
      <c r="J186" s="180">
        <f>ROUND(I186*H186,2)</f>
        <v>0</v>
      </c>
      <c r="K186" s="176" t="s">
        <v>162</v>
      </c>
      <c r="L186" s="40"/>
      <c r="M186" s="181" t="s">
        <v>3</v>
      </c>
      <c r="N186" s="182" t="s">
        <v>45</v>
      </c>
      <c r="O186" s="73"/>
      <c r="P186" s="183">
        <f>O186*H186</f>
        <v>0</v>
      </c>
      <c r="Q186" s="183">
        <v>0</v>
      </c>
      <c r="R186" s="183">
        <f>Q186*H186</f>
        <v>0</v>
      </c>
      <c r="S186" s="183">
        <v>0</v>
      </c>
      <c r="T186" s="184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185" t="s">
        <v>163</v>
      </c>
      <c r="AT186" s="185" t="s">
        <v>158</v>
      </c>
      <c r="AU186" s="185" t="s">
        <v>22</v>
      </c>
      <c r="AY186" s="20" t="s">
        <v>156</v>
      </c>
      <c r="BE186" s="186">
        <f>IF(N186="základní",J186,0)</f>
        <v>0</v>
      </c>
      <c r="BF186" s="186">
        <f>IF(N186="snížená",J186,0)</f>
        <v>0</v>
      </c>
      <c r="BG186" s="186">
        <f>IF(N186="zákl. přenesená",J186,0)</f>
        <v>0</v>
      </c>
      <c r="BH186" s="186">
        <f>IF(N186="sníž. přenesená",J186,0)</f>
        <v>0</v>
      </c>
      <c r="BI186" s="186">
        <f>IF(N186="nulová",J186,0)</f>
        <v>0</v>
      </c>
      <c r="BJ186" s="20" t="s">
        <v>81</v>
      </c>
      <c r="BK186" s="186">
        <f>ROUND(I186*H186,2)</f>
        <v>0</v>
      </c>
      <c r="BL186" s="20" t="s">
        <v>163</v>
      </c>
      <c r="BM186" s="185" t="s">
        <v>969</v>
      </c>
    </row>
    <row r="187" s="2" customFormat="1">
      <c r="A187" s="39"/>
      <c r="B187" s="40"/>
      <c r="C187" s="39"/>
      <c r="D187" s="187" t="s">
        <v>165</v>
      </c>
      <c r="E187" s="39"/>
      <c r="F187" s="188" t="s">
        <v>308</v>
      </c>
      <c r="G187" s="39"/>
      <c r="H187" s="39"/>
      <c r="I187" s="189"/>
      <c r="J187" s="39"/>
      <c r="K187" s="39"/>
      <c r="L187" s="40"/>
      <c r="M187" s="190"/>
      <c r="N187" s="191"/>
      <c r="O187" s="73"/>
      <c r="P187" s="73"/>
      <c r="Q187" s="73"/>
      <c r="R187" s="73"/>
      <c r="S187" s="73"/>
      <c r="T187" s="74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20" t="s">
        <v>165</v>
      </c>
      <c r="AU187" s="20" t="s">
        <v>22</v>
      </c>
    </row>
    <row r="188" s="13" customFormat="1">
      <c r="A188" s="13"/>
      <c r="B188" s="192"/>
      <c r="C188" s="13"/>
      <c r="D188" s="193" t="s">
        <v>167</v>
      </c>
      <c r="E188" s="194" t="s">
        <v>3</v>
      </c>
      <c r="F188" s="195" t="s">
        <v>970</v>
      </c>
      <c r="G188" s="13"/>
      <c r="H188" s="196">
        <v>10.5</v>
      </c>
      <c r="I188" s="197"/>
      <c r="J188" s="13"/>
      <c r="K188" s="13"/>
      <c r="L188" s="192"/>
      <c r="M188" s="198"/>
      <c r="N188" s="199"/>
      <c r="O188" s="199"/>
      <c r="P188" s="199"/>
      <c r="Q188" s="199"/>
      <c r="R188" s="199"/>
      <c r="S188" s="199"/>
      <c r="T188" s="200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194" t="s">
        <v>167</v>
      </c>
      <c r="AU188" s="194" t="s">
        <v>22</v>
      </c>
      <c r="AV188" s="13" t="s">
        <v>22</v>
      </c>
      <c r="AW188" s="13" t="s">
        <v>36</v>
      </c>
      <c r="AX188" s="13" t="s">
        <v>74</v>
      </c>
      <c r="AY188" s="194" t="s">
        <v>156</v>
      </c>
    </row>
    <row r="189" s="14" customFormat="1">
      <c r="A189" s="14"/>
      <c r="B189" s="201"/>
      <c r="C189" s="14"/>
      <c r="D189" s="193" t="s">
        <v>167</v>
      </c>
      <c r="E189" s="202" t="s">
        <v>3</v>
      </c>
      <c r="F189" s="203" t="s">
        <v>174</v>
      </c>
      <c r="G189" s="14"/>
      <c r="H189" s="204">
        <v>10.5</v>
      </c>
      <c r="I189" s="205"/>
      <c r="J189" s="14"/>
      <c r="K189" s="14"/>
      <c r="L189" s="201"/>
      <c r="M189" s="206"/>
      <c r="N189" s="207"/>
      <c r="O189" s="207"/>
      <c r="P189" s="207"/>
      <c r="Q189" s="207"/>
      <c r="R189" s="207"/>
      <c r="S189" s="207"/>
      <c r="T189" s="208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02" t="s">
        <v>167</v>
      </c>
      <c r="AU189" s="202" t="s">
        <v>22</v>
      </c>
      <c r="AV189" s="14" t="s">
        <v>163</v>
      </c>
      <c r="AW189" s="14" t="s">
        <v>36</v>
      </c>
      <c r="AX189" s="14" t="s">
        <v>81</v>
      </c>
      <c r="AY189" s="202" t="s">
        <v>156</v>
      </c>
    </row>
    <row r="190" s="2" customFormat="1" ht="24.15" customHeight="1">
      <c r="A190" s="39"/>
      <c r="B190" s="173"/>
      <c r="C190" s="174" t="s">
        <v>331</v>
      </c>
      <c r="D190" s="174" t="s">
        <v>158</v>
      </c>
      <c r="E190" s="175" t="s">
        <v>311</v>
      </c>
      <c r="F190" s="176" t="s">
        <v>312</v>
      </c>
      <c r="G190" s="177" t="s">
        <v>313</v>
      </c>
      <c r="H190" s="178">
        <v>16.859999999999999</v>
      </c>
      <c r="I190" s="179"/>
      <c r="J190" s="180">
        <f>ROUND(I190*H190,2)</f>
        <v>0</v>
      </c>
      <c r="K190" s="176" t="s">
        <v>162</v>
      </c>
      <c r="L190" s="40"/>
      <c r="M190" s="181" t="s">
        <v>3</v>
      </c>
      <c r="N190" s="182" t="s">
        <v>45</v>
      </c>
      <c r="O190" s="73"/>
      <c r="P190" s="183">
        <f>O190*H190</f>
        <v>0</v>
      </c>
      <c r="Q190" s="183">
        <v>0</v>
      </c>
      <c r="R190" s="183">
        <f>Q190*H190</f>
        <v>0</v>
      </c>
      <c r="S190" s="183">
        <v>0</v>
      </c>
      <c r="T190" s="184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185" t="s">
        <v>163</v>
      </c>
      <c r="AT190" s="185" t="s">
        <v>158</v>
      </c>
      <c r="AU190" s="185" t="s">
        <v>22</v>
      </c>
      <c r="AY190" s="20" t="s">
        <v>156</v>
      </c>
      <c r="BE190" s="186">
        <f>IF(N190="základní",J190,0)</f>
        <v>0</v>
      </c>
      <c r="BF190" s="186">
        <f>IF(N190="snížená",J190,0)</f>
        <v>0</v>
      </c>
      <c r="BG190" s="186">
        <f>IF(N190="zákl. přenesená",J190,0)</f>
        <v>0</v>
      </c>
      <c r="BH190" s="186">
        <f>IF(N190="sníž. přenesená",J190,0)</f>
        <v>0</v>
      </c>
      <c r="BI190" s="186">
        <f>IF(N190="nulová",J190,0)</f>
        <v>0</v>
      </c>
      <c r="BJ190" s="20" t="s">
        <v>81</v>
      </c>
      <c r="BK190" s="186">
        <f>ROUND(I190*H190,2)</f>
        <v>0</v>
      </c>
      <c r="BL190" s="20" t="s">
        <v>163</v>
      </c>
      <c r="BM190" s="185" t="s">
        <v>971</v>
      </c>
    </row>
    <row r="191" s="2" customFormat="1">
      <c r="A191" s="39"/>
      <c r="B191" s="40"/>
      <c r="C191" s="39"/>
      <c r="D191" s="187" t="s">
        <v>165</v>
      </c>
      <c r="E191" s="39"/>
      <c r="F191" s="188" t="s">
        <v>315</v>
      </c>
      <c r="G191" s="39"/>
      <c r="H191" s="39"/>
      <c r="I191" s="189"/>
      <c r="J191" s="39"/>
      <c r="K191" s="39"/>
      <c r="L191" s="40"/>
      <c r="M191" s="190"/>
      <c r="N191" s="191"/>
      <c r="O191" s="73"/>
      <c r="P191" s="73"/>
      <c r="Q191" s="73"/>
      <c r="R191" s="73"/>
      <c r="S191" s="73"/>
      <c r="T191" s="74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20" t="s">
        <v>165</v>
      </c>
      <c r="AU191" s="20" t="s">
        <v>22</v>
      </c>
    </row>
    <row r="192" s="13" customFormat="1">
      <c r="A192" s="13"/>
      <c r="B192" s="192"/>
      <c r="C192" s="13"/>
      <c r="D192" s="193" t="s">
        <v>167</v>
      </c>
      <c r="E192" s="194" t="s">
        <v>3</v>
      </c>
      <c r="F192" s="195" t="s">
        <v>972</v>
      </c>
      <c r="G192" s="13"/>
      <c r="H192" s="196">
        <v>16.859999999999999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167</v>
      </c>
      <c r="AU192" s="194" t="s">
        <v>22</v>
      </c>
      <c r="AV192" s="13" t="s">
        <v>22</v>
      </c>
      <c r="AW192" s="13" t="s">
        <v>36</v>
      </c>
      <c r="AX192" s="13" t="s">
        <v>74</v>
      </c>
      <c r="AY192" s="194" t="s">
        <v>156</v>
      </c>
    </row>
    <row r="193" s="14" customFormat="1">
      <c r="A193" s="14"/>
      <c r="B193" s="201"/>
      <c r="C193" s="14"/>
      <c r="D193" s="193" t="s">
        <v>167</v>
      </c>
      <c r="E193" s="202" t="s">
        <v>3</v>
      </c>
      <c r="F193" s="203" t="s">
        <v>174</v>
      </c>
      <c r="G193" s="14"/>
      <c r="H193" s="204">
        <v>16.859999999999999</v>
      </c>
      <c r="I193" s="205"/>
      <c r="J193" s="14"/>
      <c r="K193" s="14"/>
      <c r="L193" s="201"/>
      <c r="M193" s="206"/>
      <c r="N193" s="207"/>
      <c r="O193" s="207"/>
      <c r="P193" s="207"/>
      <c r="Q193" s="207"/>
      <c r="R193" s="207"/>
      <c r="S193" s="207"/>
      <c r="T193" s="208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02" t="s">
        <v>167</v>
      </c>
      <c r="AU193" s="202" t="s">
        <v>22</v>
      </c>
      <c r="AV193" s="14" t="s">
        <v>163</v>
      </c>
      <c r="AW193" s="14" t="s">
        <v>36</v>
      </c>
      <c r="AX193" s="14" t="s">
        <v>81</v>
      </c>
      <c r="AY193" s="202" t="s">
        <v>156</v>
      </c>
    </row>
    <row r="194" s="2" customFormat="1" ht="24.15" customHeight="1">
      <c r="A194" s="39"/>
      <c r="B194" s="173"/>
      <c r="C194" s="174" t="s">
        <v>337</v>
      </c>
      <c r="D194" s="174" t="s">
        <v>158</v>
      </c>
      <c r="E194" s="175" t="s">
        <v>318</v>
      </c>
      <c r="F194" s="176" t="s">
        <v>319</v>
      </c>
      <c r="G194" s="177" t="s">
        <v>212</v>
      </c>
      <c r="H194" s="178">
        <v>8.4299999999999997</v>
      </c>
      <c r="I194" s="179"/>
      <c r="J194" s="180">
        <f>ROUND(I194*H194,2)</f>
        <v>0</v>
      </c>
      <c r="K194" s="176" t="s">
        <v>162</v>
      </c>
      <c r="L194" s="40"/>
      <c r="M194" s="181" t="s">
        <v>3</v>
      </c>
      <c r="N194" s="182" t="s">
        <v>45</v>
      </c>
      <c r="O194" s="73"/>
      <c r="P194" s="183">
        <f>O194*H194</f>
        <v>0</v>
      </c>
      <c r="Q194" s="183">
        <v>0</v>
      </c>
      <c r="R194" s="183">
        <f>Q194*H194</f>
        <v>0</v>
      </c>
      <c r="S194" s="183">
        <v>0</v>
      </c>
      <c r="T194" s="184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185" t="s">
        <v>163</v>
      </c>
      <c r="AT194" s="185" t="s">
        <v>158</v>
      </c>
      <c r="AU194" s="185" t="s">
        <v>22</v>
      </c>
      <c r="AY194" s="20" t="s">
        <v>156</v>
      </c>
      <c r="BE194" s="186">
        <f>IF(N194="základní",J194,0)</f>
        <v>0</v>
      </c>
      <c r="BF194" s="186">
        <f>IF(N194="snížená",J194,0)</f>
        <v>0</v>
      </c>
      <c r="BG194" s="186">
        <f>IF(N194="zákl. přenesená",J194,0)</f>
        <v>0</v>
      </c>
      <c r="BH194" s="186">
        <f>IF(N194="sníž. přenesená",J194,0)</f>
        <v>0</v>
      </c>
      <c r="BI194" s="186">
        <f>IF(N194="nulová",J194,0)</f>
        <v>0</v>
      </c>
      <c r="BJ194" s="20" t="s">
        <v>81</v>
      </c>
      <c r="BK194" s="186">
        <f>ROUND(I194*H194,2)</f>
        <v>0</v>
      </c>
      <c r="BL194" s="20" t="s">
        <v>163</v>
      </c>
      <c r="BM194" s="185" t="s">
        <v>973</v>
      </c>
    </row>
    <row r="195" s="2" customFormat="1">
      <c r="A195" s="39"/>
      <c r="B195" s="40"/>
      <c r="C195" s="39"/>
      <c r="D195" s="187" t="s">
        <v>165</v>
      </c>
      <c r="E195" s="39"/>
      <c r="F195" s="188" t="s">
        <v>321</v>
      </c>
      <c r="G195" s="39"/>
      <c r="H195" s="39"/>
      <c r="I195" s="189"/>
      <c r="J195" s="39"/>
      <c r="K195" s="39"/>
      <c r="L195" s="40"/>
      <c r="M195" s="190"/>
      <c r="N195" s="191"/>
      <c r="O195" s="73"/>
      <c r="P195" s="73"/>
      <c r="Q195" s="73"/>
      <c r="R195" s="73"/>
      <c r="S195" s="73"/>
      <c r="T195" s="74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20" t="s">
        <v>165</v>
      </c>
      <c r="AU195" s="20" t="s">
        <v>22</v>
      </c>
    </row>
    <row r="196" s="13" customFormat="1">
      <c r="A196" s="13"/>
      <c r="B196" s="192"/>
      <c r="C196" s="13"/>
      <c r="D196" s="193" t="s">
        <v>167</v>
      </c>
      <c r="E196" s="194" t="s">
        <v>3</v>
      </c>
      <c r="F196" s="195" t="s">
        <v>974</v>
      </c>
      <c r="G196" s="13"/>
      <c r="H196" s="196">
        <v>8.4299999999999997</v>
      </c>
      <c r="I196" s="197"/>
      <c r="J196" s="13"/>
      <c r="K196" s="13"/>
      <c r="L196" s="192"/>
      <c r="M196" s="198"/>
      <c r="N196" s="199"/>
      <c r="O196" s="199"/>
      <c r="P196" s="199"/>
      <c r="Q196" s="199"/>
      <c r="R196" s="199"/>
      <c r="S196" s="199"/>
      <c r="T196" s="200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94" t="s">
        <v>167</v>
      </c>
      <c r="AU196" s="194" t="s">
        <v>22</v>
      </c>
      <c r="AV196" s="13" t="s">
        <v>22</v>
      </c>
      <c r="AW196" s="13" t="s">
        <v>36</v>
      </c>
      <c r="AX196" s="13" t="s">
        <v>74</v>
      </c>
      <c r="AY196" s="194" t="s">
        <v>156</v>
      </c>
    </row>
    <row r="197" s="14" customFormat="1">
      <c r="A197" s="14"/>
      <c r="B197" s="201"/>
      <c r="C197" s="14"/>
      <c r="D197" s="193" t="s">
        <v>167</v>
      </c>
      <c r="E197" s="202" t="s">
        <v>3</v>
      </c>
      <c r="F197" s="203" t="s">
        <v>174</v>
      </c>
      <c r="G197" s="14"/>
      <c r="H197" s="204">
        <v>8.4299999999999997</v>
      </c>
      <c r="I197" s="205"/>
      <c r="J197" s="14"/>
      <c r="K197" s="14"/>
      <c r="L197" s="201"/>
      <c r="M197" s="206"/>
      <c r="N197" s="207"/>
      <c r="O197" s="207"/>
      <c r="P197" s="207"/>
      <c r="Q197" s="207"/>
      <c r="R197" s="207"/>
      <c r="S197" s="207"/>
      <c r="T197" s="208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2" t="s">
        <v>167</v>
      </c>
      <c r="AU197" s="202" t="s">
        <v>22</v>
      </c>
      <c r="AV197" s="14" t="s">
        <v>163</v>
      </c>
      <c r="AW197" s="14" t="s">
        <v>36</v>
      </c>
      <c r="AX197" s="14" t="s">
        <v>81</v>
      </c>
      <c r="AY197" s="202" t="s">
        <v>156</v>
      </c>
    </row>
    <row r="198" s="2" customFormat="1" ht="24.15" customHeight="1">
      <c r="A198" s="39"/>
      <c r="B198" s="173"/>
      <c r="C198" s="174" t="s">
        <v>342</v>
      </c>
      <c r="D198" s="174" t="s">
        <v>158</v>
      </c>
      <c r="E198" s="175" t="s">
        <v>324</v>
      </c>
      <c r="F198" s="176" t="s">
        <v>325</v>
      </c>
      <c r="G198" s="177" t="s">
        <v>212</v>
      </c>
      <c r="H198" s="178">
        <v>12.93</v>
      </c>
      <c r="I198" s="179"/>
      <c r="J198" s="180">
        <f>ROUND(I198*H198,2)</f>
        <v>0</v>
      </c>
      <c r="K198" s="176" t="s">
        <v>162</v>
      </c>
      <c r="L198" s="40"/>
      <c r="M198" s="181" t="s">
        <v>3</v>
      </c>
      <c r="N198" s="182" t="s">
        <v>45</v>
      </c>
      <c r="O198" s="73"/>
      <c r="P198" s="183">
        <f>O198*H198</f>
        <v>0</v>
      </c>
      <c r="Q198" s="183">
        <v>0</v>
      </c>
      <c r="R198" s="183">
        <f>Q198*H198</f>
        <v>0</v>
      </c>
      <c r="S198" s="183">
        <v>0</v>
      </c>
      <c r="T198" s="184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185" t="s">
        <v>163</v>
      </c>
      <c r="AT198" s="185" t="s">
        <v>158</v>
      </c>
      <c r="AU198" s="185" t="s">
        <v>22</v>
      </c>
      <c r="AY198" s="20" t="s">
        <v>156</v>
      </c>
      <c r="BE198" s="186">
        <f>IF(N198="základní",J198,0)</f>
        <v>0</v>
      </c>
      <c r="BF198" s="186">
        <f>IF(N198="snížená",J198,0)</f>
        <v>0</v>
      </c>
      <c r="BG198" s="186">
        <f>IF(N198="zákl. přenesená",J198,0)</f>
        <v>0</v>
      </c>
      <c r="BH198" s="186">
        <f>IF(N198="sníž. přenesená",J198,0)</f>
        <v>0</v>
      </c>
      <c r="BI198" s="186">
        <f>IF(N198="nulová",J198,0)</f>
        <v>0</v>
      </c>
      <c r="BJ198" s="20" t="s">
        <v>81</v>
      </c>
      <c r="BK198" s="186">
        <f>ROUND(I198*H198,2)</f>
        <v>0</v>
      </c>
      <c r="BL198" s="20" t="s">
        <v>163</v>
      </c>
      <c r="BM198" s="185" t="s">
        <v>975</v>
      </c>
    </row>
    <row r="199" s="2" customFormat="1">
      <c r="A199" s="39"/>
      <c r="B199" s="40"/>
      <c r="C199" s="39"/>
      <c r="D199" s="187" t="s">
        <v>165</v>
      </c>
      <c r="E199" s="39"/>
      <c r="F199" s="188" t="s">
        <v>327</v>
      </c>
      <c r="G199" s="39"/>
      <c r="H199" s="39"/>
      <c r="I199" s="189"/>
      <c r="J199" s="39"/>
      <c r="K199" s="39"/>
      <c r="L199" s="40"/>
      <c r="M199" s="190"/>
      <c r="N199" s="191"/>
      <c r="O199" s="73"/>
      <c r="P199" s="73"/>
      <c r="Q199" s="73"/>
      <c r="R199" s="73"/>
      <c r="S199" s="73"/>
      <c r="T199" s="74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20" t="s">
        <v>165</v>
      </c>
      <c r="AU199" s="20" t="s">
        <v>22</v>
      </c>
    </row>
    <row r="200" s="13" customFormat="1">
      <c r="A200" s="13"/>
      <c r="B200" s="192"/>
      <c r="C200" s="13"/>
      <c r="D200" s="193" t="s">
        <v>167</v>
      </c>
      <c r="E200" s="194" t="s">
        <v>3</v>
      </c>
      <c r="F200" s="195" t="s">
        <v>976</v>
      </c>
      <c r="G200" s="13"/>
      <c r="H200" s="196">
        <v>18.18</v>
      </c>
      <c r="I200" s="197"/>
      <c r="J200" s="13"/>
      <c r="K200" s="13"/>
      <c r="L200" s="192"/>
      <c r="M200" s="198"/>
      <c r="N200" s="199"/>
      <c r="O200" s="199"/>
      <c r="P200" s="199"/>
      <c r="Q200" s="199"/>
      <c r="R200" s="199"/>
      <c r="S200" s="199"/>
      <c r="T200" s="200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194" t="s">
        <v>167</v>
      </c>
      <c r="AU200" s="194" t="s">
        <v>22</v>
      </c>
      <c r="AV200" s="13" t="s">
        <v>22</v>
      </c>
      <c r="AW200" s="13" t="s">
        <v>36</v>
      </c>
      <c r="AX200" s="13" t="s">
        <v>74</v>
      </c>
      <c r="AY200" s="194" t="s">
        <v>156</v>
      </c>
    </row>
    <row r="201" s="13" customFormat="1">
      <c r="A201" s="13"/>
      <c r="B201" s="192"/>
      <c r="C201" s="13"/>
      <c r="D201" s="193" t="s">
        <v>167</v>
      </c>
      <c r="E201" s="194" t="s">
        <v>3</v>
      </c>
      <c r="F201" s="195" t="s">
        <v>977</v>
      </c>
      <c r="G201" s="13"/>
      <c r="H201" s="196">
        <v>-5.25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167</v>
      </c>
      <c r="AU201" s="194" t="s">
        <v>22</v>
      </c>
      <c r="AV201" s="13" t="s">
        <v>22</v>
      </c>
      <c r="AW201" s="13" t="s">
        <v>36</v>
      </c>
      <c r="AX201" s="13" t="s">
        <v>74</v>
      </c>
      <c r="AY201" s="194" t="s">
        <v>156</v>
      </c>
    </row>
    <row r="202" s="14" customFormat="1">
      <c r="A202" s="14"/>
      <c r="B202" s="201"/>
      <c r="C202" s="14"/>
      <c r="D202" s="193" t="s">
        <v>167</v>
      </c>
      <c r="E202" s="202" t="s">
        <v>3</v>
      </c>
      <c r="F202" s="203" t="s">
        <v>174</v>
      </c>
      <c r="G202" s="14"/>
      <c r="H202" s="204">
        <v>12.93</v>
      </c>
      <c r="I202" s="205"/>
      <c r="J202" s="14"/>
      <c r="K202" s="14"/>
      <c r="L202" s="201"/>
      <c r="M202" s="206"/>
      <c r="N202" s="207"/>
      <c r="O202" s="207"/>
      <c r="P202" s="207"/>
      <c r="Q202" s="207"/>
      <c r="R202" s="207"/>
      <c r="S202" s="207"/>
      <c r="T202" s="208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02" t="s">
        <v>167</v>
      </c>
      <c r="AU202" s="202" t="s">
        <v>22</v>
      </c>
      <c r="AV202" s="14" t="s">
        <v>163</v>
      </c>
      <c r="AW202" s="14" t="s">
        <v>36</v>
      </c>
      <c r="AX202" s="14" t="s">
        <v>81</v>
      </c>
      <c r="AY202" s="202" t="s">
        <v>156</v>
      </c>
    </row>
    <row r="203" s="2" customFormat="1" ht="16.5" customHeight="1">
      <c r="A203" s="39"/>
      <c r="B203" s="173"/>
      <c r="C203" s="217" t="s">
        <v>349</v>
      </c>
      <c r="D203" s="217" t="s">
        <v>249</v>
      </c>
      <c r="E203" s="218" t="s">
        <v>738</v>
      </c>
      <c r="F203" s="219" t="s">
        <v>739</v>
      </c>
      <c r="G203" s="220" t="s">
        <v>313</v>
      </c>
      <c r="H203" s="221">
        <v>5.7240000000000002</v>
      </c>
      <c r="I203" s="222"/>
      <c r="J203" s="223">
        <f>ROUND(I203*H203,2)</f>
        <v>0</v>
      </c>
      <c r="K203" s="219" t="s">
        <v>162</v>
      </c>
      <c r="L203" s="224"/>
      <c r="M203" s="225" t="s">
        <v>3</v>
      </c>
      <c r="N203" s="226" t="s">
        <v>45</v>
      </c>
      <c r="O203" s="73"/>
      <c r="P203" s="183">
        <f>O203*H203</f>
        <v>0</v>
      </c>
      <c r="Q203" s="183">
        <v>0</v>
      </c>
      <c r="R203" s="183">
        <f>Q203*H203</f>
        <v>0</v>
      </c>
      <c r="S203" s="183">
        <v>0</v>
      </c>
      <c r="T203" s="184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185" t="s">
        <v>202</v>
      </c>
      <c r="AT203" s="185" t="s">
        <v>249</v>
      </c>
      <c r="AU203" s="185" t="s">
        <v>22</v>
      </c>
      <c r="AY203" s="20" t="s">
        <v>156</v>
      </c>
      <c r="BE203" s="186">
        <f>IF(N203="základní",J203,0)</f>
        <v>0</v>
      </c>
      <c r="BF203" s="186">
        <f>IF(N203="snížená",J203,0)</f>
        <v>0</v>
      </c>
      <c r="BG203" s="186">
        <f>IF(N203="zákl. přenesená",J203,0)</f>
        <v>0</v>
      </c>
      <c r="BH203" s="186">
        <f>IF(N203="sníž. přenesená",J203,0)</f>
        <v>0</v>
      </c>
      <c r="BI203" s="186">
        <f>IF(N203="nulová",J203,0)</f>
        <v>0</v>
      </c>
      <c r="BJ203" s="20" t="s">
        <v>81</v>
      </c>
      <c r="BK203" s="186">
        <f>ROUND(I203*H203,2)</f>
        <v>0</v>
      </c>
      <c r="BL203" s="20" t="s">
        <v>163</v>
      </c>
      <c r="BM203" s="185" t="s">
        <v>978</v>
      </c>
    </row>
    <row r="204" s="13" customFormat="1">
      <c r="A204" s="13"/>
      <c r="B204" s="192"/>
      <c r="C204" s="13"/>
      <c r="D204" s="193" t="s">
        <v>167</v>
      </c>
      <c r="E204" s="194" t="s">
        <v>3</v>
      </c>
      <c r="F204" s="195" t="s">
        <v>979</v>
      </c>
      <c r="G204" s="13"/>
      <c r="H204" s="196">
        <v>5.7240000000000002</v>
      </c>
      <c r="I204" s="197"/>
      <c r="J204" s="13"/>
      <c r="K204" s="13"/>
      <c r="L204" s="192"/>
      <c r="M204" s="198"/>
      <c r="N204" s="199"/>
      <c r="O204" s="199"/>
      <c r="P204" s="199"/>
      <c r="Q204" s="199"/>
      <c r="R204" s="199"/>
      <c r="S204" s="199"/>
      <c r="T204" s="200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194" t="s">
        <v>167</v>
      </c>
      <c r="AU204" s="194" t="s">
        <v>22</v>
      </c>
      <c r="AV204" s="13" t="s">
        <v>22</v>
      </c>
      <c r="AW204" s="13" t="s">
        <v>36</v>
      </c>
      <c r="AX204" s="13" t="s">
        <v>74</v>
      </c>
      <c r="AY204" s="194" t="s">
        <v>156</v>
      </c>
    </row>
    <row r="205" s="14" customFormat="1">
      <c r="A205" s="14"/>
      <c r="B205" s="201"/>
      <c r="C205" s="14"/>
      <c r="D205" s="193" t="s">
        <v>167</v>
      </c>
      <c r="E205" s="202" t="s">
        <v>3</v>
      </c>
      <c r="F205" s="203" t="s">
        <v>174</v>
      </c>
      <c r="G205" s="14"/>
      <c r="H205" s="204">
        <v>5.7240000000000002</v>
      </c>
      <c r="I205" s="205"/>
      <c r="J205" s="14"/>
      <c r="K205" s="14"/>
      <c r="L205" s="201"/>
      <c r="M205" s="206"/>
      <c r="N205" s="207"/>
      <c r="O205" s="207"/>
      <c r="P205" s="207"/>
      <c r="Q205" s="207"/>
      <c r="R205" s="207"/>
      <c r="S205" s="207"/>
      <c r="T205" s="208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02" t="s">
        <v>167</v>
      </c>
      <c r="AU205" s="202" t="s">
        <v>22</v>
      </c>
      <c r="AV205" s="14" t="s">
        <v>163</v>
      </c>
      <c r="AW205" s="14" t="s">
        <v>36</v>
      </c>
      <c r="AX205" s="14" t="s">
        <v>81</v>
      </c>
      <c r="AY205" s="202" t="s">
        <v>156</v>
      </c>
    </row>
    <row r="206" s="2" customFormat="1" ht="37.8" customHeight="1">
      <c r="A206" s="39"/>
      <c r="B206" s="173"/>
      <c r="C206" s="174" t="s">
        <v>355</v>
      </c>
      <c r="D206" s="174" t="s">
        <v>158</v>
      </c>
      <c r="E206" s="175" t="s">
        <v>332</v>
      </c>
      <c r="F206" s="176" t="s">
        <v>333</v>
      </c>
      <c r="G206" s="177" t="s">
        <v>212</v>
      </c>
      <c r="H206" s="178">
        <v>4.2000000000000002</v>
      </c>
      <c r="I206" s="179"/>
      <c r="J206" s="180">
        <f>ROUND(I206*H206,2)</f>
        <v>0</v>
      </c>
      <c r="K206" s="176" t="s">
        <v>162</v>
      </c>
      <c r="L206" s="40"/>
      <c r="M206" s="181" t="s">
        <v>3</v>
      </c>
      <c r="N206" s="182" t="s">
        <v>45</v>
      </c>
      <c r="O206" s="73"/>
      <c r="P206" s="183">
        <f>O206*H206</f>
        <v>0</v>
      </c>
      <c r="Q206" s="183">
        <v>0</v>
      </c>
      <c r="R206" s="183">
        <f>Q206*H206</f>
        <v>0</v>
      </c>
      <c r="S206" s="183">
        <v>0</v>
      </c>
      <c r="T206" s="184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185" t="s">
        <v>163</v>
      </c>
      <c r="AT206" s="185" t="s">
        <v>158</v>
      </c>
      <c r="AU206" s="185" t="s">
        <v>22</v>
      </c>
      <c r="AY206" s="20" t="s">
        <v>156</v>
      </c>
      <c r="BE206" s="186">
        <f>IF(N206="základní",J206,0)</f>
        <v>0</v>
      </c>
      <c r="BF206" s="186">
        <f>IF(N206="snížená",J206,0)</f>
        <v>0</v>
      </c>
      <c r="BG206" s="186">
        <f>IF(N206="zákl. přenesená",J206,0)</f>
        <v>0</v>
      </c>
      <c r="BH206" s="186">
        <f>IF(N206="sníž. přenesená",J206,0)</f>
        <v>0</v>
      </c>
      <c r="BI206" s="186">
        <f>IF(N206="nulová",J206,0)</f>
        <v>0</v>
      </c>
      <c r="BJ206" s="20" t="s">
        <v>81</v>
      </c>
      <c r="BK206" s="186">
        <f>ROUND(I206*H206,2)</f>
        <v>0</v>
      </c>
      <c r="BL206" s="20" t="s">
        <v>163</v>
      </c>
      <c r="BM206" s="185" t="s">
        <v>980</v>
      </c>
    </row>
    <row r="207" s="2" customFormat="1">
      <c r="A207" s="39"/>
      <c r="B207" s="40"/>
      <c r="C207" s="39"/>
      <c r="D207" s="187" t="s">
        <v>165</v>
      </c>
      <c r="E207" s="39"/>
      <c r="F207" s="188" t="s">
        <v>335</v>
      </c>
      <c r="G207" s="39"/>
      <c r="H207" s="39"/>
      <c r="I207" s="189"/>
      <c r="J207" s="39"/>
      <c r="K207" s="39"/>
      <c r="L207" s="40"/>
      <c r="M207" s="190"/>
      <c r="N207" s="191"/>
      <c r="O207" s="73"/>
      <c r="P207" s="73"/>
      <c r="Q207" s="73"/>
      <c r="R207" s="73"/>
      <c r="S207" s="73"/>
      <c r="T207" s="74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20" t="s">
        <v>165</v>
      </c>
      <c r="AU207" s="20" t="s">
        <v>22</v>
      </c>
    </row>
    <row r="208" s="13" customFormat="1">
      <c r="A208" s="13"/>
      <c r="B208" s="192"/>
      <c r="C208" s="13"/>
      <c r="D208" s="193" t="s">
        <v>167</v>
      </c>
      <c r="E208" s="194" t="s">
        <v>3</v>
      </c>
      <c r="F208" s="195" t="s">
        <v>981</v>
      </c>
      <c r="G208" s="13"/>
      <c r="H208" s="196">
        <v>4.2000000000000002</v>
      </c>
      <c r="I208" s="197"/>
      <c r="J208" s="13"/>
      <c r="K208" s="13"/>
      <c r="L208" s="192"/>
      <c r="M208" s="198"/>
      <c r="N208" s="199"/>
      <c r="O208" s="199"/>
      <c r="P208" s="199"/>
      <c r="Q208" s="199"/>
      <c r="R208" s="199"/>
      <c r="S208" s="199"/>
      <c r="T208" s="200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94" t="s">
        <v>167</v>
      </c>
      <c r="AU208" s="194" t="s">
        <v>22</v>
      </c>
      <c r="AV208" s="13" t="s">
        <v>22</v>
      </c>
      <c r="AW208" s="13" t="s">
        <v>36</v>
      </c>
      <c r="AX208" s="13" t="s">
        <v>74</v>
      </c>
      <c r="AY208" s="194" t="s">
        <v>156</v>
      </c>
    </row>
    <row r="209" s="14" customFormat="1">
      <c r="A209" s="14"/>
      <c r="B209" s="201"/>
      <c r="C209" s="14"/>
      <c r="D209" s="193" t="s">
        <v>167</v>
      </c>
      <c r="E209" s="202" t="s">
        <v>3</v>
      </c>
      <c r="F209" s="203" t="s">
        <v>174</v>
      </c>
      <c r="G209" s="14"/>
      <c r="H209" s="204">
        <v>4.2000000000000002</v>
      </c>
      <c r="I209" s="205"/>
      <c r="J209" s="14"/>
      <c r="K209" s="14"/>
      <c r="L209" s="201"/>
      <c r="M209" s="206"/>
      <c r="N209" s="207"/>
      <c r="O209" s="207"/>
      <c r="P209" s="207"/>
      <c r="Q209" s="207"/>
      <c r="R209" s="207"/>
      <c r="S209" s="207"/>
      <c r="T209" s="208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02" t="s">
        <v>167</v>
      </c>
      <c r="AU209" s="202" t="s">
        <v>22</v>
      </c>
      <c r="AV209" s="14" t="s">
        <v>163</v>
      </c>
      <c r="AW209" s="14" t="s">
        <v>36</v>
      </c>
      <c r="AX209" s="14" t="s">
        <v>81</v>
      </c>
      <c r="AY209" s="202" t="s">
        <v>156</v>
      </c>
    </row>
    <row r="210" s="2" customFormat="1" ht="16.5" customHeight="1">
      <c r="A210" s="39"/>
      <c r="B210" s="173"/>
      <c r="C210" s="217" t="s">
        <v>361</v>
      </c>
      <c r="D210" s="217" t="s">
        <v>249</v>
      </c>
      <c r="E210" s="218" t="s">
        <v>338</v>
      </c>
      <c r="F210" s="219" t="s">
        <v>339</v>
      </c>
      <c r="G210" s="220" t="s">
        <v>313</v>
      </c>
      <c r="H210" s="221">
        <v>7.5599999999999996</v>
      </c>
      <c r="I210" s="222"/>
      <c r="J210" s="223">
        <f>ROUND(I210*H210,2)</f>
        <v>0</v>
      </c>
      <c r="K210" s="219" t="s">
        <v>162</v>
      </c>
      <c r="L210" s="224"/>
      <c r="M210" s="225" t="s">
        <v>3</v>
      </c>
      <c r="N210" s="226" t="s">
        <v>45</v>
      </c>
      <c r="O210" s="73"/>
      <c r="P210" s="183">
        <f>O210*H210</f>
        <v>0</v>
      </c>
      <c r="Q210" s="183">
        <v>0</v>
      </c>
      <c r="R210" s="183">
        <f>Q210*H210</f>
        <v>0</v>
      </c>
      <c r="S210" s="183">
        <v>0</v>
      </c>
      <c r="T210" s="184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185" t="s">
        <v>202</v>
      </c>
      <c r="AT210" s="185" t="s">
        <v>249</v>
      </c>
      <c r="AU210" s="185" t="s">
        <v>22</v>
      </c>
      <c r="AY210" s="20" t="s">
        <v>156</v>
      </c>
      <c r="BE210" s="186">
        <f>IF(N210="základní",J210,0)</f>
        <v>0</v>
      </c>
      <c r="BF210" s="186">
        <f>IF(N210="snížená",J210,0)</f>
        <v>0</v>
      </c>
      <c r="BG210" s="186">
        <f>IF(N210="zákl. přenesená",J210,0)</f>
        <v>0</v>
      </c>
      <c r="BH210" s="186">
        <f>IF(N210="sníž. přenesená",J210,0)</f>
        <v>0</v>
      </c>
      <c r="BI210" s="186">
        <f>IF(N210="nulová",J210,0)</f>
        <v>0</v>
      </c>
      <c r="BJ210" s="20" t="s">
        <v>81</v>
      </c>
      <c r="BK210" s="186">
        <f>ROUND(I210*H210,2)</f>
        <v>0</v>
      </c>
      <c r="BL210" s="20" t="s">
        <v>163</v>
      </c>
      <c r="BM210" s="185" t="s">
        <v>982</v>
      </c>
    </row>
    <row r="211" s="13" customFormat="1">
      <c r="A211" s="13"/>
      <c r="B211" s="192"/>
      <c r="C211" s="13"/>
      <c r="D211" s="193" t="s">
        <v>167</v>
      </c>
      <c r="E211" s="194" t="s">
        <v>3</v>
      </c>
      <c r="F211" s="195" t="s">
        <v>983</v>
      </c>
      <c r="G211" s="13"/>
      <c r="H211" s="196">
        <v>7.5599999999999996</v>
      </c>
      <c r="I211" s="197"/>
      <c r="J211" s="13"/>
      <c r="K211" s="13"/>
      <c r="L211" s="192"/>
      <c r="M211" s="198"/>
      <c r="N211" s="199"/>
      <c r="O211" s="199"/>
      <c r="P211" s="199"/>
      <c r="Q211" s="199"/>
      <c r="R211" s="199"/>
      <c r="S211" s="199"/>
      <c r="T211" s="200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194" t="s">
        <v>167</v>
      </c>
      <c r="AU211" s="194" t="s">
        <v>22</v>
      </c>
      <c r="AV211" s="13" t="s">
        <v>22</v>
      </c>
      <c r="AW211" s="13" t="s">
        <v>36</v>
      </c>
      <c r="AX211" s="13" t="s">
        <v>74</v>
      </c>
      <c r="AY211" s="194" t="s">
        <v>156</v>
      </c>
    </row>
    <row r="212" s="14" customFormat="1">
      <c r="A212" s="14"/>
      <c r="B212" s="201"/>
      <c r="C212" s="14"/>
      <c r="D212" s="193" t="s">
        <v>167</v>
      </c>
      <c r="E212" s="202" t="s">
        <v>3</v>
      </c>
      <c r="F212" s="203" t="s">
        <v>174</v>
      </c>
      <c r="G212" s="14"/>
      <c r="H212" s="204">
        <v>7.5599999999999996</v>
      </c>
      <c r="I212" s="205"/>
      <c r="J212" s="14"/>
      <c r="K212" s="14"/>
      <c r="L212" s="201"/>
      <c r="M212" s="206"/>
      <c r="N212" s="207"/>
      <c r="O212" s="207"/>
      <c r="P212" s="207"/>
      <c r="Q212" s="207"/>
      <c r="R212" s="207"/>
      <c r="S212" s="207"/>
      <c r="T212" s="208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02" t="s">
        <v>167</v>
      </c>
      <c r="AU212" s="202" t="s">
        <v>22</v>
      </c>
      <c r="AV212" s="14" t="s">
        <v>163</v>
      </c>
      <c r="AW212" s="14" t="s">
        <v>36</v>
      </c>
      <c r="AX212" s="14" t="s">
        <v>81</v>
      </c>
      <c r="AY212" s="202" t="s">
        <v>156</v>
      </c>
    </row>
    <row r="213" s="2" customFormat="1" ht="24.15" customHeight="1">
      <c r="A213" s="39"/>
      <c r="B213" s="173"/>
      <c r="C213" s="174" t="s">
        <v>368</v>
      </c>
      <c r="D213" s="174" t="s">
        <v>158</v>
      </c>
      <c r="E213" s="175" t="s">
        <v>343</v>
      </c>
      <c r="F213" s="176" t="s">
        <v>344</v>
      </c>
      <c r="G213" s="177" t="s">
        <v>205</v>
      </c>
      <c r="H213" s="178">
        <v>7.5</v>
      </c>
      <c r="I213" s="179"/>
      <c r="J213" s="180">
        <f>ROUND(I213*H213,2)</f>
        <v>0</v>
      </c>
      <c r="K213" s="176" t="s">
        <v>162</v>
      </c>
      <c r="L213" s="40"/>
      <c r="M213" s="181" t="s">
        <v>3</v>
      </c>
      <c r="N213" s="182" t="s">
        <v>45</v>
      </c>
      <c r="O213" s="73"/>
      <c r="P213" s="183">
        <f>O213*H213</f>
        <v>0</v>
      </c>
      <c r="Q213" s="183">
        <v>0</v>
      </c>
      <c r="R213" s="183">
        <f>Q213*H213</f>
        <v>0</v>
      </c>
      <c r="S213" s="183">
        <v>0</v>
      </c>
      <c r="T213" s="184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185" t="s">
        <v>163</v>
      </c>
      <c r="AT213" s="185" t="s">
        <v>158</v>
      </c>
      <c r="AU213" s="185" t="s">
        <v>22</v>
      </c>
      <c r="AY213" s="20" t="s">
        <v>156</v>
      </c>
      <c r="BE213" s="186">
        <f>IF(N213="základní",J213,0)</f>
        <v>0</v>
      </c>
      <c r="BF213" s="186">
        <f>IF(N213="snížená",J213,0)</f>
        <v>0</v>
      </c>
      <c r="BG213" s="186">
        <f>IF(N213="zákl. přenesená",J213,0)</f>
        <v>0</v>
      </c>
      <c r="BH213" s="186">
        <f>IF(N213="sníž. přenesená",J213,0)</f>
        <v>0</v>
      </c>
      <c r="BI213" s="186">
        <f>IF(N213="nulová",J213,0)</f>
        <v>0</v>
      </c>
      <c r="BJ213" s="20" t="s">
        <v>81</v>
      </c>
      <c r="BK213" s="186">
        <f>ROUND(I213*H213,2)</f>
        <v>0</v>
      </c>
      <c r="BL213" s="20" t="s">
        <v>163</v>
      </c>
      <c r="BM213" s="185" t="s">
        <v>984</v>
      </c>
    </row>
    <row r="214" s="2" customFormat="1">
      <c r="A214" s="39"/>
      <c r="B214" s="40"/>
      <c r="C214" s="39"/>
      <c r="D214" s="187" t="s">
        <v>165</v>
      </c>
      <c r="E214" s="39"/>
      <c r="F214" s="188" t="s">
        <v>346</v>
      </c>
      <c r="G214" s="39"/>
      <c r="H214" s="39"/>
      <c r="I214" s="189"/>
      <c r="J214" s="39"/>
      <c r="K214" s="39"/>
      <c r="L214" s="40"/>
      <c r="M214" s="190"/>
      <c r="N214" s="191"/>
      <c r="O214" s="73"/>
      <c r="P214" s="73"/>
      <c r="Q214" s="73"/>
      <c r="R214" s="73"/>
      <c r="S214" s="73"/>
      <c r="T214" s="74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20" t="s">
        <v>165</v>
      </c>
      <c r="AU214" s="20" t="s">
        <v>22</v>
      </c>
    </row>
    <row r="215" s="13" customFormat="1">
      <c r="A215" s="13"/>
      <c r="B215" s="192"/>
      <c r="C215" s="13"/>
      <c r="D215" s="193" t="s">
        <v>167</v>
      </c>
      <c r="E215" s="194" t="s">
        <v>3</v>
      </c>
      <c r="F215" s="195" t="s">
        <v>985</v>
      </c>
      <c r="G215" s="13"/>
      <c r="H215" s="196">
        <v>7.5</v>
      </c>
      <c r="I215" s="197"/>
      <c r="J215" s="13"/>
      <c r="K215" s="13"/>
      <c r="L215" s="192"/>
      <c r="M215" s="198"/>
      <c r="N215" s="199"/>
      <c r="O215" s="199"/>
      <c r="P215" s="199"/>
      <c r="Q215" s="199"/>
      <c r="R215" s="199"/>
      <c r="S215" s="199"/>
      <c r="T215" s="200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94" t="s">
        <v>167</v>
      </c>
      <c r="AU215" s="194" t="s">
        <v>22</v>
      </c>
      <c r="AV215" s="13" t="s">
        <v>22</v>
      </c>
      <c r="AW215" s="13" t="s">
        <v>36</v>
      </c>
      <c r="AX215" s="13" t="s">
        <v>74</v>
      </c>
      <c r="AY215" s="194" t="s">
        <v>156</v>
      </c>
    </row>
    <row r="216" s="14" customFormat="1">
      <c r="A216" s="14"/>
      <c r="B216" s="201"/>
      <c r="C216" s="14"/>
      <c r="D216" s="193" t="s">
        <v>167</v>
      </c>
      <c r="E216" s="202" t="s">
        <v>3</v>
      </c>
      <c r="F216" s="203" t="s">
        <v>174</v>
      </c>
      <c r="G216" s="14"/>
      <c r="H216" s="204">
        <v>7.5</v>
      </c>
      <c r="I216" s="205"/>
      <c r="J216" s="14"/>
      <c r="K216" s="14"/>
      <c r="L216" s="201"/>
      <c r="M216" s="206"/>
      <c r="N216" s="207"/>
      <c r="O216" s="207"/>
      <c r="P216" s="207"/>
      <c r="Q216" s="207"/>
      <c r="R216" s="207"/>
      <c r="S216" s="207"/>
      <c r="T216" s="208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02" t="s">
        <v>167</v>
      </c>
      <c r="AU216" s="202" t="s">
        <v>22</v>
      </c>
      <c r="AV216" s="14" t="s">
        <v>163</v>
      </c>
      <c r="AW216" s="14" t="s">
        <v>36</v>
      </c>
      <c r="AX216" s="14" t="s">
        <v>81</v>
      </c>
      <c r="AY216" s="202" t="s">
        <v>156</v>
      </c>
    </row>
    <row r="217" s="12" customFormat="1" ht="22.8" customHeight="1">
      <c r="A217" s="12"/>
      <c r="B217" s="160"/>
      <c r="C217" s="12"/>
      <c r="D217" s="161" t="s">
        <v>73</v>
      </c>
      <c r="E217" s="171" t="s">
        <v>163</v>
      </c>
      <c r="F217" s="171" t="s">
        <v>348</v>
      </c>
      <c r="G217" s="12"/>
      <c r="H217" s="12"/>
      <c r="I217" s="163"/>
      <c r="J217" s="172">
        <f>BK217</f>
        <v>0</v>
      </c>
      <c r="K217" s="12"/>
      <c r="L217" s="160"/>
      <c r="M217" s="165"/>
      <c r="N217" s="166"/>
      <c r="O217" s="166"/>
      <c r="P217" s="167">
        <f>SUM(P218:P229)</f>
        <v>0</v>
      </c>
      <c r="Q217" s="166"/>
      <c r="R217" s="167">
        <f>SUM(R218:R229)</f>
        <v>0.0076679999999999995</v>
      </c>
      <c r="S217" s="166"/>
      <c r="T217" s="168">
        <f>SUM(T218:T229)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161" t="s">
        <v>81</v>
      </c>
      <c r="AT217" s="169" t="s">
        <v>73</v>
      </c>
      <c r="AU217" s="169" t="s">
        <v>81</v>
      </c>
      <c r="AY217" s="161" t="s">
        <v>156</v>
      </c>
      <c r="BK217" s="170">
        <f>SUM(BK218:BK229)</f>
        <v>0</v>
      </c>
    </row>
    <row r="218" s="2" customFormat="1" ht="21.75" customHeight="1">
      <c r="A218" s="39"/>
      <c r="B218" s="173"/>
      <c r="C218" s="174" t="s">
        <v>374</v>
      </c>
      <c r="D218" s="174" t="s">
        <v>158</v>
      </c>
      <c r="E218" s="175" t="s">
        <v>350</v>
      </c>
      <c r="F218" s="176" t="s">
        <v>351</v>
      </c>
      <c r="G218" s="177" t="s">
        <v>212</v>
      </c>
      <c r="H218" s="178">
        <v>1.575</v>
      </c>
      <c r="I218" s="179"/>
      <c r="J218" s="180">
        <f>ROUND(I218*H218,2)</f>
        <v>0</v>
      </c>
      <c r="K218" s="176" t="s">
        <v>162</v>
      </c>
      <c r="L218" s="40"/>
      <c r="M218" s="181" t="s">
        <v>3</v>
      </c>
      <c r="N218" s="182" t="s">
        <v>45</v>
      </c>
      <c r="O218" s="73"/>
      <c r="P218" s="183">
        <f>O218*H218</f>
        <v>0</v>
      </c>
      <c r="Q218" s="183">
        <v>0</v>
      </c>
      <c r="R218" s="183">
        <f>Q218*H218</f>
        <v>0</v>
      </c>
      <c r="S218" s="183">
        <v>0</v>
      </c>
      <c r="T218" s="184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185" t="s">
        <v>163</v>
      </c>
      <c r="AT218" s="185" t="s">
        <v>158</v>
      </c>
      <c r="AU218" s="185" t="s">
        <v>22</v>
      </c>
      <c r="AY218" s="20" t="s">
        <v>156</v>
      </c>
      <c r="BE218" s="186">
        <f>IF(N218="základní",J218,0)</f>
        <v>0</v>
      </c>
      <c r="BF218" s="186">
        <f>IF(N218="snížená",J218,0)</f>
        <v>0</v>
      </c>
      <c r="BG218" s="186">
        <f>IF(N218="zákl. přenesená",J218,0)</f>
        <v>0</v>
      </c>
      <c r="BH218" s="186">
        <f>IF(N218="sníž. přenesená",J218,0)</f>
        <v>0</v>
      </c>
      <c r="BI218" s="186">
        <f>IF(N218="nulová",J218,0)</f>
        <v>0</v>
      </c>
      <c r="BJ218" s="20" t="s">
        <v>81</v>
      </c>
      <c r="BK218" s="186">
        <f>ROUND(I218*H218,2)</f>
        <v>0</v>
      </c>
      <c r="BL218" s="20" t="s">
        <v>163</v>
      </c>
      <c r="BM218" s="185" t="s">
        <v>986</v>
      </c>
    </row>
    <row r="219" s="2" customFormat="1">
      <c r="A219" s="39"/>
      <c r="B219" s="40"/>
      <c r="C219" s="39"/>
      <c r="D219" s="187" t="s">
        <v>165</v>
      </c>
      <c r="E219" s="39"/>
      <c r="F219" s="188" t="s">
        <v>353</v>
      </c>
      <c r="G219" s="39"/>
      <c r="H219" s="39"/>
      <c r="I219" s="189"/>
      <c r="J219" s="39"/>
      <c r="K219" s="39"/>
      <c r="L219" s="40"/>
      <c r="M219" s="190"/>
      <c r="N219" s="191"/>
      <c r="O219" s="73"/>
      <c r="P219" s="73"/>
      <c r="Q219" s="73"/>
      <c r="R219" s="73"/>
      <c r="S219" s="73"/>
      <c r="T219" s="74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20" t="s">
        <v>165</v>
      </c>
      <c r="AU219" s="20" t="s">
        <v>22</v>
      </c>
    </row>
    <row r="220" s="13" customFormat="1">
      <c r="A220" s="13"/>
      <c r="B220" s="192"/>
      <c r="C220" s="13"/>
      <c r="D220" s="193" t="s">
        <v>167</v>
      </c>
      <c r="E220" s="194" t="s">
        <v>3</v>
      </c>
      <c r="F220" s="195" t="s">
        <v>987</v>
      </c>
      <c r="G220" s="13"/>
      <c r="H220" s="196">
        <v>1.575</v>
      </c>
      <c r="I220" s="197"/>
      <c r="J220" s="13"/>
      <c r="K220" s="13"/>
      <c r="L220" s="192"/>
      <c r="M220" s="198"/>
      <c r="N220" s="199"/>
      <c r="O220" s="199"/>
      <c r="P220" s="199"/>
      <c r="Q220" s="199"/>
      <c r="R220" s="199"/>
      <c r="S220" s="199"/>
      <c r="T220" s="200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94" t="s">
        <v>167</v>
      </c>
      <c r="AU220" s="194" t="s">
        <v>22</v>
      </c>
      <c r="AV220" s="13" t="s">
        <v>22</v>
      </c>
      <c r="AW220" s="13" t="s">
        <v>36</v>
      </c>
      <c r="AX220" s="13" t="s">
        <v>74</v>
      </c>
      <c r="AY220" s="194" t="s">
        <v>156</v>
      </c>
    </row>
    <row r="221" s="14" customFormat="1">
      <c r="A221" s="14"/>
      <c r="B221" s="201"/>
      <c r="C221" s="14"/>
      <c r="D221" s="193" t="s">
        <v>167</v>
      </c>
      <c r="E221" s="202" t="s">
        <v>3</v>
      </c>
      <c r="F221" s="203" t="s">
        <v>174</v>
      </c>
      <c r="G221" s="14"/>
      <c r="H221" s="204">
        <v>1.575</v>
      </c>
      <c r="I221" s="205"/>
      <c r="J221" s="14"/>
      <c r="K221" s="14"/>
      <c r="L221" s="201"/>
      <c r="M221" s="206"/>
      <c r="N221" s="207"/>
      <c r="O221" s="207"/>
      <c r="P221" s="207"/>
      <c r="Q221" s="207"/>
      <c r="R221" s="207"/>
      <c r="S221" s="207"/>
      <c r="T221" s="208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02" t="s">
        <v>167</v>
      </c>
      <c r="AU221" s="202" t="s">
        <v>22</v>
      </c>
      <c r="AV221" s="14" t="s">
        <v>163</v>
      </c>
      <c r="AW221" s="14" t="s">
        <v>36</v>
      </c>
      <c r="AX221" s="14" t="s">
        <v>81</v>
      </c>
      <c r="AY221" s="202" t="s">
        <v>156</v>
      </c>
    </row>
    <row r="222" s="2" customFormat="1" ht="24.15" customHeight="1">
      <c r="A222" s="39"/>
      <c r="B222" s="173"/>
      <c r="C222" s="174" t="s">
        <v>381</v>
      </c>
      <c r="D222" s="174" t="s">
        <v>158</v>
      </c>
      <c r="E222" s="175" t="s">
        <v>362</v>
      </c>
      <c r="F222" s="176" t="s">
        <v>363</v>
      </c>
      <c r="G222" s="177" t="s">
        <v>212</v>
      </c>
      <c r="H222" s="178">
        <v>0.14999999999999999</v>
      </c>
      <c r="I222" s="179"/>
      <c r="J222" s="180">
        <f>ROUND(I222*H222,2)</f>
        <v>0</v>
      </c>
      <c r="K222" s="176" t="s">
        <v>162</v>
      </c>
      <c r="L222" s="40"/>
      <c r="M222" s="181" t="s">
        <v>3</v>
      </c>
      <c r="N222" s="182" t="s">
        <v>45</v>
      </c>
      <c r="O222" s="73"/>
      <c r="P222" s="183">
        <f>O222*H222</f>
        <v>0</v>
      </c>
      <c r="Q222" s="183">
        <v>0</v>
      </c>
      <c r="R222" s="183">
        <f>Q222*H222</f>
        <v>0</v>
      </c>
      <c r="S222" s="183">
        <v>0</v>
      </c>
      <c r="T222" s="184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185" t="s">
        <v>163</v>
      </c>
      <c r="AT222" s="185" t="s">
        <v>158</v>
      </c>
      <c r="AU222" s="185" t="s">
        <v>22</v>
      </c>
      <c r="AY222" s="20" t="s">
        <v>156</v>
      </c>
      <c r="BE222" s="186">
        <f>IF(N222="základní",J222,0)</f>
        <v>0</v>
      </c>
      <c r="BF222" s="186">
        <f>IF(N222="snížená",J222,0)</f>
        <v>0</v>
      </c>
      <c r="BG222" s="186">
        <f>IF(N222="zákl. přenesená",J222,0)</f>
        <v>0</v>
      </c>
      <c r="BH222" s="186">
        <f>IF(N222="sníž. přenesená",J222,0)</f>
        <v>0</v>
      </c>
      <c r="BI222" s="186">
        <f>IF(N222="nulová",J222,0)</f>
        <v>0</v>
      </c>
      <c r="BJ222" s="20" t="s">
        <v>81</v>
      </c>
      <c r="BK222" s="186">
        <f>ROUND(I222*H222,2)</f>
        <v>0</v>
      </c>
      <c r="BL222" s="20" t="s">
        <v>163</v>
      </c>
      <c r="BM222" s="185" t="s">
        <v>988</v>
      </c>
    </row>
    <row r="223" s="2" customFormat="1">
      <c r="A223" s="39"/>
      <c r="B223" s="40"/>
      <c r="C223" s="39"/>
      <c r="D223" s="187" t="s">
        <v>165</v>
      </c>
      <c r="E223" s="39"/>
      <c r="F223" s="188" t="s">
        <v>365</v>
      </c>
      <c r="G223" s="39"/>
      <c r="H223" s="39"/>
      <c r="I223" s="189"/>
      <c r="J223" s="39"/>
      <c r="K223" s="39"/>
      <c r="L223" s="40"/>
      <c r="M223" s="190"/>
      <c r="N223" s="191"/>
      <c r="O223" s="73"/>
      <c r="P223" s="73"/>
      <c r="Q223" s="73"/>
      <c r="R223" s="73"/>
      <c r="S223" s="73"/>
      <c r="T223" s="74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20" t="s">
        <v>165</v>
      </c>
      <c r="AU223" s="20" t="s">
        <v>22</v>
      </c>
    </row>
    <row r="224" s="13" customFormat="1">
      <c r="A224" s="13"/>
      <c r="B224" s="192"/>
      <c r="C224" s="13"/>
      <c r="D224" s="193" t="s">
        <v>167</v>
      </c>
      <c r="E224" s="194" t="s">
        <v>3</v>
      </c>
      <c r="F224" s="195" t="s">
        <v>989</v>
      </c>
      <c r="G224" s="13"/>
      <c r="H224" s="196">
        <v>0.14999999999999999</v>
      </c>
      <c r="I224" s="197"/>
      <c r="J224" s="13"/>
      <c r="K224" s="13"/>
      <c r="L224" s="192"/>
      <c r="M224" s="198"/>
      <c r="N224" s="199"/>
      <c r="O224" s="199"/>
      <c r="P224" s="199"/>
      <c r="Q224" s="199"/>
      <c r="R224" s="199"/>
      <c r="S224" s="199"/>
      <c r="T224" s="200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194" t="s">
        <v>167</v>
      </c>
      <c r="AU224" s="194" t="s">
        <v>22</v>
      </c>
      <c r="AV224" s="13" t="s">
        <v>22</v>
      </c>
      <c r="AW224" s="13" t="s">
        <v>36</v>
      </c>
      <c r="AX224" s="13" t="s">
        <v>74</v>
      </c>
      <c r="AY224" s="194" t="s">
        <v>156</v>
      </c>
    </row>
    <row r="225" s="14" customFormat="1">
      <c r="A225" s="14"/>
      <c r="B225" s="201"/>
      <c r="C225" s="14"/>
      <c r="D225" s="193" t="s">
        <v>167</v>
      </c>
      <c r="E225" s="202" t="s">
        <v>3</v>
      </c>
      <c r="F225" s="203" t="s">
        <v>174</v>
      </c>
      <c r="G225" s="14"/>
      <c r="H225" s="204">
        <v>0.14999999999999999</v>
      </c>
      <c r="I225" s="205"/>
      <c r="J225" s="14"/>
      <c r="K225" s="14"/>
      <c r="L225" s="201"/>
      <c r="M225" s="206"/>
      <c r="N225" s="207"/>
      <c r="O225" s="207"/>
      <c r="P225" s="207"/>
      <c r="Q225" s="207"/>
      <c r="R225" s="207"/>
      <c r="S225" s="207"/>
      <c r="T225" s="208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02" t="s">
        <v>167</v>
      </c>
      <c r="AU225" s="202" t="s">
        <v>22</v>
      </c>
      <c r="AV225" s="14" t="s">
        <v>163</v>
      </c>
      <c r="AW225" s="14" t="s">
        <v>36</v>
      </c>
      <c r="AX225" s="14" t="s">
        <v>81</v>
      </c>
      <c r="AY225" s="202" t="s">
        <v>156</v>
      </c>
    </row>
    <row r="226" s="2" customFormat="1" ht="16.5" customHeight="1">
      <c r="A226" s="39"/>
      <c r="B226" s="173"/>
      <c r="C226" s="174" t="s">
        <v>387</v>
      </c>
      <c r="D226" s="174" t="s">
        <v>158</v>
      </c>
      <c r="E226" s="175" t="s">
        <v>375</v>
      </c>
      <c r="F226" s="176" t="s">
        <v>376</v>
      </c>
      <c r="G226" s="177" t="s">
        <v>205</v>
      </c>
      <c r="H226" s="178">
        <v>1.2</v>
      </c>
      <c r="I226" s="179"/>
      <c r="J226" s="180">
        <f>ROUND(I226*H226,2)</f>
        <v>0</v>
      </c>
      <c r="K226" s="176" t="s">
        <v>162</v>
      </c>
      <c r="L226" s="40"/>
      <c r="M226" s="181" t="s">
        <v>3</v>
      </c>
      <c r="N226" s="182" t="s">
        <v>45</v>
      </c>
      <c r="O226" s="73"/>
      <c r="P226" s="183">
        <f>O226*H226</f>
        <v>0</v>
      </c>
      <c r="Q226" s="183">
        <v>0.0063899999999999998</v>
      </c>
      <c r="R226" s="183">
        <f>Q226*H226</f>
        <v>0.0076679999999999995</v>
      </c>
      <c r="S226" s="183">
        <v>0</v>
      </c>
      <c r="T226" s="184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185" t="s">
        <v>163</v>
      </c>
      <c r="AT226" s="185" t="s">
        <v>158</v>
      </c>
      <c r="AU226" s="185" t="s">
        <v>22</v>
      </c>
      <c r="AY226" s="20" t="s">
        <v>156</v>
      </c>
      <c r="BE226" s="186">
        <f>IF(N226="základní",J226,0)</f>
        <v>0</v>
      </c>
      <c r="BF226" s="186">
        <f>IF(N226="snížená",J226,0)</f>
        <v>0</v>
      </c>
      <c r="BG226" s="186">
        <f>IF(N226="zákl. přenesená",J226,0)</f>
        <v>0</v>
      </c>
      <c r="BH226" s="186">
        <f>IF(N226="sníž. přenesená",J226,0)</f>
        <v>0</v>
      </c>
      <c r="BI226" s="186">
        <f>IF(N226="nulová",J226,0)</f>
        <v>0</v>
      </c>
      <c r="BJ226" s="20" t="s">
        <v>81</v>
      </c>
      <c r="BK226" s="186">
        <f>ROUND(I226*H226,2)</f>
        <v>0</v>
      </c>
      <c r="BL226" s="20" t="s">
        <v>163</v>
      </c>
      <c r="BM226" s="185" t="s">
        <v>990</v>
      </c>
    </row>
    <row r="227" s="2" customFormat="1">
      <c r="A227" s="39"/>
      <c r="B227" s="40"/>
      <c r="C227" s="39"/>
      <c r="D227" s="187" t="s">
        <v>165</v>
      </c>
      <c r="E227" s="39"/>
      <c r="F227" s="188" t="s">
        <v>378</v>
      </c>
      <c r="G227" s="39"/>
      <c r="H227" s="39"/>
      <c r="I227" s="189"/>
      <c r="J227" s="39"/>
      <c r="K227" s="39"/>
      <c r="L227" s="40"/>
      <c r="M227" s="190"/>
      <c r="N227" s="191"/>
      <c r="O227" s="73"/>
      <c r="P227" s="73"/>
      <c r="Q227" s="73"/>
      <c r="R227" s="73"/>
      <c r="S227" s="73"/>
      <c r="T227" s="74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20" t="s">
        <v>165</v>
      </c>
      <c r="AU227" s="20" t="s">
        <v>22</v>
      </c>
    </row>
    <row r="228" s="13" customFormat="1">
      <c r="A228" s="13"/>
      <c r="B228" s="192"/>
      <c r="C228" s="13"/>
      <c r="D228" s="193" t="s">
        <v>167</v>
      </c>
      <c r="E228" s="194" t="s">
        <v>3</v>
      </c>
      <c r="F228" s="195" t="s">
        <v>758</v>
      </c>
      <c r="G228" s="13"/>
      <c r="H228" s="196">
        <v>1.2</v>
      </c>
      <c r="I228" s="197"/>
      <c r="J228" s="13"/>
      <c r="K228" s="13"/>
      <c r="L228" s="192"/>
      <c r="M228" s="198"/>
      <c r="N228" s="199"/>
      <c r="O228" s="199"/>
      <c r="P228" s="199"/>
      <c r="Q228" s="199"/>
      <c r="R228" s="199"/>
      <c r="S228" s="199"/>
      <c r="T228" s="20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94" t="s">
        <v>167</v>
      </c>
      <c r="AU228" s="194" t="s">
        <v>22</v>
      </c>
      <c r="AV228" s="13" t="s">
        <v>22</v>
      </c>
      <c r="AW228" s="13" t="s">
        <v>36</v>
      </c>
      <c r="AX228" s="13" t="s">
        <v>74</v>
      </c>
      <c r="AY228" s="194" t="s">
        <v>156</v>
      </c>
    </row>
    <row r="229" s="14" customFormat="1">
      <c r="A229" s="14"/>
      <c r="B229" s="201"/>
      <c r="C229" s="14"/>
      <c r="D229" s="193" t="s">
        <v>167</v>
      </c>
      <c r="E229" s="202" t="s">
        <v>3</v>
      </c>
      <c r="F229" s="203" t="s">
        <v>174</v>
      </c>
      <c r="G229" s="14"/>
      <c r="H229" s="204">
        <v>1.2</v>
      </c>
      <c r="I229" s="205"/>
      <c r="J229" s="14"/>
      <c r="K229" s="14"/>
      <c r="L229" s="201"/>
      <c r="M229" s="206"/>
      <c r="N229" s="207"/>
      <c r="O229" s="207"/>
      <c r="P229" s="207"/>
      <c r="Q229" s="207"/>
      <c r="R229" s="207"/>
      <c r="S229" s="207"/>
      <c r="T229" s="208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02" t="s">
        <v>167</v>
      </c>
      <c r="AU229" s="202" t="s">
        <v>22</v>
      </c>
      <c r="AV229" s="14" t="s">
        <v>163</v>
      </c>
      <c r="AW229" s="14" t="s">
        <v>36</v>
      </c>
      <c r="AX229" s="14" t="s">
        <v>81</v>
      </c>
      <c r="AY229" s="202" t="s">
        <v>156</v>
      </c>
    </row>
    <row r="230" s="12" customFormat="1" ht="22.8" customHeight="1">
      <c r="A230" s="12"/>
      <c r="B230" s="160"/>
      <c r="C230" s="12"/>
      <c r="D230" s="161" t="s">
        <v>73</v>
      </c>
      <c r="E230" s="171" t="s">
        <v>186</v>
      </c>
      <c r="F230" s="171" t="s">
        <v>763</v>
      </c>
      <c r="G230" s="12"/>
      <c r="H230" s="12"/>
      <c r="I230" s="163"/>
      <c r="J230" s="172">
        <f>BK230</f>
        <v>0</v>
      </c>
      <c r="K230" s="12"/>
      <c r="L230" s="160"/>
      <c r="M230" s="165"/>
      <c r="N230" s="166"/>
      <c r="O230" s="166"/>
      <c r="P230" s="167">
        <f>SUM(P231:P246)</f>
        <v>0</v>
      </c>
      <c r="Q230" s="166"/>
      <c r="R230" s="167">
        <f>SUM(R231:R246)</f>
        <v>3.5489699999999997</v>
      </c>
      <c r="S230" s="166"/>
      <c r="T230" s="168">
        <f>SUM(T231:T246)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161" t="s">
        <v>81</v>
      </c>
      <c r="AT230" s="169" t="s">
        <v>73</v>
      </c>
      <c r="AU230" s="169" t="s">
        <v>81</v>
      </c>
      <c r="AY230" s="161" t="s">
        <v>156</v>
      </c>
      <c r="BK230" s="170">
        <f>SUM(BK231:BK246)</f>
        <v>0</v>
      </c>
    </row>
    <row r="231" s="2" customFormat="1" ht="24.15" customHeight="1">
      <c r="A231" s="39"/>
      <c r="B231" s="173"/>
      <c r="C231" s="174" t="s">
        <v>391</v>
      </c>
      <c r="D231" s="174" t="s">
        <v>158</v>
      </c>
      <c r="E231" s="175" t="s">
        <v>764</v>
      </c>
      <c r="F231" s="176" t="s">
        <v>765</v>
      </c>
      <c r="G231" s="177" t="s">
        <v>205</v>
      </c>
      <c r="H231" s="178">
        <v>3</v>
      </c>
      <c r="I231" s="179"/>
      <c r="J231" s="180">
        <f>ROUND(I231*H231,2)</f>
        <v>0</v>
      </c>
      <c r="K231" s="176" t="s">
        <v>162</v>
      </c>
      <c r="L231" s="40"/>
      <c r="M231" s="181" t="s">
        <v>3</v>
      </c>
      <c r="N231" s="182" t="s">
        <v>45</v>
      </c>
      <c r="O231" s="73"/>
      <c r="P231" s="183">
        <f>O231*H231</f>
        <v>0</v>
      </c>
      <c r="Q231" s="183">
        <v>0.34499999999999997</v>
      </c>
      <c r="R231" s="183">
        <f>Q231*H231</f>
        <v>1.0349999999999999</v>
      </c>
      <c r="S231" s="183">
        <v>0</v>
      </c>
      <c r="T231" s="184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185" t="s">
        <v>163</v>
      </c>
      <c r="AT231" s="185" t="s">
        <v>158</v>
      </c>
      <c r="AU231" s="185" t="s">
        <v>22</v>
      </c>
      <c r="AY231" s="20" t="s">
        <v>156</v>
      </c>
      <c r="BE231" s="186">
        <f>IF(N231="základní",J231,0)</f>
        <v>0</v>
      </c>
      <c r="BF231" s="186">
        <f>IF(N231="snížená",J231,0)</f>
        <v>0</v>
      </c>
      <c r="BG231" s="186">
        <f>IF(N231="zákl. přenesená",J231,0)</f>
        <v>0</v>
      </c>
      <c r="BH231" s="186">
        <f>IF(N231="sníž. přenesená",J231,0)</f>
        <v>0</v>
      </c>
      <c r="BI231" s="186">
        <f>IF(N231="nulová",J231,0)</f>
        <v>0</v>
      </c>
      <c r="BJ231" s="20" t="s">
        <v>81</v>
      </c>
      <c r="BK231" s="186">
        <f>ROUND(I231*H231,2)</f>
        <v>0</v>
      </c>
      <c r="BL231" s="20" t="s">
        <v>163</v>
      </c>
      <c r="BM231" s="185" t="s">
        <v>991</v>
      </c>
    </row>
    <row r="232" s="2" customFormat="1">
      <c r="A232" s="39"/>
      <c r="B232" s="40"/>
      <c r="C232" s="39"/>
      <c r="D232" s="187" t="s">
        <v>165</v>
      </c>
      <c r="E232" s="39"/>
      <c r="F232" s="188" t="s">
        <v>767</v>
      </c>
      <c r="G232" s="39"/>
      <c r="H232" s="39"/>
      <c r="I232" s="189"/>
      <c r="J232" s="39"/>
      <c r="K232" s="39"/>
      <c r="L232" s="40"/>
      <c r="M232" s="190"/>
      <c r="N232" s="191"/>
      <c r="O232" s="73"/>
      <c r="P232" s="73"/>
      <c r="Q232" s="73"/>
      <c r="R232" s="73"/>
      <c r="S232" s="73"/>
      <c r="T232" s="74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20" t="s">
        <v>165</v>
      </c>
      <c r="AU232" s="20" t="s">
        <v>22</v>
      </c>
    </row>
    <row r="233" s="13" customFormat="1">
      <c r="A233" s="13"/>
      <c r="B233" s="192"/>
      <c r="C233" s="13"/>
      <c r="D233" s="193" t="s">
        <v>167</v>
      </c>
      <c r="E233" s="194" t="s">
        <v>3</v>
      </c>
      <c r="F233" s="195" t="s">
        <v>922</v>
      </c>
      <c r="G233" s="13"/>
      <c r="H233" s="196">
        <v>3</v>
      </c>
      <c r="I233" s="197"/>
      <c r="J233" s="13"/>
      <c r="K233" s="13"/>
      <c r="L233" s="192"/>
      <c r="M233" s="198"/>
      <c r="N233" s="199"/>
      <c r="O233" s="199"/>
      <c r="P233" s="199"/>
      <c r="Q233" s="199"/>
      <c r="R233" s="199"/>
      <c r="S233" s="199"/>
      <c r="T233" s="200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194" t="s">
        <v>167</v>
      </c>
      <c r="AU233" s="194" t="s">
        <v>22</v>
      </c>
      <c r="AV233" s="13" t="s">
        <v>22</v>
      </c>
      <c r="AW233" s="13" t="s">
        <v>36</v>
      </c>
      <c r="AX233" s="13" t="s">
        <v>74</v>
      </c>
      <c r="AY233" s="194" t="s">
        <v>156</v>
      </c>
    </row>
    <row r="234" s="14" customFormat="1">
      <c r="A234" s="14"/>
      <c r="B234" s="201"/>
      <c r="C234" s="14"/>
      <c r="D234" s="193" t="s">
        <v>167</v>
      </c>
      <c r="E234" s="202" t="s">
        <v>3</v>
      </c>
      <c r="F234" s="203" t="s">
        <v>174</v>
      </c>
      <c r="G234" s="14"/>
      <c r="H234" s="204">
        <v>3</v>
      </c>
      <c r="I234" s="205"/>
      <c r="J234" s="14"/>
      <c r="K234" s="14"/>
      <c r="L234" s="201"/>
      <c r="M234" s="206"/>
      <c r="N234" s="207"/>
      <c r="O234" s="207"/>
      <c r="P234" s="207"/>
      <c r="Q234" s="207"/>
      <c r="R234" s="207"/>
      <c r="S234" s="207"/>
      <c r="T234" s="208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02" t="s">
        <v>167</v>
      </c>
      <c r="AU234" s="202" t="s">
        <v>22</v>
      </c>
      <c r="AV234" s="14" t="s">
        <v>163</v>
      </c>
      <c r="AW234" s="14" t="s">
        <v>36</v>
      </c>
      <c r="AX234" s="14" t="s">
        <v>81</v>
      </c>
      <c r="AY234" s="202" t="s">
        <v>156</v>
      </c>
    </row>
    <row r="235" s="2" customFormat="1" ht="24.15" customHeight="1">
      <c r="A235" s="39"/>
      <c r="B235" s="173"/>
      <c r="C235" s="174" t="s">
        <v>396</v>
      </c>
      <c r="D235" s="174" t="s">
        <v>158</v>
      </c>
      <c r="E235" s="175" t="s">
        <v>769</v>
      </c>
      <c r="F235" s="176" t="s">
        <v>770</v>
      </c>
      <c r="G235" s="177" t="s">
        <v>205</v>
      </c>
      <c r="H235" s="178">
        <v>3</v>
      </c>
      <c r="I235" s="179"/>
      <c r="J235" s="180">
        <f>ROUND(I235*H235,2)</f>
        <v>0</v>
      </c>
      <c r="K235" s="176" t="s">
        <v>162</v>
      </c>
      <c r="L235" s="40"/>
      <c r="M235" s="181" t="s">
        <v>3</v>
      </c>
      <c r="N235" s="182" t="s">
        <v>45</v>
      </c>
      <c r="O235" s="73"/>
      <c r="P235" s="183">
        <f>O235*H235</f>
        <v>0</v>
      </c>
      <c r="Q235" s="183">
        <v>0.26375999999999999</v>
      </c>
      <c r="R235" s="183">
        <f>Q235*H235</f>
        <v>0.79127999999999998</v>
      </c>
      <c r="S235" s="183">
        <v>0</v>
      </c>
      <c r="T235" s="184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185" t="s">
        <v>163</v>
      </c>
      <c r="AT235" s="185" t="s">
        <v>158</v>
      </c>
      <c r="AU235" s="185" t="s">
        <v>22</v>
      </c>
      <c r="AY235" s="20" t="s">
        <v>156</v>
      </c>
      <c r="BE235" s="186">
        <f>IF(N235="základní",J235,0)</f>
        <v>0</v>
      </c>
      <c r="BF235" s="186">
        <f>IF(N235="snížená",J235,0)</f>
        <v>0</v>
      </c>
      <c r="BG235" s="186">
        <f>IF(N235="zákl. přenesená",J235,0)</f>
        <v>0</v>
      </c>
      <c r="BH235" s="186">
        <f>IF(N235="sníž. přenesená",J235,0)</f>
        <v>0</v>
      </c>
      <c r="BI235" s="186">
        <f>IF(N235="nulová",J235,0)</f>
        <v>0</v>
      </c>
      <c r="BJ235" s="20" t="s">
        <v>81</v>
      </c>
      <c r="BK235" s="186">
        <f>ROUND(I235*H235,2)</f>
        <v>0</v>
      </c>
      <c r="BL235" s="20" t="s">
        <v>163</v>
      </c>
      <c r="BM235" s="185" t="s">
        <v>992</v>
      </c>
    </row>
    <row r="236" s="2" customFormat="1">
      <c r="A236" s="39"/>
      <c r="B236" s="40"/>
      <c r="C236" s="39"/>
      <c r="D236" s="187" t="s">
        <v>165</v>
      </c>
      <c r="E236" s="39"/>
      <c r="F236" s="188" t="s">
        <v>772</v>
      </c>
      <c r="G236" s="39"/>
      <c r="H236" s="39"/>
      <c r="I236" s="189"/>
      <c r="J236" s="39"/>
      <c r="K236" s="39"/>
      <c r="L236" s="40"/>
      <c r="M236" s="190"/>
      <c r="N236" s="191"/>
      <c r="O236" s="73"/>
      <c r="P236" s="73"/>
      <c r="Q236" s="73"/>
      <c r="R236" s="73"/>
      <c r="S236" s="73"/>
      <c r="T236" s="74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20" t="s">
        <v>165</v>
      </c>
      <c r="AU236" s="20" t="s">
        <v>22</v>
      </c>
    </row>
    <row r="237" s="2" customFormat="1" ht="24.15" customHeight="1">
      <c r="A237" s="39"/>
      <c r="B237" s="173"/>
      <c r="C237" s="174" t="s">
        <v>401</v>
      </c>
      <c r="D237" s="174" t="s">
        <v>158</v>
      </c>
      <c r="E237" s="175" t="s">
        <v>773</v>
      </c>
      <c r="F237" s="176" t="s">
        <v>774</v>
      </c>
      <c r="G237" s="177" t="s">
        <v>205</v>
      </c>
      <c r="H237" s="178">
        <v>3</v>
      </c>
      <c r="I237" s="179"/>
      <c r="J237" s="180">
        <f>ROUND(I237*H237,2)</f>
        <v>0</v>
      </c>
      <c r="K237" s="176" t="s">
        <v>162</v>
      </c>
      <c r="L237" s="40"/>
      <c r="M237" s="181" t="s">
        <v>3</v>
      </c>
      <c r="N237" s="182" t="s">
        <v>45</v>
      </c>
      <c r="O237" s="73"/>
      <c r="P237" s="183">
        <f>O237*H237</f>
        <v>0</v>
      </c>
      <c r="Q237" s="183">
        <v>0.25008000000000002</v>
      </c>
      <c r="R237" s="183">
        <f>Q237*H237</f>
        <v>0.75024000000000002</v>
      </c>
      <c r="S237" s="183">
        <v>0</v>
      </c>
      <c r="T237" s="184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185" t="s">
        <v>163</v>
      </c>
      <c r="AT237" s="185" t="s">
        <v>158</v>
      </c>
      <c r="AU237" s="185" t="s">
        <v>22</v>
      </c>
      <c r="AY237" s="20" t="s">
        <v>156</v>
      </c>
      <c r="BE237" s="186">
        <f>IF(N237="základní",J237,0)</f>
        <v>0</v>
      </c>
      <c r="BF237" s="186">
        <f>IF(N237="snížená",J237,0)</f>
        <v>0</v>
      </c>
      <c r="BG237" s="186">
        <f>IF(N237="zákl. přenesená",J237,0)</f>
        <v>0</v>
      </c>
      <c r="BH237" s="186">
        <f>IF(N237="sníž. přenesená",J237,0)</f>
        <v>0</v>
      </c>
      <c r="BI237" s="186">
        <f>IF(N237="nulová",J237,0)</f>
        <v>0</v>
      </c>
      <c r="BJ237" s="20" t="s">
        <v>81</v>
      </c>
      <c r="BK237" s="186">
        <f>ROUND(I237*H237,2)</f>
        <v>0</v>
      </c>
      <c r="BL237" s="20" t="s">
        <v>163</v>
      </c>
      <c r="BM237" s="185" t="s">
        <v>993</v>
      </c>
    </row>
    <row r="238" s="2" customFormat="1">
      <c r="A238" s="39"/>
      <c r="B238" s="40"/>
      <c r="C238" s="39"/>
      <c r="D238" s="187" t="s">
        <v>165</v>
      </c>
      <c r="E238" s="39"/>
      <c r="F238" s="188" t="s">
        <v>776</v>
      </c>
      <c r="G238" s="39"/>
      <c r="H238" s="39"/>
      <c r="I238" s="189"/>
      <c r="J238" s="39"/>
      <c r="K238" s="39"/>
      <c r="L238" s="40"/>
      <c r="M238" s="190"/>
      <c r="N238" s="191"/>
      <c r="O238" s="73"/>
      <c r="P238" s="73"/>
      <c r="Q238" s="73"/>
      <c r="R238" s="73"/>
      <c r="S238" s="73"/>
      <c r="T238" s="74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20" t="s">
        <v>165</v>
      </c>
      <c r="AU238" s="20" t="s">
        <v>22</v>
      </c>
    </row>
    <row r="239" s="2" customFormat="1" ht="24.15" customHeight="1">
      <c r="A239" s="39"/>
      <c r="B239" s="173"/>
      <c r="C239" s="174" t="s">
        <v>405</v>
      </c>
      <c r="D239" s="174" t="s">
        <v>158</v>
      </c>
      <c r="E239" s="175" t="s">
        <v>777</v>
      </c>
      <c r="F239" s="176" t="s">
        <v>778</v>
      </c>
      <c r="G239" s="177" t="s">
        <v>205</v>
      </c>
      <c r="H239" s="178">
        <v>7.5</v>
      </c>
      <c r="I239" s="179"/>
      <c r="J239" s="180">
        <f>ROUND(I239*H239,2)</f>
        <v>0</v>
      </c>
      <c r="K239" s="176" t="s">
        <v>162</v>
      </c>
      <c r="L239" s="40"/>
      <c r="M239" s="181" t="s">
        <v>3</v>
      </c>
      <c r="N239" s="182" t="s">
        <v>45</v>
      </c>
      <c r="O239" s="73"/>
      <c r="P239" s="183">
        <f>O239*H239</f>
        <v>0</v>
      </c>
      <c r="Q239" s="183">
        <v>0.12966</v>
      </c>
      <c r="R239" s="183">
        <f>Q239*H239</f>
        <v>0.97245000000000004</v>
      </c>
      <c r="S239" s="183">
        <v>0</v>
      </c>
      <c r="T239" s="184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185" t="s">
        <v>163</v>
      </c>
      <c r="AT239" s="185" t="s">
        <v>158</v>
      </c>
      <c r="AU239" s="185" t="s">
        <v>22</v>
      </c>
      <c r="AY239" s="20" t="s">
        <v>156</v>
      </c>
      <c r="BE239" s="186">
        <f>IF(N239="základní",J239,0)</f>
        <v>0</v>
      </c>
      <c r="BF239" s="186">
        <f>IF(N239="snížená",J239,0)</f>
        <v>0</v>
      </c>
      <c r="BG239" s="186">
        <f>IF(N239="zákl. přenesená",J239,0)</f>
        <v>0</v>
      </c>
      <c r="BH239" s="186">
        <f>IF(N239="sníž. přenesená",J239,0)</f>
        <v>0</v>
      </c>
      <c r="BI239" s="186">
        <f>IF(N239="nulová",J239,0)</f>
        <v>0</v>
      </c>
      <c r="BJ239" s="20" t="s">
        <v>81</v>
      </c>
      <c r="BK239" s="186">
        <f>ROUND(I239*H239,2)</f>
        <v>0</v>
      </c>
      <c r="BL239" s="20" t="s">
        <v>163</v>
      </c>
      <c r="BM239" s="185" t="s">
        <v>994</v>
      </c>
    </row>
    <row r="240" s="2" customFormat="1">
      <c r="A240" s="39"/>
      <c r="B240" s="40"/>
      <c r="C240" s="39"/>
      <c r="D240" s="187" t="s">
        <v>165</v>
      </c>
      <c r="E240" s="39"/>
      <c r="F240" s="188" t="s">
        <v>780</v>
      </c>
      <c r="G240" s="39"/>
      <c r="H240" s="39"/>
      <c r="I240" s="189"/>
      <c r="J240" s="39"/>
      <c r="K240" s="39"/>
      <c r="L240" s="40"/>
      <c r="M240" s="190"/>
      <c r="N240" s="191"/>
      <c r="O240" s="73"/>
      <c r="P240" s="73"/>
      <c r="Q240" s="73"/>
      <c r="R240" s="73"/>
      <c r="S240" s="73"/>
      <c r="T240" s="74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20" t="s">
        <v>165</v>
      </c>
      <c r="AU240" s="20" t="s">
        <v>22</v>
      </c>
    </row>
    <row r="241" s="13" customFormat="1">
      <c r="A241" s="13"/>
      <c r="B241" s="192"/>
      <c r="C241" s="13"/>
      <c r="D241" s="193" t="s">
        <v>167</v>
      </c>
      <c r="E241" s="194" t="s">
        <v>3</v>
      </c>
      <c r="F241" s="195" t="s">
        <v>995</v>
      </c>
      <c r="G241" s="13"/>
      <c r="H241" s="196">
        <v>7.5</v>
      </c>
      <c r="I241" s="197"/>
      <c r="J241" s="13"/>
      <c r="K241" s="13"/>
      <c r="L241" s="192"/>
      <c r="M241" s="198"/>
      <c r="N241" s="199"/>
      <c r="O241" s="199"/>
      <c r="P241" s="199"/>
      <c r="Q241" s="199"/>
      <c r="R241" s="199"/>
      <c r="S241" s="199"/>
      <c r="T241" s="200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194" t="s">
        <v>167</v>
      </c>
      <c r="AU241" s="194" t="s">
        <v>22</v>
      </c>
      <c r="AV241" s="13" t="s">
        <v>22</v>
      </c>
      <c r="AW241" s="13" t="s">
        <v>36</v>
      </c>
      <c r="AX241" s="13" t="s">
        <v>74</v>
      </c>
      <c r="AY241" s="194" t="s">
        <v>156</v>
      </c>
    </row>
    <row r="242" s="14" customFormat="1">
      <c r="A242" s="14"/>
      <c r="B242" s="201"/>
      <c r="C242" s="14"/>
      <c r="D242" s="193" t="s">
        <v>167</v>
      </c>
      <c r="E242" s="202" t="s">
        <v>3</v>
      </c>
      <c r="F242" s="203" t="s">
        <v>174</v>
      </c>
      <c r="G242" s="14"/>
      <c r="H242" s="204">
        <v>7.5</v>
      </c>
      <c r="I242" s="205"/>
      <c r="J242" s="14"/>
      <c r="K242" s="14"/>
      <c r="L242" s="201"/>
      <c r="M242" s="206"/>
      <c r="N242" s="207"/>
      <c r="O242" s="207"/>
      <c r="P242" s="207"/>
      <c r="Q242" s="207"/>
      <c r="R242" s="207"/>
      <c r="S242" s="207"/>
      <c r="T242" s="208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02" t="s">
        <v>167</v>
      </c>
      <c r="AU242" s="202" t="s">
        <v>22</v>
      </c>
      <c r="AV242" s="14" t="s">
        <v>163</v>
      </c>
      <c r="AW242" s="14" t="s">
        <v>36</v>
      </c>
      <c r="AX242" s="14" t="s">
        <v>81</v>
      </c>
      <c r="AY242" s="202" t="s">
        <v>156</v>
      </c>
    </row>
    <row r="243" s="2" customFormat="1" ht="16.5" customHeight="1">
      <c r="A243" s="39"/>
      <c r="B243" s="173"/>
      <c r="C243" s="174" t="s">
        <v>410</v>
      </c>
      <c r="D243" s="174" t="s">
        <v>158</v>
      </c>
      <c r="E243" s="175" t="s">
        <v>782</v>
      </c>
      <c r="F243" s="176" t="s">
        <v>783</v>
      </c>
      <c r="G243" s="177" t="s">
        <v>205</v>
      </c>
      <c r="H243" s="178">
        <v>6</v>
      </c>
      <c r="I243" s="179"/>
      <c r="J243" s="180">
        <f>ROUND(I243*H243,2)</f>
        <v>0</v>
      </c>
      <c r="K243" s="176" t="s">
        <v>162</v>
      </c>
      <c r="L243" s="40"/>
      <c r="M243" s="181" t="s">
        <v>3</v>
      </c>
      <c r="N243" s="182" t="s">
        <v>45</v>
      </c>
      <c r="O243" s="73"/>
      <c r="P243" s="183">
        <f>O243*H243</f>
        <v>0</v>
      </c>
      <c r="Q243" s="183">
        <v>0</v>
      </c>
      <c r="R243" s="183">
        <f>Q243*H243</f>
        <v>0</v>
      </c>
      <c r="S243" s="183">
        <v>0</v>
      </c>
      <c r="T243" s="184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185" t="s">
        <v>163</v>
      </c>
      <c r="AT243" s="185" t="s">
        <v>158</v>
      </c>
      <c r="AU243" s="185" t="s">
        <v>22</v>
      </c>
      <c r="AY243" s="20" t="s">
        <v>156</v>
      </c>
      <c r="BE243" s="186">
        <f>IF(N243="základní",J243,0)</f>
        <v>0</v>
      </c>
      <c r="BF243" s="186">
        <f>IF(N243="snížená",J243,0)</f>
        <v>0</v>
      </c>
      <c r="BG243" s="186">
        <f>IF(N243="zákl. přenesená",J243,0)</f>
        <v>0</v>
      </c>
      <c r="BH243" s="186">
        <f>IF(N243="sníž. přenesená",J243,0)</f>
        <v>0</v>
      </c>
      <c r="BI243" s="186">
        <f>IF(N243="nulová",J243,0)</f>
        <v>0</v>
      </c>
      <c r="BJ243" s="20" t="s">
        <v>81</v>
      </c>
      <c r="BK243" s="186">
        <f>ROUND(I243*H243,2)</f>
        <v>0</v>
      </c>
      <c r="BL243" s="20" t="s">
        <v>163</v>
      </c>
      <c r="BM243" s="185" t="s">
        <v>996</v>
      </c>
    </row>
    <row r="244" s="2" customFormat="1">
      <c r="A244" s="39"/>
      <c r="B244" s="40"/>
      <c r="C244" s="39"/>
      <c r="D244" s="187" t="s">
        <v>165</v>
      </c>
      <c r="E244" s="39"/>
      <c r="F244" s="188" t="s">
        <v>785</v>
      </c>
      <c r="G244" s="39"/>
      <c r="H244" s="39"/>
      <c r="I244" s="189"/>
      <c r="J244" s="39"/>
      <c r="K244" s="39"/>
      <c r="L244" s="40"/>
      <c r="M244" s="190"/>
      <c r="N244" s="191"/>
      <c r="O244" s="73"/>
      <c r="P244" s="73"/>
      <c r="Q244" s="73"/>
      <c r="R244" s="73"/>
      <c r="S244" s="73"/>
      <c r="T244" s="74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20" t="s">
        <v>165</v>
      </c>
      <c r="AU244" s="20" t="s">
        <v>22</v>
      </c>
    </row>
    <row r="245" s="13" customFormat="1">
      <c r="A245" s="13"/>
      <c r="B245" s="192"/>
      <c r="C245" s="13"/>
      <c r="D245" s="193" t="s">
        <v>167</v>
      </c>
      <c r="E245" s="194" t="s">
        <v>3</v>
      </c>
      <c r="F245" s="195" t="s">
        <v>997</v>
      </c>
      <c r="G245" s="13"/>
      <c r="H245" s="196">
        <v>6</v>
      </c>
      <c r="I245" s="197"/>
      <c r="J245" s="13"/>
      <c r="K245" s="13"/>
      <c r="L245" s="192"/>
      <c r="M245" s="198"/>
      <c r="N245" s="199"/>
      <c r="O245" s="199"/>
      <c r="P245" s="199"/>
      <c r="Q245" s="199"/>
      <c r="R245" s="199"/>
      <c r="S245" s="199"/>
      <c r="T245" s="200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94" t="s">
        <v>167</v>
      </c>
      <c r="AU245" s="194" t="s">
        <v>22</v>
      </c>
      <c r="AV245" s="13" t="s">
        <v>22</v>
      </c>
      <c r="AW245" s="13" t="s">
        <v>36</v>
      </c>
      <c r="AX245" s="13" t="s">
        <v>74</v>
      </c>
      <c r="AY245" s="194" t="s">
        <v>156</v>
      </c>
    </row>
    <row r="246" s="14" customFormat="1">
      <c r="A246" s="14"/>
      <c r="B246" s="201"/>
      <c r="C246" s="14"/>
      <c r="D246" s="193" t="s">
        <v>167</v>
      </c>
      <c r="E246" s="202" t="s">
        <v>3</v>
      </c>
      <c r="F246" s="203" t="s">
        <v>174</v>
      </c>
      <c r="G246" s="14"/>
      <c r="H246" s="204">
        <v>6</v>
      </c>
      <c r="I246" s="205"/>
      <c r="J246" s="14"/>
      <c r="K246" s="14"/>
      <c r="L246" s="201"/>
      <c r="M246" s="206"/>
      <c r="N246" s="207"/>
      <c r="O246" s="207"/>
      <c r="P246" s="207"/>
      <c r="Q246" s="207"/>
      <c r="R246" s="207"/>
      <c r="S246" s="207"/>
      <c r="T246" s="208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02" t="s">
        <v>167</v>
      </c>
      <c r="AU246" s="202" t="s">
        <v>22</v>
      </c>
      <c r="AV246" s="14" t="s">
        <v>163</v>
      </c>
      <c r="AW246" s="14" t="s">
        <v>36</v>
      </c>
      <c r="AX246" s="14" t="s">
        <v>81</v>
      </c>
      <c r="AY246" s="202" t="s">
        <v>156</v>
      </c>
    </row>
    <row r="247" s="12" customFormat="1" ht="22.8" customHeight="1">
      <c r="A247" s="12"/>
      <c r="B247" s="160"/>
      <c r="C247" s="12"/>
      <c r="D247" s="161" t="s">
        <v>73</v>
      </c>
      <c r="E247" s="171" t="s">
        <v>202</v>
      </c>
      <c r="F247" s="171" t="s">
        <v>395</v>
      </c>
      <c r="G247" s="12"/>
      <c r="H247" s="12"/>
      <c r="I247" s="163"/>
      <c r="J247" s="172">
        <f>BK247</f>
        <v>0</v>
      </c>
      <c r="K247" s="12"/>
      <c r="L247" s="160"/>
      <c r="M247" s="165"/>
      <c r="N247" s="166"/>
      <c r="O247" s="166"/>
      <c r="P247" s="167">
        <f>SUM(P248:P312)</f>
        <v>0</v>
      </c>
      <c r="Q247" s="166"/>
      <c r="R247" s="167">
        <f>SUM(R248:R312)</f>
        <v>1.9248100000000001</v>
      </c>
      <c r="S247" s="166"/>
      <c r="T247" s="168">
        <f>SUM(T248:T312)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161" t="s">
        <v>81</v>
      </c>
      <c r="AT247" s="169" t="s">
        <v>73</v>
      </c>
      <c r="AU247" s="169" t="s">
        <v>81</v>
      </c>
      <c r="AY247" s="161" t="s">
        <v>156</v>
      </c>
      <c r="BK247" s="170">
        <f>SUM(BK248:BK312)</f>
        <v>0</v>
      </c>
    </row>
    <row r="248" s="2" customFormat="1" ht="24.15" customHeight="1">
      <c r="A248" s="39"/>
      <c r="B248" s="173"/>
      <c r="C248" s="174" t="s">
        <v>414</v>
      </c>
      <c r="D248" s="174" t="s">
        <v>158</v>
      </c>
      <c r="E248" s="175" t="s">
        <v>397</v>
      </c>
      <c r="F248" s="176" t="s">
        <v>398</v>
      </c>
      <c r="G248" s="177" t="s">
        <v>384</v>
      </c>
      <c r="H248" s="178">
        <v>8</v>
      </c>
      <c r="I248" s="179"/>
      <c r="J248" s="180">
        <f>ROUND(I248*H248,2)</f>
        <v>0</v>
      </c>
      <c r="K248" s="176" t="s">
        <v>162</v>
      </c>
      <c r="L248" s="40"/>
      <c r="M248" s="181" t="s">
        <v>3</v>
      </c>
      <c r="N248" s="182" t="s">
        <v>45</v>
      </c>
      <c r="O248" s="73"/>
      <c r="P248" s="183">
        <f>O248*H248</f>
        <v>0</v>
      </c>
      <c r="Q248" s="183">
        <v>0.00167</v>
      </c>
      <c r="R248" s="183">
        <f>Q248*H248</f>
        <v>0.01336</v>
      </c>
      <c r="S248" s="183">
        <v>0</v>
      </c>
      <c r="T248" s="184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185" t="s">
        <v>163</v>
      </c>
      <c r="AT248" s="185" t="s">
        <v>158</v>
      </c>
      <c r="AU248" s="185" t="s">
        <v>22</v>
      </c>
      <c r="AY248" s="20" t="s">
        <v>156</v>
      </c>
      <c r="BE248" s="186">
        <f>IF(N248="základní",J248,0)</f>
        <v>0</v>
      </c>
      <c r="BF248" s="186">
        <f>IF(N248="snížená",J248,0)</f>
        <v>0</v>
      </c>
      <c r="BG248" s="186">
        <f>IF(N248="zákl. přenesená",J248,0)</f>
        <v>0</v>
      </c>
      <c r="BH248" s="186">
        <f>IF(N248="sníž. přenesená",J248,0)</f>
        <v>0</v>
      </c>
      <c r="BI248" s="186">
        <f>IF(N248="nulová",J248,0)</f>
        <v>0</v>
      </c>
      <c r="BJ248" s="20" t="s">
        <v>81</v>
      </c>
      <c r="BK248" s="186">
        <f>ROUND(I248*H248,2)</f>
        <v>0</v>
      </c>
      <c r="BL248" s="20" t="s">
        <v>163</v>
      </c>
      <c r="BM248" s="185" t="s">
        <v>998</v>
      </c>
    </row>
    <row r="249" s="2" customFormat="1">
      <c r="A249" s="39"/>
      <c r="B249" s="40"/>
      <c r="C249" s="39"/>
      <c r="D249" s="187" t="s">
        <v>165</v>
      </c>
      <c r="E249" s="39"/>
      <c r="F249" s="188" t="s">
        <v>400</v>
      </c>
      <c r="G249" s="39"/>
      <c r="H249" s="39"/>
      <c r="I249" s="189"/>
      <c r="J249" s="39"/>
      <c r="K249" s="39"/>
      <c r="L249" s="40"/>
      <c r="M249" s="190"/>
      <c r="N249" s="191"/>
      <c r="O249" s="73"/>
      <c r="P249" s="73"/>
      <c r="Q249" s="73"/>
      <c r="R249" s="73"/>
      <c r="S249" s="73"/>
      <c r="T249" s="74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20" t="s">
        <v>165</v>
      </c>
      <c r="AU249" s="20" t="s">
        <v>22</v>
      </c>
    </row>
    <row r="250" s="2" customFormat="1" ht="16.5" customHeight="1">
      <c r="A250" s="39"/>
      <c r="B250" s="173"/>
      <c r="C250" s="217" t="s">
        <v>418</v>
      </c>
      <c r="D250" s="217" t="s">
        <v>249</v>
      </c>
      <c r="E250" s="218" t="s">
        <v>788</v>
      </c>
      <c r="F250" s="219" t="s">
        <v>789</v>
      </c>
      <c r="G250" s="220" t="s">
        <v>384</v>
      </c>
      <c r="H250" s="221">
        <v>2</v>
      </c>
      <c r="I250" s="222"/>
      <c r="J250" s="223">
        <f>ROUND(I250*H250,2)</f>
        <v>0</v>
      </c>
      <c r="K250" s="219" t="s">
        <v>3</v>
      </c>
      <c r="L250" s="224"/>
      <c r="M250" s="225" t="s">
        <v>3</v>
      </c>
      <c r="N250" s="226" t="s">
        <v>45</v>
      </c>
      <c r="O250" s="73"/>
      <c r="P250" s="183">
        <f>O250*H250</f>
        <v>0</v>
      </c>
      <c r="Q250" s="183">
        <v>0.0011800000000000001</v>
      </c>
      <c r="R250" s="183">
        <f>Q250*H250</f>
        <v>0.0023600000000000001</v>
      </c>
      <c r="S250" s="183">
        <v>0</v>
      </c>
      <c r="T250" s="184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185" t="s">
        <v>202</v>
      </c>
      <c r="AT250" s="185" t="s">
        <v>249</v>
      </c>
      <c r="AU250" s="185" t="s">
        <v>22</v>
      </c>
      <c r="AY250" s="20" t="s">
        <v>156</v>
      </c>
      <c r="BE250" s="186">
        <f>IF(N250="základní",J250,0)</f>
        <v>0</v>
      </c>
      <c r="BF250" s="186">
        <f>IF(N250="snížená",J250,0)</f>
        <v>0</v>
      </c>
      <c r="BG250" s="186">
        <f>IF(N250="zákl. přenesená",J250,0)</f>
        <v>0</v>
      </c>
      <c r="BH250" s="186">
        <f>IF(N250="sníž. přenesená",J250,0)</f>
        <v>0</v>
      </c>
      <c r="BI250" s="186">
        <f>IF(N250="nulová",J250,0)</f>
        <v>0</v>
      </c>
      <c r="BJ250" s="20" t="s">
        <v>81</v>
      </c>
      <c r="BK250" s="186">
        <f>ROUND(I250*H250,2)</f>
        <v>0</v>
      </c>
      <c r="BL250" s="20" t="s">
        <v>163</v>
      </c>
      <c r="BM250" s="185" t="s">
        <v>999</v>
      </c>
    </row>
    <row r="251" s="2" customFormat="1" ht="16.5" customHeight="1">
      <c r="A251" s="39"/>
      <c r="B251" s="173"/>
      <c r="C251" s="217" t="s">
        <v>422</v>
      </c>
      <c r="D251" s="217" t="s">
        <v>249</v>
      </c>
      <c r="E251" s="218" t="s">
        <v>791</v>
      </c>
      <c r="F251" s="219" t="s">
        <v>792</v>
      </c>
      <c r="G251" s="220" t="s">
        <v>384</v>
      </c>
      <c r="H251" s="221">
        <v>2</v>
      </c>
      <c r="I251" s="222"/>
      <c r="J251" s="223">
        <f>ROUND(I251*H251,2)</f>
        <v>0</v>
      </c>
      <c r="K251" s="219" t="s">
        <v>162</v>
      </c>
      <c r="L251" s="224"/>
      <c r="M251" s="225" t="s">
        <v>3</v>
      </c>
      <c r="N251" s="226" t="s">
        <v>45</v>
      </c>
      <c r="O251" s="73"/>
      <c r="P251" s="183">
        <f>O251*H251</f>
        <v>0</v>
      </c>
      <c r="Q251" s="183">
        <v>0.0095999999999999992</v>
      </c>
      <c r="R251" s="183">
        <f>Q251*H251</f>
        <v>0.019199999999999998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202</v>
      </c>
      <c r="AT251" s="185" t="s">
        <v>249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1000</v>
      </c>
    </row>
    <row r="252" s="2" customFormat="1" ht="16.5" customHeight="1">
      <c r="A252" s="39"/>
      <c r="B252" s="173"/>
      <c r="C252" s="217" t="s">
        <v>427</v>
      </c>
      <c r="D252" s="217" t="s">
        <v>249</v>
      </c>
      <c r="E252" s="218" t="s">
        <v>794</v>
      </c>
      <c r="F252" s="219" t="s">
        <v>795</v>
      </c>
      <c r="G252" s="220" t="s">
        <v>384</v>
      </c>
      <c r="H252" s="221">
        <v>2</v>
      </c>
      <c r="I252" s="222"/>
      <c r="J252" s="223">
        <f>ROUND(I252*H252,2)</f>
        <v>0</v>
      </c>
      <c r="K252" s="219" t="s">
        <v>162</v>
      </c>
      <c r="L252" s="224"/>
      <c r="M252" s="225" t="s">
        <v>3</v>
      </c>
      <c r="N252" s="226" t="s">
        <v>45</v>
      </c>
      <c r="O252" s="73"/>
      <c r="P252" s="183">
        <f>O252*H252</f>
        <v>0</v>
      </c>
      <c r="Q252" s="183">
        <v>0.012</v>
      </c>
      <c r="R252" s="183">
        <f>Q252*H252</f>
        <v>0.024</v>
      </c>
      <c r="S252" s="183">
        <v>0</v>
      </c>
      <c r="T252" s="184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185" t="s">
        <v>202</v>
      </c>
      <c r="AT252" s="185" t="s">
        <v>249</v>
      </c>
      <c r="AU252" s="185" t="s">
        <v>22</v>
      </c>
      <c r="AY252" s="20" t="s">
        <v>156</v>
      </c>
      <c r="BE252" s="186">
        <f>IF(N252="základní",J252,0)</f>
        <v>0</v>
      </c>
      <c r="BF252" s="186">
        <f>IF(N252="snížená",J252,0)</f>
        <v>0</v>
      </c>
      <c r="BG252" s="186">
        <f>IF(N252="zákl. přenesená",J252,0)</f>
        <v>0</v>
      </c>
      <c r="BH252" s="186">
        <f>IF(N252="sníž. přenesená",J252,0)</f>
        <v>0</v>
      </c>
      <c r="BI252" s="186">
        <f>IF(N252="nulová",J252,0)</f>
        <v>0</v>
      </c>
      <c r="BJ252" s="20" t="s">
        <v>81</v>
      </c>
      <c r="BK252" s="186">
        <f>ROUND(I252*H252,2)</f>
        <v>0</v>
      </c>
      <c r="BL252" s="20" t="s">
        <v>163</v>
      </c>
      <c r="BM252" s="185" t="s">
        <v>1001</v>
      </c>
    </row>
    <row r="253" s="2" customFormat="1" ht="16.5" customHeight="1">
      <c r="A253" s="39"/>
      <c r="B253" s="173"/>
      <c r="C253" s="217" t="s">
        <v>432</v>
      </c>
      <c r="D253" s="217" t="s">
        <v>249</v>
      </c>
      <c r="E253" s="218" t="s">
        <v>402</v>
      </c>
      <c r="F253" s="219" t="s">
        <v>403</v>
      </c>
      <c r="G253" s="220" t="s">
        <v>384</v>
      </c>
      <c r="H253" s="221">
        <v>2</v>
      </c>
      <c r="I253" s="222"/>
      <c r="J253" s="223">
        <f>ROUND(I253*H253,2)</f>
        <v>0</v>
      </c>
      <c r="K253" s="219" t="s">
        <v>162</v>
      </c>
      <c r="L253" s="224"/>
      <c r="M253" s="225" t="s">
        <v>3</v>
      </c>
      <c r="N253" s="226" t="s">
        <v>45</v>
      </c>
      <c r="O253" s="73"/>
      <c r="P253" s="183">
        <f>O253*H253</f>
        <v>0</v>
      </c>
      <c r="Q253" s="183">
        <v>0.012200000000000001</v>
      </c>
      <c r="R253" s="183">
        <f>Q253*H253</f>
        <v>0.024400000000000002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202</v>
      </c>
      <c r="AT253" s="185" t="s">
        <v>249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1002</v>
      </c>
    </row>
    <row r="254" s="2" customFormat="1" ht="24.15" customHeight="1">
      <c r="A254" s="39"/>
      <c r="B254" s="173"/>
      <c r="C254" s="174" t="s">
        <v>437</v>
      </c>
      <c r="D254" s="174" t="s">
        <v>158</v>
      </c>
      <c r="E254" s="175" t="s">
        <v>406</v>
      </c>
      <c r="F254" s="176" t="s">
        <v>407</v>
      </c>
      <c r="G254" s="177" t="s">
        <v>384</v>
      </c>
      <c r="H254" s="178">
        <v>4</v>
      </c>
      <c r="I254" s="179"/>
      <c r="J254" s="180">
        <f>ROUND(I254*H254,2)</f>
        <v>0</v>
      </c>
      <c r="K254" s="176" t="s">
        <v>162</v>
      </c>
      <c r="L254" s="40"/>
      <c r="M254" s="181" t="s">
        <v>3</v>
      </c>
      <c r="N254" s="182" t="s">
        <v>45</v>
      </c>
      <c r="O254" s="73"/>
      <c r="P254" s="183">
        <f>O254*H254</f>
        <v>0</v>
      </c>
      <c r="Q254" s="183">
        <v>0.00167</v>
      </c>
      <c r="R254" s="183">
        <f>Q254*H254</f>
        <v>0.0066800000000000002</v>
      </c>
      <c r="S254" s="183">
        <v>0</v>
      </c>
      <c r="T254" s="184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185" t="s">
        <v>163</v>
      </c>
      <c r="AT254" s="185" t="s">
        <v>158</v>
      </c>
      <c r="AU254" s="185" t="s">
        <v>22</v>
      </c>
      <c r="AY254" s="20" t="s">
        <v>156</v>
      </c>
      <c r="BE254" s="186">
        <f>IF(N254="základní",J254,0)</f>
        <v>0</v>
      </c>
      <c r="BF254" s="186">
        <f>IF(N254="snížená",J254,0)</f>
        <v>0</v>
      </c>
      <c r="BG254" s="186">
        <f>IF(N254="zákl. přenesená",J254,0)</f>
        <v>0</v>
      </c>
      <c r="BH254" s="186">
        <f>IF(N254="sníž. přenesená",J254,0)</f>
        <v>0</v>
      </c>
      <c r="BI254" s="186">
        <f>IF(N254="nulová",J254,0)</f>
        <v>0</v>
      </c>
      <c r="BJ254" s="20" t="s">
        <v>81</v>
      </c>
      <c r="BK254" s="186">
        <f>ROUND(I254*H254,2)</f>
        <v>0</v>
      </c>
      <c r="BL254" s="20" t="s">
        <v>163</v>
      </c>
      <c r="BM254" s="185" t="s">
        <v>1003</v>
      </c>
    </row>
    <row r="255" s="2" customFormat="1">
      <c r="A255" s="39"/>
      <c r="B255" s="40"/>
      <c r="C255" s="39"/>
      <c r="D255" s="187" t="s">
        <v>165</v>
      </c>
      <c r="E255" s="39"/>
      <c r="F255" s="188" t="s">
        <v>409</v>
      </c>
      <c r="G255" s="39"/>
      <c r="H255" s="39"/>
      <c r="I255" s="189"/>
      <c r="J255" s="39"/>
      <c r="K255" s="39"/>
      <c r="L255" s="40"/>
      <c r="M255" s="190"/>
      <c r="N255" s="191"/>
      <c r="O255" s="73"/>
      <c r="P255" s="73"/>
      <c r="Q255" s="73"/>
      <c r="R255" s="73"/>
      <c r="S255" s="73"/>
      <c r="T255" s="74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20" t="s">
        <v>165</v>
      </c>
      <c r="AU255" s="20" t="s">
        <v>22</v>
      </c>
    </row>
    <row r="256" s="2" customFormat="1" ht="16.5" customHeight="1">
      <c r="A256" s="39"/>
      <c r="B256" s="173"/>
      <c r="C256" s="217" t="s">
        <v>441</v>
      </c>
      <c r="D256" s="217" t="s">
        <v>249</v>
      </c>
      <c r="E256" s="218" t="s">
        <v>415</v>
      </c>
      <c r="F256" s="219" t="s">
        <v>416</v>
      </c>
      <c r="G256" s="220" t="s">
        <v>384</v>
      </c>
      <c r="H256" s="221">
        <v>4</v>
      </c>
      <c r="I256" s="222"/>
      <c r="J256" s="223">
        <f>ROUND(I256*H256,2)</f>
        <v>0</v>
      </c>
      <c r="K256" s="219" t="s">
        <v>3</v>
      </c>
      <c r="L256" s="224"/>
      <c r="M256" s="225" t="s">
        <v>3</v>
      </c>
      <c r="N256" s="226" t="s">
        <v>45</v>
      </c>
      <c r="O256" s="73"/>
      <c r="P256" s="183">
        <f>O256*H256</f>
        <v>0</v>
      </c>
      <c r="Q256" s="183">
        <v>0.0015399999999999999</v>
      </c>
      <c r="R256" s="183">
        <f>Q256*H256</f>
        <v>0.0061599999999999997</v>
      </c>
      <c r="S256" s="183">
        <v>0</v>
      </c>
      <c r="T256" s="184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185" t="s">
        <v>202</v>
      </c>
      <c r="AT256" s="185" t="s">
        <v>249</v>
      </c>
      <c r="AU256" s="185" t="s">
        <v>22</v>
      </c>
      <c r="AY256" s="20" t="s">
        <v>156</v>
      </c>
      <c r="BE256" s="186">
        <f>IF(N256="základní",J256,0)</f>
        <v>0</v>
      </c>
      <c r="BF256" s="186">
        <f>IF(N256="snížená",J256,0)</f>
        <v>0</v>
      </c>
      <c r="BG256" s="186">
        <f>IF(N256="zákl. přenesená",J256,0)</f>
        <v>0</v>
      </c>
      <c r="BH256" s="186">
        <f>IF(N256="sníž. přenesená",J256,0)</f>
        <v>0</v>
      </c>
      <c r="BI256" s="186">
        <f>IF(N256="nulová",J256,0)</f>
        <v>0</v>
      </c>
      <c r="BJ256" s="20" t="s">
        <v>81</v>
      </c>
      <c r="BK256" s="186">
        <f>ROUND(I256*H256,2)</f>
        <v>0</v>
      </c>
      <c r="BL256" s="20" t="s">
        <v>163</v>
      </c>
      <c r="BM256" s="185" t="s">
        <v>1004</v>
      </c>
    </row>
    <row r="257" s="2" customFormat="1" ht="24.15" customHeight="1">
      <c r="A257" s="39"/>
      <c r="B257" s="173"/>
      <c r="C257" s="174" t="s">
        <v>446</v>
      </c>
      <c r="D257" s="174" t="s">
        <v>158</v>
      </c>
      <c r="E257" s="175" t="s">
        <v>423</v>
      </c>
      <c r="F257" s="176" t="s">
        <v>424</v>
      </c>
      <c r="G257" s="177" t="s">
        <v>384</v>
      </c>
      <c r="H257" s="178">
        <v>2</v>
      </c>
      <c r="I257" s="179"/>
      <c r="J257" s="180">
        <f>ROUND(I257*H257,2)</f>
        <v>0</v>
      </c>
      <c r="K257" s="176" t="s">
        <v>162</v>
      </c>
      <c r="L257" s="40"/>
      <c r="M257" s="181" t="s">
        <v>3</v>
      </c>
      <c r="N257" s="182" t="s">
        <v>45</v>
      </c>
      <c r="O257" s="73"/>
      <c r="P257" s="183">
        <f>O257*H257</f>
        <v>0</v>
      </c>
      <c r="Q257" s="183">
        <v>0.0017099999999999999</v>
      </c>
      <c r="R257" s="183">
        <f>Q257*H257</f>
        <v>0.0034199999999999999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163</v>
      </c>
      <c r="AT257" s="185" t="s">
        <v>158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1005</v>
      </c>
    </row>
    <row r="258" s="2" customFormat="1">
      <c r="A258" s="39"/>
      <c r="B258" s="40"/>
      <c r="C258" s="39"/>
      <c r="D258" s="187" t="s">
        <v>165</v>
      </c>
      <c r="E258" s="39"/>
      <c r="F258" s="188" t="s">
        <v>426</v>
      </c>
      <c r="G258" s="39"/>
      <c r="H258" s="39"/>
      <c r="I258" s="189"/>
      <c r="J258" s="39"/>
      <c r="K258" s="39"/>
      <c r="L258" s="40"/>
      <c r="M258" s="190"/>
      <c r="N258" s="191"/>
      <c r="O258" s="73"/>
      <c r="P258" s="73"/>
      <c r="Q258" s="73"/>
      <c r="R258" s="73"/>
      <c r="S258" s="73"/>
      <c r="T258" s="7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20" t="s">
        <v>165</v>
      </c>
      <c r="AU258" s="20" t="s">
        <v>22</v>
      </c>
    </row>
    <row r="259" s="2" customFormat="1" ht="16.5" customHeight="1">
      <c r="A259" s="39"/>
      <c r="B259" s="173"/>
      <c r="C259" s="217" t="s">
        <v>450</v>
      </c>
      <c r="D259" s="217" t="s">
        <v>249</v>
      </c>
      <c r="E259" s="218" t="s">
        <v>428</v>
      </c>
      <c r="F259" s="219" t="s">
        <v>429</v>
      </c>
      <c r="G259" s="220" t="s">
        <v>384</v>
      </c>
      <c r="H259" s="221">
        <v>2</v>
      </c>
      <c r="I259" s="222"/>
      <c r="J259" s="223">
        <f>ROUND(I259*H259,2)</f>
        <v>0</v>
      </c>
      <c r="K259" s="219" t="s">
        <v>162</v>
      </c>
      <c r="L259" s="224"/>
      <c r="M259" s="225" t="s">
        <v>3</v>
      </c>
      <c r="N259" s="226" t="s">
        <v>45</v>
      </c>
      <c r="O259" s="73"/>
      <c r="P259" s="183">
        <f>O259*H259</f>
        <v>0</v>
      </c>
      <c r="Q259" s="183">
        <v>0.0178</v>
      </c>
      <c r="R259" s="183">
        <f>Q259*H259</f>
        <v>0.0356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202</v>
      </c>
      <c r="AT259" s="185" t="s">
        <v>249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1006</v>
      </c>
    </row>
    <row r="260" s="13" customFormat="1">
      <c r="A260" s="13"/>
      <c r="B260" s="192"/>
      <c r="C260" s="13"/>
      <c r="D260" s="193" t="s">
        <v>167</v>
      </c>
      <c r="E260" s="194" t="s">
        <v>3</v>
      </c>
      <c r="F260" s="195" t="s">
        <v>802</v>
      </c>
      <c r="G260" s="13"/>
      <c r="H260" s="196">
        <v>2</v>
      </c>
      <c r="I260" s="197"/>
      <c r="J260" s="13"/>
      <c r="K260" s="13"/>
      <c r="L260" s="192"/>
      <c r="M260" s="198"/>
      <c r="N260" s="199"/>
      <c r="O260" s="199"/>
      <c r="P260" s="199"/>
      <c r="Q260" s="199"/>
      <c r="R260" s="199"/>
      <c r="S260" s="199"/>
      <c r="T260" s="200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194" t="s">
        <v>167</v>
      </c>
      <c r="AU260" s="194" t="s">
        <v>22</v>
      </c>
      <c r="AV260" s="13" t="s">
        <v>22</v>
      </c>
      <c r="AW260" s="13" t="s">
        <v>36</v>
      </c>
      <c r="AX260" s="13" t="s">
        <v>74</v>
      </c>
      <c r="AY260" s="194" t="s">
        <v>156</v>
      </c>
    </row>
    <row r="261" s="14" customFormat="1">
      <c r="A261" s="14"/>
      <c r="B261" s="201"/>
      <c r="C261" s="14"/>
      <c r="D261" s="193" t="s">
        <v>167</v>
      </c>
      <c r="E261" s="202" t="s">
        <v>3</v>
      </c>
      <c r="F261" s="203" t="s">
        <v>174</v>
      </c>
      <c r="G261" s="14"/>
      <c r="H261" s="204">
        <v>2</v>
      </c>
      <c r="I261" s="205"/>
      <c r="J261" s="14"/>
      <c r="K261" s="14"/>
      <c r="L261" s="201"/>
      <c r="M261" s="206"/>
      <c r="N261" s="207"/>
      <c r="O261" s="207"/>
      <c r="P261" s="207"/>
      <c r="Q261" s="207"/>
      <c r="R261" s="207"/>
      <c r="S261" s="207"/>
      <c r="T261" s="208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02" t="s">
        <v>167</v>
      </c>
      <c r="AU261" s="202" t="s">
        <v>22</v>
      </c>
      <c r="AV261" s="14" t="s">
        <v>163</v>
      </c>
      <c r="AW261" s="14" t="s">
        <v>36</v>
      </c>
      <c r="AX261" s="14" t="s">
        <v>81</v>
      </c>
      <c r="AY261" s="202" t="s">
        <v>156</v>
      </c>
    </row>
    <row r="262" s="2" customFormat="1" ht="24.15" customHeight="1">
      <c r="A262" s="39"/>
      <c r="B262" s="173"/>
      <c r="C262" s="174" t="s">
        <v>455</v>
      </c>
      <c r="D262" s="174" t="s">
        <v>158</v>
      </c>
      <c r="E262" s="175" t="s">
        <v>1007</v>
      </c>
      <c r="F262" s="176" t="s">
        <v>1008</v>
      </c>
      <c r="G262" s="177" t="s">
        <v>161</v>
      </c>
      <c r="H262" s="178">
        <v>2</v>
      </c>
      <c r="I262" s="179"/>
      <c r="J262" s="180">
        <f>ROUND(I262*H262,2)</f>
        <v>0</v>
      </c>
      <c r="K262" s="176" t="s">
        <v>162</v>
      </c>
      <c r="L262" s="40"/>
      <c r="M262" s="181" t="s">
        <v>3</v>
      </c>
      <c r="N262" s="182" t="s">
        <v>45</v>
      </c>
      <c r="O262" s="73"/>
      <c r="P262" s="183">
        <f>O262*H262</f>
        <v>0</v>
      </c>
      <c r="Q262" s="183">
        <v>0</v>
      </c>
      <c r="R262" s="183">
        <f>Q262*H262</f>
        <v>0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163</v>
      </c>
      <c r="AT262" s="185" t="s">
        <v>158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1009</v>
      </c>
    </row>
    <row r="263" s="2" customFormat="1">
      <c r="A263" s="39"/>
      <c r="B263" s="40"/>
      <c r="C263" s="39"/>
      <c r="D263" s="187" t="s">
        <v>165</v>
      </c>
      <c r="E263" s="39"/>
      <c r="F263" s="188" t="s">
        <v>1010</v>
      </c>
      <c r="G263" s="39"/>
      <c r="H263" s="39"/>
      <c r="I263" s="189"/>
      <c r="J263" s="39"/>
      <c r="K263" s="39"/>
      <c r="L263" s="40"/>
      <c r="M263" s="190"/>
      <c r="N263" s="191"/>
      <c r="O263" s="73"/>
      <c r="P263" s="73"/>
      <c r="Q263" s="73"/>
      <c r="R263" s="73"/>
      <c r="S263" s="73"/>
      <c r="T263" s="74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20" t="s">
        <v>165</v>
      </c>
      <c r="AU263" s="20" t="s">
        <v>22</v>
      </c>
    </row>
    <row r="264" s="2" customFormat="1" ht="16.5" customHeight="1">
      <c r="A264" s="39"/>
      <c r="B264" s="173"/>
      <c r="C264" s="217" t="s">
        <v>459</v>
      </c>
      <c r="D264" s="217" t="s">
        <v>249</v>
      </c>
      <c r="E264" s="218" t="s">
        <v>805</v>
      </c>
      <c r="F264" s="219" t="s">
        <v>806</v>
      </c>
      <c r="G264" s="220" t="s">
        <v>384</v>
      </c>
      <c r="H264" s="221">
        <v>2</v>
      </c>
      <c r="I264" s="222"/>
      <c r="J264" s="223">
        <f>ROUND(I264*H264,2)</f>
        <v>0</v>
      </c>
      <c r="K264" s="219" t="s">
        <v>3</v>
      </c>
      <c r="L264" s="224"/>
      <c r="M264" s="225" t="s">
        <v>3</v>
      </c>
      <c r="N264" s="226" t="s">
        <v>45</v>
      </c>
      <c r="O264" s="73"/>
      <c r="P264" s="183">
        <f>O264*H264</f>
        <v>0</v>
      </c>
      <c r="Q264" s="183">
        <v>0.00046000000000000001</v>
      </c>
      <c r="R264" s="183">
        <f>Q264*H264</f>
        <v>0.00092000000000000003</v>
      </c>
      <c r="S264" s="183">
        <v>0</v>
      </c>
      <c r="T264" s="184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185" t="s">
        <v>202</v>
      </c>
      <c r="AT264" s="185" t="s">
        <v>249</v>
      </c>
      <c r="AU264" s="185" t="s">
        <v>22</v>
      </c>
      <c r="AY264" s="20" t="s">
        <v>156</v>
      </c>
      <c r="BE264" s="186">
        <f>IF(N264="základní",J264,0)</f>
        <v>0</v>
      </c>
      <c r="BF264" s="186">
        <f>IF(N264="snížená",J264,0)</f>
        <v>0</v>
      </c>
      <c r="BG264" s="186">
        <f>IF(N264="zákl. přenesená",J264,0)</f>
        <v>0</v>
      </c>
      <c r="BH264" s="186">
        <f>IF(N264="sníž. přenesená",J264,0)</f>
        <v>0</v>
      </c>
      <c r="BI264" s="186">
        <f>IF(N264="nulová",J264,0)</f>
        <v>0</v>
      </c>
      <c r="BJ264" s="20" t="s">
        <v>81</v>
      </c>
      <c r="BK264" s="186">
        <f>ROUND(I264*H264,2)</f>
        <v>0</v>
      </c>
      <c r="BL264" s="20" t="s">
        <v>163</v>
      </c>
      <c r="BM264" s="185" t="s">
        <v>1011</v>
      </c>
    </row>
    <row r="265" s="2" customFormat="1" ht="16.5" customHeight="1">
      <c r="A265" s="39"/>
      <c r="B265" s="173"/>
      <c r="C265" s="217" t="s">
        <v>463</v>
      </c>
      <c r="D265" s="217" t="s">
        <v>249</v>
      </c>
      <c r="E265" s="218" t="s">
        <v>808</v>
      </c>
      <c r="F265" s="219" t="s">
        <v>809</v>
      </c>
      <c r="G265" s="220" t="s">
        <v>384</v>
      </c>
      <c r="H265" s="221">
        <v>2</v>
      </c>
      <c r="I265" s="222"/>
      <c r="J265" s="223">
        <f>ROUND(I265*H265,2)</f>
        <v>0</v>
      </c>
      <c r="K265" s="219" t="s">
        <v>3</v>
      </c>
      <c r="L265" s="224"/>
      <c r="M265" s="225" t="s">
        <v>3</v>
      </c>
      <c r="N265" s="226" t="s">
        <v>45</v>
      </c>
      <c r="O265" s="73"/>
      <c r="P265" s="183">
        <f>O265*H265</f>
        <v>0</v>
      </c>
      <c r="Q265" s="183">
        <v>3.0000000000000001E-05</v>
      </c>
      <c r="R265" s="183">
        <f>Q265*H265</f>
        <v>6.0000000000000002E-05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202</v>
      </c>
      <c r="AT265" s="185" t="s">
        <v>249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1012</v>
      </c>
    </row>
    <row r="266" s="2" customFormat="1" ht="24.15" customHeight="1">
      <c r="A266" s="39"/>
      <c r="B266" s="173"/>
      <c r="C266" s="174" t="s">
        <v>468</v>
      </c>
      <c r="D266" s="174" t="s">
        <v>158</v>
      </c>
      <c r="E266" s="175" t="s">
        <v>811</v>
      </c>
      <c r="F266" s="176" t="s">
        <v>812</v>
      </c>
      <c r="G266" s="177" t="s">
        <v>161</v>
      </c>
      <c r="H266" s="178">
        <v>4</v>
      </c>
      <c r="I266" s="179"/>
      <c r="J266" s="180">
        <f>ROUND(I266*H266,2)</f>
        <v>0</v>
      </c>
      <c r="K266" s="176" t="s">
        <v>162</v>
      </c>
      <c r="L266" s="40"/>
      <c r="M266" s="181" t="s">
        <v>3</v>
      </c>
      <c r="N266" s="182" t="s">
        <v>45</v>
      </c>
      <c r="O266" s="73"/>
      <c r="P266" s="183">
        <f>O266*H266</f>
        <v>0</v>
      </c>
      <c r="Q266" s="183">
        <v>0</v>
      </c>
      <c r="R266" s="183">
        <f>Q266*H266</f>
        <v>0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163</v>
      </c>
      <c r="AT266" s="185" t="s">
        <v>158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1013</v>
      </c>
    </row>
    <row r="267" s="2" customFormat="1">
      <c r="A267" s="39"/>
      <c r="B267" s="40"/>
      <c r="C267" s="39"/>
      <c r="D267" s="187" t="s">
        <v>165</v>
      </c>
      <c r="E267" s="39"/>
      <c r="F267" s="188" t="s">
        <v>814</v>
      </c>
      <c r="G267" s="39"/>
      <c r="H267" s="39"/>
      <c r="I267" s="189"/>
      <c r="J267" s="39"/>
      <c r="K267" s="39"/>
      <c r="L267" s="40"/>
      <c r="M267" s="190"/>
      <c r="N267" s="191"/>
      <c r="O267" s="73"/>
      <c r="P267" s="73"/>
      <c r="Q267" s="73"/>
      <c r="R267" s="73"/>
      <c r="S267" s="73"/>
      <c r="T267" s="74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20" t="s">
        <v>165</v>
      </c>
      <c r="AU267" s="20" t="s">
        <v>22</v>
      </c>
    </row>
    <row r="268" s="2" customFormat="1" ht="16.5" customHeight="1">
      <c r="A268" s="39"/>
      <c r="B268" s="173"/>
      <c r="C268" s="217" t="s">
        <v>472</v>
      </c>
      <c r="D268" s="217" t="s">
        <v>249</v>
      </c>
      <c r="E268" s="218" t="s">
        <v>456</v>
      </c>
      <c r="F268" s="219" t="s">
        <v>815</v>
      </c>
      <c r="G268" s="220" t="s">
        <v>384</v>
      </c>
      <c r="H268" s="221">
        <v>4</v>
      </c>
      <c r="I268" s="222"/>
      <c r="J268" s="223">
        <f>ROUND(I268*H268,2)</f>
        <v>0</v>
      </c>
      <c r="K268" s="219" t="s">
        <v>3</v>
      </c>
      <c r="L268" s="224"/>
      <c r="M268" s="225" t="s">
        <v>3</v>
      </c>
      <c r="N268" s="226" t="s">
        <v>45</v>
      </c>
      <c r="O268" s="73"/>
      <c r="P268" s="183">
        <f>O268*H268</f>
        <v>0</v>
      </c>
      <c r="Q268" s="183">
        <v>0.00072000000000000005</v>
      </c>
      <c r="R268" s="183">
        <f>Q268*H268</f>
        <v>0.0028800000000000002</v>
      </c>
      <c r="S268" s="183">
        <v>0</v>
      </c>
      <c r="T268" s="184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185" t="s">
        <v>202</v>
      </c>
      <c r="AT268" s="185" t="s">
        <v>249</v>
      </c>
      <c r="AU268" s="185" t="s">
        <v>22</v>
      </c>
      <c r="AY268" s="20" t="s">
        <v>156</v>
      </c>
      <c r="BE268" s="186">
        <f>IF(N268="základní",J268,0)</f>
        <v>0</v>
      </c>
      <c r="BF268" s="186">
        <f>IF(N268="snížená",J268,0)</f>
        <v>0</v>
      </c>
      <c r="BG268" s="186">
        <f>IF(N268="zákl. přenesená",J268,0)</f>
        <v>0</v>
      </c>
      <c r="BH268" s="186">
        <f>IF(N268="sníž. přenesená",J268,0)</f>
        <v>0</v>
      </c>
      <c r="BI268" s="186">
        <f>IF(N268="nulová",J268,0)</f>
        <v>0</v>
      </c>
      <c r="BJ268" s="20" t="s">
        <v>81</v>
      </c>
      <c r="BK268" s="186">
        <f>ROUND(I268*H268,2)</f>
        <v>0</v>
      </c>
      <c r="BL268" s="20" t="s">
        <v>163</v>
      </c>
      <c r="BM268" s="185" t="s">
        <v>1014</v>
      </c>
    </row>
    <row r="269" s="2" customFormat="1" ht="16.5" customHeight="1">
      <c r="A269" s="39"/>
      <c r="B269" s="173"/>
      <c r="C269" s="217" t="s">
        <v>477</v>
      </c>
      <c r="D269" s="217" t="s">
        <v>249</v>
      </c>
      <c r="E269" s="218" t="s">
        <v>460</v>
      </c>
      <c r="F269" s="219" t="s">
        <v>817</v>
      </c>
      <c r="G269" s="220" t="s">
        <v>384</v>
      </c>
      <c r="H269" s="221">
        <v>4</v>
      </c>
      <c r="I269" s="222"/>
      <c r="J269" s="223">
        <f>ROUND(I269*H269,2)</f>
        <v>0</v>
      </c>
      <c r="K269" s="219" t="s">
        <v>3</v>
      </c>
      <c r="L269" s="224"/>
      <c r="M269" s="225" t="s">
        <v>3</v>
      </c>
      <c r="N269" s="226" t="s">
        <v>45</v>
      </c>
      <c r="O269" s="73"/>
      <c r="P269" s="183">
        <f>O269*H269</f>
        <v>0</v>
      </c>
      <c r="Q269" s="183">
        <v>3.0000000000000001E-05</v>
      </c>
      <c r="R269" s="183">
        <f>Q269*H269</f>
        <v>0.00012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202</v>
      </c>
      <c r="AT269" s="185" t="s">
        <v>249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1015</v>
      </c>
    </row>
    <row r="270" s="2" customFormat="1" ht="24.15" customHeight="1">
      <c r="A270" s="39"/>
      <c r="B270" s="173"/>
      <c r="C270" s="174" t="s">
        <v>481</v>
      </c>
      <c r="D270" s="174" t="s">
        <v>158</v>
      </c>
      <c r="E270" s="175" t="s">
        <v>819</v>
      </c>
      <c r="F270" s="176" t="s">
        <v>820</v>
      </c>
      <c r="G270" s="177" t="s">
        <v>384</v>
      </c>
      <c r="H270" s="178">
        <v>4</v>
      </c>
      <c r="I270" s="179"/>
      <c r="J270" s="180">
        <f>ROUND(I270*H270,2)</f>
        <v>0</v>
      </c>
      <c r="K270" s="176" t="s">
        <v>162</v>
      </c>
      <c r="L270" s="40"/>
      <c r="M270" s="181" t="s">
        <v>3</v>
      </c>
      <c r="N270" s="182" t="s">
        <v>45</v>
      </c>
      <c r="O270" s="73"/>
      <c r="P270" s="183">
        <f>O270*H270</f>
        <v>0</v>
      </c>
      <c r="Q270" s="183">
        <v>0</v>
      </c>
      <c r="R270" s="183">
        <f>Q270*H270</f>
        <v>0</v>
      </c>
      <c r="S270" s="183">
        <v>0</v>
      </c>
      <c r="T270" s="184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185" t="s">
        <v>163</v>
      </c>
      <c r="AT270" s="185" t="s">
        <v>158</v>
      </c>
      <c r="AU270" s="185" t="s">
        <v>22</v>
      </c>
      <c r="AY270" s="20" t="s">
        <v>156</v>
      </c>
      <c r="BE270" s="186">
        <f>IF(N270="základní",J270,0)</f>
        <v>0</v>
      </c>
      <c r="BF270" s="186">
        <f>IF(N270="snížená",J270,0)</f>
        <v>0</v>
      </c>
      <c r="BG270" s="186">
        <f>IF(N270="zákl. přenesená",J270,0)</f>
        <v>0</v>
      </c>
      <c r="BH270" s="186">
        <f>IF(N270="sníž. přenesená",J270,0)</f>
        <v>0</v>
      </c>
      <c r="BI270" s="186">
        <f>IF(N270="nulová",J270,0)</f>
        <v>0</v>
      </c>
      <c r="BJ270" s="20" t="s">
        <v>81</v>
      </c>
      <c r="BK270" s="186">
        <f>ROUND(I270*H270,2)</f>
        <v>0</v>
      </c>
      <c r="BL270" s="20" t="s">
        <v>163</v>
      </c>
      <c r="BM270" s="185" t="s">
        <v>1016</v>
      </c>
    </row>
    <row r="271" s="2" customFormat="1">
      <c r="A271" s="39"/>
      <c r="B271" s="40"/>
      <c r="C271" s="39"/>
      <c r="D271" s="187" t="s">
        <v>165</v>
      </c>
      <c r="E271" s="39"/>
      <c r="F271" s="188" t="s">
        <v>822</v>
      </c>
      <c r="G271" s="39"/>
      <c r="H271" s="39"/>
      <c r="I271" s="189"/>
      <c r="J271" s="39"/>
      <c r="K271" s="39"/>
      <c r="L271" s="40"/>
      <c r="M271" s="190"/>
      <c r="N271" s="191"/>
      <c r="O271" s="73"/>
      <c r="P271" s="73"/>
      <c r="Q271" s="73"/>
      <c r="R271" s="73"/>
      <c r="S271" s="73"/>
      <c r="T271" s="74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20" t="s">
        <v>165</v>
      </c>
      <c r="AU271" s="20" t="s">
        <v>22</v>
      </c>
    </row>
    <row r="272" s="2" customFormat="1" ht="16.5" customHeight="1">
      <c r="A272" s="39"/>
      <c r="B272" s="173"/>
      <c r="C272" s="217" t="s">
        <v>486</v>
      </c>
      <c r="D272" s="217" t="s">
        <v>249</v>
      </c>
      <c r="E272" s="218" t="s">
        <v>823</v>
      </c>
      <c r="F272" s="219" t="s">
        <v>824</v>
      </c>
      <c r="G272" s="220" t="s">
        <v>384</v>
      </c>
      <c r="H272" s="221">
        <v>4</v>
      </c>
      <c r="I272" s="222"/>
      <c r="J272" s="223">
        <f>ROUND(I272*H272,2)</f>
        <v>0</v>
      </c>
      <c r="K272" s="219" t="s">
        <v>3</v>
      </c>
      <c r="L272" s="224"/>
      <c r="M272" s="225" t="s">
        <v>3</v>
      </c>
      <c r="N272" s="226" t="s">
        <v>45</v>
      </c>
      <c r="O272" s="73"/>
      <c r="P272" s="183">
        <f>O272*H272</f>
        <v>0</v>
      </c>
      <c r="Q272" s="183">
        <v>6.0000000000000002E-05</v>
      </c>
      <c r="R272" s="183">
        <f>Q272*H272</f>
        <v>0.00024000000000000001</v>
      </c>
      <c r="S272" s="183">
        <v>0</v>
      </c>
      <c r="T272" s="184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185" t="s">
        <v>202</v>
      </c>
      <c r="AT272" s="185" t="s">
        <v>249</v>
      </c>
      <c r="AU272" s="185" t="s">
        <v>22</v>
      </c>
      <c r="AY272" s="20" t="s">
        <v>156</v>
      </c>
      <c r="BE272" s="186">
        <f>IF(N272="základní",J272,0)</f>
        <v>0</v>
      </c>
      <c r="BF272" s="186">
        <f>IF(N272="snížená",J272,0)</f>
        <v>0</v>
      </c>
      <c r="BG272" s="186">
        <f>IF(N272="zákl. přenesená",J272,0)</f>
        <v>0</v>
      </c>
      <c r="BH272" s="186">
        <f>IF(N272="sníž. přenesená",J272,0)</f>
        <v>0</v>
      </c>
      <c r="BI272" s="186">
        <f>IF(N272="nulová",J272,0)</f>
        <v>0</v>
      </c>
      <c r="BJ272" s="20" t="s">
        <v>81</v>
      </c>
      <c r="BK272" s="186">
        <f>ROUND(I272*H272,2)</f>
        <v>0</v>
      </c>
      <c r="BL272" s="20" t="s">
        <v>163</v>
      </c>
      <c r="BM272" s="185" t="s">
        <v>1017</v>
      </c>
    </row>
    <row r="273" s="2" customFormat="1" ht="24.15" customHeight="1">
      <c r="A273" s="39"/>
      <c r="B273" s="173"/>
      <c r="C273" s="174" t="s">
        <v>490</v>
      </c>
      <c r="D273" s="174" t="s">
        <v>158</v>
      </c>
      <c r="E273" s="175" t="s">
        <v>826</v>
      </c>
      <c r="F273" s="176" t="s">
        <v>827</v>
      </c>
      <c r="G273" s="177" t="s">
        <v>384</v>
      </c>
      <c r="H273" s="178">
        <v>4</v>
      </c>
      <c r="I273" s="179"/>
      <c r="J273" s="180">
        <f>ROUND(I273*H273,2)</f>
        <v>0</v>
      </c>
      <c r="K273" s="176" t="s">
        <v>162</v>
      </c>
      <c r="L273" s="40"/>
      <c r="M273" s="181" t="s">
        <v>3</v>
      </c>
      <c r="N273" s="182" t="s">
        <v>45</v>
      </c>
      <c r="O273" s="73"/>
      <c r="P273" s="183">
        <f>O273*H273</f>
        <v>0</v>
      </c>
      <c r="Q273" s="183">
        <v>0</v>
      </c>
      <c r="R273" s="183">
        <f>Q273*H273</f>
        <v>0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163</v>
      </c>
      <c r="AT273" s="185" t="s">
        <v>158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1018</v>
      </c>
    </row>
    <row r="274" s="2" customFormat="1">
      <c r="A274" s="39"/>
      <c r="B274" s="40"/>
      <c r="C274" s="39"/>
      <c r="D274" s="187" t="s">
        <v>165</v>
      </c>
      <c r="E274" s="39"/>
      <c r="F274" s="188" t="s">
        <v>829</v>
      </c>
      <c r="G274" s="39"/>
      <c r="H274" s="39"/>
      <c r="I274" s="189"/>
      <c r="J274" s="39"/>
      <c r="K274" s="39"/>
      <c r="L274" s="40"/>
      <c r="M274" s="190"/>
      <c r="N274" s="191"/>
      <c r="O274" s="73"/>
      <c r="P274" s="73"/>
      <c r="Q274" s="73"/>
      <c r="R274" s="73"/>
      <c r="S274" s="73"/>
      <c r="T274" s="74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20" t="s">
        <v>165</v>
      </c>
      <c r="AU274" s="20" t="s">
        <v>22</v>
      </c>
    </row>
    <row r="275" s="2" customFormat="1" ht="24.15" customHeight="1">
      <c r="A275" s="39"/>
      <c r="B275" s="173"/>
      <c r="C275" s="217" t="s">
        <v>494</v>
      </c>
      <c r="D275" s="217" t="s">
        <v>249</v>
      </c>
      <c r="E275" s="218" t="s">
        <v>830</v>
      </c>
      <c r="F275" s="219" t="s">
        <v>831</v>
      </c>
      <c r="G275" s="220" t="s">
        <v>384</v>
      </c>
      <c r="H275" s="221">
        <v>4</v>
      </c>
      <c r="I275" s="222"/>
      <c r="J275" s="223">
        <f>ROUND(I275*H275,2)</f>
        <v>0</v>
      </c>
      <c r="K275" s="219" t="s">
        <v>3</v>
      </c>
      <c r="L275" s="224"/>
      <c r="M275" s="225" t="s">
        <v>3</v>
      </c>
      <c r="N275" s="226" t="s">
        <v>45</v>
      </c>
      <c r="O275" s="73"/>
      <c r="P275" s="183">
        <f>O275*H275</f>
        <v>0</v>
      </c>
      <c r="Q275" s="183">
        <v>0.00125</v>
      </c>
      <c r="R275" s="183">
        <f>Q275*H275</f>
        <v>0.0050000000000000001</v>
      </c>
      <c r="S275" s="183">
        <v>0</v>
      </c>
      <c r="T275" s="184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185" t="s">
        <v>202</v>
      </c>
      <c r="AT275" s="185" t="s">
        <v>249</v>
      </c>
      <c r="AU275" s="185" t="s">
        <v>22</v>
      </c>
      <c r="AY275" s="20" t="s">
        <v>156</v>
      </c>
      <c r="BE275" s="186">
        <f>IF(N275="základní",J275,0)</f>
        <v>0</v>
      </c>
      <c r="BF275" s="186">
        <f>IF(N275="snížená",J275,0)</f>
        <v>0</v>
      </c>
      <c r="BG275" s="186">
        <f>IF(N275="zákl. přenesená",J275,0)</f>
        <v>0</v>
      </c>
      <c r="BH275" s="186">
        <f>IF(N275="sníž. přenesená",J275,0)</f>
        <v>0</v>
      </c>
      <c r="BI275" s="186">
        <f>IF(N275="nulová",J275,0)</f>
        <v>0</v>
      </c>
      <c r="BJ275" s="20" t="s">
        <v>81</v>
      </c>
      <c r="BK275" s="186">
        <f>ROUND(I275*H275,2)</f>
        <v>0</v>
      </c>
      <c r="BL275" s="20" t="s">
        <v>163</v>
      </c>
      <c r="BM275" s="185" t="s">
        <v>1019</v>
      </c>
    </row>
    <row r="276" s="2" customFormat="1" ht="16.5" customHeight="1">
      <c r="A276" s="39"/>
      <c r="B276" s="173"/>
      <c r="C276" s="217" t="s">
        <v>499</v>
      </c>
      <c r="D276" s="217" t="s">
        <v>249</v>
      </c>
      <c r="E276" s="218" t="s">
        <v>833</v>
      </c>
      <c r="F276" s="219" t="s">
        <v>834</v>
      </c>
      <c r="G276" s="220" t="s">
        <v>384</v>
      </c>
      <c r="H276" s="221">
        <v>4</v>
      </c>
      <c r="I276" s="222"/>
      <c r="J276" s="223">
        <f>ROUND(I276*H276,2)</f>
        <v>0</v>
      </c>
      <c r="K276" s="219" t="s">
        <v>3</v>
      </c>
      <c r="L276" s="224"/>
      <c r="M276" s="225" t="s">
        <v>3</v>
      </c>
      <c r="N276" s="226" t="s">
        <v>45</v>
      </c>
      <c r="O276" s="73"/>
      <c r="P276" s="183">
        <f>O276*H276</f>
        <v>0</v>
      </c>
      <c r="Q276" s="183">
        <v>0.0033999999999999998</v>
      </c>
      <c r="R276" s="183">
        <f>Q276*H276</f>
        <v>0.013599999999999999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202</v>
      </c>
      <c r="AT276" s="185" t="s">
        <v>249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1020</v>
      </c>
    </row>
    <row r="277" s="2" customFormat="1" ht="24.15" customHeight="1">
      <c r="A277" s="39"/>
      <c r="B277" s="173"/>
      <c r="C277" s="174" t="s">
        <v>503</v>
      </c>
      <c r="D277" s="174" t="s">
        <v>158</v>
      </c>
      <c r="E277" s="175" t="s">
        <v>482</v>
      </c>
      <c r="F277" s="176" t="s">
        <v>483</v>
      </c>
      <c r="G277" s="177" t="s">
        <v>384</v>
      </c>
      <c r="H277" s="178">
        <v>2</v>
      </c>
      <c r="I277" s="179"/>
      <c r="J277" s="180">
        <f>ROUND(I277*H277,2)</f>
        <v>0</v>
      </c>
      <c r="K277" s="176" t="s">
        <v>162</v>
      </c>
      <c r="L277" s="40"/>
      <c r="M277" s="181" t="s">
        <v>3</v>
      </c>
      <c r="N277" s="182" t="s">
        <v>45</v>
      </c>
      <c r="O277" s="73"/>
      <c r="P277" s="183">
        <f>O277*H277</f>
        <v>0</v>
      </c>
      <c r="Q277" s="183">
        <v>0.0016199999999999999</v>
      </c>
      <c r="R277" s="183">
        <f>Q277*H277</f>
        <v>0.0032399999999999998</v>
      </c>
      <c r="S277" s="183">
        <v>0</v>
      </c>
      <c r="T277" s="184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185" t="s">
        <v>163</v>
      </c>
      <c r="AT277" s="185" t="s">
        <v>158</v>
      </c>
      <c r="AU277" s="185" t="s">
        <v>22</v>
      </c>
      <c r="AY277" s="20" t="s">
        <v>156</v>
      </c>
      <c r="BE277" s="186">
        <f>IF(N277="základní",J277,0)</f>
        <v>0</v>
      </c>
      <c r="BF277" s="186">
        <f>IF(N277="snížená",J277,0)</f>
        <v>0</v>
      </c>
      <c r="BG277" s="186">
        <f>IF(N277="zákl. přenesená",J277,0)</f>
        <v>0</v>
      </c>
      <c r="BH277" s="186">
        <f>IF(N277="sníž. přenesená",J277,0)</f>
        <v>0</v>
      </c>
      <c r="BI277" s="186">
        <f>IF(N277="nulová",J277,0)</f>
        <v>0</v>
      </c>
      <c r="BJ277" s="20" t="s">
        <v>81</v>
      </c>
      <c r="BK277" s="186">
        <f>ROUND(I277*H277,2)</f>
        <v>0</v>
      </c>
      <c r="BL277" s="20" t="s">
        <v>163</v>
      </c>
      <c r="BM277" s="185" t="s">
        <v>1021</v>
      </c>
    </row>
    <row r="278" s="2" customFormat="1">
      <c r="A278" s="39"/>
      <c r="B278" s="40"/>
      <c r="C278" s="39"/>
      <c r="D278" s="187" t="s">
        <v>165</v>
      </c>
      <c r="E278" s="39"/>
      <c r="F278" s="188" t="s">
        <v>485</v>
      </c>
      <c r="G278" s="39"/>
      <c r="H278" s="39"/>
      <c r="I278" s="189"/>
      <c r="J278" s="39"/>
      <c r="K278" s="39"/>
      <c r="L278" s="40"/>
      <c r="M278" s="190"/>
      <c r="N278" s="191"/>
      <c r="O278" s="73"/>
      <c r="P278" s="73"/>
      <c r="Q278" s="73"/>
      <c r="R278" s="73"/>
      <c r="S278" s="73"/>
      <c r="T278" s="74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20" t="s">
        <v>165</v>
      </c>
      <c r="AU278" s="20" t="s">
        <v>22</v>
      </c>
    </row>
    <row r="279" s="2" customFormat="1" ht="24.15" customHeight="1">
      <c r="A279" s="39"/>
      <c r="B279" s="173"/>
      <c r="C279" s="217" t="s">
        <v>508</v>
      </c>
      <c r="D279" s="217" t="s">
        <v>249</v>
      </c>
      <c r="E279" s="218" t="s">
        <v>487</v>
      </c>
      <c r="F279" s="219" t="s">
        <v>488</v>
      </c>
      <c r="G279" s="220" t="s">
        <v>384</v>
      </c>
      <c r="H279" s="221">
        <v>2</v>
      </c>
      <c r="I279" s="222"/>
      <c r="J279" s="223">
        <f>ROUND(I279*H279,2)</f>
        <v>0</v>
      </c>
      <c r="K279" s="219" t="s">
        <v>3</v>
      </c>
      <c r="L279" s="224"/>
      <c r="M279" s="225" t="s">
        <v>3</v>
      </c>
      <c r="N279" s="226" t="s">
        <v>45</v>
      </c>
      <c r="O279" s="73"/>
      <c r="P279" s="183">
        <f>O279*H279</f>
        <v>0</v>
      </c>
      <c r="Q279" s="183">
        <v>0.018499999999999999</v>
      </c>
      <c r="R279" s="183">
        <f>Q279*H279</f>
        <v>0.036999999999999998</v>
      </c>
      <c r="S279" s="183">
        <v>0</v>
      </c>
      <c r="T279" s="184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185" t="s">
        <v>202</v>
      </c>
      <c r="AT279" s="185" t="s">
        <v>249</v>
      </c>
      <c r="AU279" s="185" t="s">
        <v>22</v>
      </c>
      <c r="AY279" s="20" t="s">
        <v>156</v>
      </c>
      <c r="BE279" s="186">
        <f>IF(N279="základní",J279,0)</f>
        <v>0</v>
      </c>
      <c r="BF279" s="186">
        <f>IF(N279="snížená",J279,0)</f>
        <v>0</v>
      </c>
      <c r="BG279" s="186">
        <f>IF(N279="zákl. přenesená",J279,0)</f>
        <v>0</v>
      </c>
      <c r="BH279" s="186">
        <f>IF(N279="sníž. přenesená",J279,0)</f>
        <v>0</v>
      </c>
      <c r="BI279" s="186">
        <f>IF(N279="nulová",J279,0)</f>
        <v>0</v>
      </c>
      <c r="BJ279" s="20" t="s">
        <v>81</v>
      </c>
      <c r="BK279" s="186">
        <f>ROUND(I279*H279,2)</f>
        <v>0</v>
      </c>
      <c r="BL279" s="20" t="s">
        <v>163</v>
      </c>
      <c r="BM279" s="185" t="s">
        <v>1022</v>
      </c>
    </row>
    <row r="280" s="2" customFormat="1" ht="16.5" customHeight="1">
      <c r="A280" s="39"/>
      <c r="B280" s="173"/>
      <c r="C280" s="174" t="s">
        <v>512</v>
      </c>
      <c r="D280" s="174" t="s">
        <v>158</v>
      </c>
      <c r="E280" s="175" t="s">
        <v>495</v>
      </c>
      <c r="F280" s="176" t="s">
        <v>496</v>
      </c>
      <c r="G280" s="177" t="s">
        <v>384</v>
      </c>
      <c r="H280" s="178">
        <v>2</v>
      </c>
      <c r="I280" s="179"/>
      <c r="J280" s="180">
        <f>ROUND(I280*H280,2)</f>
        <v>0</v>
      </c>
      <c r="K280" s="176" t="s">
        <v>162</v>
      </c>
      <c r="L280" s="40"/>
      <c r="M280" s="181" t="s">
        <v>3</v>
      </c>
      <c r="N280" s="182" t="s">
        <v>45</v>
      </c>
      <c r="O280" s="73"/>
      <c r="P280" s="183">
        <f>O280*H280</f>
        <v>0</v>
      </c>
      <c r="Q280" s="183">
        <v>0.0013600000000000001</v>
      </c>
      <c r="R280" s="183">
        <f>Q280*H280</f>
        <v>0.0027200000000000002</v>
      </c>
      <c r="S280" s="183">
        <v>0</v>
      </c>
      <c r="T280" s="184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185" t="s">
        <v>163</v>
      </c>
      <c r="AT280" s="185" t="s">
        <v>158</v>
      </c>
      <c r="AU280" s="185" t="s">
        <v>22</v>
      </c>
      <c r="AY280" s="20" t="s">
        <v>156</v>
      </c>
      <c r="BE280" s="186">
        <f>IF(N280="základní",J280,0)</f>
        <v>0</v>
      </c>
      <c r="BF280" s="186">
        <f>IF(N280="snížená",J280,0)</f>
        <v>0</v>
      </c>
      <c r="BG280" s="186">
        <f>IF(N280="zákl. přenesená",J280,0)</f>
        <v>0</v>
      </c>
      <c r="BH280" s="186">
        <f>IF(N280="sníž. přenesená",J280,0)</f>
        <v>0</v>
      </c>
      <c r="BI280" s="186">
        <f>IF(N280="nulová",J280,0)</f>
        <v>0</v>
      </c>
      <c r="BJ280" s="20" t="s">
        <v>81</v>
      </c>
      <c r="BK280" s="186">
        <f>ROUND(I280*H280,2)</f>
        <v>0</v>
      </c>
      <c r="BL280" s="20" t="s">
        <v>163</v>
      </c>
      <c r="BM280" s="185" t="s">
        <v>1023</v>
      </c>
    </row>
    <row r="281" s="2" customFormat="1">
      <c r="A281" s="39"/>
      <c r="B281" s="40"/>
      <c r="C281" s="39"/>
      <c r="D281" s="187" t="s">
        <v>165</v>
      </c>
      <c r="E281" s="39"/>
      <c r="F281" s="188" t="s">
        <v>498</v>
      </c>
      <c r="G281" s="39"/>
      <c r="H281" s="39"/>
      <c r="I281" s="189"/>
      <c r="J281" s="39"/>
      <c r="K281" s="39"/>
      <c r="L281" s="40"/>
      <c r="M281" s="190"/>
      <c r="N281" s="191"/>
      <c r="O281" s="73"/>
      <c r="P281" s="73"/>
      <c r="Q281" s="73"/>
      <c r="R281" s="73"/>
      <c r="S281" s="73"/>
      <c r="T281" s="74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20" t="s">
        <v>165</v>
      </c>
      <c r="AU281" s="20" t="s">
        <v>22</v>
      </c>
    </row>
    <row r="282" s="2" customFormat="1" ht="24.15" customHeight="1">
      <c r="A282" s="39"/>
      <c r="B282" s="173"/>
      <c r="C282" s="217" t="s">
        <v>516</v>
      </c>
      <c r="D282" s="217" t="s">
        <v>249</v>
      </c>
      <c r="E282" s="218" t="s">
        <v>500</v>
      </c>
      <c r="F282" s="219" t="s">
        <v>501</v>
      </c>
      <c r="G282" s="220" t="s">
        <v>384</v>
      </c>
      <c r="H282" s="221">
        <v>2</v>
      </c>
      <c r="I282" s="222"/>
      <c r="J282" s="223">
        <f>ROUND(I282*H282,2)</f>
        <v>0</v>
      </c>
      <c r="K282" s="219" t="s">
        <v>3</v>
      </c>
      <c r="L282" s="224"/>
      <c r="M282" s="225" t="s">
        <v>3</v>
      </c>
      <c r="N282" s="226" t="s">
        <v>45</v>
      </c>
      <c r="O282" s="73"/>
      <c r="P282" s="183">
        <f>O282*H282</f>
        <v>0</v>
      </c>
      <c r="Q282" s="183">
        <v>0.040899999999999999</v>
      </c>
      <c r="R282" s="183">
        <f>Q282*H282</f>
        <v>0.081799999999999998</v>
      </c>
      <c r="S282" s="183">
        <v>0</v>
      </c>
      <c r="T282" s="184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185" t="s">
        <v>202</v>
      </c>
      <c r="AT282" s="185" t="s">
        <v>249</v>
      </c>
      <c r="AU282" s="185" t="s">
        <v>22</v>
      </c>
      <c r="AY282" s="20" t="s">
        <v>156</v>
      </c>
      <c r="BE282" s="186">
        <f>IF(N282="základní",J282,0)</f>
        <v>0</v>
      </c>
      <c r="BF282" s="186">
        <f>IF(N282="snížená",J282,0)</f>
        <v>0</v>
      </c>
      <c r="BG282" s="186">
        <f>IF(N282="zákl. přenesená",J282,0)</f>
        <v>0</v>
      </c>
      <c r="BH282" s="186">
        <f>IF(N282="sníž. přenesená",J282,0)</f>
        <v>0</v>
      </c>
      <c r="BI282" s="186">
        <f>IF(N282="nulová",J282,0)</f>
        <v>0</v>
      </c>
      <c r="BJ282" s="20" t="s">
        <v>81</v>
      </c>
      <c r="BK282" s="186">
        <f>ROUND(I282*H282,2)</f>
        <v>0</v>
      </c>
      <c r="BL282" s="20" t="s">
        <v>163</v>
      </c>
      <c r="BM282" s="185" t="s">
        <v>1024</v>
      </c>
    </row>
    <row r="283" s="2" customFormat="1" ht="24.15" customHeight="1">
      <c r="A283" s="39"/>
      <c r="B283" s="173"/>
      <c r="C283" s="174" t="s">
        <v>521</v>
      </c>
      <c r="D283" s="174" t="s">
        <v>158</v>
      </c>
      <c r="E283" s="175" t="s">
        <v>504</v>
      </c>
      <c r="F283" s="176" t="s">
        <v>505</v>
      </c>
      <c r="G283" s="177" t="s">
        <v>384</v>
      </c>
      <c r="H283" s="178">
        <v>1</v>
      </c>
      <c r="I283" s="179"/>
      <c r="J283" s="180">
        <f>ROUND(I283*H283,2)</f>
        <v>0</v>
      </c>
      <c r="K283" s="176" t="s">
        <v>162</v>
      </c>
      <c r="L283" s="40"/>
      <c r="M283" s="181" t="s">
        <v>3</v>
      </c>
      <c r="N283" s="182" t="s">
        <v>45</v>
      </c>
      <c r="O283" s="73"/>
      <c r="P283" s="183">
        <f>O283*H283</f>
        <v>0</v>
      </c>
      <c r="Q283" s="183">
        <v>0.00165</v>
      </c>
      <c r="R283" s="183">
        <f>Q283*H283</f>
        <v>0.00165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163</v>
      </c>
      <c r="AT283" s="185" t="s">
        <v>158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1025</v>
      </c>
    </row>
    <row r="284" s="2" customFormat="1">
      <c r="A284" s="39"/>
      <c r="B284" s="40"/>
      <c r="C284" s="39"/>
      <c r="D284" s="187" t="s">
        <v>165</v>
      </c>
      <c r="E284" s="39"/>
      <c r="F284" s="188" t="s">
        <v>507</v>
      </c>
      <c r="G284" s="39"/>
      <c r="H284" s="39"/>
      <c r="I284" s="189"/>
      <c r="J284" s="39"/>
      <c r="K284" s="39"/>
      <c r="L284" s="40"/>
      <c r="M284" s="190"/>
      <c r="N284" s="191"/>
      <c r="O284" s="73"/>
      <c r="P284" s="73"/>
      <c r="Q284" s="73"/>
      <c r="R284" s="73"/>
      <c r="S284" s="73"/>
      <c r="T284" s="74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20" t="s">
        <v>165</v>
      </c>
      <c r="AU284" s="20" t="s">
        <v>22</v>
      </c>
    </row>
    <row r="285" s="2" customFormat="1" ht="24.15" customHeight="1">
      <c r="A285" s="39"/>
      <c r="B285" s="173"/>
      <c r="C285" s="217" t="s">
        <v>526</v>
      </c>
      <c r="D285" s="217" t="s">
        <v>249</v>
      </c>
      <c r="E285" s="218" t="s">
        <v>509</v>
      </c>
      <c r="F285" s="219" t="s">
        <v>510</v>
      </c>
      <c r="G285" s="220" t="s">
        <v>384</v>
      </c>
      <c r="H285" s="221">
        <v>1</v>
      </c>
      <c r="I285" s="222"/>
      <c r="J285" s="223">
        <f>ROUND(I285*H285,2)</f>
        <v>0</v>
      </c>
      <c r="K285" s="219" t="s">
        <v>3</v>
      </c>
      <c r="L285" s="224"/>
      <c r="M285" s="225" t="s">
        <v>3</v>
      </c>
      <c r="N285" s="226" t="s">
        <v>45</v>
      </c>
      <c r="O285" s="73"/>
      <c r="P285" s="183">
        <f>O285*H285</f>
        <v>0</v>
      </c>
      <c r="Q285" s="183">
        <v>0.024330000000000001</v>
      </c>
      <c r="R285" s="183">
        <f>Q285*H285</f>
        <v>0.024330000000000001</v>
      </c>
      <c r="S285" s="183">
        <v>0</v>
      </c>
      <c r="T285" s="184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185" t="s">
        <v>202</v>
      </c>
      <c r="AT285" s="185" t="s">
        <v>249</v>
      </c>
      <c r="AU285" s="185" t="s">
        <v>22</v>
      </c>
      <c r="AY285" s="20" t="s">
        <v>156</v>
      </c>
      <c r="BE285" s="186">
        <f>IF(N285="základní",J285,0)</f>
        <v>0</v>
      </c>
      <c r="BF285" s="186">
        <f>IF(N285="snížená",J285,0)</f>
        <v>0</v>
      </c>
      <c r="BG285" s="186">
        <f>IF(N285="zákl. přenesená",J285,0)</f>
        <v>0</v>
      </c>
      <c r="BH285" s="186">
        <f>IF(N285="sníž. přenesená",J285,0)</f>
        <v>0</v>
      </c>
      <c r="BI285" s="186">
        <f>IF(N285="nulová",J285,0)</f>
        <v>0</v>
      </c>
      <c r="BJ285" s="20" t="s">
        <v>81</v>
      </c>
      <c r="BK285" s="186">
        <f>ROUND(I285*H285,2)</f>
        <v>0</v>
      </c>
      <c r="BL285" s="20" t="s">
        <v>163</v>
      </c>
      <c r="BM285" s="185" t="s">
        <v>1026</v>
      </c>
    </row>
    <row r="286" s="2" customFormat="1" ht="24.15" customHeight="1">
      <c r="A286" s="39"/>
      <c r="B286" s="173"/>
      <c r="C286" s="217" t="s">
        <v>530</v>
      </c>
      <c r="D286" s="217" t="s">
        <v>249</v>
      </c>
      <c r="E286" s="218" t="s">
        <v>513</v>
      </c>
      <c r="F286" s="219" t="s">
        <v>514</v>
      </c>
      <c r="G286" s="220" t="s">
        <v>384</v>
      </c>
      <c r="H286" s="221">
        <v>3</v>
      </c>
      <c r="I286" s="222"/>
      <c r="J286" s="223">
        <f>ROUND(I286*H286,2)</f>
        <v>0</v>
      </c>
      <c r="K286" s="219" t="s">
        <v>3</v>
      </c>
      <c r="L286" s="224"/>
      <c r="M286" s="225" t="s">
        <v>3</v>
      </c>
      <c r="N286" s="226" t="s">
        <v>45</v>
      </c>
      <c r="O286" s="73"/>
      <c r="P286" s="183">
        <f>O286*H286</f>
        <v>0</v>
      </c>
      <c r="Q286" s="183">
        <v>0.0063099999999999996</v>
      </c>
      <c r="R286" s="183">
        <f>Q286*H286</f>
        <v>0.018929999999999999</v>
      </c>
      <c r="S286" s="183">
        <v>0</v>
      </c>
      <c r="T286" s="184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185" t="s">
        <v>202</v>
      </c>
      <c r="AT286" s="185" t="s">
        <v>249</v>
      </c>
      <c r="AU286" s="185" t="s">
        <v>22</v>
      </c>
      <c r="AY286" s="20" t="s">
        <v>156</v>
      </c>
      <c r="BE286" s="186">
        <f>IF(N286="základní",J286,0)</f>
        <v>0</v>
      </c>
      <c r="BF286" s="186">
        <f>IF(N286="snížená",J286,0)</f>
        <v>0</v>
      </c>
      <c r="BG286" s="186">
        <f>IF(N286="zákl. přenesená",J286,0)</f>
        <v>0</v>
      </c>
      <c r="BH286" s="186">
        <f>IF(N286="sníž. přenesená",J286,0)</f>
        <v>0</v>
      </c>
      <c r="BI286" s="186">
        <f>IF(N286="nulová",J286,0)</f>
        <v>0</v>
      </c>
      <c r="BJ286" s="20" t="s">
        <v>81</v>
      </c>
      <c r="BK286" s="186">
        <f>ROUND(I286*H286,2)</f>
        <v>0</v>
      </c>
      <c r="BL286" s="20" t="s">
        <v>163</v>
      </c>
      <c r="BM286" s="185" t="s">
        <v>1027</v>
      </c>
    </row>
    <row r="287" s="2" customFormat="1" ht="16.5" customHeight="1">
      <c r="A287" s="39"/>
      <c r="B287" s="173"/>
      <c r="C287" s="174" t="s">
        <v>534</v>
      </c>
      <c r="D287" s="174" t="s">
        <v>158</v>
      </c>
      <c r="E287" s="175" t="s">
        <v>851</v>
      </c>
      <c r="F287" s="176" t="s">
        <v>852</v>
      </c>
      <c r="G287" s="177" t="s">
        <v>161</v>
      </c>
      <c r="H287" s="178">
        <v>62</v>
      </c>
      <c r="I287" s="179"/>
      <c r="J287" s="180">
        <f>ROUND(I287*H287,2)</f>
        <v>0</v>
      </c>
      <c r="K287" s="176" t="s">
        <v>162</v>
      </c>
      <c r="L287" s="40"/>
      <c r="M287" s="181" t="s">
        <v>3</v>
      </c>
      <c r="N287" s="182" t="s">
        <v>45</v>
      </c>
      <c r="O287" s="73"/>
      <c r="P287" s="183">
        <f>O287*H287</f>
        <v>0</v>
      </c>
      <c r="Q287" s="183">
        <v>0</v>
      </c>
      <c r="R287" s="183">
        <f>Q287*H287</f>
        <v>0</v>
      </c>
      <c r="S287" s="183">
        <v>0</v>
      </c>
      <c r="T287" s="184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185" t="s">
        <v>163</v>
      </c>
      <c r="AT287" s="185" t="s">
        <v>158</v>
      </c>
      <c r="AU287" s="185" t="s">
        <v>22</v>
      </c>
      <c r="AY287" s="20" t="s">
        <v>156</v>
      </c>
      <c r="BE287" s="186">
        <f>IF(N287="základní",J287,0)</f>
        <v>0</v>
      </c>
      <c r="BF287" s="186">
        <f>IF(N287="snížená",J287,0)</f>
        <v>0</v>
      </c>
      <c r="BG287" s="186">
        <f>IF(N287="zákl. přenesená",J287,0)</f>
        <v>0</v>
      </c>
      <c r="BH287" s="186">
        <f>IF(N287="sníž. přenesená",J287,0)</f>
        <v>0</v>
      </c>
      <c r="BI287" s="186">
        <f>IF(N287="nulová",J287,0)</f>
        <v>0</v>
      </c>
      <c r="BJ287" s="20" t="s">
        <v>81</v>
      </c>
      <c r="BK287" s="186">
        <f>ROUND(I287*H287,2)</f>
        <v>0</v>
      </c>
      <c r="BL287" s="20" t="s">
        <v>163</v>
      </c>
      <c r="BM287" s="185" t="s">
        <v>1028</v>
      </c>
    </row>
    <row r="288" s="2" customFormat="1">
      <c r="A288" s="39"/>
      <c r="B288" s="40"/>
      <c r="C288" s="39"/>
      <c r="D288" s="187" t="s">
        <v>165</v>
      </c>
      <c r="E288" s="39"/>
      <c r="F288" s="188" t="s">
        <v>854</v>
      </c>
      <c r="G288" s="39"/>
      <c r="H288" s="39"/>
      <c r="I288" s="189"/>
      <c r="J288" s="39"/>
      <c r="K288" s="39"/>
      <c r="L288" s="40"/>
      <c r="M288" s="190"/>
      <c r="N288" s="191"/>
      <c r="O288" s="73"/>
      <c r="P288" s="73"/>
      <c r="Q288" s="73"/>
      <c r="R288" s="73"/>
      <c r="S288" s="73"/>
      <c r="T288" s="74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20" t="s">
        <v>165</v>
      </c>
      <c r="AU288" s="20" t="s">
        <v>22</v>
      </c>
    </row>
    <row r="289" s="2" customFormat="1" ht="16.5" customHeight="1">
      <c r="A289" s="39"/>
      <c r="B289" s="173"/>
      <c r="C289" s="174" t="s">
        <v>539</v>
      </c>
      <c r="D289" s="174" t="s">
        <v>158</v>
      </c>
      <c r="E289" s="175" t="s">
        <v>545</v>
      </c>
      <c r="F289" s="176" t="s">
        <v>546</v>
      </c>
      <c r="G289" s="177" t="s">
        <v>161</v>
      </c>
      <c r="H289" s="178">
        <v>62</v>
      </c>
      <c r="I289" s="179"/>
      <c r="J289" s="180">
        <f>ROUND(I289*H289,2)</f>
        <v>0</v>
      </c>
      <c r="K289" s="176" t="s">
        <v>162</v>
      </c>
      <c r="L289" s="40"/>
      <c r="M289" s="181" t="s">
        <v>3</v>
      </c>
      <c r="N289" s="182" t="s">
        <v>45</v>
      </c>
      <c r="O289" s="73"/>
      <c r="P289" s="183">
        <f>O289*H289</f>
        <v>0</v>
      </c>
      <c r="Q289" s="183">
        <v>0</v>
      </c>
      <c r="R289" s="183">
        <f>Q289*H289</f>
        <v>0</v>
      </c>
      <c r="S289" s="183">
        <v>0</v>
      </c>
      <c r="T289" s="184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185" t="s">
        <v>163</v>
      </c>
      <c r="AT289" s="185" t="s">
        <v>158</v>
      </c>
      <c r="AU289" s="185" t="s">
        <v>22</v>
      </c>
      <c r="AY289" s="20" t="s">
        <v>156</v>
      </c>
      <c r="BE289" s="186">
        <f>IF(N289="základní",J289,0)</f>
        <v>0</v>
      </c>
      <c r="BF289" s="186">
        <f>IF(N289="snížená",J289,0)</f>
        <v>0</v>
      </c>
      <c r="BG289" s="186">
        <f>IF(N289="zákl. přenesená",J289,0)</f>
        <v>0</v>
      </c>
      <c r="BH289" s="186">
        <f>IF(N289="sníž. přenesená",J289,0)</f>
        <v>0</v>
      </c>
      <c r="BI289" s="186">
        <f>IF(N289="nulová",J289,0)</f>
        <v>0</v>
      </c>
      <c r="BJ289" s="20" t="s">
        <v>81</v>
      </c>
      <c r="BK289" s="186">
        <f>ROUND(I289*H289,2)</f>
        <v>0</v>
      </c>
      <c r="BL289" s="20" t="s">
        <v>163</v>
      </c>
      <c r="BM289" s="185" t="s">
        <v>1029</v>
      </c>
    </row>
    <row r="290" s="2" customFormat="1">
      <c r="A290" s="39"/>
      <c r="B290" s="40"/>
      <c r="C290" s="39"/>
      <c r="D290" s="187" t="s">
        <v>165</v>
      </c>
      <c r="E290" s="39"/>
      <c r="F290" s="188" t="s">
        <v>548</v>
      </c>
      <c r="G290" s="39"/>
      <c r="H290" s="39"/>
      <c r="I290" s="189"/>
      <c r="J290" s="39"/>
      <c r="K290" s="39"/>
      <c r="L290" s="40"/>
      <c r="M290" s="190"/>
      <c r="N290" s="191"/>
      <c r="O290" s="73"/>
      <c r="P290" s="73"/>
      <c r="Q290" s="73"/>
      <c r="R290" s="73"/>
      <c r="S290" s="73"/>
      <c r="T290" s="74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20" t="s">
        <v>165</v>
      </c>
      <c r="AU290" s="20" t="s">
        <v>22</v>
      </c>
    </row>
    <row r="291" s="2" customFormat="1" ht="16.5" customHeight="1">
      <c r="A291" s="39"/>
      <c r="B291" s="173"/>
      <c r="C291" s="174" t="s">
        <v>544</v>
      </c>
      <c r="D291" s="174" t="s">
        <v>158</v>
      </c>
      <c r="E291" s="175" t="s">
        <v>550</v>
      </c>
      <c r="F291" s="176" t="s">
        <v>551</v>
      </c>
      <c r="G291" s="177" t="s">
        <v>384</v>
      </c>
      <c r="H291" s="178">
        <v>1</v>
      </c>
      <c r="I291" s="179"/>
      <c r="J291" s="180">
        <f>ROUND(I291*H291,2)</f>
        <v>0</v>
      </c>
      <c r="K291" s="176" t="s">
        <v>162</v>
      </c>
      <c r="L291" s="40"/>
      <c r="M291" s="181" t="s">
        <v>3</v>
      </c>
      <c r="N291" s="182" t="s">
        <v>45</v>
      </c>
      <c r="O291" s="73"/>
      <c r="P291" s="183">
        <f>O291*H291</f>
        <v>0</v>
      </c>
      <c r="Q291" s="183">
        <v>0.45937</v>
      </c>
      <c r="R291" s="183">
        <f>Q291*H291</f>
        <v>0.45937</v>
      </c>
      <c r="S291" s="183">
        <v>0</v>
      </c>
      <c r="T291" s="184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185" t="s">
        <v>163</v>
      </c>
      <c r="AT291" s="185" t="s">
        <v>158</v>
      </c>
      <c r="AU291" s="185" t="s">
        <v>22</v>
      </c>
      <c r="AY291" s="20" t="s">
        <v>156</v>
      </c>
      <c r="BE291" s="186">
        <f>IF(N291="základní",J291,0)</f>
        <v>0</v>
      </c>
      <c r="BF291" s="186">
        <f>IF(N291="snížená",J291,0)</f>
        <v>0</v>
      </c>
      <c r="BG291" s="186">
        <f>IF(N291="zákl. přenesená",J291,0)</f>
        <v>0</v>
      </c>
      <c r="BH291" s="186">
        <f>IF(N291="sníž. přenesená",J291,0)</f>
        <v>0</v>
      </c>
      <c r="BI291" s="186">
        <f>IF(N291="nulová",J291,0)</f>
        <v>0</v>
      </c>
      <c r="BJ291" s="20" t="s">
        <v>81</v>
      </c>
      <c r="BK291" s="186">
        <f>ROUND(I291*H291,2)</f>
        <v>0</v>
      </c>
      <c r="BL291" s="20" t="s">
        <v>163</v>
      </c>
      <c r="BM291" s="185" t="s">
        <v>1030</v>
      </c>
    </row>
    <row r="292" s="2" customFormat="1">
      <c r="A292" s="39"/>
      <c r="B292" s="40"/>
      <c r="C292" s="39"/>
      <c r="D292" s="187" t="s">
        <v>165</v>
      </c>
      <c r="E292" s="39"/>
      <c r="F292" s="188" t="s">
        <v>553</v>
      </c>
      <c r="G292" s="39"/>
      <c r="H292" s="39"/>
      <c r="I292" s="189"/>
      <c r="J292" s="39"/>
      <c r="K292" s="39"/>
      <c r="L292" s="40"/>
      <c r="M292" s="190"/>
      <c r="N292" s="191"/>
      <c r="O292" s="73"/>
      <c r="P292" s="73"/>
      <c r="Q292" s="73"/>
      <c r="R292" s="73"/>
      <c r="S292" s="73"/>
      <c r="T292" s="74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20" t="s">
        <v>165</v>
      </c>
      <c r="AU292" s="20" t="s">
        <v>22</v>
      </c>
    </row>
    <row r="293" s="2" customFormat="1" ht="16.5" customHeight="1">
      <c r="A293" s="39"/>
      <c r="B293" s="173"/>
      <c r="C293" s="174" t="s">
        <v>549</v>
      </c>
      <c r="D293" s="174" t="s">
        <v>158</v>
      </c>
      <c r="E293" s="175" t="s">
        <v>866</v>
      </c>
      <c r="F293" s="176" t="s">
        <v>867</v>
      </c>
      <c r="G293" s="177" t="s">
        <v>384</v>
      </c>
      <c r="H293" s="178">
        <v>4</v>
      </c>
      <c r="I293" s="179"/>
      <c r="J293" s="180">
        <f>ROUND(I293*H293,2)</f>
        <v>0</v>
      </c>
      <c r="K293" s="176" t="s">
        <v>162</v>
      </c>
      <c r="L293" s="40"/>
      <c r="M293" s="181" t="s">
        <v>3</v>
      </c>
      <c r="N293" s="182" t="s">
        <v>45</v>
      </c>
      <c r="O293" s="73"/>
      <c r="P293" s="183">
        <f>O293*H293</f>
        <v>0</v>
      </c>
      <c r="Q293" s="183">
        <v>0</v>
      </c>
      <c r="R293" s="183">
        <f>Q293*H293</f>
        <v>0</v>
      </c>
      <c r="S293" s="183">
        <v>0</v>
      </c>
      <c r="T293" s="184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185" t="s">
        <v>163</v>
      </c>
      <c r="AT293" s="185" t="s">
        <v>158</v>
      </c>
      <c r="AU293" s="185" t="s">
        <v>22</v>
      </c>
      <c r="AY293" s="20" t="s">
        <v>156</v>
      </c>
      <c r="BE293" s="186">
        <f>IF(N293="základní",J293,0)</f>
        <v>0</v>
      </c>
      <c r="BF293" s="186">
        <f>IF(N293="snížená",J293,0)</f>
        <v>0</v>
      </c>
      <c r="BG293" s="186">
        <f>IF(N293="zákl. přenesená",J293,0)</f>
        <v>0</v>
      </c>
      <c r="BH293" s="186">
        <f>IF(N293="sníž. přenesená",J293,0)</f>
        <v>0</v>
      </c>
      <c r="BI293" s="186">
        <f>IF(N293="nulová",J293,0)</f>
        <v>0</v>
      </c>
      <c r="BJ293" s="20" t="s">
        <v>81</v>
      </c>
      <c r="BK293" s="186">
        <f>ROUND(I293*H293,2)</f>
        <v>0</v>
      </c>
      <c r="BL293" s="20" t="s">
        <v>163</v>
      </c>
      <c r="BM293" s="185" t="s">
        <v>1031</v>
      </c>
    </row>
    <row r="294" s="2" customFormat="1">
      <c r="A294" s="39"/>
      <c r="B294" s="40"/>
      <c r="C294" s="39"/>
      <c r="D294" s="187" t="s">
        <v>165</v>
      </c>
      <c r="E294" s="39"/>
      <c r="F294" s="188" t="s">
        <v>869</v>
      </c>
      <c r="G294" s="39"/>
      <c r="H294" s="39"/>
      <c r="I294" s="189"/>
      <c r="J294" s="39"/>
      <c r="K294" s="39"/>
      <c r="L294" s="40"/>
      <c r="M294" s="190"/>
      <c r="N294" s="191"/>
      <c r="O294" s="73"/>
      <c r="P294" s="73"/>
      <c r="Q294" s="73"/>
      <c r="R294" s="73"/>
      <c r="S294" s="73"/>
      <c r="T294" s="74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20" t="s">
        <v>165</v>
      </c>
      <c r="AU294" s="20" t="s">
        <v>22</v>
      </c>
    </row>
    <row r="295" s="2" customFormat="1" ht="16.5" customHeight="1">
      <c r="A295" s="39"/>
      <c r="B295" s="173"/>
      <c r="C295" s="217" t="s">
        <v>554</v>
      </c>
      <c r="D295" s="217" t="s">
        <v>249</v>
      </c>
      <c r="E295" s="218" t="s">
        <v>870</v>
      </c>
      <c r="F295" s="219" t="s">
        <v>871</v>
      </c>
      <c r="G295" s="220" t="s">
        <v>384</v>
      </c>
      <c r="H295" s="221">
        <v>4</v>
      </c>
      <c r="I295" s="222"/>
      <c r="J295" s="223">
        <f>ROUND(I295*H295,2)</f>
        <v>0</v>
      </c>
      <c r="K295" s="219" t="s">
        <v>3</v>
      </c>
      <c r="L295" s="224"/>
      <c r="M295" s="225" t="s">
        <v>3</v>
      </c>
      <c r="N295" s="226" t="s">
        <v>45</v>
      </c>
      <c r="O295" s="73"/>
      <c r="P295" s="183">
        <f>O295*H295</f>
        <v>0</v>
      </c>
      <c r="Q295" s="183">
        <v>0</v>
      </c>
      <c r="R295" s="183">
        <f>Q295*H295</f>
        <v>0</v>
      </c>
      <c r="S295" s="183">
        <v>0</v>
      </c>
      <c r="T295" s="184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185" t="s">
        <v>202</v>
      </c>
      <c r="AT295" s="185" t="s">
        <v>249</v>
      </c>
      <c r="AU295" s="185" t="s">
        <v>22</v>
      </c>
      <c r="AY295" s="20" t="s">
        <v>156</v>
      </c>
      <c r="BE295" s="186">
        <f>IF(N295="základní",J295,0)</f>
        <v>0</v>
      </c>
      <c r="BF295" s="186">
        <f>IF(N295="snížená",J295,0)</f>
        <v>0</v>
      </c>
      <c r="BG295" s="186">
        <f>IF(N295="zákl. přenesená",J295,0)</f>
        <v>0</v>
      </c>
      <c r="BH295" s="186">
        <f>IF(N295="sníž. přenesená",J295,0)</f>
        <v>0</v>
      </c>
      <c r="BI295" s="186">
        <f>IF(N295="nulová",J295,0)</f>
        <v>0</v>
      </c>
      <c r="BJ295" s="20" t="s">
        <v>81</v>
      </c>
      <c r="BK295" s="186">
        <f>ROUND(I295*H295,2)</f>
        <v>0</v>
      </c>
      <c r="BL295" s="20" t="s">
        <v>163</v>
      </c>
      <c r="BM295" s="185" t="s">
        <v>1032</v>
      </c>
    </row>
    <row r="296" s="2" customFormat="1" ht="16.5" customHeight="1">
      <c r="A296" s="39"/>
      <c r="B296" s="173"/>
      <c r="C296" s="174" t="s">
        <v>559</v>
      </c>
      <c r="D296" s="174" t="s">
        <v>158</v>
      </c>
      <c r="E296" s="175" t="s">
        <v>599</v>
      </c>
      <c r="F296" s="176" t="s">
        <v>600</v>
      </c>
      <c r="G296" s="177" t="s">
        <v>384</v>
      </c>
      <c r="H296" s="178">
        <v>3</v>
      </c>
      <c r="I296" s="179"/>
      <c r="J296" s="180">
        <f>ROUND(I296*H296,2)</f>
        <v>0</v>
      </c>
      <c r="K296" s="176" t="s">
        <v>162</v>
      </c>
      <c r="L296" s="40"/>
      <c r="M296" s="181" t="s">
        <v>3</v>
      </c>
      <c r="N296" s="182" t="s">
        <v>45</v>
      </c>
      <c r="O296" s="73"/>
      <c r="P296" s="183">
        <f>O296*H296</f>
        <v>0</v>
      </c>
      <c r="Q296" s="183">
        <v>0.12303</v>
      </c>
      <c r="R296" s="183">
        <f>Q296*H296</f>
        <v>0.36909000000000003</v>
      </c>
      <c r="S296" s="183">
        <v>0</v>
      </c>
      <c r="T296" s="184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185" t="s">
        <v>163</v>
      </c>
      <c r="AT296" s="185" t="s">
        <v>158</v>
      </c>
      <c r="AU296" s="185" t="s">
        <v>22</v>
      </c>
      <c r="AY296" s="20" t="s">
        <v>156</v>
      </c>
      <c r="BE296" s="186">
        <f>IF(N296="základní",J296,0)</f>
        <v>0</v>
      </c>
      <c r="BF296" s="186">
        <f>IF(N296="snížená",J296,0)</f>
        <v>0</v>
      </c>
      <c r="BG296" s="186">
        <f>IF(N296="zákl. přenesená",J296,0)</f>
        <v>0</v>
      </c>
      <c r="BH296" s="186">
        <f>IF(N296="sníž. přenesená",J296,0)</f>
        <v>0</v>
      </c>
      <c r="BI296" s="186">
        <f>IF(N296="nulová",J296,0)</f>
        <v>0</v>
      </c>
      <c r="BJ296" s="20" t="s">
        <v>81</v>
      </c>
      <c r="BK296" s="186">
        <f>ROUND(I296*H296,2)</f>
        <v>0</v>
      </c>
      <c r="BL296" s="20" t="s">
        <v>163</v>
      </c>
      <c r="BM296" s="185" t="s">
        <v>1033</v>
      </c>
    </row>
    <row r="297" s="2" customFormat="1">
      <c r="A297" s="39"/>
      <c r="B297" s="40"/>
      <c r="C297" s="39"/>
      <c r="D297" s="187" t="s">
        <v>165</v>
      </c>
      <c r="E297" s="39"/>
      <c r="F297" s="188" t="s">
        <v>602</v>
      </c>
      <c r="G297" s="39"/>
      <c r="H297" s="39"/>
      <c r="I297" s="189"/>
      <c r="J297" s="39"/>
      <c r="K297" s="39"/>
      <c r="L297" s="40"/>
      <c r="M297" s="190"/>
      <c r="N297" s="191"/>
      <c r="O297" s="73"/>
      <c r="P297" s="73"/>
      <c r="Q297" s="73"/>
      <c r="R297" s="73"/>
      <c r="S297" s="73"/>
      <c r="T297" s="74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20" t="s">
        <v>165</v>
      </c>
      <c r="AU297" s="20" t="s">
        <v>22</v>
      </c>
    </row>
    <row r="298" s="2" customFormat="1" ht="24.15" customHeight="1">
      <c r="A298" s="39"/>
      <c r="B298" s="173"/>
      <c r="C298" s="217" t="s">
        <v>563</v>
      </c>
      <c r="D298" s="217" t="s">
        <v>249</v>
      </c>
      <c r="E298" s="218" t="s">
        <v>604</v>
      </c>
      <c r="F298" s="219" t="s">
        <v>605</v>
      </c>
      <c r="G298" s="220" t="s">
        <v>384</v>
      </c>
      <c r="H298" s="221">
        <v>3</v>
      </c>
      <c r="I298" s="222"/>
      <c r="J298" s="223">
        <f>ROUND(I298*H298,2)</f>
        <v>0</v>
      </c>
      <c r="K298" s="219" t="s">
        <v>3</v>
      </c>
      <c r="L298" s="224"/>
      <c r="M298" s="225" t="s">
        <v>3</v>
      </c>
      <c r="N298" s="226" t="s">
        <v>45</v>
      </c>
      <c r="O298" s="73"/>
      <c r="P298" s="183">
        <f>O298*H298</f>
        <v>0</v>
      </c>
      <c r="Q298" s="183">
        <v>0.012999999999999999</v>
      </c>
      <c r="R298" s="183">
        <f>Q298*H298</f>
        <v>0.039</v>
      </c>
      <c r="S298" s="183">
        <v>0</v>
      </c>
      <c r="T298" s="184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185" t="s">
        <v>202</v>
      </c>
      <c r="AT298" s="185" t="s">
        <v>249</v>
      </c>
      <c r="AU298" s="185" t="s">
        <v>22</v>
      </c>
      <c r="AY298" s="20" t="s">
        <v>156</v>
      </c>
      <c r="BE298" s="186">
        <f>IF(N298="základní",J298,0)</f>
        <v>0</v>
      </c>
      <c r="BF298" s="186">
        <f>IF(N298="snížená",J298,0)</f>
        <v>0</v>
      </c>
      <c r="BG298" s="186">
        <f>IF(N298="zákl. přenesená",J298,0)</f>
        <v>0</v>
      </c>
      <c r="BH298" s="186">
        <f>IF(N298="sníž. přenesená",J298,0)</f>
        <v>0</v>
      </c>
      <c r="BI298" s="186">
        <f>IF(N298="nulová",J298,0)</f>
        <v>0</v>
      </c>
      <c r="BJ298" s="20" t="s">
        <v>81</v>
      </c>
      <c r="BK298" s="186">
        <f>ROUND(I298*H298,2)</f>
        <v>0</v>
      </c>
      <c r="BL298" s="20" t="s">
        <v>163</v>
      </c>
      <c r="BM298" s="185" t="s">
        <v>1034</v>
      </c>
    </row>
    <row r="299" s="2" customFormat="1" ht="16.5" customHeight="1">
      <c r="A299" s="39"/>
      <c r="B299" s="173"/>
      <c r="C299" s="174" t="s">
        <v>567</v>
      </c>
      <c r="D299" s="174" t="s">
        <v>158</v>
      </c>
      <c r="E299" s="175" t="s">
        <v>612</v>
      </c>
      <c r="F299" s="176" t="s">
        <v>613</v>
      </c>
      <c r="G299" s="177" t="s">
        <v>384</v>
      </c>
      <c r="H299" s="178">
        <v>2</v>
      </c>
      <c r="I299" s="179"/>
      <c r="J299" s="180">
        <f>ROUND(I299*H299,2)</f>
        <v>0</v>
      </c>
      <c r="K299" s="176" t="s">
        <v>162</v>
      </c>
      <c r="L299" s="40"/>
      <c r="M299" s="181" t="s">
        <v>3</v>
      </c>
      <c r="N299" s="182" t="s">
        <v>45</v>
      </c>
      <c r="O299" s="73"/>
      <c r="P299" s="183">
        <f>O299*H299</f>
        <v>0</v>
      </c>
      <c r="Q299" s="183">
        <v>0.32906000000000002</v>
      </c>
      <c r="R299" s="183">
        <f>Q299*H299</f>
        <v>0.65812000000000004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163</v>
      </c>
      <c r="AT299" s="185" t="s">
        <v>158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163</v>
      </c>
      <c r="BM299" s="185" t="s">
        <v>1035</v>
      </c>
    </row>
    <row r="300" s="2" customFormat="1">
      <c r="A300" s="39"/>
      <c r="B300" s="40"/>
      <c r="C300" s="39"/>
      <c r="D300" s="187" t="s">
        <v>165</v>
      </c>
      <c r="E300" s="39"/>
      <c r="F300" s="188" t="s">
        <v>615</v>
      </c>
      <c r="G300" s="39"/>
      <c r="H300" s="39"/>
      <c r="I300" s="189"/>
      <c r="J300" s="39"/>
      <c r="K300" s="39"/>
      <c r="L300" s="40"/>
      <c r="M300" s="190"/>
      <c r="N300" s="191"/>
      <c r="O300" s="73"/>
      <c r="P300" s="73"/>
      <c r="Q300" s="73"/>
      <c r="R300" s="73"/>
      <c r="S300" s="73"/>
      <c r="T300" s="74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20" t="s">
        <v>165</v>
      </c>
      <c r="AU300" s="20" t="s">
        <v>22</v>
      </c>
    </row>
    <row r="301" s="2" customFormat="1" ht="24.15" customHeight="1">
      <c r="A301" s="39"/>
      <c r="B301" s="173"/>
      <c r="C301" s="217" t="s">
        <v>571</v>
      </c>
      <c r="D301" s="217" t="s">
        <v>249</v>
      </c>
      <c r="E301" s="218" t="s">
        <v>617</v>
      </c>
      <c r="F301" s="219" t="s">
        <v>618</v>
      </c>
      <c r="G301" s="220" t="s">
        <v>384</v>
      </c>
      <c r="H301" s="221">
        <v>2</v>
      </c>
      <c r="I301" s="222"/>
      <c r="J301" s="223">
        <f>ROUND(I301*H301,2)</f>
        <v>0</v>
      </c>
      <c r="K301" s="219" t="s">
        <v>3</v>
      </c>
      <c r="L301" s="224"/>
      <c r="M301" s="225" t="s">
        <v>3</v>
      </c>
      <c r="N301" s="226" t="s">
        <v>45</v>
      </c>
      <c r="O301" s="73"/>
      <c r="P301" s="183">
        <f>O301*H301</f>
        <v>0</v>
      </c>
      <c r="Q301" s="183">
        <v>0.025649999999999999</v>
      </c>
      <c r="R301" s="183">
        <f>Q301*H301</f>
        <v>0.051299999999999998</v>
      </c>
      <c r="S301" s="183">
        <v>0</v>
      </c>
      <c r="T301" s="184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185" t="s">
        <v>202</v>
      </c>
      <c r="AT301" s="185" t="s">
        <v>249</v>
      </c>
      <c r="AU301" s="185" t="s">
        <v>22</v>
      </c>
      <c r="AY301" s="20" t="s">
        <v>156</v>
      </c>
      <c r="BE301" s="186">
        <f>IF(N301="základní",J301,0)</f>
        <v>0</v>
      </c>
      <c r="BF301" s="186">
        <f>IF(N301="snížená",J301,0)</f>
        <v>0</v>
      </c>
      <c r="BG301" s="186">
        <f>IF(N301="zákl. přenesená",J301,0)</f>
        <v>0</v>
      </c>
      <c r="BH301" s="186">
        <f>IF(N301="sníž. přenesená",J301,0)</f>
        <v>0</v>
      </c>
      <c r="BI301" s="186">
        <f>IF(N301="nulová",J301,0)</f>
        <v>0</v>
      </c>
      <c r="BJ301" s="20" t="s">
        <v>81</v>
      </c>
      <c r="BK301" s="186">
        <f>ROUND(I301*H301,2)</f>
        <v>0</v>
      </c>
      <c r="BL301" s="20" t="s">
        <v>163</v>
      </c>
      <c r="BM301" s="185" t="s">
        <v>1036</v>
      </c>
    </row>
    <row r="302" s="2" customFormat="1" ht="24.15" customHeight="1">
      <c r="A302" s="39"/>
      <c r="B302" s="173"/>
      <c r="C302" s="217" t="s">
        <v>576</v>
      </c>
      <c r="D302" s="217" t="s">
        <v>249</v>
      </c>
      <c r="E302" s="218" t="s">
        <v>621</v>
      </c>
      <c r="F302" s="219" t="s">
        <v>622</v>
      </c>
      <c r="G302" s="220" t="s">
        <v>384</v>
      </c>
      <c r="H302" s="221">
        <v>2</v>
      </c>
      <c r="I302" s="222"/>
      <c r="J302" s="223">
        <f>ROUND(I302*H302,2)</f>
        <v>0</v>
      </c>
      <c r="K302" s="219" t="s">
        <v>3</v>
      </c>
      <c r="L302" s="224"/>
      <c r="M302" s="225" t="s">
        <v>3</v>
      </c>
      <c r="N302" s="226" t="s">
        <v>45</v>
      </c>
      <c r="O302" s="73"/>
      <c r="P302" s="183">
        <f>O302*H302</f>
        <v>0</v>
      </c>
      <c r="Q302" s="183">
        <v>0.0027000000000000001</v>
      </c>
      <c r="R302" s="183">
        <f>Q302*H302</f>
        <v>0.0054000000000000003</v>
      </c>
      <c r="S302" s="183">
        <v>0</v>
      </c>
      <c r="T302" s="184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185" t="s">
        <v>202</v>
      </c>
      <c r="AT302" s="185" t="s">
        <v>249</v>
      </c>
      <c r="AU302" s="185" t="s">
        <v>22</v>
      </c>
      <c r="AY302" s="20" t="s">
        <v>156</v>
      </c>
      <c r="BE302" s="186">
        <f>IF(N302="základní",J302,0)</f>
        <v>0</v>
      </c>
      <c r="BF302" s="186">
        <f>IF(N302="snížená",J302,0)</f>
        <v>0</v>
      </c>
      <c r="BG302" s="186">
        <f>IF(N302="zákl. přenesená",J302,0)</f>
        <v>0</v>
      </c>
      <c r="BH302" s="186">
        <f>IF(N302="sníž. přenesená",J302,0)</f>
        <v>0</v>
      </c>
      <c r="BI302" s="186">
        <f>IF(N302="nulová",J302,0)</f>
        <v>0</v>
      </c>
      <c r="BJ302" s="20" t="s">
        <v>81</v>
      </c>
      <c r="BK302" s="186">
        <f>ROUND(I302*H302,2)</f>
        <v>0</v>
      </c>
      <c r="BL302" s="20" t="s">
        <v>163</v>
      </c>
      <c r="BM302" s="185" t="s">
        <v>1037</v>
      </c>
    </row>
    <row r="303" s="2" customFormat="1" ht="16.5" customHeight="1">
      <c r="A303" s="39"/>
      <c r="B303" s="173"/>
      <c r="C303" s="174" t="s">
        <v>580</v>
      </c>
      <c r="D303" s="174" t="s">
        <v>158</v>
      </c>
      <c r="E303" s="175" t="s">
        <v>625</v>
      </c>
      <c r="F303" s="176" t="s">
        <v>626</v>
      </c>
      <c r="G303" s="177" t="s">
        <v>384</v>
      </c>
      <c r="H303" s="178">
        <v>8</v>
      </c>
      <c r="I303" s="179"/>
      <c r="J303" s="180">
        <f>ROUND(I303*H303,2)</f>
        <v>0</v>
      </c>
      <c r="K303" s="176" t="s">
        <v>162</v>
      </c>
      <c r="L303" s="40"/>
      <c r="M303" s="181" t="s">
        <v>3</v>
      </c>
      <c r="N303" s="182" t="s">
        <v>45</v>
      </c>
      <c r="O303" s="73"/>
      <c r="P303" s="183">
        <f>O303*H303</f>
        <v>0</v>
      </c>
      <c r="Q303" s="183">
        <v>0.00016000000000000001</v>
      </c>
      <c r="R303" s="183">
        <f>Q303*H303</f>
        <v>0.0012800000000000001</v>
      </c>
      <c r="S303" s="183">
        <v>0</v>
      </c>
      <c r="T303" s="184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185" t="s">
        <v>163</v>
      </c>
      <c r="AT303" s="185" t="s">
        <v>158</v>
      </c>
      <c r="AU303" s="185" t="s">
        <v>22</v>
      </c>
      <c r="AY303" s="20" t="s">
        <v>156</v>
      </c>
      <c r="BE303" s="186">
        <f>IF(N303="základní",J303,0)</f>
        <v>0</v>
      </c>
      <c r="BF303" s="186">
        <f>IF(N303="snížená",J303,0)</f>
        <v>0</v>
      </c>
      <c r="BG303" s="186">
        <f>IF(N303="zákl. přenesená",J303,0)</f>
        <v>0</v>
      </c>
      <c r="BH303" s="186">
        <f>IF(N303="sníž. přenesená",J303,0)</f>
        <v>0</v>
      </c>
      <c r="BI303" s="186">
        <f>IF(N303="nulová",J303,0)</f>
        <v>0</v>
      </c>
      <c r="BJ303" s="20" t="s">
        <v>81</v>
      </c>
      <c r="BK303" s="186">
        <f>ROUND(I303*H303,2)</f>
        <v>0</v>
      </c>
      <c r="BL303" s="20" t="s">
        <v>163</v>
      </c>
      <c r="BM303" s="185" t="s">
        <v>1038</v>
      </c>
    </row>
    <row r="304" s="2" customFormat="1">
      <c r="A304" s="39"/>
      <c r="B304" s="40"/>
      <c r="C304" s="39"/>
      <c r="D304" s="187" t="s">
        <v>165</v>
      </c>
      <c r="E304" s="39"/>
      <c r="F304" s="188" t="s">
        <v>628</v>
      </c>
      <c r="G304" s="39"/>
      <c r="H304" s="39"/>
      <c r="I304" s="189"/>
      <c r="J304" s="39"/>
      <c r="K304" s="39"/>
      <c r="L304" s="40"/>
      <c r="M304" s="190"/>
      <c r="N304" s="191"/>
      <c r="O304" s="73"/>
      <c r="P304" s="73"/>
      <c r="Q304" s="73"/>
      <c r="R304" s="73"/>
      <c r="S304" s="73"/>
      <c r="T304" s="74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20" t="s">
        <v>165</v>
      </c>
      <c r="AU304" s="20" t="s">
        <v>22</v>
      </c>
    </row>
    <row r="305" s="2" customFormat="1" ht="16.5" customHeight="1">
      <c r="A305" s="39"/>
      <c r="B305" s="173"/>
      <c r="C305" s="174" t="s">
        <v>585</v>
      </c>
      <c r="D305" s="174" t="s">
        <v>158</v>
      </c>
      <c r="E305" s="175" t="s">
        <v>630</v>
      </c>
      <c r="F305" s="176" t="s">
        <v>631</v>
      </c>
      <c r="G305" s="177" t="s">
        <v>161</v>
      </c>
      <c r="H305" s="178">
        <v>66.5</v>
      </c>
      <c r="I305" s="179"/>
      <c r="J305" s="180">
        <f>ROUND(I305*H305,2)</f>
        <v>0</v>
      </c>
      <c r="K305" s="176" t="s">
        <v>162</v>
      </c>
      <c r="L305" s="40"/>
      <c r="M305" s="181" t="s">
        <v>3</v>
      </c>
      <c r="N305" s="182" t="s">
        <v>45</v>
      </c>
      <c r="O305" s="73"/>
      <c r="P305" s="183">
        <f>O305*H305</f>
        <v>0</v>
      </c>
      <c r="Q305" s="183">
        <v>0.00019000000000000001</v>
      </c>
      <c r="R305" s="183">
        <f>Q305*H305</f>
        <v>0.012635</v>
      </c>
      <c r="S305" s="183">
        <v>0</v>
      </c>
      <c r="T305" s="184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185" t="s">
        <v>163</v>
      </c>
      <c r="AT305" s="185" t="s">
        <v>158</v>
      </c>
      <c r="AU305" s="185" t="s">
        <v>22</v>
      </c>
      <c r="AY305" s="20" t="s">
        <v>156</v>
      </c>
      <c r="BE305" s="186">
        <f>IF(N305="základní",J305,0)</f>
        <v>0</v>
      </c>
      <c r="BF305" s="186">
        <f>IF(N305="snížená",J305,0)</f>
        <v>0</v>
      </c>
      <c r="BG305" s="186">
        <f>IF(N305="zákl. přenesená",J305,0)</f>
        <v>0</v>
      </c>
      <c r="BH305" s="186">
        <f>IF(N305="sníž. přenesená",J305,0)</f>
        <v>0</v>
      </c>
      <c r="BI305" s="186">
        <f>IF(N305="nulová",J305,0)</f>
        <v>0</v>
      </c>
      <c r="BJ305" s="20" t="s">
        <v>81</v>
      </c>
      <c r="BK305" s="186">
        <f>ROUND(I305*H305,2)</f>
        <v>0</v>
      </c>
      <c r="BL305" s="20" t="s">
        <v>163</v>
      </c>
      <c r="BM305" s="185" t="s">
        <v>1039</v>
      </c>
    </row>
    <row r="306" s="2" customFormat="1">
      <c r="A306" s="39"/>
      <c r="B306" s="40"/>
      <c r="C306" s="39"/>
      <c r="D306" s="187" t="s">
        <v>165</v>
      </c>
      <c r="E306" s="39"/>
      <c r="F306" s="188" t="s">
        <v>633</v>
      </c>
      <c r="G306" s="39"/>
      <c r="H306" s="39"/>
      <c r="I306" s="189"/>
      <c r="J306" s="39"/>
      <c r="K306" s="39"/>
      <c r="L306" s="40"/>
      <c r="M306" s="190"/>
      <c r="N306" s="191"/>
      <c r="O306" s="73"/>
      <c r="P306" s="73"/>
      <c r="Q306" s="73"/>
      <c r="R306" s="73"/>
      <c r="S306" s="73"/>
      <c r="T306" s="74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20" t="s">
        <v>165</v>
      </c>
      <c r="AU306" s="20" t="s">
        <v>22</v>
      </c>
    </row>
    <row r="307" s="13" customFormat="1">
      <c r="A307" s="13"/>
      <c r="B307" s="192"/>
      <c r="C307" s="13"/>
      <c r="D307" s="193" t="s">
        <v>167</v>
      </c>
      <c r="E307" s="194" t="s">
        <v>3</v>
      </c>
      <c r="F307" s="195" t="s">
        <v>1040</v>
      </c>
      <c r="G307" s="13"/>
      <c r="H307" s="196">
        <v>66.5</v>
      </c>
      <c r="I307" s="197"/>
      <c r="J307" s="13"/>
      <c r="K307" s="13"/>
      <c r="L307" s="192"/>
      <c r="M307" s="198"/>
      <c r="N307" s="199"/>
      <c r="O307" s="199"/>
      <c r="P307" s="199"/>
      <c r="Q307" s="199"/>
      <c r="R307" s="199"/>
      <c r="S307" s="199"/>
      <c r="T307" s="200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194" t="s">
        <v>167</v>
      </c>
      <c r="AU307" s="194" t="s">
        <v>22</v>
      </c>
      <c r="AV307" s="13" t="s">
        <v>22</v>
      </c>
      <c r="AW307" s="13" t="s">
        <v>36</v>
      </c>
      <c r="AX307" s="13" t="s">
        <v>74</v>
      </c>
      <c r="AY307" s="194" t="s">
        <v>156</v>
      </c>
    </row>
    <row r="308" s="14" customFormat="1">
      <c r="A308" s="14"/>
      <c r="B308" s="201"/>
      <c r="C308" s="14"/>
      <c r="D308" s="193" t="s">
        <v>167</v>
      </c>
      <c r="E308" s="202" t="s">
        <v>3</v>
      </c>
      <c r="F308" s="203" t="s">
        <v>174</v>
      </c>
      <c r="G308" s="14"/>
      <c r="H308" s="204">
        <v>66.5</v>
      </c>
      <c r="I308" s="205"/>
      <c r="J308" s="14"/>
      <c r="K308" s="14"/>
      <c r="L308" s="201"/>
      <c r="M308" s="206"/>
      <c r="N308" s="207"/>
      <c r="O308" s="207"/>
      <c r="P308" s="207"/>
      <c r="Q308" s="207"/>
      <c r="R308" s="207"/>
      <c r="S308" s="207"/>
      <c r="T308" s="208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02" t="s">
        <v>167</v>
      </c>
      <c r="AU308" s="202" t="s">
        <v>22</v>
      </c>
      <c r="AV308" s="14" t="s">
        <v>163</v>
      </c>
      <c r="AW308" s="14" t="s">
        <v>36</v>
      </c>
      <c r="AX308" s="14" t="s">
        <v>81</v>
      </c>
      <c r="AY308" s="202" t="s">
        <v>156</v>
      </c>
    </row>
    <row r="309" s="2" customFormat="1" ht="16.5" customHeight="1">
      <c r="A309" s="39"/>
      <c r="B309" s="173"/>
      <c r="C309" s="174" t="s">
        <v>589</v>
      </c>
      <c r="D309" s="174" t="s">
        <v>158</v>
      </c>
      <c r="E309" s="175" t="s">
        <v>636</v>
      </c>
      <c r="F309" s="176" t="s">
        <v>637</v>
      </c>
      <c r="G309" s="177" t="s">
        <v>161</v>
      </c>
      <c r="H309" s="178">
        <v>10.5</v>
      </c>
      <c r="I309" s="179"/>
      <c r="J309" s="180">
        <f>ROUND(I309*H309,2)</f>
        <v>0</v>
      </c>
      <c r="K309" s="176" t="s">
        <v>162</v>
      </c>
      <c r="L309" s="40"/>
      <c r="M309" s="181" t="s">
        <v>3</v>
      </c>
      <c r="N309" s="182" t="s">
        <v>45</v>
      </c>
      <c r="O309" s="73"/>
      <c r="P309" s="183">
        <f>O309*H309</f>
        <v>0</v>
      </c>
      <c r="Q309" s="183">
        <v>9.0000000000000006E-05</v>
      </c>
      <c r="R309" s="183">
        <f>Q309*H309</f>
        <v>0.00094500000000000009</v>
      </c>
      <c r="S309" s="183">
        <v>0</v>
      </c>
      <c r="T309" s="184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185" t="s">
        <v>163</v>
      </c>
      <c r="AT309" s="185" t="s">
        <v>158</v>
      </c>
      <c r="AU309" s="185" t="s">
        <v>22</v>
      </c>
      <c r="AY309" s="20" t="s">
        <v>156</v>
      </c>
      <c r="BE309" s="186">
        <f>IF(N309="základní",J309,0)</f>
        <v>0</v>
      </c>
      <c r="BF309" s="186">
        <f>IF(N309="snížená",J309,0)</f>
        <v>0</v>
      </c>
      <c r="BG309" s="186">
        <f>IF(N309="zákl. přenesená",J309,0)</f>
        <v>0</v>
      </c>
      <c r="BH309" s="186">
        <f>IF(N309="sníž. přenesená",J309,0)</f>
        <v>0</v>
      </c>
      <c r="BI309" s="186">
        <f>IF(N309="nulová",J309,0)</f>
        <v>0</v>
      </c>
      <c r="BJ309" s="20" t="s">
        <v>81</v>
      </c>
      <c r="BK309" s="186">
        <f>ROUND(I309*H309,2)</f>
        <v>0</v>
      </c>
      <c r="BL309" s="20" t="s">
        <v>163</v>
      </c>
      <c r="BM309" s="185" t="s">
        <v>1041</v>
      </c>
    </row>
    <row r="310" s="2" customFormat="1">
      <c r="A310" s="39"/>
      <c r="B310" s="40"/>
      <c r="C310" s="39"/>
      <c r="D310" s="187" t="s">
        <v>165</v>
      </c>
      <c r="E310" s="39"/>
      <c r="F310" s="188" t="s">
        <v>639</v>
      </c>
      <c r="G310" s="39"/>
      <c r="H310" s="39"/>
      <c r="I310" s="189"/>
      <c r="J310" s="39"/>
      <c r="K310" s="39"/>
      <c r="L310" s="40"/>
      <c r="M310" s="190"/>
      <c r="N310" s="191"/>
      <c r="O310" s="73"/>
      <c r="P310" s="73"/>
      <c r="Q310" s="73"/>
      <c r="R310" s="73"/>
      <c r="S310" s="73"/>
      <c r="T310" s="74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20" t="s">
        <v>165</v>
      </c>
      <c r="AU310" s="20" t="s">
        <v>22</v>
      </c>
    </row>
    <row r="311" s="13" customFormat="1">
      <c r="A311" s="13"/>
      <c r="B311" s="192"/>
      <c r="C311" s="13"/>
      <c r="D311" s="193" t="s">
        <v>167</v>
      </c>
      <c r="E311" s="194" t="s">
        <v>3</v>
      </c>
      <c r="F311" s="195" t="s">
        <v>1042</v>
      </c>
      <c r="G311" s="13"/>
      <c r="H311" s="196">
        <v>10.5</v>
      </c>
      <c r="I311" s="197"/>
      <c r="J311" s="13"/>
      <c r="K311" s="13"/>
      <c r="L311" s="192"/>
      <c r="M311" s="198"/>
      <c r="N311" s="199"/>
      <c r="O311" s="199"/>
      <c r="P311" s="199"/>
      <c r="Q311" s="199"/>
      <c r="R311" s="199"/>
      <c r="S311" s="199"/>
      <c r="T311" s="20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194" t="s">
        <v>167</v>
      </c>
      <c r="AU311" s="194" t="s">
        <v>22</v>
      </c>
      <c r="AV311" s="13" t="s">
        <v>22</v>
      </c>
      <c r="AW311" s="13" t="s">
        <v>36</v>
      </c>
      <c r="AX311" s="13" t="s">
        <v>74</v>
      </c>
      <c r="AY311" s="194" t="s">
        <v>156</v>
      </c>
    </row>
    <row r="312" s="14" customFormat="1">
      <c r="A312" s="14"/>
      <c r="B312" s="201"/>
      <c r="C312" s="14"/>
      <c r="D312" s="193" t="s">
        <v>167</v>
      </c>
      <c r="E312" s="202" t="s">
        <v>3</v>
      </c>
      <c r="F312" s="203" t="s">
        <v>174</v>
      </c>
      <c r="G312" s="14"/>
      <c r="H312" s="204">
        <v>10.5</v>
      </c>
      <c r="I312" s="205"/>
      <c r="J312" s="14"/>
      <c r="K312" s="14"/>
      <c r="L312" s="201"/>
      <c r="M312" s="206"/>
      <c r="N312" s="207"/>
      <c r="O312" s="207"/>
      <c r="P312" s="207"/>
      <c r="Q312" s="207"/>
      <c r="R312" s="207"/>
      <c r="S312" s="207"/>
      <c r="T312" s="208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02" t="s">
        <v>167</v>
      </c>
      <c r="AU312" s="202" t="s">
        <v>22</v>
      </c>
      <c r="AV312" s="14" t="s">
        <v>163</v>
      </c>
      <c r="AW312" s="14" t="s">
        <v>36</v>
      </c>
      <c r="AX312" s="14" t="s">
        <v>81</v>
      </c>
      <c r="AY312" s="202" t="s">
        <v>156</v>
      </c>
    </row>
    <row r="313" s="12" customFormat="1" ht="22.8" customHeight="1">
      <c r="A313" s="12"/>
      <c r="B313" s="160"/>
      <c r="C313" s="12"/>
      <c r="D313" s="161" t="s">
        <v>73</v>
      </c>
      <c r="E313" s="171" t="s">
        <v>890</v>
      </c>
      <c r="F313" s="171" t="s">
        <v>891</v>
      </c>
      <c r="G313" s="12"/>
      <c r="H313" s="12"/>
      <c r="I313" s="163"/>
      <c r="J313" s="172">
        <f>BK313</f>
        <v>0</v>
      </c>
      <c r="K313" s="12"/>
      <c r="L313" s="160"/>
      <c r="M313" s="165"/>
      <c r="N313" s="166"/>
      <c r="O313" s="166"/>
      <c r="P313" s="167">
        <f>SUM(P314:P327)</f>
        <v>0</v>
      </c>
      <c r="Q313" s="166"/>
      <c r="R313" s="167">
        <f>SUM(R314:R327)</f>
        <v>0</v>
      </c>
      <c r="S313" s="166"/>
      <c r="T313" s="168">
        <f>SUM(T314:T327)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161" t="s">
        <v>81</v>
      </c>
      <c r="AT313" s="169" t="s">
        <v>73</v>
      </c>
      <c r="AU313" s="169" t="s">
        <v>81</v>
      </c>
      <c r="AY313" s="161" t="s">
        <v>156</v>
      </c>
      <c r="BK313" s="170">
        <f>SUM(BK314:BK327)</f>
        <v>0</v>
      </c>
    </row>
    <row r="314" s="2" customFormat="1" ht="24.15" customHeight="1">
      <c r="A314" s="39"/>
      <c r="B314" s="173"/>
      <c r="C314" s="174" t="s">
        <v>594</v>
      </c>
      <c r="D314" s="174" t="s">
        <v>158</v>
      </c>
      <c r="E314" s="175" t="s">
        <v>893</v>
      </c>
      <c r="F314" s="176" t="s">
        <v>894</v>
      </c>
      <c r="G314" s="177" t="s">
        <v>313</v>
      </c>
      <c r="H314" s="178">
        <v>3.1949999999999998</v>
      </c>
      <c r="I314" s="179"/>
      <c r="J314" s="180">
        <f>ROUND(I314*H314,2)</f>
        <v>0</v>
      </c>
      <c r="K314" s="176" t="s">
        <v>162</v>
      </c>
      <c r="L314" s="40"/>
      <c r="M314" s="181" t="s">
        <v>3</v>
      </c>
      <c r="N314" s="182" t="s">
        <v>45</v>
      </c>
      <c r="O314" s="73"/>
      <c r="P314" s="183">
        <f>O314*H314</f>
        <v>0</v>
      </c>
      <c r="Q314" s="183">
        <v>0</v>
      </c>
      <c r="R314" s="183">
        <f>Q314*H314</f>
        <v>0</v>
      </c>
      <c r="S314" s="183">
        <v>0</v>
      </c>
      <c r="T314" s="184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185" t="s">
        <v>163</v>
      </c>
      <c r="AT314" s="185" t="s">
        <v>158</v>
      </c>
      <c r="AU314" s="185" t="s">
        <v>22</v>
      </c>
      <c r="AY314" s="20" t="s">
        <v>156</v>
      </c>
      <c r="BE314" s="186">
        <f>IF(N314="základní",J314,0)</f>
        <v>0</v>
      </c>
      <c r="BF314" s="186">
        <f>IF(N314="snížená",J314,0)</f>
        <v>0</v>
      </c>
      <c r="BG314" s="186">
        <f>IF(N314="zákl. přenesená",J314,0)</f>
        <v>0</v>
      </c>
      <c r="BH314" s="186">
        <f>IF(N314="sníž. přenesená",J314,0)</f>
        <v>0</v>
      </c>
      <c r="BI314" s="186">
        <f>IF(N314="nulová",J314,0)</f>
        <v>0</v>
      </c>
      <c r="BJ314" s="20" t="s">
        <v>81</v>
      </c>
      <c r="BK314" s="186">
        <f>ROUND(I314*H314,2)</f>
        <v>0</v>
      </c>
      <c r="BL314" s="20" t="s">
        <v>163</v>
      </c>
      <c r="BM314" s="185" t="s">
        <v>1043</v>
      </c>
    </row>
    <row r="315" s="2" customFormat="1">
      <c r="A315" s="39"/>
      <c r="B315" s="40"/>
      <c r="C315" s="39"/>
      <c r="D315" s="187" t="s">
        <v>165</v>
      </c>
      <c r="E315" s="39"/>
      <c r="F315" s="188" t="s">
        <v>896</v>
      </c>
      <c r="G315" s="39"/>
      <c r="H315" s="39"/>
      <c r="I315" s="189"/>
      <c r="J315" s="39"/>
      <c r="K315" s="39"/>
      <c r="L315" s="40"/>
      <c r="M315" s="190"/>
      <c r="N315" s="191"/>
      <c r="O315" s="73"/>
      <c r="P315" s="73"/>
      <c r="Q315" s="73"/>
      <c r="R315" s="73"/>
      <c r="S315" s="73"/>
      <c r="T315" s="74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T315" s="20" t="s">
        <v>165</v>
      </c>
      <c r="AU315" s="20" t="s">
        <v>22</v>
      </c>
    </row>
    <row r="316" s="2" customFormat="1" ht="24.15" customHeight="1">
      <c r="A316" s="39"/>
      <c r="B316" s="173"/>
      <c r="C316" s="174" t="s">
        <v>598</v>
      </c>
      <c r="D316" s="174" t="s">
        <v>158</v>
      </c>
      <c r="E316" s="175" t="s">
        <v>898</v>
      </c>
      <c r="F316" s="176" t="s">
        <v>899</v>
      </c>
      <c r="G316" s="177" t="s">
        <v>313</v>
      </c>
      <c r="H316" s="178">
        <v>3.1949999999999998</v>
      </c>
      <c r="I316" s="179"/>
      <c r="J316" s="180">
        <f>ROUND(I316*H316,2)</f>
        <v>0</v>
      </c>
      <c r="K316" s="176" t="s">
        <v>162</v>
      </c>
      <c r="L316" s="40"/>
      <c r="M316" s="181" t="s">
        <v>3</v>
      </c>
      <c r="N316" s="182" t="s">
        <v>45</v>
      </c>
      <c r="O316" s="73"/>
      <c r="P316" s="183">
        <f>O316*H316</f>
        <v>0</v>
      </c>
      <c r="Q316" s="183">
        <v>0</v>
      </c>
      <c r="R316" s="183">
        <f>Q316*H316</f>
        <v>0</v>
      </c>
      <c r="S316" s="183">
        <v>0</v>
      </c>
      <c r="T316" s="184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185" t="s">
        <v>163</v>
      </c>
      <c r="AT316" s="185" t="s">
        <v>158</v>
      </c>
      <c r="AU316" s="185" t="s">
        <v>22</v>
      </c>
      <c r="AY316" s="20" t="s">
        <v>156</v>
      </c>
      <c r="BE316" s="186">
        <f>IF(N316="základní",J316,0)</f>
        <v>0</v>
      </c>
      <c r="BF316" s="186">
        <f>IF(N316="snížená",J316,0)</f>
        <v>0</v>
      </c>
      <c r="BG316" s="186">
        <f>IF(N316="zákl. přenesená",J316,0)</f>
        <v>0</v>
      </c>
      <c r="BH316" s="186">
        <f>IF(N316="sníž. přenesená",J316,0)</f>
        <v>0</v>
      </c>
      <c r="BI316" s="186">
        <f>IF(N316="nulová",J316,0)</f>
        <v>0</v>
      </c>
      <c r="BJ316" s="20" t="s">
        <v>81</v>
      </c>
      <c r="BK316" s="186">
        <f>ROUND(I316*H316,2)</f>
        <v>0</v>
      </c>
      <c r="BL316" s="20" t="s">
        <v>163</v>
      </c>
      <c r="BM316" s="185" t="s">
        <v>1044</v>
      </c>
    </row>
    <row r="317" s="2" customFormat="1">
      <c r="A317" s="39"/>
      <c r="B317" s="40"/>
      <c r="C317" s="39"/>
      <c r="D317" s="187" t="s">
        <v>165</v>
      </c>
      <c r="E317" s="39"/>
      <c r="F317" s="188" t="s">
        <v>901</v>
      </c>
      <c r="G317" s="39"/>
      <c r="H317" s="39"/>
      <c r="I317" s="189"/>
      <c r="J317" s="39"/>
      <c r="K317" s="39"/>
      <c r="L317" s="40"/>
      <c r="M317" s="190"/>
      <c r="N317" s="191"/>
      <c r="O317" s="73"/>
      <c r="P317" s="73"/>
      <c r="Q317" s="73"/>
      <c r="R317" s="73"/>
      <c r="S317" s="73"/>
      <c r="T317" s="74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20" t="s">
        <v>165</v>
      </c>
      <c r="AU317" s="20" t="s">
        <v>22</v>
      </c>
    </row>
    <row r="318" s="13" customFormat="1">
      <c r="A318" s="13"/>
      <c r="B318" s="192"/>
      <c r="C318" s="13"/>
      <c r="D318" s="193" t="s">
        <v>167</v>
      </c>
      <c r="E318" s="194" t="s">
        <v>3</v>
      </c>
      <c r="F318" s="195" t="s">
        <v>1045</v>
      </c>
      <c r="G318" s="13"/>
      <c r="H318" s="196">
        <v>3.1949999999999998</v>
      </c>
      <c r="I318" s="197"/>
      <c r="J318" s="13"/>
      <c r="K318" s="13"/>
      <c r="L318" s="192"/>
      <c r="M318" s="198"/>
      <c r="N318" s="199"/>
      <c r="O318" s="199"/>
      <c r="P318" s="199"/>
      <c r="Q318" s="199"/>
      <c r="R318" s="199"/>
      <c r="S318" s="199"/>
      <c r="T318" s="200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194" t="s">
        <v>167</v>
      </c>
      <c r="AU318" s="194" t="s">
        <v>22</v>
      </c>
      <c r="AV318" s="13" t="s">
        <v>22</v>
      </c>
      <c r="AW318" s="13" t="s">
        <v>36</v>
      </c>
      <c r="AX318" s="13" t="s">
        <v>74</v>
      </c>
      <c r="AY318" s="194" t="s">
        <v>156</v>
      </c>
    </row>
    <row r="319" s="14" customFormat="1">
      <c r="A319" s="14"/>
      <c r="B319" s="201"/>
      <c r="C319" s="14"/>
      <c r="D319" s="193" t="s">
        <v>167</v>
      </c>
      <c r="E319" s="202" t="s">
        <v>3</v>
      </c>
      <c r="F319" s="203" t="s">
        <v>174</v>
      </c>
      <c r="G319" s="14"/>
      <c r="H319" s="204">
        <v>3.1949999999999998</v>
      </c>
      <c r="I319" s="205"/>
      <c r="J319" s="14"/>
      <c r="K319" s="14"/>
      <c r="L319" s="201"/>
      <c r="M319" s="206"/>
      <c r="N319" s="207"/>
      <c r="O319" s="207"/>
      <c r="P319" s="207"/>
      <c r="Q319" s="207"/>
      <c r="R319" s="207"/>
      <c r="S319" s="207"/>
      <c r="T319" s="208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02" t="s">
        <v>167</v>
      </c>
      <c r="AU319" s="202" t="s">
        <v>22</v>
      </c>
      <c r="AV319" s="14" t="s">
        <v>163</v>
      </c>
      <c r="AW319" s="14" t="s">
        <v>36</v>
      </c>
      <c r="AX319" s="14" t="s">
        <v>81</v>
      </c>
      <c r="AY319" s="202" t="s">
        <v>156</v>
      </c>
    </row>
    <row r="320" s="2" customFormat="1" ht="24.15" customHeight="1">
      <c r="A320" s="39"/>
      <c r="B320" s="173"/>
      <c r="C320" s="174" t="s">
        <v>603</v>
      </c>
      <c r="D320" s="174" t="s">
        <v>158</v>
      </c>
      <c r="E320" s="175" t="s">
        <v>904</v>
      </c>
      <c r="F320" s="176" t="s">
        <v>905</v>
      </c>
      <c r="G320" s="177" t="s">
        <v>313</v>
      </c>
      <c r="H320" s="178">
        <v>0.97499999999999998</v>
      </c>
      <c r="I320" s="179"/>
      <c r="J320" s="180">
        <f>ROUND(I320*H320,2)</f>
        <v>0</v>
      </c>
      <c r="K320" s="176" t="s">
        <v>162</v>
      </c>
      <c r="L320" s="40"/>
      <c r="M320" s="181" t="s">
        <v>3</v>
      </c>
      <c r="N320" s="182" t="s">
        <v>45</v>
      </c>
      <c r="O320" s="73"/>
      <c r="P320" s="183">
        <f>O320*H320</f>
        <v>0</v>
      </c>
      <c r="Q320" s="183">
        <v>0</v>
      </c>
      <c r="R320" s="183">
        <f>Q320*H320</f>
        <v>0</v>
      </c>
      <c r="S320" s="183">
        <v>0</v>
      </c>
      <c r="T320" s="184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185" t="s">
        <v>163</v>
      </c>
      <c r="AT320" s="185" t="s">
        <v>158</v>
      </c>
      <c r="AU320" s="185" t="s">
        <v>22</v>
      </c>
      <c r="AY320" s="20" t="s">
        <v>156</v>
      </c>
      <c r="BE320" s="186">
        <f>IF(N320="základní",J320,0)</f>
        <v>0</v>
      </c>
      <c r="BF320" s="186">
        <f>IF(N320="snížená",J320,0)</f>
        <v>0</v>
      </c>
      <c r="BG320" s="186">
        <f>IF(N320="zákl. přenesená",J320,0)</f>
        <v>0</v>
      </c>
      <c r="BH320" s="186">
        <f>IF(N320="sníž. přenesená",J320,0)</f>
        <v>0</v>
      </c>
      <c r="BI320" s="186">
        <f>IF(N320="nulová",J320,0)</f>
        <v>0</v>
      </c>
      <c r="BJ320" s="20" t="s">
        <v>81</v>
      </c>
      <c r="BK320" s="186">
        <f>ROUND(I320*H320,2)</f>
        <v>0</v>
      </c>
      <c r="BL320" s="20" t="s">
        <v>163</v>
      </c>
      <c r="BM320" s="185" t="s">
        <v>1046</v>
      </c>
    </row>
    <row r="321" s="2" customFormat="1">
      <c r="A321" s="39"/>
      <c r="B321" s="40"/>
      <c r="C321" s="39"/>
      <c r="D321" s="187" t="s">
        <v>165</v>
      </c>
      <c r="E321" s="39"/>
      <c r="F321" s="188" t="s">
        <v>907</v>
      </c>
      <c r="G321" s="39"/>
      <c r="H321" s="39"/>
      <c r="I321" s="189"/>
      <c r="J321" s="39"/>
      <c r="K321" s="39"/>
      <c r="L321" s="40"/>
      <c r="M321" s="190"/>
      <c r="N321" s="191"/>
      <c r="O321" s="73"/>
      <c r="P321" s="73"/>
      <c r="Q321" s="73"/>
      <c r="R321" s="73"/>
      <c r="S321" s="73"/>
      <c r="T321" s="74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20" t="s">
        <v>165</v>
      </c>
      <c r="AU321" s="20" t="s">
        <v>22</v>
      </c>
    </row>
    <row r="322" s="2" customFormat="1" ht="24.15" customHeight="1">
      <c r="A322" s="39"/>
      <c r="B322" s="173"/>
      <c r="C322" s="174" t="s">
        <v>607</v>
      </c>
      <c r="D322" s="174" t="s">
        <v>158</v>
      </c>
      <c r="E322" s="175" t="s">
        <v>909</v>
      </c>
      <c r="F322" s="176" t="s">
        <v>312</v>
      </c>
      <c r="G322" s="177" t="s">
        <v>313</v>
      </c>
      <c r="H322" s="178">
        <v>0.87</v>
      </c>
      <c r="I322" s="179"/>
      <c r="J322" s="180">
        <f>ROUND(I322*H322,2)</f>
        <v>0</v>
      </c>
      <c r="K322" s="176" t="s">
        <v>162</v>
      </c>
      <c r="L322" s="40"/>
      <c r="M322" s="181" t="s">
        <v>3</v>
      </c>
      <c r="N322" s="182" t="s">
        <v>45</v>
      </c>
      <c r="O322" s="73"/>
      <c r="P322" s="183">
        <f>O322*H322</f>
        <v>0</v>
      </c>
      <c r="Q322" s="183">
        <v>0</v>
      </c>
      <c r="R322" s="183">
        <f>Q322*H322</f>
        <v>0</v>
      </c>
      <c r="S322" s="183">
        <v>0</v>
      </c>
      <c r="T322" s="184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185" t="s">
        <v>163</v>
      </c>
      <c r="AT322" s="185" t="s">
        <v>158</v>
      </c>
      <c r="AU322" s="185" t="s">
        <v>22</v>
      </c>
      <c r="AY322" s="20" t="s">
        <v>156</v>
      </c>
      <c r="BE322" s="186">
        <f>IF(N322="základní",J322,0)</f>
        <v>0</v>
      </c>
      <c r="BF322" s="186">
        <f>IF(N322="snížená",J322,0)</f>
        <v>0</v>
      </c>
      <c r="BG322" s="186">
        <f>IF(N322="zákl. přenesená",J322,0)</f>
        <v>0</v>
      </c>
      <c r="BH322" s="186">
        <f>IF(N322="sníž. přenesená",J322,0)</f>
        <v>0</v>
      </c>
      <c r="BI322" s="186">
        <f>IF(N322="nulová",J322,0)</f>
        <v>0</v>
      </c>
      <c r="BJ322" s="20" t="s">
        <v>81</v>
      </c>
      <c r="BK322" s="186">
        <f>ROUND(I322*H322,2)</f>
        <v>0</v>
      </c>
      <c r="BL322" s="20" t="s">
        <v>163</v>
      </c>
      <c r="BM322" s="185" t="s">
        <v>1047</v>
      </c>
    </row>
    <row r="323" s="2" customFormat="1">
      <c r="A323" s="39"/>
      <c r="B323" s="40"/>
      <c r="C323" s="39"/>
      <c r="D323" s="187" t="s">
        <v>165</v>
      </c>
      <c r="E323" s="39"/>
      <c r="F323" s="188" t="s">
        <v>911</v>
      </c>
      <c r="G323" s="39"/>
      <c r="H323" s="39"/>
      <c r="I323" s="189"/>
      <c r="J323" s="39"/>
      <c r="K323" s="39"/>
      <c r="L323" s="40"/>
      <c r="M323" s="190"/>
      <c r="N323" s="191"/>
      <c r="O323" s="73"/>
      <c r="P323" s="73"/>
      <c r="Q323" s="73"/>
      <c r="R323" s="73"/>
      <c r="S323" s="73"/>
      <c r="T323" s="74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20" t="s">
        <v>165</v>
      </c>
      <c r="AU323" s="20" t="s">
        <v>22</v>
      </c>
    </row>
    <row r="324" s="2" customFormat="1" ht="24.15" customHeight="1">
      <c r="A324" s="39"/>
      <c r="B324" s="173"/>
      <c r="C324" s="174" t="s">
        <v>611</v>
      </c>
      <c r="D324" s="174" t="s">
        <v>158</v>
      </c>
      <c r="E324" s="175" t="s">
        <v>913</v>
      </c>
      <c r="F324" s="176" t="s">
        <v>914</v>
      </c>
      <c r="G324" s="177" t="s">
        <v>313</v>
      </c>
      <c r="H324" s="178">
        <v>1.3500000000000001</v>
      </c>
      <c r="I324" s="179"/>
      <c r="J324" s="180">
        <f>ROUND(I324*H324,2)</f>
        <v>0</v>
      </c>
      <c r="K324" s="176" t="s">
        <v>162</v>
      </c>
      <c r="L324" s="40"/>
      <c r="M324" s="181" t="s">
        <v>3</v>
      </c>
      <c r="N324" s="182" t="s">
        <v>45</v>
      </c>
      <c r="O324" s="73"/>
      <c r="P324" s="183">
        <f>O324*H324</f>
        <v>0</v>
      </c>
      <c r="Q324" s="183">
        <v>0</v>
      </c>
      <c r="R324" s="183">
        <f>Q324*H324</f>
        <v>0</v>
      </c>
      <c r="S324" s="183">
        <v>0</v>
      </c>
      <c r="T324" s="184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185" t="s">
        <v>163</v>
      </c>
      <c r="AT324" s="185" t="s">
        <v>158</v>
      </c>
      <c r="AU324" s="185" t="s">
        <v>22</v>
      </c>
      <c r="AY324" s="20" t="s">
        <v>156</v>
      </c>
      <c r="BE324" s="186">
        <f>IF(N324="základní",J324,0)</f>
        <v>0</v>
      </c>
      <c r="BF324" s="186">
        <f>IF(N324="snížená",J324,0)</f>
        <v>0</v>
      </c>
      <c r="BG324" s="186">
        <f>IF(N324="zákl. přenesená",J324,0)</f>
        <v>0</v>
      </c>
      <c r="BH324" s="186">
        <f>IF(N324="sníž. přenesená",J324,0)</f>
        <v>0</v>
      </c>
      <c r="BI324" s="186">
        <f>IF(N324="nulová",J324,0)</f>
        <v>0</v>
      </c>
      <c r="BJ324" s="20" t="s">
        <v>81</v>
      </c>
      <c r="BK324" s="186">
        <f>ROUND(I324*H324,2)</f>
        <v>0</v>
      </c>
      <c r="BL324" s="20" t="s">
        <v>163</v>
      </c>
      <c r="BM324" s="185" t="s">
        <v>1048</v>
      </c>
    </row>
    <row r="325" s="2" customFormat="1">
      <c r="A325" s="39"/>
      <c r="B325" s="40"/>
      <c r="C325" s="39"/>
      <c r="D325" s="187" t="s">
        <v>165</v>
      </c>
      <c r="E325" s="39"/>
      <c r="F325" s="188" t="s">
        <v>916</v>
      </c>
      <c r="G325" s="39"/>
      <c r="H325" s="39"/>
      <c r="I325" s="189"/>
      <c r="J325" s="39"/>
      <c r="K325" s="39"/>
      <c r="L325" s="40"/>
      <c r="M325" s="190"/>
      <c r="N325" s="191"/>
      <c r="O325" s="73"/>
      <c r="P325" s="73"/>
      <c r="Q325" s="73"/>
      <c r="R325" s="73"/>
      <c r="S325" s="73"/>
      <c r="T325" s="74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T325" s="20" t="s">
        <v>165</v>
      </c>
      <c r="AU325" s="20" t="s">
        <v>22</v>
      </c>
    </row>
    <row r="326" s="13" customFormat="1">
      <c r="A326" s="13"/>
      <c r="B326" s="192"/>
      <c r="C326" s="13"/>
      <c r="D326" s="193" t="s">
        <v>167</v>
      </c>
      <c r="E326" s="194" t="s">
        <v>3</v>
      </c>
      <c r="F326" s="195" t="s">
        <v>1049</v>
      </c>
      <c r="G326" s="13"/>
      <c r="H326" s="196">
        <v>1.3500000000000001</v>
      </c>
      <c r="I326" s="197"/>
      <c r="J326" s="13"/>
      <c r="K326" s="13"/>
      <c r="L326" s="192"/>
      <c r="M326" s="198"/>
      <c r="N326" s="199"/>
      <c r="O326" s="199"/>
      <c r="P326" s="199"/>
      <c r="Q326" s="199"/>
      <c r="R326" s="199"/>
      <c r="S326" s="199"/>
      <c r="T326" s="200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194" t="s">
        <v>167</v>
      </c>
      <c r="AU326" s="194" t="s">
        <v>22</v>
      </c>
      <c r="AV326" s="13" t="s">
        <v>22</v>
      </c>
      <c r="AW326" s="13" t="s">
        <v>36</v>
      </c>
      <c r="AX326" s="13" t="s">
        <v>74</v>
      </c>
      <c r="AY326" s="194" t="s">
        <v>156</v>
      </c>
    </row>
    <row r="327" s="14" customFormat="1">
      <c r="A327" s="14"/>
      <c r="B327" s="201"/>
      <c r="C327" s="14"/>
      <c r="D327" s="193" t="s">
        <v>167</v>
      </c>
      <c r="E327" s="202" t="s">
        <v>3</v>
      </c>
      <c r="F327" s="203" t="s">
        <v>174</v>
      </c>
      <c r="G327" s="14"/>
      <c r="H327" s="204">
        <v>1.3500000000000001</v>
      </c>
      <c r="I327" s="205"/>
      <c r="J327" s="14"/>
      <c r="K327" s="14"/>
      <c r="L327" s="201"/>
      <c r="M327" s="206"/>
      <c r="N327" s="207"/>
      <c r="O327" s="207"/>
      <c r="P327" s="207"/>
      <c r="Q327" s="207"/>
      <c r="R327" s="207"/>
      <c r="S327" s="207"/>
      <c r="T327" s="208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02" t="s">
        <v>167</v>
      </c>
      <c r="AU327" s="202" t="s">
        <v>22</v>
      </c>
      <c r="AV327" s="14" t="s">
        <v>163</v>
      </c>
      <c r="AW327" s="14" t="s">
        <v>36</v>
      </c>
      <c r="AX327" s="14" t="s">
        <v>81</v>
      </c>
      <c r="AY327" s="202" t="s">
        <v>156</v>
      </c>
    </row>
    <row r="328" s="12" customFormat="1" ht="22.8" customHeight="1">
      <c r="A328" s="12"/>
      <c r="B328" s="160"/>
      <c r="C328" s="12"/>
      <c r="D328" s="161" t="s">
        <v>73</v>
      </c>
      <c r="E328" s="171" t="s">
        <v>641</v>
      </c>
      <c r="F328" s="171" t="s">
        <v>642</v>
      </c>
      <c r="G328" s="12"/>
      <c r="H328" s="12"/>
      <c r="I328" s="163"/>
      <c r="J328" s="172">
        <f>BK328</f>
        <v>0</v>
      </c>
      <c r="K328" s="12"/>
      <c r="L328" s="160"/>
      <c r="M328" s="165"/>
      <c r="N328" s="166"/>
      <c r="O328" s="166"/>
      <c r="P328" s="167">
        <f>SUM(P329:P330)</f>
        <v>0</v>
      </c>
      <c r="Q328" s="166"/>
      <c r="R328" s="167">
        <f>SUM(R329:R330)</f>
        <v>0</v>
      </c>
      <c r="S328" s="166"/>
      <c r="T328" s="168">
        <f>SUM(T329:T330)</f>
        <v>0</v>
      </c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R328" s="161" t="s">
        <v>81</v>
      </c>
      <c r="AT328" s="169" t="s">
        <v>73</v>
      </c>
      <c r="AU328" s="169" t="s">
        <v>81</v>
      </c>
      <c r="AY328" s="161" t="s">
        <v>156</v>
      </c>
      <c r="BK328" s="170">
        <f>SUM(BK329:BK330)</f>
        <v>0</v>
      </c>
    </row>
    <row r="329" s="2" customFormat="1" ht="24.15" customHeight="1">
      <c r="A329" s="39"/>
      <c r="B329" s="173"/>
      <c r="C329" s="174" t="s">
        <v>616</v>
      </c>
      <c r="D329" s="174" t="s">
        <v>158</v>
      </c>
      <c r="E329" s="175" t="s">
        <v>644</v>
      </c>
      <c r="F329" s="176" t="s">
        <v>645</v>
      </c>
      <c r="G329" s="177" t="s">
        <v>313</v>
      </c>
      <c r="H329" s="178">
        <v>6.1449999999999996</v>
      </c>
      <c r="I329" s="179"/>
      <c r="J329" s="180">
        <f>ROUND(I329*H329,2)</f>
        <v>0</v>
      </c>
      <c r="K329" s="176" t="s">
        <v>162</v>
      </c>
      <c r="L329" s="40"/>
      <c r="M329" s="181" t="s">
        <v>3</v>
      </c>
      <c r="N329" s="182" t="s">
        <v>45</v>
      </c>
      <c r="O329" s="73"/>
      <c r="P329" s="183">
        <f>O329*H329</f>
        <v>0</v>
      </c>
      <c r="Q329" s="183">
        <v>0</v>
      </c>
      <c r="R329" s="183">
        <f>Q329*H329</f>
        <v>0</v>
      </c>
      <c r="S329" s="183">
        <v>0</v>
      </c>
      <c r="T329" s="184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185" t="s">
        <v>163</v>
      </c>
      <c r="AT329" s="185" t="s">
        <v>158</v>
      </c>
      <c r="AU329" s="185" t="s">
        <v>22</v>
      </c>
      <c r="AY329" s="20" t="s">
        <v>156</v>
      </c>
      <c r="BE329" s="186">
        <f>IF(N329="základní",J329,0)</f>
        <v>0</v>
      </c>
      <c r="BF329" s="186">
        <f>IF(N329="snížená",J329,0)</f>
        <v>0</v>
      </c>
      <c r="BG329" s="186">
        <f>IF(N329="zákl. přenesená",J329,0)</f>
        <v>0</v>
      </c>
      <c r="BH329" s="186">
        <f>IF(N329="sníž. přenesená",J329,0)</f>
        <v>0</v>
      </c>
      <c r="BI329" s="186">
        <f>IF(N329="nulová",J329,0)</f>
        <v>0</v>
      </c>
      <c r="BJ329" s="20" t="s">
        <v>81</v>
      </c>
      <c r="BK329" s="186">
        <f>ROUND(I329*H329,2)</f>
        <v>0</v>
      </c>
      <c r="BL329" s="20" t="s">
        <v>163</v>
      </c>
      <c r="BM329" s="185" t="s">
        <v>1050</v>
      </c>
    </row>
    <row r="330" s="2" customFormat="1">
      <c r="A330" s="39"/>
      <c r="B330" s="40"/>
      <c r="C330" s="39"/>
      <c r="D330" s="187" t="s">
        <v>165</v>
      </c>
      <c r="E330" s="39"/>
      <c r="F330" s="188" t="s">
        <v>647</v>
      </c>
      <c r="G330" s="39"/>
      <c r="H330" s="39"/>
      <c r="I330" s="189"/>
      <c r="J330" s="39"/>
      <c r="K330" s="39"/>
      <c r="L330" s="40"/>
      <c r="M330" s="227"/>
      <c r="N330" s="228"/>
      <c r="O330" s="229"/>
      <c r="P330" s="229"/>
      <c r="Q330" s="229"/>
      <c r="R330" s="229"/>
      <c r="S330" s="229"/>
      <c r="T330" s="230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T330" s="20" t="s">
        <v>165</v>
      </c>
      <c r="AU330" s="20" t="s">
        <v>22</v>
      </c>
    </row>
    <row r="331" s="2" customFormat="1" ht="6.96" customHeight="1">
      <c r="A331" s="39"/>
      <c r="B331" s="56"/>
      <c r="C331" s="57"/>
      <c r="D331" s="57"/>
      <c r="E331" s="57"/>
      <c r="F331" s="57"/>
      <c r="G331" s="57"/>
      <c r="H331" s="57"/>
      <c r="I331" s="57"/>
      <c r="J331" s="57"/>
      <c r="K331" s="57"/>
      <c r="L331" s="40"/>
      <c r="M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</row>
  </sheetData>
  <autoFilter ref="C91:K3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3_01/113107422"/>
    <hyperlink ref="F100" r:id="rId2" display="https://podminky.urs.cz/item/CS_URS_2023_01/113107431"/>
    <hyperlink ref="F102" r:id="rId3" display="https://podminky.urs.cz/item/CS_URS_2023_01/113107442"/>
    <hyperlink ref="F104" r:id="rId4" display="https://podminky.urs.cz/item/CS_URS_2023_01/113154122"/>
    <hyperlink ref="F108" r:id="rId5" display="https://podminky.urs.cz/item/CS_URS_2023_01/119001421"/>
    <hyperlink ref="F112" r:id="rId6" display="https://podminky.urs.cz/item/CS_URS_2023_01/119003131"/>
    <hyperlink ref="F116" r:id="rId7" display="https://podminky.urs.cz/item/CS_URS_2023_01/119003132"/>
    <hyperlink ref="F118" r:id="rId8" display="https://podminky.urs.cz/item/CS_URS_2023_01/119003217"/>
    <hyperlink ref="F122" r:id="rId9" display="https://podminky.urs.cz/item/CS_URS_2023_01/119003218"/>
    <hyperlink ref="F124" r:id="rId10" display="https://podminky.urs.cz/item/CS_URS_2023_01/119004111"/>
    <hyperlink ref="F128" r:id="rId11" display="https://podminky.urs.cz/item/CS_URS_2023_01/119004112"/>
    <hyperlink ref="F130" r:id="rId12" display="https://podminky.urs.cz/item/CS_URS_2023_01/121112003"/>
    <hyperlink ref="F134" r:id="rId13" display="https://podminky.urs.cz/item/CS_URS_2023_01/131151201"/>
    <hyperlink ref="F144" r:id="rId14" display="https://podminky.urs.cz/item/CS_URS_2023_01/131251201"/>
    <hyperlink ref="F148" r:id="rId15" display="https://podminky.urs.cz/item/CS_URS_2023_01/131351201"/>
    <hyperlink ref="F152" r:id="rId16" display="https://podminky.urs.cz/item/CS_URS_2023_01/139001101"/>
    <hyperlink ref="F157" r:id="rId17" display="https://podminky.urs.cz/item/CS_URS_2023_01/141721212"/>
    <hyperlink ref="F162" r:id="rId18" display="https://podminky.urs.cz/item/CS_URS_2023_01/151101201"/>
    <hyperlink ref="F167" r:id="rId19" display="https://podminky.urs.cz/item/CS_URS_2023_01/151101211"/>
    <hyperlink ref="F169" r:id="rId20" display="https://podminky.urs.cz/item/CS_URS_2023_01/162251102"/>
    <hyperlink ref="F173" r:id="rId21" display="https://podminky.urs.cz/item/CS_URS_2023_01/162451106"/>
    <hyperlink ref="F179" r:id="rId22" display="https://podminky.urs.cz/item/CS_URS_2023_01/162451126"/>
    <hyperlink ref="F183" r:id="rId23" display="https://podminky.urs.cz/item/CS_URS_2023_01/167151101"/>
    <hyperlink ref="F185" r:id="rId24" display="https://podminky.urs.cz/item/CS_URS_2023_01/167151102"/>
    <hyperlink ref="F187" r:id="rId25" display="https://podminky.urs.cz/item/CS_URS_2023_01/171152501"/>
    <hyperlink ref="F191" r:id="rId26" display="https://podminky.urs.cz/item/CS_URS_2023_01/171201231"/>
    <hyperlink ref="F195" r:id="rId27" display="https://podminky.urs.cz/item/CS_URS_2023_01/171251201"/>
    <hyperlink ref="F199" r:id="rId28" display="https://podminky.urs.cz/item/CS_URS_2023_01/174151101"/>
    <hyperlink ref="F207" r:id="rId29" display="https://podminky.urs.cz/item/CS_URS_2023_01/175151101"/>
    <hyperlink ref="F214" r:id="rId30" display="https://podminky.urs.cz/item/CS_URS_2023_01/181311103"/>
    <hyperlink ref="F219" r:id="rId31" display="https://podminky.urs.cz/item/CS_URS_2023_01/451572111"/>
    <hyperlink ref="F223" r:id="rId32" display="https://podminky.urs.cz/item/CS_URS_2023_01/452313131"/>
    <hyperlink ref="F227" r:id="rId33" display="https://podminky.urs.cz/item/CS_URS_2023_01/452353101"/>
    <hyperlink ref="F232" r:id="rId34" display="https://podminky.urs.cz/item/CS_URS_2023_01/566901132"/>
    <hyperlink ref="F236" r:id="rId35" display="https://podminky.urs.cz/item/CS_URS_2023_01/566901161"/>
    <hyperlink ref="F238" r:id="rId36" display="https://podminky.urs.cz/item/CS_URS_2023_01/566901171"/>
    <hyperlink ref="F240" r:id="rId37" display="https://podminky.urs.cz/item/CS_URS_2023_01/572340111"/>
    <hyperlink ref="F244" r:id="rId38" display="https://podminky.urs.cz/item/CS_URS_2023_01/573211111"/>
    <hyperlink ref="F249" r:id="rId39" display="https://podminky.urs.cz/item/CS_URS_2023_01/857242122"/>
    <hyperlink ref="F255" r:id="rId40" display="https://podminky.urs.cz/item/CS_URS_2023_01/857262122"/>
    <hyperlink ref="F258" r:id="rId41" display="https://podminky.urs.cz/item/CS_URS_2023_01/857264122"/>
    <hyperlink ref="F263" r:id="rId42" display="https://podminky.urs.cz/item/CS_URS_2023_01/871241141"/>
    <hyperlink ref="F267" r:id="rId43" display="https://podminky.urs.cz/item/CS_URS_2023_01/871251141"/>
    <hyperlink ref="F271" r:id="rId44" display="https://podminky.urs.cz/item/CS_URS_2023_01/877161101"/>
    <hyperlink ref="F274" r:id="rId45" display="https://podminky.urs.cz/item/CS_URS_2023_01/877251126"/>
    <hyperlink ref="F278" r:id="rId46" display="https://podminky.urs.cz/item/CS_URS_2023_01/891241112"/>
    <hyperlink ref="F281" r:id="rId47" display="https://podminky.urs.cz/item/CS_URS_2023_01/891247112"/>
    <hyperlink ref="F284" r:id="rId48" display="https://podminky.urs.cz/item/CS_URS_2023_01/891261112"/>
    <hyperlink ref="F288" r:id="rId49" display="https://podminky.urs.cz/item/CS_URS_2023_01/892241111"/>
    <hyperlink ref="F290" r:id="rId50" display="https://podminky.urs.cz/item/CS_URS_2023_01/892273122"/>
    <hyperlink ref="F292" r:id="rId51" display="https://podminky.urs.cz/item/CS_URS_2023_01/892372111"/>
    <hyperlink ref="F294" r:id="rId52" display="https://podminky.urs.cz/item/CS_URS_2023_01/899121102"/>
    <hyperlink ref="F297" r:id="rId53" display="https://podminky.urs.cz/item/CS_URS_2023_01/899401112"/>
    <hyperlink ref="F300" r:id="rId54" display="https://podminky.urs.cz/item/CS_URS_2023_01/899401113"/>
    <hyperlink ref="F304" r:id="rId55" display="https://podminky.urs.cz/item/CS_URS_2023_01/899713111"/>
    <hyperlink ref="F306" r:id="rId56" display="https://podminky.urs.cz/item/CS_URS_2023_01/899721111"/>
    <hyperlink ref="F310" r:id="rId57" display="https://podminky.urs.cz/item/CS_URS_2023_01/899722113"/>
    <hyperlink ref="F315" r:id="rId58" display="https://podminky.urs.cz/item/CS_URS_2023_01/997221551"/>
    <hyperlink ref="F317" r:id="rId59" display="https://podminky.urs.cz/item/CS_URS_2023_01/997221559"/>
    <hyperlink ref="F321" r:id="rId60" display="https://podminky.urs.cz/item/CS_URS_2023_01/997221861"/>
    <hyperlink ref="F323" r:id="rId61" display="https://podminky.urs.cz/item/CS_URS_2023_01/997221873"/>
    <hyperlink ref="F325" r:id="rId62" display="https://podminky.urs.cz/item/CS_URS_2023_01/997221875"/>
    <hyperlink ref="F330" r:id="rId63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129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1051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83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ROUND(J92,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ROUND((SUM(BE92:BE331)),  2)</f>
        <v>0</v>
      </c>
      <c r="G35" s="39"/>
      <c r="H35" s="39"/>
      <c r="I35" s="132">
        <v>0.20999999999999999</v>
      </c>
      <c r="J35" s="131">
        <f>ROUND(((SUM(BE92:BE331))*I35),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ROUND((SUM(BF92:BF331)),  2)</f>
        <v>0</v>
      </c>
      <c r="G36" s="39"/>
      <c r="H36" s="39"/>
      <c r="I36" s="132">
        <v>0.14999999999999999</v>
      </c>
      <c r="J36" s="131">
        <f>ROUND(((SUM(BF92:BF331))*I36),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ROUND((SUM(BG92:BG331)),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ROUND((SUM(BH92:BH331)),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ROUND((SUM(BI92:BI331)),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129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01.4 - Řad D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J92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J93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J94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J218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649</v>
      </c>
      <c r="E67" s="148"/>
      <c r="F67" s="148"/>
      <c r="G67" s="148"/>
      <c r="H67" s="148"/>
      <c r="I67" s="148"/>
      <c r="J67" s="149">
        <f>J231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139</v>
      </c>
      <c r="E68" s="148"/>
      <c r="F68" s="148"/>
      <c r="G68" s="148"/>
      <c r="H68" s="148"/>
      <c r="I68" s="148"/>
      <c r="J68" s="149">
        <f>J248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46"/>
      <c r="C69" s="10"/>
      <c r="D69" s="147" t="s">
        <v>650</v>
      </c>
      <c r="E69" s="148"/>
      <c r="F69" s="148"/>
      <c r="G69" s="148"/>
      <c r="H69" s="148"/>
      <c r="I69" s="148"/>
      <c r="J69" s="149">
        <f>J314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46"/>
      <c r="C70" s="10"/>
      <c r="D70" s="147" t="s">
        <v>140</v>
      </c>
      <c r="E70" s="148"/>
      <c r="F70" s="148"/>
      <c r="G70" s="148"/>
      <c r="H70" s="148"/>
      <c r="I70" s="148"/>
      <c r="J70" s="149">
        <f>J329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39"/>
      <c r="B71" s="40"/>
      <c r="C71" s="39"/>
      <c r="D71" s="39"/>
      <c r="E71" s="39"/>
      <c r="F71" s="39"/>
      <c r="G71" s="39"/>
      <c r="H71" s="39"/>
      <c r="I71" s="39"/>
      <c r="J71" s="39"/>
      <c r="K71" s="39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2" s="2" customFormat="1" ht="6.96" customHeight="1">
      <c r="A72" s="39"/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125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</row>
    <row r="76" s="2" customFormat="1" ht="6.96" customHeight="1">
      <c r="A76" s="39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24.96" customHeight="1">
      <c r="A77" s="39"/>
      <c r="B77" s="40"/>
      <c r="C77" s="24" t="s">
        <v>141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6.96" customHeight="1">
      <c r="A78" s="39"/>
      <c r="B78" s="40"/>
      <c r="C78" s="39"/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2" customHeight="1">
      <c r="A79" s="39"/>
      <c r="B79" s="40"/>
      <c r="C79" s="33" t="s">
        <v>17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6.5" customHeight="1">
      <c r="A80" s="39"/>
      <c r="B80" s="40"/>
      <c r="C80" s="39"/>
      <c r="D80" s="39"/>
      <c r="E80" s="124" t="str">
        <f>E7</f>
        <v>Kanalizace a vodovod Dolní Beřkovice a Podvlčí</v>
      </c>
      <c r="F80" s="33"/>
      <c r="G80" s="33"/>
      <c r="H80" s="33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1" customFormat="1" ht="12" customHeight="1">
      <c r="B81" s="23"/>
      <c r="C81" s="33" t="s">
        <v>128</v>
      </c>
      <c r="L81" s="23"/>
    </row>
    <row r="82" s="2" customFormat="1" ht="16.5" customHeight="1">
      <c r="A82" s="39"/>
      <c r="B82" s="40"/>
      <c r="C82" s="39"/>
      <c r="D82" s="39"/>
      <c r="E82" s="124" t="s">
        <v>129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130</v>
      </c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6.5" customHeight="1">
      <c r="A84" s="39"/>
      <c r="B84" s="40"/>
      <c r="C84" s="39"/>
      <c r="D84" s="39"/>
      <c r="E84" s="63" t="str">
        <f>E11</f>
        <v>IO 01.4 - Řad D</v>
      </c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23</v>
      </c>
      <c r="D86" s="39"/>
      <c r="E86" s="39"/>
      <c r="F86" s="28" t="str">
        <f>F14</f>
        <v xml:space="preserve"> </v>
      </c>
      <c r="G86" s="39"/>
      <c r="H86" s="39"/>
      <c r="I86" s="33" t="s">
        <v>25</v>
      </c>
      <c r="J86" s="65" t="str">
        <f>IF(J14="","",J14)</f>
        <v>18. 4. 2023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6.96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40.05" customHeight="1">
      <c r="A88" s="39"/>
      <c r="B88" s="40"/>
      <c r="C88" s="33" t="s">
        <v>27</v>
      </c>
      <c r="D88" s="39"/>
      <c r="E88" s="39"/>
      <c r="F88" s="28" t="str">
        <f>E17</f>
        <v>Obec Dolní Beřkovice, Kláštěrní 110, 27701</v>
      </c>
      <c r="G88" s="39"/>
      <c r="H88" s="39"/>
      <c r="I88" s="33" t="s">
        <v>33</v>
      </c>
      <c r="J88" s="37" t="str">
        <f>E23</f>
        <v>VHS PROJEKT s.r.o., Přemyslova 153, Kralupy n.Vlt.</v>
      </c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15" customHeight="1">
      <c r="A89" s="39"/>
      <c r="B89" s="40"/>
      <c r="C89" s="33" t="s">
        <v>31</v>
      </c>
      <c r="D89" s="39"/>
      <c r="E89" s="39"/>
      <c r="F89" s="28" t="str">
        <f>IF(E20="","",E20)</f>
        <v>Vyplň údaj</v>
      </c>
      <c r="G89" s="39"/>
      <c r="H89" s="39"/>
      <c r="I89" s="33" t="s">
        <v>37</v>
      </c>
      <c r="J89" s="37" t="str">
        <f>E26</f>
        <v xml:space="preserve"> </v>
      </c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0.32" customHeight="1">
      <c r="A90" s="39"/>
      <c r="B90" s="40"/>
      <c r="C90" s="39"/>
      <c r="D90" s="39"/>
      <c r="E90" s="39"/>
      <c r="F90" s="39"/>
      <c r="G90" s="39"/>
      <c r="H90" s="39"/>
      <c r="I90" s="39"/>
      <c r="J90" s="39"/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11" customFormat="1" ht="29.28" customHeight="1">
      <c r="A91" s="150"/>
      <c r="B91" s="151"/>
      <c r="C91" s="152" t="s">
        <v>142</v>
      </c>
      <c r="D91" s="153" t="s">
        <v>59</v>
      </c>
      <c r="E91" s="153" t="s">
        <v>55</v>
      </c>
      <c r="F91" s="153" t="s">
        <v>56</v>
      </c>
      <c r="G91" s="153" t="s">
        <v>143</v>
      </c>
      <c r="H91" s="153" t="s">
        <v>144</v>
      </c>
      <c r="I91" s="153" t="s">
        <v>145</v>
      </c>
      <c r="J91" s="153" t="s">
        <v>134</v>
      </c>
      <c r="K91" s="154" t="s">
        <v>146</v>
      </c>
      <c r="L91" s="155"/>
      <c r="M91" s="81" t="s">
        <v>3</v>
      </c>
      <c r="N91" s="82" t="s">
        <v>44</v>
      </c>
      <c r="O91" s="82" t="s">
        <v>147</v>
      </c>
      <c r="P91" s="82" t="s">
        <v>148</v>
      </c>
      <c r="Q91" s="82" t="s">
        <v>149</v>
      </c>
      <c r="R91" s="82" t="s">
        <v>150</v>
      </c>
      <c r="S91" s="82" t="s">
        <v>151</v>
      </c>
      <c r="T91" s="83" t="s">
        <v>152</v>
      </c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</row>
    <row r="92" s="2" customFormat="1" ht="22.8" customHeight="1">
      <c r="A92" s="39"/>
      <c r="B92" s="40"/>
      <c r="C92" s="88" t="s">
        <v>153</v>
      </c>
      <c r="D92" s="39"/>
      <c r="E92" s="39"/>
      <c r="F92" s="39"/>
      <c r="G92" s="39"/>
      <c r="H92" s="39"/>
      <c r="I92" s="39"/>
      <c r="J92" s="156">
        <f>BK92</f>
        <v>0</v>
      </c>
      <c r="K92" s="39"/>
      <c r="L92" s="40"/>
      <c r="M92" s="84"/>
      <c r="N92" s="69"/>
      <c r="O92" s="85"/>
      <c r="P92" s="157">
        <f>P93</f>
        <v>0</v>
      </c>
      <c r="Q92" s="85"/>
      <c r="R92" s="157">
        <f>R93</f>
        <v>5.8983530099999992</v>
      </c>
      <c r="S92" s="85"/>
      <c r="T92" s="158">
        <f>T93</f>
        <v>3.1950000000000003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T92" s="20" t="s">
        <v>73</v>
      </c>
      <c r="AU92" s="20" t="s">
        <v>135</v>
      </c>
      <c r="BK92" s="159">
        <f>BK93</f>
        <v>0</v>
      </c>
    </row>
    <row r="93" s="12" customFormat="1" ht="25.92" customHeight="1">
      <c r="A93" s="12"/>
      <c r="B93" s="160"/>
      <c r="C93" s="12"/>
      <c r="D93" s="161" t="s">
        <v>73</v>
      </c>
      <c r="E93" s="162" t="s">
        <v>154</v>
      </c>
      <c r="F93" s="162" t="s">
        <v>155</v>
      </c>
      <c r="G93" s="12"/>
      <c r="H93" s="12"/>
      <c r="I93" s="163"/>
      <c r="J93" s="164">
        <f>BK93</f>
        <v>0</v>
      </c>
      <c r="K93" s="12"/>
      <c r="L93" s="160"/>
      <c r="M93" s="165"/>
      <c r="N93" s="166"/>
      <c r="O93" s="166"/>
      <c r="P93" s="167">
        <f>P94+P218+P231+P248+P314+P329</f>
        <v>0</v>
      </c>
      <c r="Q93" s="166"/>
      <c r="R93" s="167">
        <f>R94+R218+R231+R248+R314+R329</f>
        <v>5.8983530099999992</v>
      </c>
      <c r="S93" s="166"/>
      <c r="T93" s="168">
        <f>T94+T218+T231+T248+T314+T329</f>
        <v>3.1950000000000003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161" t="s">
        <v>81</v>
      </c>
      <c r="AT93" s="169" t="s">
        <v>73</v>
      </c>
      <c r="AU93" s="169" t="s">
        <v>74</v>
      </c>
      <c r="AY93" s="161" t="s">
        <v>156</v>
      </c>
      <c r="BK93" s="170">
        <f>BK94+BK218+BK231+BK248+BK314+BK329</f>
        <v>0</v>
      </c>
    </row>
    <row r="94" s="12" customFormat="1" ht="22.8" customHeight="1">
      <c r="A94" s="12"/>
      <c r="B94" s="160"/>
      <c r="C94" s="12"/>
      <c r="D94" s="161" t="s">
        <v>73</v>
      </c>
      <c r="E94" s="171" t="s">
        <v>81</v>
      </c>
      <c r="F94" s="171" t="s">
        <v>157</v>
      </c>
      <c r="G94" s="12"/>
      <c r="H94" s="12"/>
      <c r="I94" s="163"/>
      <c r="J94" s="172">
        <f>BK94</f>
        <v>0</v>
      </c>
      <c r="K94" s="12"/>
      <c r="L94" s="160"/>
      <c r="M94" s="165"/>
      <c r="N94" s="166"/>
      <c r="O94" s="166"/>
      <c r="P94" s="167">
        <f>SUM(P95:P217)</f>
        <v>0</v>
      </c>
      <c r="Q94" s="166"/>
      <c r="R94" s="167">
        <f>SUM(R95:R217)</f>
        <v>0.43217701000000003</v>
      </c>
      <c r="S94" s="166"/>
      <c r="T94" s="168">
        <f>SUM(T95:T217)</f>
        <v>3.1950000000000003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1" t="s">
        <v>81</v>
      </c>
      <c r="AT94" s="169" t="s">
        <v>73</v>
      </c>
      <c r="AU94" s="169" t="s">
        <v>81</v>
      </c>
      <c r="AY94" s="161" t="s">
        <v>156</v>
      </c>
      <c r="BK94" s="170">
        <f>SUM(BK95:BK217)</f>
        <v>0</v>
      </c>
    </row>
    <row r="95" s="2" customFormat="1" ht="37.8" customHeight="1">
      <c r="A95" s="39"/>
      <c r="B95" s="173"/>
      <c r="C95" s="174" t="s">
        <v>81</v>
      </c>
      <c r="D95" s="174" t="s">
        <v>158</v>
      </c>
      <c r="E95" s="175" t="s">
        <v>651</v>
      </c>
      <c r="F95" s="176" t="s">
        <v>652</v>
      </c>
      <c r="G95" s="177" t="s">
        <v>205</v>
      </c>
      <c r="H95" s="178">
        <v>3</v>
      </c>
      <c r="I95" s="179"/>
      <c r="J95" s="180">
        <f>ROUND(I95*H95,2)</f>
        <v>0</v>
      </c>
      <c r="K95" s="176" t="s">
        <v>162</v>
      </c>
      <c r="L95" s="40"/>
      <c r="M95" s="181" t="s">
        <v>3</v>
      </c>
      <c r="N95" s="182" t="s">
        <v>45</v>
      </c>
      <c r="O95" s="73"/>
      <c r="P95" s="183">
        <f>O95*H95</f>
        <v>0</v>
      </c>
      <c r="Q95" s="183">
        <v>0</v>
      </c>
      <c r="R95" s="183">
        <f>Q95*H95</f>
        <v>0</v>
      </c>
      <c r="S95" s="183">
        <v>0.28999999999999998</v>
      </c>
      <c r="T95" s="184">
        <f>S95*H95</f>
        <v>0.86999999999999988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163</v>
      </c>
      <c r="AT95" s="185" t="s">
        <v>158</v>
      </c>
      <c r="AU95" s="185" t="s">
        <v>22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163</v>
      </c>
      <c r="BM95" s="185" t="s">
        <v>1052</v>
      </c>
    </row>
    <row r="96" s="2" customFormat="1">
      <c r="A96" s="39"/>
      <c r="B96" s="40"/>
      <c r="C96" s="39"/>
      <c r="D96" s="187" t="s">
        <v>165</v>
      </c>
      <c r="E96" s="39"/>
      <c r="F96" s="188" t="s">
        <v>654</v>
      </c>
      <c r="G96" s="39"/>
      <c r="H96" s="39"/>
      <c r="I96" s="189"/>
      <c r="J96" s="39"/>
      <c r="K96" s="39"/>
      <c r="L96" s="40"/>
      <c r="M96" s="190"/>
      <c r="N96" s="191"/>
      <c r="O96" s="73"/>
      <c r="P96" s="73"/>
      <c r="Q96" s="73"/>
      <c r="R96" s="73"/>
      <c r="S96" s="73"/>
      <c r="T96" s="74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T96" s="20" t="s">
        <v>165</v>
      </c>
      <c r="AU96" s="20" t="s">
        <v>22</v>
      </c>
    </row>
    <row r="97" s="13" customFormat="1">
      <c r="A97" s="13"/>
      <c r="B97" s="192"/>
      <c r="C97" s="13"/>
      <c r="D97" s="193" t="s">
        <v>167</v>
      </c>
      <c r="E97" s="194" t="s">
        <v>3</v>
      </c>
      <c r="F97" s="195" t="s">
        <v>922</v>
      </c>
      <c r="G97" s="13"/>
      <c r="H97" s="196">
        <v>3</v>
      </c>
      <c r="I97" s="197"/>
      <c r="J97" s="13"/>
      <c r="K97" s="13"/>
      <c r="L97" s="192"/>
      <c r="M97" s="198"/>
      <c r="N97" s="199"/>
      <c r="O97" s="199"/>
      <c r="P97" s="199"/>
      <c r="Q97" s="199"/>
      <c r="R97" s="199"/>
      <c r="S97" s="199"/>
      <c r="T97" s="200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194" t="s">
        <v>167</v>
      </c>
      <c r="AU97" s="194" t="s">
        <v>22</v>
      </c>
      <c r="AV97" s="13" t="s">
        <v>22</v>
      </c>
      <c r="AW97" s="13" t="s">
        <v>36</v>
      </c>
      <c r="AX97" s="13" t="s">
        <v>74</v>
      </c>
      <c r="AY97" s="194" t="s">
        <v>156</v>
      </c>
    </row>
    <row r="98" s="14" customFormat="1">
      <c r="A98" s="14"/>
      <c r="B98" s="201"/>
      <c r="C98" s="14"/>
      <c r="D98" s="193" t="s">
        <v>167</v>
      </c>
      <c r="E98" s="202" t="s">
        <v>3</v>
      </c>
      <c r="F98" s="203" t="s">
        <v>174</v>
      </c>
      <c r="G98" s="14"/>
      <c r="H98" s="204">
        <v>3</v>
      </c>
      <c r="I98" s="205"/>
      <c r="J98" s="14"/>
      <c r="K98" s="14"/>
      <c r="L98" s="201"/>
      <c r="M98" s="206"/>
      <c r="N98" s="207"/>
      <c r="O98" s="207"/>
      <c r="P98" s="207"/>
      <c r="Q98" s="207"/>
      <c r="R98" s="207"/>
      <c r="S98" s="207"/>
      <c r="T98" s="208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02" t="s">
        <v>167</v>
      </c>
      <c r="AU98" s="202" t="s">
        <v>22</v>
      </c>
      <c r="AV98" s="14" t="s">
        <v>163</v>
      </c>
      <c r="AW98" s="14" t="s">
        <v>36</v>
      </c>
      <c r="AX98" s="14" t="s">
        <v>81</v>
      </c>
      <c r="AY98" s="202" t="s">
        <v>156</v>
      </c>
    </row>
    <row r="99" s="2" customFormat="1" ht="37.8" customHeight="1">
      <c r="A99" s="39"/>
      <c r="B99" s="173"/>
      <c r="C99" s="174" t="s">
        <v>22</v>
      </c>
      <c r="D99" s="174" t="s">
        <v>158</v>
      </c>
      <c r="E99" s="175" t="s">
        <v>657</v>
      </c>
      <c r="F99" s="176" t="s">
        <v>658</v>
      </c>
      <c r="G99" s="177" t="s">
        <v>205</v>
      </c>
      <c r="H99" s="178">
        <v>3</v>
      </c>
      <c r="I99" s="179"/>
      <c r="J99" s="180">
        <f>ROUND(I99*H99,2)</f>
        <v>0</v>
      </c>
      <c r="K99" s="176" t="s">
        <v>162</v>
      </c>
      <c r="L99" s="40"/>
      <c r="M99" s="181" t="s">
        <v>3</v>
      </c>
      <c r="N99" s="182" t="s">
        <v>45</v>
      </c>
      <c r="O99" s="73"/>
      <c r="P99" s="183">
        <f>O99*H99</f>
        <v>0</v>
      </c>
      <c r="Q99" s="183">
        <v>0</v>
      </c>
      <c r="R99" s="183">
        <f>Q99*H99</f>
        <v>0</v>
      </c>
      <c r="S99" s="183">
        <v>0.32500000000000001</v>
      </c>
      <c r="T99" s="184">
        <f>S99*H99</f>
        <v>0.97500000000000009</v>
      </c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R99" s="185" t="s">
        <v>163</v>
      </c>
      <c r="AT99" s="185" t="s">
        <v>158</v>
      </c>
      <c r="AU99" s="185" t="s">
        <v>22</v>
      </c>
      <c r="AY99" s="20" t="s">
        <v>156</v>
      </c>
      <c r="BE99" s="186">
        <f>IF(N99="základní",J99,0)</f>
        <v>0</v>
      </c>
      <c r="BF99" s="186">
        <f>IF(N99="snížená",J99,0)</f>
        <v>0</v>
      </c>
      <c r="BG99" s="186">
        <f>IF(N99="zákl. přenesená",J99,0)</f>
        <v>0</v>
      </c>
      <c r="BH99" s="186">
        <f>IF(N99="sníž. přenesená",J99,0)</f>
        <v>0</v>
      </c>
      <c r="BI99" s="186">
        <f>IF(N99="nulová",J99,0)</f>
        <v>0</v>
      </c>
      <c r="BJ99" s="20" t="s">
        <v>81</v>
      </c>
      <c r="BK99" s="186">
        <f>ROUND(I99*H99,2)</f>
        <v>0</v>
      </c>
      <c r="BL99" s="20" t="s">
        <v>163</v>
      </c>
      <c r="BM99" s="185" t="s">
        <v>1053</v>
      </c>
    </row>
    <row r="100" s="2" customFormat="1">
      <c r="A100" s="39"/>
      <c r="B100" s="40"/>
      <c r="C100" s="39"/>
      <c r="D100" s="187" t="s">
        <v>165</v>
      </c>
      <c r="E100" s="39"/>
      <c r="F100" s="188" t="s">
        <v>660</v>
      </c>
      <c r="G100" s="39"/>
      <c r="H100" s="39"/>
      <c r="I100" s="189"/>
      <c r="J100" s="39"/>
      <c r="K100" s="39"/>
      <c r="L100" s="40"/>
      <c r="M100" s="190"/>
      <c r="N100" s="191"/>
      <c r="O100" s="73"/>
      <c r="P100" s="73"/>
      <c r="Q100" s="73"/>
      <c r="R100" s="73"/>
      <c r="S100" s="73"/>
      <c r="T100" s="74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T100" s="20" t="s">
        <v>165</v>
      </c>
      <c r="AU100" s="20" t="s">
        <v>22</v>
      </c>
    </row>
    <row r="101" s="2" customFormat="1" ht="37.8" customHeight="1">
      <c r="A101" s="39"/>
      <c r="B101" s="173"/>
      <c r="C101" s="174" t="s">
        <v>175</v>
      </c>
      <c r="D101" s="174" t="s">
        <v>158</v>
      </c>
      <c r="E101" s="175" t="s">
        <v>661</v>
      </c>
      <c r="F101" s="176" t="s">
        <v>662</v>
      </c>
      <c r="G101" s="177" t="s">
        <v>205</v>
      </c>
      <c r="H101" s="178">
        <v>3</v>
      </c>
      <c r="I101" s="179"/>
      <c r="J101" s="180">
        <f>ROUND(I101*H101,2)</f>
        <v>0</v>
      </c>
      <c r="K101" s="176" t="s">
        <v>162</v>
      </c>
      <c r="L101" s="40"/>
      <c r="M101" s="181" t="s">
        <v>3</v>
      </c>
      <c r="N101" s="182" t="s">
        <v>45</v>
      </c>
      <c r="O101" s="73"/>
      <c r="P101" s="183">
        <f>O101*H101</f>
        <v>0</v>
      </c>
      <c r="Q101" s="183">
        <v>0</v>
      </c>
      <c r="R101" s="183">
        <f>Q101*H101</f>
        <v>0</v>
      </c>
      <c r="S101" s="183">
        <v>0.22</v>
      </c>
      <c r="T101" s="184">
        <f>S101*H101</f>
        <v>0.66000000000000003</v>
      </c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R101" s="185" t="s">
        <v>163</v>
      </c>
      <c r="AT101" s="185" t="s">
        <v>158</v>
      </c>
      <c r="AU101" s="185" t="s">
        <v>22</v>
      </c>
      <c r="AY101" s="20" t="s">
        <v>156</v>
      </c>
      <c r="BE101" s="186">
        <f>IF(N101="základní",J101,0)</f>
        <v>0</v>
      </c>
      <c r="BF101" s="186">
        <f>IF(N101="snížená",J101,0)</f>
        <v>0</v>
      </c>
      <c r="BG101" s="186">
        <f>IF(N101="zákl. přenesená",J101,0)</f>
        <v>0</v>
      </c>
      <c r="BH101" s="186">
        <f>IF(N101="sníž. přenesená",J101,0)</f>
        <v>0</v>
      </c>
      <c r="BI101" s="186">
        <f>IF(N101="nulová",J101,0)</f>
        <v>0</v>
      </c>
      <c r="BJ101" s="20" t="s">
        <v>81</v>
      </c>
      <c r="BK101" s="186">
        <f>ROUND(I101*H101,2)</f>
        <v>0</v>
      </c>
      <c r="BL101" s="20" t="s">
        <v>163</v>
      </c>
      <c r="BM101" s="185" t="s">
        <v>1054</v>
      </c>
    </row>
    <row r="102" s="2" customFormat="1">
      <c r="A102" s="39"/>
      <c r="B102" s="40"/>
      <c r="C102" s="39"/>
      <c r="D102" s="187" t="s">
        <v>165</v>
      </c>
      <c r="E102" s="39"/>
      <c r="F102" s="188" t="s">
        <v>664</v>
      </c>
      <c r="G102" s="39"/>
      <c r="H102" s="39"/>
      <c r="I102" s="189"/>
      <c r="J102" s="39"/>
      <c r="K102" s="39"/>
      <c r="L102" s="40"/>
      <c r="M102" s="190"/>
      <c r="N102" s="191"/>
      <c r="O102" s="73"/>
      <c r="P102" s="73"/>
      <c r="Q102" s="73"/>
      <c r="R102" s="73"/>
      <c r="S102" s="73"/>
      <c r="T102" s="74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T102" s="20" t="s">
        <v>165</v>
      </c>
      <c r="AU102" s="20" t="s">
        <v>22</v>
      </c>
    </row>
    <row r="103" s="2" customFormat="1" ht="24.15" customHeight="1">
      <c r="A103" s="39"/>
      <c r="B103" s="173"/>
      <c r="C103" s="174" t="s">
        <v>163</v>
      </c>
      <c r="D103" s="174" t="s">
        <v>158</v>
      </c>
      <c r="E103" s="175" t="s">
        <v>665</v>
      </c>
      <c r="F103" s="176" t="s">
        <v>666</v>
      </c>
      <c r="G103" s="177" t="s">
        <v>205</v>
      </c>
      <c r="H103" s="178">
        <v>7.5</v>
      </c>
      <c r="I103" s="179"/>
      <c r="J103" s="180">
        <f>ROUND(I103*H103,2)</f>
        <v>0</v>
      </c>
      <c r="K103" s="176" t="s">
        <v>162</v>
      </c>
      <c r="L103" s="40"/>
      <c r="M103" s="181" t="s">
        <v>3</v>
      </c>
      <c r="N103" s="182" t="s">
        <v>45</v>
      </c>
      <c r="O103" s="73"/>
      <c r="P103" s="183">
        <f>O103*H103</f>
        <v>0</v>
      </c>
      <c r="Q103" s="183">
        <v>4.0000000000000003E-05</v>
      </c>
      <c r="R103" s="183">
        <f>Q103*H103</f>
        <v>0.00030000000000000003</v>
      </c>
      <c r="S103" s="183">
        <v>0.091999999999999998</v>
      </c>
      <c r="T103" s="184">
        <f>S103*H103</f>
        <v>0.68999999999999995</v>
      </c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R103" s="185" t="s">
        <v>163</v>
      </c>
      <c r="AT103" s="185" t="s">
        <v>158</v>
      </c>
      <c r="AU103" s="185" t="s">
        <v>22</v>
      </c>
      <c r="AY103" s="20" t="s">
        <v>156</v>
      </c>
      <c r="BE103" s="186">
        <f>IF(N103="základní",J103,0)</f>
        <v>0</v>
      </c>
      <c r="BF103" s="186">
        <f>IF(N103="snížená",J103,0)</f>
        <v>0</v>
      </c>
      <c r="BG103" s="186">
        <f>IF(N103="zákl. přenesená",J103,0)</f>
        <v>0</v>
      </c>
      <c r="BH103" s="186">
        <f>IF(N103="sníž. přenesená",J103,0)</f>
        <v>0</v>
      </c>
      <c r="BI103" s="186">
        <f>IF(N103="nulová",J103,0)</f>
        <v>0</v>
      </c>
      <c r="BJ103" s="20" t="s">
        <v>81</v>
      </c>
      <c r="BK103" s="186">
        <f>ROUND(I103*H103,2)</f>
        <v>0</v>
      </c>
      <c r="BL103" s="20" t="s">
        <v>163</v>
      </c>
      <c r="BM103" s="185" t="s">
        <v>1055</v>
      </c>
    </row>
    <row r="104" s="2" customFormat="1">
      <c r="A104" s="39"/>
      <c r="B104" s="40"/>
      <c r="C104" s="39"/>
      <c r="D104" s="187" t="s">
        <v>165</v>
      </c>
      <c r="E104" s="39"/>
      <c r="F104" s="188" t="s">
        <v>668</v>
      </c>
      <c r="G104" s="39"/>
      <c r="H104" s="39"/>
      <c r="I104" s="189"/>
      <c r="J104" s="39"/>
      <c r="K104" s="39"/>
      <c r="L104" s="40"/>
      <c r="M104" s="190"/>
      <c r="N104" s="191"/>
      <c r="O104" s="73"/>
      <c r="P104" s="73"/>
      <c r="Q104" s="73"/>
      <c r="R104" s="73"/>
      <c r="S104" s="73"/>
      <c r="T104" s="74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T104" s="20" t="s">
        <v>165</v>
      </c>
      <c r="AU104" s="20" t="s">
        <v>22</v>
      </c>
    </row>
    <row r="105" s="13" customFormat="1">
      <c r="A105" s="13"/>
      <c r="B105" s="192"/>
      <c r="C105" s="13"/>
      <c r="D105" s="193" t="s">
        <v>167</v>
      </c>
      <c r="E105" s="194" t="s">
        <v>3</v>
      </c>
      <c r="F105" s="195" t="s">
        <v>926</v>
      </c>
      <c r="G105" s="13"/>
      <c r="H105" s="196">
        <v>7.5</v>
      </c>
      <c r="I105" s="197"/>
      <c r="J105" s="13"/>
      <c r="K105" s="13"/>
      <c r="L105" s="192"/>
      <c r="M105" s="198"/>
      <c r="N105" s="199"/>
      <c r="O105" s="199"/>
      <c r="P105" s="199"/>
      <c r="Q105" s="199"/>
      <c r="R105" s="199"/>
      <c r="S105" s="199"/>
      <c r="T105" s="200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194" t="s">
        <v>167</v>
      </c>
      <c r="AU105" s="194" t="s">
        <v>22</v>
      </c>
      <c r="AV105" s="13" t="s">
        <v>22</v>
      </c>
      <c r="AW105" s="13" t="s">
        <v>36</v>
      </c>
      <c r="AX105" s="13" t="s">
        <v>74</v>
      </c>
      <c r="AY105" s="194" t="s">
        <v>156</v>
      </c>
    </row>
    <row r="106" s="14" customFormat="1">
      <c r="A106" s="14"/>
      <c r="B106" s="201"/>
      <c r="C106" s="14"/>
      <c r="D106" s="193" t="s">
        <v>167</v>
      </c>
      <c r="E106" s="202" t="s">
        <v>3</v>
      </c>
      <c r="F106" s="203" t="s">
        <v>174</v>
      </c>
      <c r="G106" s="14"/>
      <c r="H106" s="204">
        <v>7.5</v>
      </c>
      <c r="I106" s="205"/>
      <c r="J106" s="14"/>
      <c r="K106" s="14"/>
      <c r="L106" s="201"/>
      <c r="M106" s="206"/>
      <c r="N106" s="207"/>
      <c r="O106" s="207"/>
      <c r="P106" s="207"/>
      <c r="Q106" s="207"/>
      <c r="R106" s="207"/>
      <c r="S106" s="207"/>
      <c r="T106" s="208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02" t="s">
        <v>167</v>
      </c>
      <c r="AU106" s="202" t="s">
        <v>22</v>
      </c>
      <c r="AV106" s="14" t="s">
        <v>163</v>
      </c>
      <c r="AW106" s="14" t="s">
        <v>36</v>
      </c>
      <c r="AX106" s="14" t="s">
        <v>81</v>
      </c>
      <c r="AY106" s="202" t="s">
        <v>156</v>
      </c>
    </row>
    <row r="107" s="2" customFormat="1" ht="49.05" customHeight="1">
      <c r="A107" s="39"/>
      <c r="B107" s="173"/>
      <c r="C107" s="174" t="s">
        <v>186</v>
      </c>
      <c r="D107" s="174" t="s">
        <v>158</v>
      </c>
      <c r="E107" s="175" t="s">
        <v>159</v>
      </c>
      <c r="F107" s="176" t="s">
        <v>160</v>
      </c>
      <c r="G107" s="177" t="s">
        <v>161</v>
      </c>
      <c r="H107" s="178">
        <v>3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0.036900000000000002</v>
      </c>
      <c r="R107" s="183">
        <f>Q107*H107</f>
        <v>0.11070000000000001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1056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166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13" customFormat="1">
      <c r="A109" s="13"/>
      <c r="B109" s="192"/>
      <c r="C109" s="13"/>
      <c r="D109" s="193" t="s">
        <v>167</v>
      </c>
      <c r="E109" s="194" t="s">
        <v>3</v>
      </c>
      <c r="F109" s="195" t="s">
        <v>180</v>
      </c>
      <c r="G109" s="13"/>
      <c r="H109" s="196">
        <v>3</v>
      </c>
      <c r="I109" s="197"/>
      <c r="J109" s="13"/>
      <c r="K109" s="13"/>
      <c r="L109" s="192"/>
      <c r="M109" s="198"/>
      <c r="N109" s="199"/>
      <c r="O109" s="199"/>
      <c r="P109" s="199"/>
      <c r="Q109" s="199"/>
      <c r="R109" s="199"/>
      <c r="S109" s="199"/>
      <c r="T109" s="200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194" t="s">
        <v>167</v>
      </c>
      <c r="AU109" s="194" t="s">
        <v>22</v>
      </c>
      <c r="AV109" s="13" t="s">
        <v>22</v>
      </c>
      <c r="AW109" s="13" t="s">
        <v>36</v>
      </c>
      <c r="AX109" s="13" t="s">
        <v>74</v>
      </c>
      <c r="AY109" s="194" t="s">
        <v>156</v>
      </c>
    </row>
    <row r="110" s="14" customFormat="1">
      <c r="A110" s="14"/>
      <c r="B110" s="201"/>
      <c r="C110" s="14"/>
      <c r="D110" s="193" t="s">
        <v>167</v>
      </c>
      <c r="E110" s="202" t="s">
        <v>3</v>
      </c>
      <c r="F110" s="203" t="s">
        <v>174</v>
      </c>
      <c r="G110" s="14"/>
      <c r="H110" s="204">
        <v>3</v>
      </c>
      <c r="I110" s="205"/>
      <c r="J110" s="14"/>
      <c r="K110" s="14"/>
      <c r="L110" s="201"/>
      <c r="M110" s="206"/>
      <c r="N110" s="207"/>
      <c r="O110" s="207"/>
      <c r="P110" s="207"/>
      <c r="Q110" s="207"/>
      <c r="R110" s="207"/>
      <c r="S110" s="207"/>
      <c r="T110" s="208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02" t="s">
        <v>167</v>
      </c>
      <c r="AU110" s="202" t="s">
        <v>22</v>
      </c>
      <c r="AV110" s="14" t="s">
        <v>163</v>
      </c>
      <c r="AW110" s="14" t="s">
        <v>36</v>
      </c>
      <c r="AX110" s="14" t="s">
        <v>81</v>
      </c>
      <c r="AY110" s="202" t="s">
        <v>156</v>
      </c>
    </row>
    <row r="111" s="2" customFormat="1" ht="49.05" customHeight="1">
      <c r="A111" s="39"/>
      <c r="B111" s="173"/>
      <c r="C111" s="174" t="s">
        <v>191</v>
      </c>
      <c r="D111" s="174" t="s">
        <v>158</v>
      </c>
      <c r="E111" s="175" t="s">
        <v>176</v>
      </c>
      <c r="F111" s="176" t="s">
        <v>177</v>
      </c>
      <c r="G111" s="177" t="s">
        <v>161</v>
      </c>
      <c r="H111" s="178">
        <v>1.5</v>
      </c>
      <c r="I111" s="179"/>
      <c r="J111" s="180">
        <f>ROUND(I111*H111,2)</f>
        <v>0</v>
      </c>
      <c r="K111" s="176" t="s">
        <v>162</v>
      </c>
      <c r="L111" s="40"/>
      <c r="M111" s="181" t="s">
        <v>3</v>
      </c>
      <c r="N111" s="182" t="s">
        <v>45</v>
      </c>
      <c r="O111" s="73"/>
      <c r="P111" s="183">
        <f>O111*H111</f>
        <v>0</v>
      </c>
      <c r="Q111" s="183">
        <v>0.036900000000000002</v>
      </c>
      <c r="R111" s="183">
        <f>Q111*H111</f>
        <v>0.055350000000000003</v>
      </c>
      <c r="S111" s="183">
        <v>0</v>
      </c>
      <c r="T111" s="184">
        <f>S111*H111</f>
        <v>0</v>
      </c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R111" s="185" t="s">
        <v>163</v>
      </c>
      <c r="AT111" s="185" t="s">
        <v>158</v>
      </c>
      <c r="AU111" s="185" t="s">
        <v>22</v>
      </c>
      <c r="AY111" s="20" t="s">
        <v>156</v>
      </c>
      <c r="BE111" s="186">
        <f>IF(N111="základní",J111,0)</f>
        <v>0</v>
      </c>
      <c r="BF111" s="186">
        <f>IF(N111="snížená",J111,0)</f>
        <v>0</v>
      </c>
      <c r="BG111" s="186">
        <f>IF(N111="zákl. přenesená",J111,0)</f>
        <v>0</v>
      </c>
      <c r="BH111" s="186">
        <f>IF(N111="sníž. přenesená",J111,0)</f>
        <v>0</v>
      </c>
      <c r="BI111" s="186">
        <f>IF(N111="nulová",J111,0)</f>
        <v>0</v>
      </c>
      <c r="BJ111" s="20" t="s">
        <v>81</v>
      </c>
      <c r="BK111" s="186">
        <f>ROUND(I111*H111,2)</f>
        <v>0</v>
      </c>
      <c r="BL111" s="20" t="s">
        <v>163</v>
      </c>
      <c r="BM111" s="185" t="s">
        <v>1057</v>
      </c>
    </row>
    <row r="112" s="2" customFormat="1">
      <c r="A112" s="39"/>
      <c r="B112" s="40"/>
      <c r="C112" s="39"/>
      <c r="D112" s="187" t="s">
        <v>165</v>
      </c>
      <c r="E112" s="39"/>
      <c r="F112" s="188" t="s">
        <v>179</v>
      </c>
      <c r="G112" s="39"/>
      <c r="H112" s="39"/>
      <c r="I112" s="189"/>
      <c r="J112" s="39"/>
      <c r="K112" s="39"/>
      <c r="L112" s="40"/>
      <c r="M112" s="190"/>
      <c r="N112" s="191"/>
      <c r="O112" s="73"/>
      <c r="P112" s="73"/>
      <c r="Q112" s="73"/>
      <c r="R112" s="73"/>
      <c r="S112" s="73"/>
      <c r="T112" s="74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T112" s="20" t="s">
        <v>165</v>
      </c>
      <c r="AU112" s="20" t="s">
        <v>22</v>
      </c>
    </row>
    <row r="113" s="2" customFormat="1" ht="16.5" customHeight="1">
      <c r="A113" s="39"/>
      <c r="B113" s="173"/>
      <c r="C113" s="174" t="s">
        <v>197</v>
      </c>
      <c r="D113" s="174" t="s">
        <v>158</v>
      </c>
      <c r="E113" s="175" t="s">
        <v>181</v>
      </c>
      <c r="F113" s="176" t="s">
        <v>182</v>
      </c>
      <c r="G113" s="177" t="s">
        <v>161</v>
      </c>
      <c r="H113" s="178">
        <v>16</v>
      </c>
      <c r="I113" s="179"/>
      <c r="J113" s="180">
        <f>ROUND(I113*H113,2)</f>
        <v>0</v>
      </c>
      <c r="K113" s="176" t="s">
        <v>162</v>
      </c>
      <c r="L113" s="40"/>
      <c r="M113" s="181" t="s">
        <v>3</v>
      </c>
      <c r="N113" s="182" t="s">
        <v>45</v>
      </c>
      <c r="O113" s="73"/>
      <c r="P113" s="183">
        <f>O113*H113</f>
        <v>0</v>
      </c>
      <c r="Q113" s="183">
        <v>0.00055999999999999995</v>
      </c>
      <c r="R113" s="183">
        <f>Q113*H113</f>
        <v>0.0089599999999999992</v>
      </c>
      <c r="S113" s="183">
        <v>0</v>
      </c>
      <c r="T113" s="184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185" t="s">
        <v>163</v>
      </c>
      <c r="AT113" s="185" t="s">
        <v>158</v>
      </c>
      <c r="AU113" s="185" t="s">
        <v>22</v>
      </c>
      <c r="AY113" s="20" t="s">
        <v>156</v>
      </c>
      <c r="BE113" s="186">
        <f>IF(N113="základní",J113,0)</f>
        <v>0</v>
      </c>
      <c r="BF113" s="186">
        <f>IF(N113="snížená",J113,0)</f>
        <v>0</v>
      </c>
      <c r="BG113" s="186">
        <f>IF(N113="zákl. přenesená",J113,0)</f>
        <v>0</v>
      </c>
      <c r="BH113" s="186">
        <f>IF(N113="sníž. přenesená",J113,0)</f>
        <v>0</v>
      </c>
      <c r="BI113" s="186">
        <f>IF(N113="nulová",J113,0)</f>
        <v>0</v>
      </c>
      <c r="BJ113" s="20" t="s">
        <v>81</v>
      </c>
      <c r="BK113" s="186">
        <f>ROUND(I113*H113,2)</f>
        <v>0</v>
      </c>
      <c r="BL113" s="20" t="s">
        <v>163</v>
      </c>
      <c r="BM113" s="185" t="s">
        <v>1058</v>
      </c>
    </row>
    <row r="114" s="2" customFormat="1">
      <c r="A114" s="39"/>
      <c r="B114" s="40"/>
      <c r="C114" s="39"/>
      <c r="D114" s="187" t="s">
        <v>165</v>
      </c>
      <c r="E114" s="39"/>
      <c r="F114" s="188" t="s">
        <v>184</v>
      </c>
      <c r="G114" s="39"/>
      <c r="H114" s="39"/>
      <c r="I114" s="189"/>
      <c r="J114" s="39"/>
      <c r="K114" s="39"/>
      <c r="L114" s="40"/>
      <c r="M114" s="190"/>
      <c r="N114" s="191"/>
      <c r="O114" s="73"/>
      <c r="P114" s="73"/>
      <c r="Q114" s="73"/>
      <c r="R114" s="73"/>
      <c r="S114" s="73"/>
      <c r="T114" s="74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20" t="s">
        <v>165</v>
      </c>
      <c r="AU114" s="20" t="s">
        <v>22</v>
      </c>
    </row>
    <row r="115" s="13" customFormat="1">
      <c r="A115" s="13"/>
      <c r="B115" s="192"/>
      <c r="C115" s="13"/>
      <c r="D115" s="193" t="s">
        <v>167</v>
      </c>
      <c r="E115" s="194" t="s">
        <v>3</v>
      </c>
      <c r="F115" s="195" t="s">
        <v>1059</v>
      </c>
      <c r="G115" s="13"/>
      <c r="H115" s="196">
        <v>16</v>
      </c>
      <c r="I115" s="197"/>
      <c r="J115" s="13"/>
      <c r="K115" s="13"/>
      <c r="L115" s="192"/>
      <c r="M115" s="198"/>
      <c r="N115" s="199"/>
      <c r="O115" s="199"/>
      <c r="P115" s="199"/>
      <c r="Q115" s="199"/>
      <c r="R115" s="199"/>
      <c r="S115" s="199"/>
      <c r="T115" s="200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194" t="s">
        <v>167</v>
      </c>
      <c r="AU115" s="194" t="s">
        <v>22</v>
      </c>
      <c r="AV115" s="13" t="s">
        <v>22</v>
      </c>
      <c r="AW115" s="13" t="s">
        <v>36</v>
      </c>
      <c r="AX115" s="13" t="s">
        <v>74</v>
      </c>
      <c r="AY115" s="194" t="s">
        <v>156</v>
      </c>
    </row>
    <row r="116" s="14" customFormat="1">
      <c r="A116" s="14"/>
      <c r="B116" s="201"/>
      <c r="C116" s="14"/>
      <c r="D116" s="193" t="s">
        <v>167</v>
      </c>
      <c r="E116" s="202" t="s">
        <v>3</v>
      </c>
      <c r="F116" s="203" t="s">
        <v>174</v>
      </c>
      <c r="G116" s="14"/>
      <c r="H116" s="204">
        <v>16</v>
      </c>
      <c r="I116" s="205"/>
      <c r="J116" s="14"/>
      <c r="K116" s="14"/>
      <c r="L116" s="201"/>
      <c r="M116" s="206"/>
      <c r="N116" s="207"/>
      <c r="O116" s="207"/>
      <c r="P116" s="207"/>
      <c r="Q116" s="207"/>
      <c r="R116" s="207"/>
      <c r="S116" s="207"/>
      <c r="T116" s="208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02" t="s">
        <v>167</v>
      </c>
      <c r="AU116" s="202" t="s">
        <v>22</v>
      </c>
      <c r="AV116" s="14" t="s">
        <v>163</v>
      </c>
      <c r="AW116" s="14" t="s">
        <v>36</v>
      </c>
      <c r="AX116" s="14" t="s">
        <v>81</v>
      </c>
      <c r="AY116" s="202" t="s">
        <v>156</v>
      </c>
    </row>
    <row r="117" s="2" customFormat="1" ht="16.5" customHeight="1">
      <c r="A117" s="39"/>
      <c r="B117" s="173"/>
      <c r="C117" s="174" t="s">
        <v>202</v>
      </c>
      <c r="D117" s="174" t="s">
        <v>158</v>
      </c>
      <c r="E117" s="175" t="s">
        <v>187</v>
      </c>
      <c r="F117" s="176" t="s">
        <v>188</v>
      </c>
      <c r="G117" s="177" t="s">
        <v>161</v>
      </c>
      <c r="H117" s="178">
        <v>16</v>
      </c>
      <c r="I117" s="179"/>
      <c r="J117" s="180">
        <f>ROUND(I117*H117,2)</f>
        <v>0</v>
      </c>
      <c r="K117" s="176" t="s">
        <v>162</v>
      </c>
      <c r="L117" s="40"/>
      <c r="M117" s="181" t="s">
        <v>3</v>
      </c>
      <c r="N117" s="182" t="s">
        <v>45</v>
      </c>
      <c r="O117" s="73"/>
      <c r="P117" s="183">
        <f>O117*H117</f>
        <v>0</v>
      </c>
      <c r="Q117" s="183">
        <v>0</v>
      </c>
      <c r="R117" s="183">
        <f>Q117*H117</f>
        <v>0</v>
      </c>
      <c r="S117" s="183">
        <v>0</v>
      </c>
      <c r="T117" s="184">
        <f>S117*H117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R117" s="185" t="s">
        <v>163</v>
      </c>
      <c r="AT117" s="185" t="s">
        <v>158</v>
      </c>
      <c r="AU117" s="185" t="s">
        <v>22</v>
      </c>
      <c r="AY117" s="20" t="s">
        <v>156</v>
      </c>
      <c r="BE117" s="186">
        <f>IF(N117="základní",J117,0)</f>
        <v>0</v>
      </c>
      <c r="BF117" s="186">
        <f>IF(N117="snížená",J117,0)</f>
        <v>0</v>
      </c>
      <c r="BG117" s="186">
        <f>IF(N117="zákl. přenesená",J117,0)</f>
        <v>0</v>
      </c>
      <c r="BH117" s="186">
        <f>IF(N117="sníž. přenesená",J117,0)</f>
        <v>0</v>
      </c>
      <c r="BI117" s="186">
        <f>IF(N117="nulová",J117,0)</f>
        <v>0</v>
      </c>
      <c r="BJ117" s="20" t="s">
        <v>81</v>
      </c>
      <c r="BK117" s="186">
        <f>ROUND(I117*H117,2)</f>
        <v>0</v>
      </c>
      <c r="BL117" s="20" t="s">
        <v>163</v>
      </c>
      <c r="BM117" s="185" t="s">
        <v>1060</v>
      </c>
    </row>
    <row r="118" s="2" customFormat="1">
      <c r="A118" s="39"/>
      <c r="B118" s="40"/>
      <c r="C118" s="39"/>
      <c r="D118" s="187" t="s">
        <v>165</v>
      </c>
      <c r="E118" s="39"/>
      <c r="F118" s="188" t="s">
        <v>190</v>
      </c>
      <c r="G118" s="39"/>
      <c r="H118" s="39"/>
      <c r="I118" s="189"/>
      <c r="J118" s="39"/>
      <c r="K118" s="39"/>
      <c r="L118" s="40"/>
      <c r="M118" s="190"/>
      <c r="N118" s="191"/>
      <c r="O118" s="73"/>
      <c r="P118" s="73"/>
      <c r="Q118" s="73"/>
      <c r="R118" s="73"/>
      <c r="S118" s="73"/>
      <c r="T118" s="74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20" t="s">
        <v>165</v>
      </c>
      <c r="AU118" s="20" t="s">
        <v>22</v>
      </c>
    </row>
    <row r="119" s="2" customFormat="1" ht="24.15" customHeight="1">
      <c r="A119" s="39"/>
      <c r="B119" s="173"/>
      <c r="C119" s="174" t="s">
        <v>209</v>
      </c>
      <c r="D119" s="174" t="s">
        <v>158</v>
      </c>
      <c r="E119" s="175" t="s">
        <v>678</v>
      </c>
      <c r="F119" s="176" t="s">
        <v>679</v>
      </c>
      <c r="G119" s="177" t="s">
        <v>161</v>
      </c>
      <c r="H119" s="178">
        <v>7</v>
      </c>
      <c r="I119" s="179"/>
      <c r="J119" s="180">
        <f>ROUND(I119*H119,2)</f>
        <v>0</v>
      </c>
      <c r="K119" s="176" t="s">
        <v>162</v>
      </c>
      <c r="L119" s="40"/>
      <c r="M119" s="181" t="s">
        <v>3</v>
      </c>
      <c r="N119" s="182" t="s">
        <v>45</v>
      </c>
      <c r="O119" s="73"/>
      <c r="P119" s="183">
        <f>O119*H119</f>
        <v>0</v>
      </c>
      <c r="Q119" s="183">
        <v>0.00010000000000000001</v>
      </c>
      <c r="R119" s="183">
        <f>Q119*H119</f>
        <v>0.00069999999999999999</v>
      </c>
      <c r="S119" s="183">
        <v>0</v>
      </c>
      <c r="T119" s="184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185" t="s">
        <v>163</v>
      </c>
      <c r="AT119" s="185" t="s">
        <v>158</v>
      </c>
      <c r="AU119" s="185" t="s">
        <v>22</v>
      </c>
      <c r="AY119" s="20" t="s">
        <v>156</v>
      </c>
      <c r="BE119" s="186">
        <f>IF(N119="základní",J119,0)</f>
        <v>0</v>
      </c>
      <c r="BF119" s="186">
        <f>IF(N119="snížená",J119,0)</f>
        <v>0</v>
      </c>
      <c r="BG119" s="186">
        <f>IF(N119="zákl. přenesená",J119,0)</f>
        <v>0</v>
      </c>
      <c r="BH119" s="186">
        <f>IF(N119="sníž. přenesená",J119,0)</f>
        <v>0</v>
      </c>
      <c r="BI119" s="186">
        <f>IF(N119="nulová",J119,0)</f>
        <v>0</v>
      </c>
      <c r="BJ119" s="20" t="s">
        <v>81</v>
      </c>
      <c r="BK119" s="186">
        <f>ROUND(I119*H119,2)</f>
        <v>0</v>
      </c>
      <c r="BL119" s="20" t="s">
        <v>163</v>
      </c>
      <c r="BM119" s="185" t="s">
        <v>1061</v>
      </c>
    </row>
    <row r="120" s="2" customFormat="1">
      <c r="A120" s="39"/>
      <c r="B120" s="40"/>
      <c r="C120" s="39"/>
      <c r="D120" s="187" t="s">
        <v>165</v>
      </c>
      <c r="E120" s="39"/>
      <c r="F120" s="188" t="s">
        <v>681</v>
      </c>
      <c r="G120" s="39"/>
      <c r="H120" s="39"/>
      <c r="I120" s="189"/>
      <c r="J120" s="39"/>
      <c r="K120" s="39"/>
      <c r="L120" s="40"/>
      <c r="M120" s="190"/>
      <c r="N120" s="191"/>
      <c r="O120" s="73"/>
      <c r="P120" s="73"/>
      <c r="Q120" s="73"/>
      <c r="R120" s="73"/>
      <c r="S120" s="73"/>
      <c r="T120" s="74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20" t="s">
        <v>165</v>
      </c>
      <c r="AU120" s="20" t="s">
        <v>22</v>
      </c>
    </row>
    <row r="121" s="13" customFormat="1">
      <c r="A121" s="13"/>
      <c r="B121" s="192"/>
      <c r="C121" s="13"/>
      <c r="D121" s="193" t="s">
        <v>167</v>
      </c>
      <c r="E121" s="194" t="s">
        <v>3</v>
      </c>
      <c r="F121" s="195" t="s">
        <v>933</v>
      </c>
      <c r="G121" s="13"/>
      <c r="H121" s="196">
        <v>7</v>
      </c>
      <c r="I121" s="197"/>
      <c r="J121" s="13"/>
      <c r="K121" s="13"/>
      <c r="L121" s="192"/>
      <c r="M121" s="198"/>
      <c r="N121" s="199"/>
      <c r="O121" s="199"/>
      <c r="P121" s="199"/>
      <c r="Q121" s="199"/>
      <c r="R121" s="199"/>
      <c r="S121" s="199"/>
      <c r="T121" s="200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194" t="s">
        <v>167</v>
      </c>
      <c r="AU121" s="194" t="s">
        <v>22</v>
      </c>
      <c r="AV121" s="13" t="s">
        <v>22</v>
      </c>
      <c r="AW121" s="13" t="s">
        <v>36</v>
      </c>
      <c r="AX121" s="13" t="s">
        <v>74</v>
      </c>
      <c r="AY121" s="194" t="s">
        <v>156</v>
      </c>
    </row>
    <row r="122" s="14" customFormat="1">
      <c r="A122" s="14"/>
      <c r="B122" s="201"/>
      <c r="C122" s="14"/>
      <c r="D122" s="193" t="s">
        <v>167</v>
      </c>
      <c r="E122" s="202" t="s">
        <v>3</v>
      </c>
      <c r="F122" s="203" t="s">
        <v>174</v>
      </c>
      <c r="G122" s="14"/>
      <c r="H122" s="204">
        <v>7</v>
      </c>
      <c r="I122" s="205"/>
      <c r="J122" s="14"/>
      <c r="K122" s="14"/>
      <c r="L122" s="201"/>
      <c r="M122" s="206"/>
      <c r="N122" s="207"/>
      <c r="O122" s="207"/>
      <c r="P122" s="207"/>
      <c r="Q122" s="207"/>
      <c r="R122" s="207"/>
      <c r="S122" s="207"/>
      <c r="T122" s="208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02" t="s">
        <v>167</v>
      </c>
      <c r="AU122" s="202" t="s">
        <v>22</v>
      </c>
      <c r="AV122" s="14" t="s">
        <v>163</v>
      </c>
      <c r="AW122" s="14" t="s">
        <v>36</v>
      </c>
      <c r="AX122" s="14" t="s">
        <v>81</v>
      </c>
      <c r="AY122" s="202" t="s">
        <v>156</v>
      </c>
    </row>
    <row r="123" s="2" customFormat="1" ht="24.15" customHeight="1">
      <c r="A123" s="39"/>
      <c r="B123" s="173"/>
      <c r="C123" s="174" t="s">
        <v>221</v>
      </c>
      <c r="D123" s="174" t="s">
        <v>158</v>
      </c>
      <c r="E123" s="175" t="s">
        <v>684</v>
      </c>
      <c r="F123" s="176" t="s">
        <v>685</v>
      </c>
      <c r="G123" s="177" t="s">
        <v>161</v>
      </c>
      <c r="H123" s="178">
        <v>7</v>
      </c>
      <c r="I123" s="179"/>
      <c r="J123" s="180">
        <f>ROUND(I123*H123,2)</f>
        <v>0</v>
      </c>
      <c r="K123" s="176" t="s">
        <v>162</v>
      </c>
      <c r="L123" s="40"/>
      <c r="M123" s="181" t="s">
        <v>3</v>
      </c>
      <c r="N123" s="182" t="s">
        <v>45</v>
      </c>
      <c r="O123" s="73"/>
      <c r="P123" s="183">
        <f>O123*H123</f>
        <v>0</v>
      </c>
      <c r="Q123" s="183">
        <v>0</v>
      </c>
      <c r="R123" s="183">
        <f>Q123*H123</f>
        <v>0</v>
      </c>
      <c r="S123" s="183">
        <v>0</v>
      </c>
      <c r="T123" s="184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185" t="s">
        <v>163</v>
      </c>
      <c r="AT123" s="185" t="s">
        <v>158</v>
      </c>
      <c r="AU123" s="185" t="s">
        <v>22</v>
      </c>
      <c r="AY123" s="20" t="s">
        <v>156</v>
      </c>
      <c r="BE123" s="186">
        <f>IF(N123="základní",J123,0)</f>
        <v>0</v>
      </c>
      <c r="BF123" s="186">
        <f>IF(N123="snížená",J123,0)</f>
        <v>0</v>
      </c>
      <c r="BG123" s="186">
        <f>IF(N123="zákl. přenesená",J123,0)</f>
        <v>0</v>
      </c>
      <c r="BH123" s="186">
        <f>IF(N123="sníž. přenesená",J123,0)</f>
        <v>0</v>
      </c>
      <c r="BI123" s="186">
        <f>IF(N123="nulová",J123,0)</f>
        <v>0</v>
      </c>
      <c r="BJ123" s="20" t="s">
        <v>81</v>
      </c>
      <c r="BK123" s="186">
        <f>ROUND(I123*H123,2)</f>
        <v>0</v>
      </c>
      <c r="BL123" s="20" t="s">
        <v>163</v>
      </c>
      <c r="BM123" s="185" t="s">
        <v>1062</v>
      </c>
    </row>
    <row r="124" s="2" customFormat="1">
      <c r="A124" s="39"/>
      <c r="B124" s="40"/>
      <c r="C124" s="39"/>
      <c r="D124" s="187" t="s">
        <v>165</v>
      </c>
      <c r="E124" s="39"/>
      <c r="F124" s="188" t="s">
        <v>687</v>
      </c>
      <c r="G124" s="39"/>
      <c r="H124" s="39"/>
      <c r="I124" s="189"/>
      <c r="J124" s="39"/>
      <c r="K124" s="39"/>
      <c r="L124" s="40"/>
      <c r="M124" s="190"/>
      <c r="N124" s="191"/>
      <c r="O124" s="73"/>
      <c r="P124" s="73"/>
      <c r="Q124" s="73"/>
      <c r="R124" s="73"/>
      <c r="S124" s="73"/>
      <c r="T124" s="74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20" t="s">
        <v>165</v>
      </c>
      <c r="AU124" s="20" t="s">
        <v>22</v>
      </c>
    </row>
    <row r="125" s="2" customFormat="1" ht="16.5" customHeight="1">
      <c r="A125" s="39"/>
      <c r="B125" s="173"/>
      <c r="C125" s="174" t="s">
        <v>227</v>
      </c>
      <c r="D125" s="174" t="s">
        <v>158</v>
      </c>
      <c r="E125" s="175" t="s">
        <v>192</v>
      </c>
      <c r="F125" s="176" t="s">
        <v>193</v>
      </c>
      <c r="G125" s="177" t="s">
        <v>161</v>
      </c>
      <c r="H125" s="178">
        <v>3.1000000000000001</v>
      </c>
      <c r="I125" s="179"/>
      <c r="J125" s="180">
        <f>ROUND(I125*H125,2)</f>
        <v>0</v>
      </c>
      <c r="K125" s="176" t="s">
        <v>162</v>
      </c>
      <c r="L125" s="40"/>
      <c r="M125" s="181" t="s">
        <v>3</v>
      </c>
      <c r="N125" s="182" t="s">
        <v>45</v>
      </c>
      <c r="O125" s="73"/>
      <c r="P125" s="183">
        <f>O125*H125</f>
        <v>0</v>
      </c>
      <c r="Q125" s="183">
        <v>0.00046999999999999999</v>
      </c>
      <c r="R125" s="183">
        <f>Q125*H125</f>
        <v>0.001457</v>
      </c>
      <c r="S125" s="183">
        <v>0</v>
      </c>
      <c r="T125" s="184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185" t="s">
        <v>163</v>
      </c>
      <c r="AT125" s="185" t="s">
        <v>158</v>
      </c>
      <c r="AU125" s="185" t="s">
        <v>22</v>
      </c>
      <c r="AY125" s="20" t="s">
        <v>156</v>
      </c>
      <c r="BE125" s="186">
        <f>IF(N125="základní",J125,0)</f>
        <v>0</v>
      </c>
      <c r="BF125" s="186">
        <f>IF(N125="snížená",J125,0)</f>
        <v>0</v>
      </c>
      <c r="BG125" s="186">
        <f>IF(N125="zákl. přenesená",J125,0)</f>
        <v>0</v>
      </c>
      <c r="BH125" s="186">
        <f>IF(N125="sníž. přenesená",J125,0)</f>
        <v>0</v>
      </c>
      <c r="BI125" s="186">
        <f>IF(N125="nulová",J125,0)</f>
        <v>0</v>
      </c>
      <c r="BJ125" s="20" t="s">
        <v>81</v>
      </c>
      <c r="BK125" s="186">
        <f>ROUND(I125*H125,2)</f>
        <v>0</v>
      </c>
      <c r="BL125" s="20" t="s">
        <v>163</v>
      </c>
      <c r="BM125" s="185" t="s">
        <v>1063</v>
      </c>
    </row>
    <row r="126" s="2" customFormat="1">
      <c r="A126" s="39"/>
      <c r="B126" s="40"/>
      <c r="C126" s="39"/>
      <c r="D126" s="187" t="s">
        <v>165</v>
      </c>
      <c r="E126" s="39"/>
      <c r="F126" s="188" t="s">
        <v>195</v>
      </c>
      <c r="G126" s="39"/>
      <c r="H126" s="39"/>
      <c r="I126" s="189"/>
      <c r="J126" s="39"/>
      <c r="K126" s="39"/>
      <c r="L126" s="40"/>
      <c r="M126" s="190"/>
      <c r="N126" s="191"/>
      <c r="O126" s="73"/>
      <c r="P126" s="73"/>
      <c r="Q126" s="73"/>
      <c r="R126" s="73"/>
      <c r="S126" s="73"/>
      <c r="T126" s="74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20" t="s">
        <v>165</v>
      </c>
      <c r="AU126" s="20" t="s">
        <v>22</v>
      </c>
    </row>
    <row r="127" s="13" customFormat="1">
      <c r="A127" s="13"/>
      <c r="B127" s="192"/>
      <c r="C127" s="13"/>
      <c r="D127" s="193" t="s">
        <v>167</v>
      </c>
      <c r="E127" s="194" t="s">
        <v>3</v>
      </c>
      <c r="F127" s="195" t="s">
        <v>196</v>
      </c>
      <c r="G127" s="13"/>
      <c r="H127" s="196">
        <v>3.1000000000000001</v>
      </c>
      <c r="I127" s="197"/>
      <c r="J127" s="13"/>
      <c r="K127" s="13"/>
      <c r="L127" s="192"/>
      <c r="M127" s="198"/>
      <c r="N127" s="199"/>
      <c r="O127" s="199"/>
      <c r="P127" s="199"/>
      <c r="Q127" s="199"/>
      <c r="R127" s="199"/>
      <c r="S127" s="199"/>
      <c r="T127" s="200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194" t="s">
        <v>167</v>
      </c>
      <c r="AU127" s="194" t="s">
        <v>22</v>
      </c>
      <c r="AV127" s="13" t="s">
        <v>22</v>
      </c>
      <c r="AW127" s="13" t="s">
        <v>36</v>
      </c>
      <c r="AX127" s="13" t="s">
        <v>74</v>
      </c>
      <c r="AY127" s="194" t="s">
        <v>156</v>
      </c>
    </row>
    <row r="128" s="14" customFormat="1">
      <c r="A128" s="14"/>
      <c r="B128" s="201"/>
      <c r="C128" s="14"/>
      <c r="D128" s="193" t="s">
        <v>167</v>
      </c>
      <c r="E128" s="202" t="s">
        <v>3</v>
      </c>
      <c r="F128" s="203" t="s">
        <v>174</v>
      </c>
      <c r="G128" s="14"/>
      <c r="H128" s="204">
        <v>3.1000000000000001</v>
      </c>
      <c r="I128" s="205"/>
      <c r="J128" s="14"/>
      <c r="K128" s="14"/>
      <c r="L128" s="201"/>
      <c r="M128" s="206"/>
      <c r="N128" s="207"/>
      <c r="O128" s="207"/>
      <c r="P128" s="207"/>
      <c r="Q128" s="207"/>
      <c r="R128" s="207"/>
      <c r="S128" s="207"/>
      <c r="T128" s="208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02" t="s">
        <v>167</v>
      </c>
      <c r="AU128" s="202" t="s">
        <v>22</v>
      </c>
      <c r="AV128" s="14" t="s">
        <v>163</v>
      </c>
      <c r="AW128" s="14" t="s">
        <v>36</v>
      </c>
      <c r="AX128" s="14" t="s">
        <v>81</v>
      </c>
      <c r="AY128" s="202" t="s">
        <v>156</v>
      </c>
    </row>
    <row r="129" s="2" customFormat="1" ht="16.5" customHeight="1">
      <c r="A129" s="39"/>
      <c r="B129" s="173"/>
      <c r="C129" s="174" t="s">
        <v>233</v>
      </c>
      <c r="D129" s="174" t="s">
        <v>158</v>
      </c>
      <c r="E129" s="175" t="s">
        <v>198</v>
      </c>
      <c r="F129" s="176" t="s">
        <v>199</v>
      </c>
      <c r="G129" s="177" t="s">
        <v>161</v>
      </c>
      <c r="H129" s="178">
        <v>3.1000000000000001</v>
      </c>
      <c r="I129" s="179"/>
      <c r="J129" s="180">
        <f>ROUND(I129*H129,2)</f>
        <v>0</v>
      </c>
      <c r="K129" s="176" t="s">
        <v>162</v>
      </c>
      <c r="L129" s="40"/>
      <c r="M129" s="181" t="s">
        <v>3</v>
      </c>
      <c r="N129" s="182" t="s">
        <v>45</v>
      </c>
      <c r="O129" s="73"/>
      <c r="P129" s="183">
        <f>O129*H129</f>
        <v>0</v>
      </c>
      <c r="Q129" s="183">
        <v>0</v>
      </c>
      <c r="R129" s="183">
        <f>Q129*H129</f>
        <v>0</v>
      </c>
      <c r="S129" s="183">
        <v>0</v>
      </c>
      <c r="T129" s="184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185" t="s">
        <v>163</v>
      </c>
      <c r="AT129" s="185" t="s">
        <v>158</v>
      </c>
      <c r="AU129" s="185" t="s">
        <v>22</v>
      </c>
      <c r="AY129" s="20" t="s">
        <v>156</v>
      </c>
      <c r="BE129" s="186">
        <f>IF(N129="základní",J129,0)</f>
        <v>0</v>
      </c>
      <c r="BF129" s="186">
        <f>IF(N129="snížená",J129,0)</f>
        <v>0</v>
      </c>
      <c r="BG129" s="186">
        <f>IF(N129="zákl. přenesená",J129,0)</f>
        <v>0</v>
      </c>
      <c r="BH129" s="186">
        <f>IF(N129="sníž. přenesená",J129,0)</f>
        <v>0</v>
      </c>
      <c r="BI129" s="186">
        <f>IF(N129="nulová",J129,0)</f>
        <v>0</v>
      </c>
      <c r="BJ129" s="20" t="s">
        <v>81</v>
      </c>
      <c r="BK129" s="186">
        <f>ROUND(I129*H129,2)</f>
        <v>0</v>
      </c>
      <c r="BL129" s="20" t="s">
        <v>163</v>
      </c>
      <c r="BM129" s="185" t="s">
        <v>1064</v>
      </c>
    </row>
    <row r="130" s="2" customFormat="1">
      <c r="A130" s="39"/>
      <c r="B130" s="40"/>
      <c r="C130" s="39"/>
      <c r="D130" s="187" t="s">
        <v>165</v>
      </c>
      <c r="E130" s="39"/>
      <c r="F130" s="188" t="s">
        <v>201</v>
      </c>
      <c r="G130" s="39"/>
      <c r="H130" s="39"/>
      <c r="I130" s="189"/>
      <c r="J130" s="39"/>
      <c r="K130" s="39"/>
      <c r="L130" s="40"/>
      <c r="M130" s="190"/>
      <c r="N130" s="191"/>
      <c r="O130" s="73"/>
      <c r="P130" s="73"/>
      <c r="Q130" s="73"/>
      <c r="R130" s="73"/>
      <c r="S130" s="73"/>
      <c r="T130" s="74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20" t="s">
        <v>165</v>
      </c>
      <c r="AU130" s="20" t="s">
        <v>22</v>
      </c>
    </row>
    <row r="131" s="2" customFormat="1" ht="16.5" customHeight="1">
      <c r="A131" s="39"/>
      <c r="B131" s="173"/>
      <c r="C131" s="174" t="s">
        <v>239</v>
      </c>
      <c r="D131" s="174" t="s">
        <v>158</v>
      </c>
      <c r="E131" s="175" t="s">
        <v>203</v>
      </c>
      <c r="F131" s="176" t="s">
        <v>204</v>
      </c>
      <c r="G131" s="177" t="s">
        <v>205</v>
      </c>
      <c r="H131" s="178">
        <v>7.5</v>
      </c>
      <c r="I131" s="179"/>
      <c r="J131" s="180">
        <f>ROUND(I131*H131,2)</f>
        <v>0</v>
      </c>
      <c r="K131" s="176" t="s">
        <v>162</v>
      </c>
      <c r="L131" s="40"/>
      <c r="M131" s="181" t="s">
        <v>3</v>
      </c>
      <c r="N131" s="182" t="s">
        <v>45</v>
      </c>
      <c r="O131" s="73"/>
      <c r="P131" s="183">
        <f>O131*H131</f>
        <v>0</v>
      </c>
      <c r="Q131" s="183">
        <v>0</v>
      </c>
      <c r="R131" s="183">
        <f>Q131*H131</f>
        <v>0</v>
      </c>
      <c r="S131" s="183">
        <v>0</v>
      </c>
      <c r="T131" s="184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185" t="s">
        <v>163</v>
      </c>
      <c r="AT131" s="185" t="s">
        <v>158</v>
      </c>
      <c r="AU131" s="185" t="s">
        <v>22</v>
      </c>
      <c r="AY131" s="20" t="s">
        <v>156</v>
      </c>
      <c r="BE131" s="186">
        <f>IF(N131="základní",J131,0)</f>
        <v>0</v>
      </c>
      <c r="BF131" s="186">
        <f>IF(N131="snížená",J131,0)</f>
        <v>0</v>
      </c>
      <c r="BG131" s="186">
        <f>IF(N131="zákl. přenesená",J131,0)</f>
        <v>0</v>
      </c>
      <c r="BH131" s="186">
        <f>IF(N131="sníž. přenesená",J131,0)</f>
        <v>0</v>
      </c>
      <c r="BI131" s="186">
        <f>IF(N131="nulová",J131,0)</f>
        <v>0</v>
      </c>
      <c r="BJ131" s="20" t="s">
        <v>81</v>
      </c>
      <c r="BK131" s="186">
        <f>ROUND(I131*H131,2)</f>
        <v>0</v>
      </c>
      <c r="BL131" s="20" t="s">
        <v>163</v>
      </c>
      <c r="BM131" s="185" t="s">
        <v>1065</v>
      </c>
    </row>
    <row r="132" s="2" customFormat="1">
      <c r="A132" s="39"/>
      <c r="B132" s="40"/>
      <c r="C132" s="39"/>
      <c r="D132" s="187" t="s">
        <v>165</v>
      </c>
      <c r="E132" s="39"/>
      <c r="F132" s="188" t="s">
        <v>207</v>
      </c>
      <c r="G132" s="39"/>
      <c r="H132" s="39"/>
      <c r="I132" s="189"/>
      <c r="J132" s="39"/>
      <c r="K132" s="39"/>
      <c r="L132" s="40"/>
      <c r="M132" s="190"/>
      <c r="N132" s="191"/>
      <c r="O132" s="73"/>
      <c r="P132" s="73"/>
      <c r="Q132" s="73"/>
      <c r="R132" s="73"/>
      <c r="S132" s="73"/>
      <c r="T132" s="74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20" t="s">
        <v>165</v>
      </c>
      <c r="AU132" s="20" t="s">
        <v>22</v>
      </c>
    </row>
    <row r="133" s="13" customFormat="1">
      <c r="A133" s="13"/>
      <c r="B133" s="192"/>
      <c r="C133" s="13"/>
      <c r="D133" s="193" t="s">
        <v>167</v>
      </c>
      <c r="E133" s="194" t="s">
        <v>3</v>
      </c>
      <c r="F133" s="195" t="s">
        <v>985</v>
      </c>
      <c r="G133" s="13"/>
      <c r="H133" s="196">
        <v>7.5</v>
      </c>
      <c r="I133" s="197"/>
      <c r="J133" s="13"/>
      <c r="K133" s="13"/>
      <c r="L133" s="192"/>
      <c r="M133" s="198"/>
      <c r="N133" s="199"/>
      <c r="O133" s="199"/>
      <c r="P133" s="199"/>
      <c r="Q133" s="199"/>
      <c r="R133" s="199"/>
      <c r="S133" s="199"/>
      <c r="T133" s="200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94" t="s">
        <v>167</v>
      </c>
      <c r="AU133" s="194" t="s">
        <v>22</v>
      </c>
      <c r="AV133" s="13" t="s">
        <v>22</v>
      </c>
      <c r="AW133" s="13" t="s">
        <v>36</v>
      </c>
      <c r="AX133" s="13" t="s">
        <v>74</v>
      </c>
      <c r="AY133" s="194" t="s">
        <v>156</v>
      </c>
    </row>
    <row r="134" s="14" customFormat="1">
      <c r="A134" s="14"/>
      <c r="B134" s="201"/>
      <c r="C134" s="14"/>
      <c r="D134" s="193" t="s">
        <v>167</v>
      </c>
      <c r="E134" s="202" t="s">
        <v>3</v>
      </c>
      <c r="F134" s="203" t="s">
        <v>174</v>
      </c>
      <c r="G134" s="14"/>
      <c r="H134" s="204">
        <v>7.5</v>
      </c>
      <c r="I134" s="205"/>
      <c r="J134" s="14"/>
      <c r="K134" s="14"/>
      <c r="L134" s="201"/>
      <c r="M134" s="206"/>
      <c r="N134" s="207"/>
      <c r="O134" s="207"/>
      <c r="P134" s="207"/>
      <c r="Q134" s="207"/>
      <c r="R134" s="207"/>
      <c r="S134" s="207"/>
      <c r="T134" s="208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02" t="s">
        <v>167</v>
      </c>
      <c r="AU134" s="202" t="s">
        <v>22</v>
      </c>
      <c r="AV134" s="14" t="s">
        <v>163</v>
      </c>
      <c r="AW134" s="14" t="s">
        <v>36</v>
      </c>
      <c r="AX134" s="14" t="s">
        <v>81</v>
      </c>
      <c r="AY134" s="202" t="s">
        <v>156</v>
      </c>
    </row>
    <row r="135" s="2" customFormat="1" ht="24.15" customHeight="1">
      <c r="A135" s="39"/>
      <c r="B135" s="173"/>
      <c r="C135" s="174" t="s">
        <v>244</v>
      </c>
      <c r="D135" s="174" t="s">
        <v>158</v>
      </c>
      <c r="E135" s="175" t="s">
        <v>210</v>
      </c>
      <c r="F135" s="176" t="s">
        <v>211</v>
      </c>
      <c r="G135" s="177" t="s">
        <v>212</v>
      </c>
      <c r="H135" s="178">
        <v>7.2720000000000002</v>
      </c>
      <c r="I135" s="179"/>
      <c r="J135" s="180">
        <f>ROUND(I135*H135,2)</f>
        <v>0</v>
      </c>
      <c r="K135" s="176" t="s">
        <v>162</v>
      </c>
      <c r="L135" s="40"/>
      <c r="M135" s="181" t="s">
        <v>3</v>
      </c>
      <c r="N135" s="182" t="s">
        <v>45</v>
      </c>
      <c r="O135" s="73"/>
      <c r="P135" s="183">
        <f>O135*H135</f>
        <v>0</v>
      </c>
      <c r="Q135" s="183">
        <v>0</v>
      </c>
      <c r="R135" s="183">
        <f>Q135*H135</f>
        <v>0</v>
      </c>
      <c r="S135" s="183">
        <v>0</v>
      </c>
      <c r="T135" s="184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185" t="s">
        <v>163</v>
      </c>
      <c r="AT135" s="185" t="s">
        <v>158</v>
      </c>
      <c r="AU135" s="185" t="s">
        <v>22</v>
      </c>
      <c r="AY135" s="20" t="s">
        <v>156</v>
      </c>
      <c r="BE135" s="186">
        <f>IF(N135="základní",J135,0)</f>
        <v>0</v>
      </c>
      <c r="BF135" s="186">
        <f>IF(N135="snížená",J135,0)</f>
        <v>0</v>
      </c>
      <c r="BG135" s="186">
        <f>IF(N135="zákl. přenesená",J135,0)</f>
        <v>0</v>
      </c>
      <c r="BH135" s="186">
        <f>IF(N135="sníž. přenesená",J135,0)</f>
        <v>0</v>
      </c>
      <c r="BI135" s="186">
        <f>IF(N135="nulová",J135,0)</f>
        <v>0</v>
      </c>
      <c r="BJ135" s="20" t="s">
        <v>81</v>
      </c>
      <c r="BK135" s="186">
        <f>ROUND(I135*H135,2)</f>
        <v>0</v>
      </c>
      <c r="BL135" s="20" t="s">
        <v>163</v>
      </c>
      <c r="BM135" s="185" t="s">
        <v>1066</v>
      </c>
    </row>
    <row r="136" s="2" customFormat="1">
      <c r="A136" s="39"/>
      <c r="B136" s="40"/>
      <c r="C136" s="39"/>
      <c r="D136" s="187" t="s">
        <v>165</v>
      </c>
      <c r="E136" s="39"/>
      <c r="F136" s="188" t="s">
        <v>214</v>
      </c>
      <c r="G136" s="39"/>
      <c r="H136" s="39"/>
      <c r="I136" s="189"/>
      <c r="J136" s="39"/>
      <c r="K136" s="39"/>
      <c r="L136" s="40"/>
      <c r="M136" s="190"/>
      <c r="N136" s="191"/>
      <c r="O136" s="73"/>
      <c r="P136" s="73"/>
      <c r="Q136" s="73"/>
      <c r="R136" s="73"/>
      <c r="S136" s="73"/>
      <c r="T136" s="74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20" t="s">
        <v>165</v>
      </c>
      <c r="AU136" s="20" t="s">
        <v>22</v>
      </c>
    </row>
    <row r="137" s="13" customFormat="1">
      <c r="A137" s="13"/>
      <c r="B137" s="192"/>
      <c r="C137" s="13"/>
      <c r="D137" s="193" t="s">
        <v>167</v>
      </c>
      <c r="E137" s="194" t="s">
        <v>3</v>
      </c>
      <c r="F137" s="195" t="s">
        <v>1067</v>
      </c>
      <c r="G137" s="13"/>
      <c r="H137" s="196">
        <v>9</v>
      </c>
      <c r="I137" s="197"/>
      <c r="J137" s="13"/>
      <c r="K137" s="13"/>
      <c r="L137" s="192"/>
      <c r="M137" s="198"/>
      <c r="N137" s="199"/>
      <c r="O137" s="199"/>
      <c r="P137" s="199"/>
      <c r="Q137" s="199"/>
      <c r="R137" s="199"/>
      <c r="S137" s="199"/>
      <c r="T137" s="200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194" t="s">
        <v>167</v>
      </c>
      <c r="AU137" s="194" t="s">
        <v>22</v>
      </c>
      <c r="AV137" s="13" t="s">
        <v>22</v>
      </c>
      <c r="AW137" s="13" t="s">
        <v>36</v>
      </c>
      <c r="AX137" s="13" t="s">
        <v>74</v>
      </c>
      <c r="AY137" s="194" t="s">
        <v>156</v>
      </c>
    </row>
    <row r="138" s="13" customFormat="1">
      <c r="A138" s="13"/>
      <c r="B138" s="192"/>
      <c r="C138" s="13"/>
      <c r="D138" s="193" t="s">
        <v>167</v>
      </c>
      <c r="E138" s="194" t="s">
        <v>3</v>
      </c>
      <c r="F138" s="195" t="s">
        <v>1068</v>
      </c>
      <c r="G138" s="13"/>
      <c r="H138" s="196">
        <v>12</v>
      </c>
      <c r="I138" s="197"/>
      <c r="J138" s="13"/>
      <c r="K138" s="13"/>
      <c r="L138" s="192"/>
      <c r="M138" s="198"/>
      <c r="N138" s="199"/>
      <c r="O138" s="199"/>
      <c r="P138" s="199"/>
      <c r="Q138" s="199"/>
      <c r="R138" s="199"/>
      <c r="S138" s="199"/>
      <c r="T138" s="200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94" t="s">
        <v>167</v>
      </c>
      <c r="AU138" s="194" t="s">
        <v>22</v>
      </c>
      <c r="AV138" s="13" t="s">
        <v>22</v>
      </c>
      <c r="AW138" s="13" t="s">
        <v>36</v>
      </c>
      <c r="AX138" s="13" t="s">
        <v>74</v>
      </c>
      <c r="AY138" s="194" t="s">
        <v>156</v>
      </c>
    </row>
    <row r="139" s="13" customFormat="1">
      <c r="A139" s="13"/>
      <c r="B139" s="192"/>
      <c r="C139" s="13"/>
      <c r="D139" s="193" t="s">
        <v>167</v>
      </c>
      <c r="E139" s="194" t="s">
        <v>3</v>
      </c>
      <c r="F139" s="195" t="s">
        <v>1069</v>
      </c>
      <c r="G139" s="13"/>
      <c r="H139" s="196">
        <v>-1.5</v>
      </c>
      <c r="I139" s="197"/>
      <c r="J139" s="13"/>
      <c r="K139" s="13"/>
      <c r="L139" s="192"/>
      <c r="M139" s="198"/>
      <c r="N139" s="199"/>
      <c r="O139" s="199"/>
      <c r="P139" s="199"/>
      <c r="Q139" s="199"/>
      <c r="R139" s="199"/>
      <c r="S139" s="199"/>
      <c r="T139" s="200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94" t="s">
        <v>167</v>
      </c>
      <c r="AU139" s="194" t="s">
        <v>22</v>
      </c>
      <c r="AV139" s="13" t="s">
        <v>22</v>
      </c>
      <c r="AW139" s="13" t="s">
        <v>36</v>
      </c>
      <c r="AX139" s="13" t="s">
        <v>74</v>
      </c>
      <c r="AY139" s="194" t="s">
        <v>156</v>
      </c>
    </row>
    <row r="140" s="13" customFormat="1">
      <c r="A140" s="13"/>
      <c r="B140" s="192"/>
      <c r="C140" s="13"/>
      <c r="D140" s="193" t="s">
        <v>167</v>
      </c>
      <c r="E140" s="194" t="s">
        <v>3</v>
      </c>
      <c r="F140" s="195" t="s">
        <v>944</v>
      </c>
      <c r="G140" s="13"/>
      <c r="H140" s="196">
        <v>-1.3200000000000001</v>
      </c>
      <c r="I140" s="197"/>
      <c r="J140" s="13"/>
      <c r="K140" s="13"/>
      <c r="L140" s="192"/>
      <c r="M140" s="198"/>
      <c r="N140" s="199"/>
      <c r="O140" s="199"/>
      <c r="P140" s="199"/>
      <c r="Q140" s="199"/>
      <c r="R140" s="199"/>
      <c r="S140" s="199"/>
      <c r="T140" s="200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194" t="s">
        <v>167</v>
      </c>
      <c r="AU140" s="194" t="s">
        <v>22</v>
      </c>
      <c r="AV140" s="13" t="s">
        <v>22</v>
      </c>
      <c r="AW140" s="13" t="s">
        <v>36</v>
      </c>
      <c r="AX140" s="13" t="s">
        <v>74</v>
      </c>
      <c r="AY140" s="194" t="s">
        <v>156</v>
      </c>
    </row>
    <row r="141" s="15" customFormat="1">
      <c r="A141" s="15"/>
      <c r="B141" s="209"/>
      <c r="C141" s="15"/>
      <c r="D141" s="193" t="s">
        <v>167</v>
      </c>
      <c r="E141" s="210" t="s">
        <v>3</v>
      </c>
      <c r="F141" s="211" t="s">
        <v>219</v>
      </c>
      <c r="G141" s="15"/>
      <c r="H141" s="212">
        <v>18.18</v>
      </c>
      <c r="I141" s="213"/>
      <c r="J141" s="15"/>
      <c r="K141" s="15"/>
      <c r="L141" s="209"/>
      <c r="M141" s="214"/>
      <c r="N141" s="215"/>
      <c r="O141" s="215"/>
      <c r="P141" s="215"/>
      <c r="Q141" s="215"/>
      <c r="R141" s="215"/>
      <c r="S141" s="215"/>
      <c r="T141" s="216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10" t="s">
        <v>167</v>
      </c>
      <c r="AU141" s="210" t="s">
        <v>22</v>
      </c>
      <c r="AV141" s="15" t="s">
        <v>175</v>
      </c>
      <c r="AW141" s="15" t="s">
        <v>36</v>
      </c>
      <c r="AX141" s="15" t="s">
        <v>74</v>
      </c>
      <c r="AY141" s="210" t="s">
        <v>156</v>
      </c>
    </row>
    <row r="142" s="13" customFormat="1">
      <c r="A142" s="13"/>
      <c r="B142" s="192"/>
      <c r="C142" s="13"/>
      <c r="D142" s="193" t="s">
        <v>167</v>
      </c>
      <c r="E142" s="194" t="s">
        <v>3</v>
      </c>
      <c r="F142" s="195" t="s">
        <v>1070</v>
      </c>
      <c r="G142" s="13"/>
      <c r="H142" s="196">
        <v>7.2720000000000002</v>
      </c>
      <c r="I142" s="197"/>
      <c r="J142" s="13"/>
      <c r="K142" s="13"/>
      <c r="L142" s="192"/>
      <c r="M142" s="198"/>
      <c r="N142" s="199"/>
      <c r="O142" s="199"/>
      <c r="P142" s="199"/>
      <c r="Q142" s="199"/>
      <c r="R142" s="199"/>
      <c r="S142" s="199"/>
      <c r="T142" s="200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94" t="s">
        <v>167</v>
      </c>
      <c r="AU142" s="194" t="s">
        <v>22</v>
      </c>
      <c r="AV142" s="13" t="s">
        <v>22</v>
      </c>
      <c r="AW142" s="13" t="s">
        <v>36</v>
      </c>
      <c r="AX142" s="13" t="s">
        <v>74</v>
      </c>
      <c r="AY142" s="194" t="s">
        <v>156</v>
      </c>
    </row>
    <row r="143" s="15" customFormat="1">
      <c r="A143" s="15"/>
      <c r="B143" s="209"/>
      <c r="C143" s="15"/>
      <c r="D143" s="193" t="s">
        <v>167</v>
      </c>
      <c r="E143" s="210" t="s">
        <v>3</v>
      </c>
      <c r="F143" s="211" t="s">
        <v>219</v>
      </c>
      <c r="G143" s="15"/>
      <c r="H143" s="212">
        <v>7.2720000000000002</v>
      </c>
      <c r="I143" s="213"/>
      <c r="J143" s="15"/>
      <c r="K143" s="15"/>
      <c r="L143" s="209"/>
      <c r="M143" s="214"/>
      <c r="N143" s="215"/>
      <c r="O143" s="215"/>
      <c r="P143" s="215"/>
      <c r="Q143" s="215"/>
      <c r="R143" s="215"/>
      <c r="S143" s="215"/>
      <c r="T143" s="216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10" t="s">
        <v>167</v>
      </c>
      <c r="AU143" s="210" t="s">
        <v>22</v>
      </c>
      <c r="AV143" s="15" t="s">
        <v>175</v>
      </c>
      <c r="AW143" s="15" t="s">
        <v>36</v>
      </c>
      <c r="AX143" s="15" t="s">
        <v>81</v>
      </c>
      <c r="AY143" s="210" t="s">
        <v>156</v>
      </c>
    </row>
    <row r="144" s="2" customFormat="1" ht="24.15" customHeight="1">
      <c r="A144" s="39"/>
      <c r="B144" s="173"/>
      <c r="C144" s="174" t="s">
        <v>9</v>
      </c>
      <c r="D144" s="174" t="s">
        <v>158</v>
      </c>
      <c r="E144" s="175" t="s">
        <v>222</v>
      </c>
      <c r="F144" s="176" t="s">
        <v>223</v>
      </c>
      <c r="G144" s="177" t="s">
        <v>212</v>
      </c>
      <c r="H144" s="178">
        <v>7.2720000000000002</v>
      </c>
      <c r="I144" s="179"/>
      <c r="J144" s="180">
        <f>ROUND(I144*H144,2)</f>
        <v>0</v>
      </c>
      <c r="K144" s="176" t="s">
        <v>162</v>
      </c>
      <c r="L144" s="40"/>
      <c r="M144" s="181" t="s">
        <v>3</v>
      </c>
      <c r="N144" s="182" t="s">
        <v>45</v>
      </c>
      <c r="O144" s="73"/>
      <c r="P144" s="183">
        <f>O144*H144</f>
        <v>0</v>
      </c>
      <c r="Q144" s="183">
        <v>0</v>
      </c>
      <c r="R144" s="183">
        <f>Q144*H144</f>
        <v>0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163</v>
      </c>
      <c r="AT144" s="185" t="s">
        <v>158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1071</v>
      </c>
    </row>
    <row r="145" s="2" customFormat="1">
      <c r="A145" s="39"/>
      <c r="B145" s="40"/>
      <c r="C145" s="39"/>
      <c r="D145" s="187" t="s">
        <v>165</v>
      </c>
      <c r="E145" s="39"/>
      <c r="F145" s="188" t="s">
        <v>225</v>
      </c>
      <c r="G145" s="39"/>
      <c r="H145" s="39"/>
      <c r="I145" s="189"/>
      <c r="J145" s="39"/>
      <c r="K145" s="39"/>
      <c r="L145" s="40"/>
      <c r="M145" s="190"/>
      <c r="N145" s="191"/>
      <c r="O145" s="73"/>
      <c r="P145" s="73"/>
      <c r="Q145" s="73"/>
      <c r="R145" s="73"/>
      <c r="S145" s="73"/>
      <c r="T145" s="74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20" t="s">
        <v>165</v>
      </c>
      <c r="AU145" s="20" t="s">
        <v>22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1072</v>
      </c>
      <c r="G146" s="13"/>
      <c r="H146" s="196">
        <v>7.2720000000000002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4" customFormat="1">
      <c r="A147" s="14"/>
      <c r="B147" s="201"/>
      <c r="C147" s="14"/>
      <c r="D147" s="193" t="s">
        <v>167</v>
      </c>
      <c r="E147" s="202" t="s">
        <v>3</v>
      </c>
      <c r="F147" s="203" t="s">
        <v>174</v>
      </c>
      <c r="G147" s="14"/>
      <c r="H147" s="204">
        <v>7.2720000000000002</v>
      </c>
      <c r="I147" s="205"/>
      <c r="J147" s="14"/>
      <c r="K147" s="14"/>
      <c r="L147" s="201"/>
      <c r="M147" s="206"/>
      <c r="N147" s="207"/>
      <c r="O147" s="207"/>
      <c r="P147" s="207"/>
      <c r="Q147" s="207"/>
      <c r="R147" s="207"/>
      <c r="S147" s="207"/>
      <c r="T147" s="208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02" t="s">
        <v>167</v>
      </c>
      <c r="AU147" s="202" t="s">
        <v>22</v>
      </c>
      <c r="AV147" s="14" t="s">
        <v>163</v>
      </c>
      <c r="AW147" s="14" t="s">
        <v>36</v>
      </c>
      <c r="AX147" s="14" t="s">
        <v>81</v>
      </c>
      <c r="AY147" s="202" t="s">
        <v>156</v>
      </c>
    </row>
    <row r="148" s="2" customFormat="1" ht="24.15" customHeight="1">
      <c r="A148" s="39"/>
      <c r="B148" s="173"/>
      <c r="C148" s="174" t="s">
        <v>254</v>
      </c>
      <c r="D148" s="174" t="s">
        <v>158</v>
      </c>
      <c r="E148" s="175" t="s">
        <v>228</v>
      </c>
      <c r="F148" s="176" t="s">
        <v>229</v>
      </c>
      <c r="G148" s="177" t="s">
        <v>212</v>
      </c>
      <c r="H148" s="178">
        <v>3.6360000000000001</v>
      </c>
      <c r="I148" s="179"/>
      <c r="J148" s="180">
        <f>ROUND(I148*H148,2)</f>
        <v>0</v>
      </c>
      <c r="K148" s="176" t="s">
        <v>162</v>
      </c>
      <c r="L148" s="40"/>
      <c r="M148" s="181" t="s">
        <v>3</v>
      </c>
      <c r="N148" s="182" t="s">
        <v>45</v>
      </c>
      <c r="O148" s="73"/>
      <c r="P148" s="183">
        <f>O148*H148</f>
        <v>0</v>
      </c>
      <c r="Q148" s="183">
        <v>0</v>
      </c>
      <c r="R148" s="183">
        <f>Q148*H148</f>
        <v>0</v>
      </c>
      <c r="S148" s="183">
        <v>0</v>
      </c>
      <c r="T148" s="184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185" t="s">
        <v>163</v>
      </c>
      <c r="AT148" s="185" t="s">
        <v>158</v>
      </c>
      <c r="AU148" s="185" t="s">
        <v>22</v>
      </c>
      <c r="AY148" s="20" t="s">
        <v>156</v>
      </c>
      <c r="BE148" s="186">
        <f>IF(N148="základní",J148,0)</f>
        <v>0</v>
      </c>
      <c r="BF148" s="186">
        <f>IF(N148="snížená",J148,0)</f>
        <v>0</v>
      </c>
      <c r="BG148" s="186">
        <f>IF(N148="zákl. přenesená",J148,0)</f>
        <v>0</v>
      </c>
      <c r="BH148" s="186">
        <f>IF(N148="sníž. přenesená",J148,0)</f>
        <v>0</v>
      </c>
      <c r="BI148" s="186">
        <f>IF(N148="nulová",J148,0)</f>
        <v>0</v>
      </c>
      <c r="BJ148" s="20" t="s">
        <v>81</v>
      </c>
      <c r="BK148" s="186">
        <f>ROUND(I148*H148,2)</f>
        <v>0</v>
      </c>
      <c r="BL148" s="20" t="s">
        <v>163</v>
      </c>
      <c r="BM148" s="185" t="s">
        <v>1073</v>
      </c>
    </row>
    <row r="149" s="2" customFormat="1">
      <c r="A149" s="39"/>
      <c r="B149" s="40"/>
      <c r="C149" s="39"/>
      <c r="D149" s="187" t="s">
        <v>165</v>
      </c>
      <c r="E149" s="39"/>
      <c r="F149" s="188" t="s">
        <v>231</v>
      </c>
      <c r="G149" s="39"/>
      <c r="H149" s="39"/>
      <c r="I149" s="189"/>
      <c r="J149" s="39"/>
      <c r="K149" s="39"/>
      <c r="L149" s="40"/>
      <c r="M149" s="190"/>
      <c r="N149" s="191"/>
      <c r="O149" s="73"/>
      <c r="P149" s="73"/>
      <c r="Q149" s="73"/>
      <c r="R149" s="73"/>
      <c r="S149" s="73"/>
      <c r="T149" s="74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20" t="s">
        <v>165</v>
      </c>
      <c r="AU149" s="20" t="s">
        <v>22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1074</v>
      </c>
      <c r="G150" s="13"/>
      <c r="H150" s="196">
        <v>3.6360000000000001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4" customFormat="1">
      <c r="A151" s="14"/>
      <c r="B151" s="201"/>
      <c r="C151" s="14"/>
      <c r="D151" s="193" t="s">
        <v>167</v>
      </c>
      <c r="E151" s="202" t="s">
        <v>3</v>
      </c>
      <c r="F151" s="203" t="s">
        <v>174</v>
      </c>
      <c r="G151" s="14"/>
      <c r="H151" s="204">
        <v>3.6360000000000001</v>
      </c>
      <c r="I151" s="205"/>
      <c r="J151" s="14"/>
      <c r="K151" s="14"/>
      <c r="L151" s="201"/>
      <c r="M151" s="206"/>
      <c r="N151" s="207"/>
      <c r="O151" s="207"/>
      <c r="P151" s="207"/>
      <c r="Q151" s="207"/>
      <c r="R151" s="207"/>
      <c r="S151" s="207"/>
      <c r="T151" s="208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02" t="s">
        <v>167</v>
      </c>
      <c r="AU151" s="202" t="s">
        <v>22</v>
      </c>
      <c r="AV151" s="14" t="s">
        <v>163</v>
      </c>
      <c r="AW151" s="14" t="s">
        <v>36</v>
      </c>
      <c r="AX151" s="14" t="s">
        <v>81</v>
      </c>
      <c r="AY151" s="202" t="s">
        <v>156</v>
      </c>
    </row>
    <row r="152" s="2" customFormat="1" ht="24.15" customHeight="1">
      <c r="A152" s="39"/>
      <c r="B152" s="173"/>
      <c r="C152" s="174" t="s">
        <v>262</v>
      </c>
      <c r="D152" s="174" t="s">
        <v>158</v>
      </c>
      <c r="E152" s="175" t="s">
        <v>234</v>
      </c>
      <c r="F152" s="176" t="s">
        <v>235</v>
      </c>
      <c r="G152" s="177" t="s">
        <v>212</v>
      </c>
      <c r="H152" s="178">
        <v>0.90900000000000003</v>
      </c>
      <c r="I152" s="179"/>
      <c r="J152" s="180">
        <f>ROUND(I152*H152,2)</f>
        <v>0</v>
      </c>
      <c r="K152" s="176" t="s">
        <v>162</v>
      </c>
      <c r="L152" s="40"/>
      <c r="M152" s="181" t="s">
        <v>3</v>
      </c>
      <c r="N152" s="182" t="s">
        <v>45</v>
      </c>
      <c r="O152" s="73"/>
      <c r="P152" s="183">
        <f>O152*H152</f>
        <v>0</v>
      </c>
      <c r="Q152" s="183">
        <v>0</v>
      </c>
      <c r="R152" s="183">
        <f>Q152*H152</f>
        <v>0</v>
      </c>
      <c r="S152" s="183">
        <v>0</v>
      </c>
      <c r="T152" s="184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185" t="s">
        <v>163</v>
      </c>
      <c r="AT152" s="185" t="s">
        <v>158</v>
      </c>
      <c r="AU152" s="185" t="s">
        <v>22</v>
      </c>
      <c r="AY152" s="20" t="s">
        <v>156</v>
      </c>
      <c r="BE152" s="186">
        <f>IF(N152="základní",J152,0)</f>
        <v>0</v>
      </c>
      <c r="BF152" s="186">
        <f>IF(N152="snížená",J152,0)</f>
        <v>0</v>
      </c>
      <c r="BG152" s="186">
        <f>IF(N152="zákl. přenesená",J152,0)</f>
        <v>0</v>
      </c>
      <c r="BH152" s="186">
        <f>IF(N152="sníž. přenesená",J152,0)</f>
        <v>0</v>
      </c>
      <c r="BI152" s="186">
        <f>IF(N152="nulová",J152,0)</f>
        <v>0</v>
      </c>
      <c r="BJ152" s="20" t="s">
        <v>81</v>
      </c>
      <c r="BK152" s="186">
        <f>ROUND(I152*H152,2)</f>
        <v>0</v>
      </c>
      <c r="BL152" s="20" t="s">
        <v>163</v>
      </c>
      <c r="BM152" s="185" t="s">
        <v>1075</v>
      </c>
    </row>
    <row r="153" s="2" customFormat="1">
      <c r="A153" s="39"/>
      <c r="B153" s="40"/>
      <c r="C153" s="39"/>
      <c r="D153" s="187" t="s">
        <v>165</v>
      </c>
      <c r="E153" s="39"/>
      <c r="F153" s="188" t="s">
        <v>237</v>
      </c>
      <c r="G153" s="39"/>
      <c r="H153" s="39"/>
      <c r="I153" s="189"/>
      <c r="J153" s="39"/>
      <c r="K153" s="39"/>
      <c r="L153" s="40"/>
      <c r="M153" s="190"/>
      <c r="N153" s="191"/>
      <c r="O153" s="73"/>
      <c r="P153" s="73"/>
      <c r="Q153" s="73"/>
      <c r="R153" s="73"/>
      <c r="S153" s="73"/>
      <c r="T153" s="74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20" t="s">
        <v>165</v>
      </c>
      <c r="AU153" s="20" t="s">
        <v>22</v>
      </c>
    </row>
    <row r="154" s="13" customFormat="1">
      <c r="A154" s="13"/>
      <c r="B154" s="192"/>
      <c r="C154" s="13"/>
      <c r="D154" s="193" t="s">
        <v>167</v>
      </c>
      <c r="E154" s="194" t="s">
        <v>3</v>
      </c>
      <c r="F154" s="195" t="s">
        <v>1076</v>
      </c>
      <c r="G154" s="13"/>
      <c r="H154" s="196">
        <v>0.90900000000000003</v>
      </c>
      <c r="I154" s="197"/>
      <c r="J154" s="13"/>
      <c r="K154" s="13"/>
      <c r="L154" s="192"/>
      <c r="M154" s="198"/>
      <c r="N154" s="199"/>
      <c r="O154" s="199"/>
      <c r="P154" s="199"/>
      <c r="Q154" s="199"/>
      <c r="R154" s="199"/>
      <c r="S154" s="199"/>
      <c r="T154" s="200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194" t="s">
        <v>167</v>
      </c>
      <c r="AU154" s="194" t="s">
        <v>22</v>
      </c>
      <c r="AV154" s="13" t="s">
        <v>22</v>
      </c>
      <c r="AW154" s="13" t="s">
        <v>36</v>
      </c>
      <c r="AX154" s="13" t="s">
        <v>74</v>
      </c>
      <c r="AY154" s="194" t="s">
        <v>156</v>
      </c>
    </row>
    <row r="155" s="14" customFormat="1">
      <c r="A155" s="14"/>
      <c r="B155" s="201"/>
      <c r="C155" s="14"/>
      <c r="D155" s="193" t="s">
        <v>167</v>
      </c>
      <c r="E155" s="202" t="s">
        <v>3</v>
      </c>
      <c r="F155" s="203" t="s">
        <v>174</v>
      </c>
      <c r="G155" s="14"/>
      <c r="H155" s="204">
        <v>0.90900000000000003</v>
      </c>
      <c r="I155" s="205"/>
      <c r="J155" s="14"/>
      <c r="K155" s="14"/>
      <c r="L155" s="201"/>
      <c r="M155" s="206"/>
      <c r="N155" s="207"/>
      <c r="O155" s="207"/>
      <c r="P155" s="207"/>
      <c r="Q155" s="207"/>
      <c r="R155" s="207"/>
      <c r="S155" s="207"/>
      <c r="T155" s="208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02" t="s">
        <v>167</v>
      </c>
      <c r="AU155" s="202" t="s">
        <v>22</v>
      </c>
      <c r="AV155" s="14" t="s">
        <v>163</v>
      </c>
      <c r="AW155" s="14" t="s">
        <v>36</v>
      </c>
      <c r="AX155" s="14" t="s">
        <v>81</v>
      </c>
      <c r="AY155" s="202" t="s">
        <v>156</v>
      </c>
    </row>
    <row r="156" s="2" customFormat="1" ht="16.5" customHeight="1">
      <c r="A156" s="39"/>
      <c r="B156" s="173"/>
      <c r="C156" s="174" t="s">
        <v>267</v>
      </c>
      <c r="D156" s="174" t="s">
        <v>158</v>
      </c>
      <c r="E156" s="175" t="s">
        <v>240</v>
      </c>
      <c r="F156" s="176" t="s">
        <v>241</v>
      </c>
      <c r="G156" s="177" t="s">
        <v>242</v>
      </c>
      <c r="H156" s="178">
        <v>1</v>
      </c>
      <c r="I156" s="179"/>
      <c r="J156" s="180">
        <f>ROUND(I156*H156,2)</f>
        <v>0</v>
      </c>
      <c r="K156" s="176" t="s">
        <v>3</v>
      </c>
      <c r="L156" s="40"/>
      <c r="M156" s="181" t="s">
        <v>3</v>
      </c>
      <c r="N156" s="182" t="s">
        <v>45</v>
      </c>
      <c r="O156" s="73"/>
      <c r="P156" s="183">
        <f>O156*H156</f>
        <v>0</v>
      </c>
      <c r="Q156" s="183">
        <v>0</v>
      </c>
      <c r="R156" s="183">
        <f>Q156*H156</f>
        <v>0</v>
      </c>
      <c r="S156" s="183">
        <v>0</v>
      </c>
      <c r="T156" s="184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185" t="s">
        <v>163</v>
      </c>
      <c r="AT156" s="185" t="s">
        <v>158</v>
      </c>
      <c r="AU156" s="185" t="s">
        <v>22</v>
      </c>
      <c r="AY156" s="20" t="s">
        <v>156</v>
      </c>
      <c r="BE156" s="186">
        <f>IF(N156="základní",J156,0)</f>
        <v>0</v>
      </c>
      <c r="BF156" s="186">
        <f>IF(N156="snížená",J156,0)</f>
        <v>0</v>
      </c>
      <c r="BG156" s="186">
        <f>IF(N156="zákl. přenesená",J156,0)</f>
        <v>0</v>
      </c>
      <c r="BH156" s="186">
        <f>IF(N156="sníž. přenesená",J156,0)</f>
        <v>0</v>
      </c>
      <c r="BI156" s="186">
        <f>IF(N156="nulová",J156,0)</f>
        <v>0</v>
      </c>
      <c r="BJ156" s="20" t="s">
        <v>81</v>
      </c>
      <c r="BK156" s="186">
        <f>ROUND(I156*H156,2)</f>
        <v>0</v>
      </c>
      <c r="BL156" s="20" t="s">
        <v>163</v>
      </c>
      <c r="BM156" s="185" t="s">
        <v>1077</v>
      </c>
    </row>
    <row r="157" s="2" customFormat="1" ht="24.15" customHeight="1">
      <c r="A157" s="39"/>
      <c r="B157" s="173"/>
      <c r="C157" s="174" t="s">
        <v>273</v>
      </c>
      <c r="D157" s="174" t="s">
        <v>158</v>
      </c>
      <c r="E157" s="175" t="s">
        <v>245</v>
      </c>
      <c r="F157" s="176" t="s">
        <v>246</v>
      </c>
      <c r="G157" s="177" t="s">
        <v>161</v>
      </c>
      <c r="H157" s="178">
        <v>33.700000000000003</v>
      </c>
      <c r="I157" s="179"/>
      <c r="J157" s="180">
        <f>ROUND(I157*H157,2)</f>
        <v>0</v>
      </c>
      <c r="K157" s="176" t="s">
        <v>162</v>
      </c>
      <c r="L157" s="40"/>
      <c r="M157" s="181" t="s">
        <v>3</v>
      </c>
      <c r="N157" s="182" t="s">
        <v>45</v>
      </c>
      <c r="O157" s="73"/>
      <c r="P157" s="183">
        <f>O157*H157</f>
        <v>0</v>
      </c>
      <c r="Q157" s="183">
        <v>0.0027000000000000001</v>
      </c>
      <c r="R157" s="183">
        <f>Q157*H157</f>
        <v>0.090990000000000015</v>
      </c>
      <c r="S157" s="183">
        <v>0</v>
      </c>
      <c r="T157" s="184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185" t="s">
        <v>163</v>
      </c>
      <c r="AT157" s="185" t="s">
        <v>158</v>
      </c>
      <c r="AU157" s="185" t="s">
        <v>22</v>
      </c>
      <c r="AY157" s="20" t="s">
        <v>156</v>
      </c>
      <c r="BE157" s="186">
        <f>IF(N157="základní",J157,0)</f>
        <v>0</v>
      </c>
      <c r="BF157" s="186">
        <f>IF(N157="snížená",J157,0)</f>
        <v>0</v>
      </c>
      <c r="BG157" s="186">
        <f>IF(N157="zákl. přenesená",J157,0)</f>
        <v>0</v>
      </c>
      <c r="BH157" s="186">
        <f>IF(N157="sníž. přenesená",J157,0)</f>
        <v>0</v>
      </c>
      <c r="BI157" s="186">
        <f>IF(N157="nulová",J157,0)</f>
        <v>0</v>
      </c>
      <c r="BJ157" s="20" t="s">
        <v>81</v>
      </c>
      <c r="BK157" s="186">
        <f>ROUND(I157*H157,2)</f>
        <v>0</v>
      </c>
      <c r="BL157" s="20" t="s">
        <v>163</v>
      </c>
      <c r="BM157" s="185" t="s">
        <v>1078</v>
      </c>
    </row>
    <row r="158" s="2" customFormat="1">
      <c r="A158" s="39"/>
      <c r="B158" s="40"/>
      <c r="C158" s="39"/>
      <c r="D158" s="187" t="s">
        <v>165</v>
      </c>
      <c r="E158" s="39"/>
      <c r="F158" s="188" t="s">
        <v>248</v>
      </c>
      <c r="G158" s="39"/>
      <c r="H158" s="39"/>
      <c r="I158" s="189"/>
      <c r="J158" s="39"/>
      <c r="K158" s="39"/>
      <c r="L158" s="40"/>
      <c r="M158" s="190"/>
      <c r="N158" s="191"/>
      <c r="O158" s="73"/>
      <c r="P158" s="73"/>
      <c r="Q158" s="73"/>
      <c r="R158" s="73"/>
      <c r="S158" s="73"/>
      <c r="T158" s="74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20" t="s">
        <v>165</v>
      </c>
      <c r="AU158" s="20" t="s">
        <v>22</v>
      </c>
    </row>
    <row r="159" s="2" customFormat="1" ht="16.5" customHeight="1">
      <c r="A159" s="39"/>
      <c r="B159" s="173"/>
      <c r="C159" s="217" t="s">
        <v>279</v>
      </c>
      <c r="D159" s="217" t="s">
        <v>249</v>
      </c>
      <c r="E159" s="218" t="s">
        <v>250</v>
      </c>
      <c r="F159" s="219" t="s">
        <v>251</v>
      </c>
      <c r="G159" s="220" t="s">
        <v>161</v>
      </c>
      <c r="H159" s="221">
        <v>34.710999999999999</v>
      </c>
      <c r="I159" s="222"/>
      <c r="J159" s="223">
        <f>ROUND(I159*H159,2)</f>
        <v>0</v>
      </c>
      <c r="K159" s="219" t="s">
        <v>3</v>
      </c>
      <c r="L159" s="224"/>
      <c r="M159" s="225" t="s">
        <v>3</v>
      </c>
      <c r="N159" s="226" t="s">
        <v>45</v>
      </c>
      <c r="O159" s="73"/>
      <c r="P159" s="183">
        <f>O159*H159</f>
        <v>0</v>
      </c>
      <c r="Q159" s="183">
        <v>0.0039100000000000003</v>
      </c>
      <c r="R159" s="183">
        <f>Q159*H159</f>
        <v>0.13572001</v>
      </c>
      <c r="S159" s="183">
        <v>0</v>
      </c>
      <c r="T159" s="184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185" t="s">
        <v>202</v>
      </c>
      <c r="AT159" s="185" t="s">
        <v>249</v>
      </c>
      <c r="AU159" s="185" t="s">
        <v>22</v>
      </c>
      <c r="AY159" s="20" t="s">
        <v>156</v>
      </c>
      <c r="BE159" s="186">
        <f>IF(N159="základní",J159,0)</f>
        <v>0</v>
      </c>
      <c r="BF159" s="186">
        <f>IF(N159="snížená",J159,0)</f>
        <v>0</v>
      </c>
      <c r="BG159" s="186">
        <f>IF(N159="zákl. přenesená",J159,0)</f>
        <v>0</v>
      </c>
      <c r="BH159" s="186">
        <f>IF(N159="sníž. přenesená",J159,0)</f>
        <v>0</v>
      </c>
      <c r="BI159" s="186">
        <f>IF(N159="nulová",J159,0)</f>
        <v>0</v>
      </c>
      <c r="BJ159" s="20" t="s">
        <v>81</v>
      </c>
      <c r="BK159" s="186">
        <f>ROUND(I159*H159,2)</f>
        <v>0</v>
      </c>
      <c r="BL159" s="20" t="s">
        <v>163</v>
      </c>
      <c r="BM159" s="185" t="s">
        <v>1079</v>
      </c>
    </row>
    <row r="160" s="13" customFormat="1">
      <c r="A160" s="13"/>
      <c r="B160" s="192"/>
      <c r="C160" s="13"/>
      <c r="D160" s="193" t="s">
        <v>167</v>
      </c>
      <c r="E160" s="194" t="s">
        <v>3</v>
      </c>
      <c r="F160" s="195" t="s">
        <v>1080</v>
      </c>
      <c r="G160" s="13"/>
      <c r="H160" s="196">
        <v>34.710999999999999</v>
      </c>
      <c r="I160" s="197"/>
      <c r="J160" s="13"/>
      <c r="K160" s="13"/>
      <c r="L160" s="192"/>
      <c r="M160" s="198"/>
      <c r="N160" s="199"/>
      <c r="O160" s="199"/>
      <c r="P160" s="199"/>
      <c r="Q160" s="199"/>
      <c r="R160" s="199"/>
      <c r="S160" s="199"/>
      <c r="T160" s="200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94" t="s">
        <v>167</v>
      </c>
      <c r="AU160" s="194" t="s">
        <v>22</v>
      </c>
      <c r="AV160" s="13" t="s">
        <v>22</v>
      </c>
      <c r="AW160" s="13" t="s">
        <v>36</v>
      </c>
      <c r="AX160" s="13" t="s">
        <v>74</v>
      </c>
      <c r="AY160" s="194" t="s">
        <v>156</v>
      </c>
    </row>
    <row r="161" s="14" customFormat="1">
      <c r="A161" s="14"/>
      <c r="B161" s="201"/>
      <c r="C161" s="14"/>
      <c r="D161" s="193" t="s">
        <v>167</v>
      </c>
      <c r="E161" s="202" t="s">
        <v>3</v>
      </c>
      <c r="F161" s="203" t="s">
        <v>174</v>
      </c>
      <c r="G161" s="14"/>
      <c r="H161" s="204">
        <v>34.710999999999999</v>
      </c>
      <c r="I161" s="205"/>
      <c r="J161" s="14"/>
      <c r="K161" s="14"/>
      <c r="L161" s="201"/>
      <c r="M161" s="206"/>
      <c r="N161" s="207"/>
      <c r="O161" s="207"/>
      <c r="P161" s="207"/>
      <c r="Q161" s="207"/>
      <c r="R161" s="207"/>
      <c r="S161" s="207"/>
      <c r="T161" s="208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02" t="s">
        <v>167</v>
      </c>
      <c r="AU161" s="202" t="s">
        <v>22</v>
      </c>
      <c r="AV161" s="14" t="s">
        <v>163</v>
      </c>
      <c r="AW161" s="14" t="s">
        <v>36</v>
      </c>
      <c r="AX161" s="14" t="s">
        <v>81</v>
      </c>
      <c r="AY161" s="202" t="s">
        <v>156</v>
      </c>
    </row>
    <row r="162" s="2" customFormat="1" ht="16.5" customHeight="1">
      <c r="A162" s="39"/>
      <c r="B162" s="173"/>
      <c r="C162" s="174" t="s">
        <v>8</v>
      </c>
      <c r="D162" s="174" t="s">
        <v>158</v>
      </c>
      <c r="E162" s="175" t="s">
        <v>255</v>
      </c>
      <c r="F162" s="176" t="s">
        <v>256</v>
      </c>
      <c r="G162" s="177" t="s">
        <v>205</v>
      </c>
      <c r="H162" s="178">
        <v>40</v>
      </c>
      <c r="I162" s="179"/>
      <c r="J162" s="180">
        <f>ROUND(I162*H162,2)</f>
        <v>0</v>
      </c>
      <c r="K162" s="176" t="s">
        <v>162</v>
      </c>
      <c r="L162" s="40"/>
      <c r="M162" s="181" t="s">
        <v>3</v>
      </c>
      <c r="N162" s="182" t="s">
        <v>45</v>
      </c>
      <c r="O162" s="73"/>
      <c r="P162" s="183">
        <f>O162*H162</f>
        <v>0</v>
      </c>
      <c r="Q162" s="183">
        <v>0.00069999999999999999</v>
      </c>
      <c r="R162" s="183">
        <f>Q162*H162</f>
        <v>0.028000000000000001</v>
      </c>
      <c r="S162" s="183">
        <v>0</v>
      </c>
      <c r="T162" s="184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185" t="s">
        <v>163</v>
      </c>
      <c r="AT162" s="185" t="s">
        <v>158</v>
      </c>
      <c r="AU162" s="185" t="s">
        <v>22</v>
      </c>
      <c r="AY162" s="20" t="s">
        <v>156</v>
      </c>
      <c r="BE162" s="186">
        <f>IF(N162="základní",J162,0)</f>
        <v>0</v>
      </c>
      <c r="BF162" s="186">
        <f>IF(N162="snížená",J162,0)</f>
        <v>0</v>
      </c>
      <c r="BG162" s="186">
        <f>IF(N162="zákl. přenesená",J162,0)</f>
        <v>0</v>
      </c>
      <c r="BH162" s="186">
        <f>IF(N162="sníž. přenesená",J162,0)</f>
        <v>0</v>
      </c>
      <c r="BI162" s="186">
        <f>IF(N162="nulová",J162,0)</f>
        <v>0</v>
      </c>
      <c r="BJ162" s="20" t="s">
        <v>81</v>
      </c>
      <c r="BK162" s="186">
        <f>ROUND(I162*H162,2)</f>
        <v>0</v>
      </c>
      <c r="BL162" s="20" t="s">
        <v>163</v>
      </c>
      <c r="BM162" s="185" t="s">
        <v>1081</v>
      </c>
    </row>
    <row r="163" s="2" customFormat="1">
      <c r="A163" s="39"/>
      <c r="B163" s="40"/>
      <c r="C163" s="39"/>
      <c r="D163" s="187" t="s">
        <v>165</v>
      </c>
      <c r="E163" s="39"/>
      <c r="F163" s="188" t="s">
        <v>258</v>
      </c>
      <c r="G163" s="39"/>
      <c r="H163" s="39"/>
      <c r="I163" s="189"/>
      <c r="J163" s="39"/>
      <c r="K163" s="39"/>
      <c r="L163" s="40"/>
      <c r="M163" s="190"/>
      <c r="N163" s="191"/>
      <c r="O163" s="73"/>
      <c r="P163" s="73"/>
      <c r="Q163" s="73"/>
      <c r="R163" s="73"/>
      <c r="S163" s="73"/>
      <c r="T163" s="74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20" t="s">
        <v>165</v>
      </c>
      <c r="AU163" s="20" t="s">
        <v>22</v>
      </c>
    </row>
    <row r="164" s="13" customFormat="1">
      <c r="A164" s="13"/>
      <c r="B164" s="192"/>
      <c r="C164" s="13"/>
      <c r="D164" s="193" t="s">
        <v>167</v>
      </c>
      <c r="E164" s="194" t="s">
        <v>3</v>
      </c>
      <c r="F164" s="195" t="s">
        <v>1082</v>
      </c>
      <c r="G164" s="13"/>
      <c r="H164" s="196">
        <v>22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167</v>
      </c>
      <c r="AU164" s="194" t="s">
        <v>22</v>
      </c>
      <c r="AV164" s="13" t="s">
        <v>22</v>
      </c>
      <c r="AW164" s="13" t="s">
        <v>36</v>
      </c>
      <c r="AX164" s="13" t="s">
        <v>74</v>
      </c>
      <c r="AY164" s="194" t="s">
        <v>156</v>
      </c>
    </row>
    <row r="165" s="13" customFormat="1">
      <c r="A165" s="13"/>
      <c r="B165" s="192"/>
      <c r="C165" s="13"/>
      <c r="D165" s="193" t="s">
        <v>167</v>
      </c>
      <c r="E165" s="194" t="s">
        <v>3</v>
      </c>
      <c r="F165" s="195" t="s">
        <v>1083</v>
      </c>
      <c r="G165" s="13"/>
      <c r="H165" s="196">
        <v>18</v>
      </c>
      <c r="I165" s="197"/>
      <c r="J165" s="13"/>
      <c r="K165" s="13"/>
      <c r="L165" s="192"/>
      <c r="M165" s="198"/>
      <c r="N165" s="199"/>
      <c r="O165" s="199"/>
      <c r="P165" s="199"/>
      <c r="Q165" s="199"/>
      <c r="R165" s="199"/>
      <c r="S165" s="199"/>
      <c r="T165" s="200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194" t="s">
        <v>167</v>
      </c>
      <c r="AU165" s="194" t="s">
        <v>22</v>
      </c>
      <c r="AV165" s="13" t="s">
        <v>22</v>
      </c>
      <c r="AW165" s="13" t="s">
        <v>36</v>
      </c>
      <c r="AX165" s="13" t="s">
        <v>74</v>
      </c>
      <c r="AY165" s="194" t="s">
        <v>156</v>
      </c>
    </row>
    <row r="166" s="14" customFormat="1">
      <c r="A166" s="14"/>
      <c r="B166" s="201"/>
      <c r="C166" s="14"/>
      <c r="D166" s="193" t="s">
        <v>167</v>
      </c>
      <c r="E166" s="202" t="s">
        <v>3</v>
      </c>
      <c r="F166" s="203" t="s">
        <v>174</v>
      </c>
      <c r="G166" s="14"/>
      <c r="H166" s="204">
        <v>40</v>
      </c>
      <c r="I166" s="205"/>
      <c r="J166" s="14"/>
      <c r="K166" s="14"/>
      <c r="L166" s="201"/>
      <c r="M166" s="206"/>
      <c r="N166" s="207"/>
      <c r="O166" s="207"/>
      <c r="P166" s="207"/>
      <c r="Q166" s="207"/>
      <c r="R166" s="207"/>
      <c r="S166" s="207"/>
      <c r="T166" s="208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02" t="s">
        <v>167</v>
      </c>
      <c r="AU166" s="202" t="s">
        <v>22</v>
      </c>
      <c r="AV166" s="14" t="s">
        <v>163</v>
      </c>
      <c r="AW166" s="14" t="s">
        <v>36</v>
      </c>
      <c r="AX166" s="14" t="s">
        <v>81</v>
      </c>
      <c r="AY166" s="202" t="s">
        <v>156</v>
      </c>
    </row>
    <row r="167" s="2" customFormat="1" ht="24.15" customHeight="1">
      <c r="A167" s="39"/>
      <c r="B167" s="173"/>
      <c r="C167" s="174" t="s">
        <v>292</v>
      </c>
      <c r="D167" s="174" t="s">
        <v>158</v>
      </c>
      <c r="E167" s="175" t="s">
        <v>263</v>
      </c>
      <c r="F167" s="176" t="s">
        <v>264</v>
      </c>
      <c r="G167" s="177" t="s">
        <v>205</v>
      </c>
      <c r="H167" s="178">
        <v>40</v>
      </c>
      <c r="I167" s="179"/>
      <c r="J167" s="180">
        <f>ROUND(I167*H167,2)</f>
        <v>0</v>
      </c>
      <c r="K167" s="176" t="s">
        <v>162</v>
      </c>
      <c r="L167" s="40"/>
      <c r="M167" s="181" t="s">
        <v>3</v>
      </c>
      <c r="N167" s="182" t="s">
        <v>45</v>
      </c>
      <c r="O167" s="73"/>
      <c r="P167" s="183">
        <f>O167*H167</f>
        <v>0</v>
      </c>
      <c r="Q167" s="183">
        <v>0</v>
      </c>
      <c r="R167" s="183">
        <f>Q167*H167</f>
        <v>0</v>
      </c>
      <c r="S167" s="183">
        <v>0</v>
      </c>
      <c r="T167" s="184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185" t="s">
        <v>163</v>
      </c>
      <c r="AT167" s="185" t="s">
        <v>158</v>
      </c>
      <c r="AU167" s="185" t="s">
        <v>22</v>
      </c>
      <c r="AY167" s="20" t="s">
        <v>156</v>
      </c>
      <c r="BE167" s="186">
        <f>IF(N167="základní",J167,0)</f>
        <v>0</v>
      </c>
      <c r="BF167" s="186">
        <f>IF(N167="snížená",J167,0)</f>
        <v>0</v>
      </c>
      <c r="BG167" s="186">
        <f>IF(N167="zákl. přenesená",J167,0)</f>
        <v>0</v>
      </c>
      <c r="BH167" s="186">
        <f>IF(N167="sníž. přenesená",J167,0)</f>
        <v>0</v>
      </c>
      <c r="BI167" s="186">
        <f>IF(N167="nulová",J167,0)</f>
        <v>0</v>
      </c>
      <c r="BJ167" s="20" t="s">
        <v>81</v>
      </c>
      <c r="BK167" s="186">
        <f>ROUND(I167*H167,2)</f>
        <v>0</v>
      </c>
      <c r="BL167" s="20" t="s">
        <v>163</v>
      </c>
      <c r="BM167" s="185" t="s">
        <v>1084</v>
      </c>
    </row>
    <row r="168" s="2" customFormat="1">
      <c r="A168" s="39"/>
      <c r="B168" s="40"/>
      <c r="C168" s="39"/>
      <c r="D168" s="187" t="s">
        <v>165</v>
      </c>
      <c r="E168" s="39"/>
      <c r="F168" s="188" t="s">
        <v>266</v>
      </c>
      <c r="G168" s="39"/>
      <c r="H168" s="39"/>
      <c r="I168" s="189"/>
      <c r="J168" s="39"/>
      <c r="K168" s="39"/>
      <c r="L168" s="40"/>
      <c r="M168" s="190"/>
      <c r="N168" s="191"/>
      <c r="O168" s="73"/>
      <c r="P168" s="73"/>
      <c r="Q168" s="73"/>
      <c r="R168" s="73"/>
      <c r="S168" s="73"/>
      <c r="T168" s="74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20" t="s">
        <v>165</v>
      </c>
      <c r="AU168" s="20" t="s">
        <v>22</v>
      </c>
    </row>
    <row r="169" s="2" customFormat="1" ht="37.8" customHeight="1">
      <c r="A169" s="39"/>
      <c r="B169" s="173"/>
      <c r="C169" s="174" t="s">
        <v>299</v>
      </c>
      <c r="D169" s="174" t="s">
        <v>158</v>
      </c>
      <c r="E169" s="175" t="s">
        <v>268</v>
      </c>
      <c r="F169" s="176" t="s">
        <v>269</v>
      </c>
      <c r="G169" s="177" t="s">
        <v>212</v>
      </c>
      <c r="H169" s="178">
        <v>19.5</v>
      </c>
      <c r="I169" s="179"/>
      <c r="J169" s="180">
        <f>ROUND(I169*H169,2)</f>
        <v>0</v>
      </c>
      <c r="K169" s="176" t="s">
        <v>162</v>
      </c>
      <c r="L169" s="40"/>
      <c r="M169" s="181" t="s">
        <v>3</v>
      </c>
      <c r="N169" s="182" t="s">
        <v>45</v>
      </c>
      <c r="O169" s="73"/>
      <c r="P169" s="183">
        <f>O169*H169</f>
        <v>0</v>
      </c>
      <c r="Q169" s="183">
        <v>0</v>
      </c>
      <c r="R169" s="183">
        <f>Q169*H169</f>
        <v>0</v>
      </c>
      <c r="S169" s="183">
        <v>0</v>
      </c>
      <c r="T169" s="184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185" t="s">
        <v>163</v>
      </c>
      <c r="AT169" s="185" t="s">
        <v>158</v>
      </c>
      <c r="AU169" s="185" t="s">
        <v>22</v>
      </c>
      <c r="AY169" s="20" t="s">
        <v>156</v>
      </c>
      <c r="BE169" s="186">
        <f>IF(N169="základní",J169,0)</f>
        <v>0</v>
      </c>
      <c r="BF169" s="186">
        <f>IF(N169="snížená",J169,0)</f>
        <v>0</v>
      </c>
      <c r="BG169" s="186">
        <f>IF(N169="zákl. přenesená",J169,0)</f>
        <v>0</v>
      </c>
      <c r="BH169" s="186">
        <f>IF(N169="sníž. přenesená",J169,0)</f>
        <v>0</v>
      </c>
      <c r="BI169" s="186">
        <f>IF(N169="nulová",J169,0)</f>
        <v>0</v>
      </c>
      <c r="BJ169" s="20" t="s">
        <v>81</v>
      </c>
      <c r="BK169" s="186">
        <f>ROUND(I169*H169,2)</f>
        <v>0</v>
      </c>
      <c r="BL169" s="20" t="s">
        <v>163</v>
      </c>
      <c r="BM169" s="185" t="s">
        <v>1085</v>
      </c>
    </row>
    <row r="170" s="2" customFormat="1">
      <c r="A170" s="39"/>
      <c r="B170" s="40"/>
      <c r="C170" s="39"/>
      <c r="D170" s="187" t="s">
        <v>165</v>
      </c>
      <c r="E170" s="39"/>
      <c r="F170" s="188" t="s">
        <v>271</v>
      </c>
      <c r="G170" s="39"/>
      <c r="H170" s="39"/>
      <c r="I170" s="189"/>
      <c r="J170" s="39"/>
      <c r="K170" s="39"/>
      <c r="L170" s="40"/>
      <c r="M170" s="190"/>
      <c r="N170" s="191"/>
      <c r="O170" s="73"/>
      <c r="P170" s="73"/>
      <c r="Q170" s="73"/>
      <c r="R170" s="73"/>
      <c r="S170" s="73"/>
      <c r="T170" s="74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20" t="s">
        <v>165</v>
      </c>
      <c r="AU170" s="20" t="s">
        <v>22</v>
      </c>
    </row>
    <row r="171" s="13" customFormat="1">
      <c r="A171" s="13"/>
      <c r="B171" s="192"/>
      <c r="C171" s="13"/>
      <c r="D171" s="193" t="s">
        <v>167</v>
      </c>
      <c r="E171" s="194" t="s">
        <v>3</v>
      </c>
      <c r="F171" s="195" t="s">
        <v>961</v>
      </c>
      <c r="G171" s="13"/>
      <c r="H171" s="196">
        <v>19.5</v>
      </c>
      <c r="I171" s="197"/>
      <c r="J171" s="13"/>
      <c r="K171" s="13"/>
      <c r="L171" s="192"/>
      <c r="M171" s="198"/>
      <c r="N171" s="199"/>
      <c r="O171" s="199"/>
      <c r="P171" s="199"/>
      <c r="Q171" s="199"/>
      <c r="R171" s="199"/>
      <c r="S171" s="199"/>
      <c r="T171" s="200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194" t="s">
        <v>167</v>
      </c>
      <c r="AU171" s="194" t="s">
        <v>22</v>
      </c>
      <c r="AV171" s="13" t="s">
        <v>22</v>
      </c>
      <c r="AW171" s="13" t="s">
        <v>36</v>
      </c>
      <c r="AX171" s="13" t="s">
        <v>74</v>
      </c>
      <c r="AY171" s="194" t="s">
        <v>156</v>
      </c>
    </row>
    <row r="172" s="14" customFormat="1">
      <c r="A172" s="14"/>
      <c r="B172" s="201"/>
      <c r="C172" s="14"/>
      <c r="D172" s="193" t="s">
        <v>167</v>
      </c>
      <c r="E172" s="202" t="s">
        <v>3</v>
      </c>
      <c r="F172" s="203" t="s">
        <v>174</v>
      </c>
      <c r="G172" s="14"/>
      <c r="H172" s="204">
        <v>19.5</v>
      </c>
      <c r="I172" s="205"/>
      <c r="J172" s="14"/>
      <c r="K172" s="14"/>
      <c r="L172" s="201"/>
      <c r="M172" s="206"/>
      <c r="N172" s="207"/>
      <c r="O172" s="207"/>
      <c r="P172" s="207"/>
      <c r="Q172" s="207"/>
      <c r="R172" s="207"/>
      <c r="S172" s="207"/>
      <c r="T172" s="208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02" t="s">
        <v>167</v>
      </c>
      <c r="AU172" s="202" t="s">
        <v>22</v>
      </c>
      <c r="AV172" s="14" t="s">
        <v>163</v>
      </c>
      <c r="AW172" s="14" t="s">
        <v>36</v>
      </c>
      <c r="AX172" s="14" t="s">
        <v>81</v>
      </c>
      <c r="AY172" s="202" t="s">
        <v>156</v>
      </c>
    </row>
    <row r="173" s="2" customFormat="1" ht="37.8" customHeight="1">
      <c r="A173" s="39"/>
      <c r="B173" s="173"/>
      <c r="C173" s="174" t="s">
        <v>304</v>
      </c>
      <c r="D173" s="174" t="s">
        <v>158</v>
      </c>
      <c r="E173" s="175" t="s">
        <v>280</v>
      </c>
      <c r="F173" s="176" t="s">
        <v>281</v>
      </c>
      <c r="G173" s="177" t="s">
        <v>212</v>
      </c>
      <c r="H173" s="178">
        <v>6.7439999999999998</v>
      </c>
      <c r="I173" s="179"/>
      <c r="J173" s="180">
        <f>ROUND(I173*H173,2)</f>
        <v>0</v>
      </c>
      <c r="K173" s="176" t="s">
        <v>162</v>
      </c>
      <c r="L173" s="40"/>
      <c r="M173" s="181" t="s">
        <v>3</v>
      </c>
      <c r="N173" s="182" t="s">
        <v>45</v>
      </c>
      <c r="O173" s="73"/>
      <c r="P173" s="183">
        <f>O173*H173</f>
        <v>0</v>
      </c>
      <c r="Q173" s="183">
        <v>0</v>
      </c>
      <c r="R173" s="183">
        <f>Q173*H173</f>
        <v>0</v>
      </c>
      <c r="S173" s="183">
        <v>0</v>
      </c>
      <c r="T173" s="184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185" t="s">
        <v>163</v>
      </c>
      <c r="AT173" s="185" t="s">
        <v>158</v>
      </c>
      <c r="AU173" s="185" t="s">
        <v>22</v>
      </c>
      <c r="AY173" s="20" t="s">
        <v>156</v>
      </c>
      <c r="BE173" s="186">
        <f>IF(N173="základní",J173,0)</f>
        <v>0</v>
      </c>
      <c r="BF173" s="186">
        <f>IF(N173="snížená",J173,0)</f>
        <v>0</v>
      </c>
      <c r="BG173" s="186">
        <f>IF(N173="zákl. přenesená",J173,0)</f>
        <v>0</v>
      </c>
      <c r="BH173" s="186">
        <f>IF(N173="sníž. přenesená",J173,0)</f>
        <v>0</v>
      </c>
      <c r="BI173" s="186">
        <f>IF(N173="nulová",J173,0)</f>
        <v>0</v>
      </c>
      <c r="BJ173" s="20" t="s">
        <v>81</v>
      </c>
      <c r="BK173" s="186">
        <f>ROUND(I173*H173,2)</f>
        <v>0</v>
      </c>
      <c r="BL173" s="20" t="s">
        <v>163</v>
      </c>
      <c r="BM173" s="185" t="s">
        <v>1086</v>
      </c>
    </row>
    <row r="174" s="2" customFormat="1">
      <c r="A174" s="39"/>
      <c r="B174" s="40"/>
      <c r="C174" s="39"/>
      <c r="D174" s="187" t="s">
        <v>165</v>
      </c>
      <c r="E174" s="39"/>
      <c r="F174" s="188" t="s">
        <v>283</v>
      </c>
      <c r="G174" s="39"/>
      <c r="H174" s="39"/>
      <c r="I174" s="189"/>
      <c r="J174" s="39"/>
      <c r="K174" s="39"/>
      <c r="L174" s="40"/>
      <c r="M174" s="190"/>
      <c r="N174" s="191"/>
      <c r="O174" s="73"/>
      <c r="P174" s="73"/>
      <c r="Q174" s="73"/>
      <c r="R174" s="73"/>
      <c r="S174" s="73"/>
      <c r="T174" s="74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20" t="s">
        <v>165</v>
      </c>
      <c r="AU174" s="20" t="s">
        <v>22</v>
      </c>
    </row>
    <row r="175" s="13" customFormat="1">
      <c r="A175" s="13"/>
      <c r="B175" s="192"/>
      <c r="C175" s="13"/>
      <c r="D175" s="193" t="s">
        <v>167</v>
      </c>
      <c r="E175" s="194" t="s">
        <v>3</v>
      </c>
      <c r="F175" s="195" t="s">
        <v>963</v>
      </c>
      <c r="G175" s="13"/>
      <c r="H175" s="196">
        <v>8.4299999999999997</v>
      </c>
      <c r="I175" s="197"/>
      <c r="J175" s="13"/>
      <c r="K175" s="13"/>
      <c r="L175" s="192"/>
      <c r="M175" s="198"/>
      <c r="N175" s="199"/>
      <c r="O175" s="199"/>
      <c r="P175" s="199"/>
      <c r="Q175" s="199"/>
      <c r="R175" s="199"/>
      <c r="S175" s="199"/>
      <c r="T175" s="200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194" t="s">
        <v>167</v>
      </c>
      <c r="AU175" s="194" t="s">
        <v>22</v>
      </c>
      <c r="AV175" s="13" t="s">
        <v>22</v>
      </c>
      <c r="AW175" s="13" t="s">
        <v>36</v>
      </c>
      <c r="AX175" s="13" t="s">
        <v>74</v>
      </c>
      <c r="AY175" s="194" t="s">
        <v>156</v>
      </c>
    </row>
    <row r="176" s="15" customFormat="1">
      <c r="A176" s="15"/>
      <c r="B176" s="209"/>
      <c r="C176" s="15"/>
      <c r="D176" s="193" t="s">
        <v>167</v>
      </c>
      <c r="E176" s="210" t="s">
        <v>3</v>
      </c>
      <c r="F176" s="211" t="s">
        <v>219</v>
      </c>
      <c r="G176" s="15"/>
      <c r="H176" s="212">
        <v>8.4299999999999997</v>
      </c>
      <c r="I176" s="213"/>
      <c r="J176" s="15"/>
      <c r="K176" s="15"/>
      <c r="L176" s="209"/>
      <c r="M176" s="214"/>
      <c r="N176" s="215"/>
      <c r="O176" s="215"/>
      <c r="P176" s="215"/>
      <c r="Q176" s="215"/>
      <c r="R176" s="215"/>
      <c r="S176" s="215"/>
      <c r="T176" s="216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10" t="s">
        <v>167</v>
      </c>
      <c r="AU176" s="210" t="s">
        <v>22</v>
      </c>
      <c r="AV176" s="15" t="s">
        <v>175</v>
      </c>
      <c r="AW176" s="15" t="s">
        <v>36</v>
      </c>
      <c r="AX176" s="15" t="s">
        <v>74</v>
      </c>
      <c r="AY176" s="210" t="s">
        <v>156</v>
      </c>
    </row>
    <row r="177" s="13" customFormat="1">
      <c r="A177" s="13"/>
      <c r="B177" s="192"/>
      <c r="C177" s="13"/>
      <c r="D177" s="193" t="s">
        <v>167</v>
      </c>
      <c r="E177" s="194" t="s">
        <v>3</v>
      </c>
      <c r="F177" s="195" t="s">
        <v>964</v>
      </c>
      <c r="G177" s="13"/>
      <c r="H177" s="196">
        <v>6.7439999999999998</v>
      </c>
      <c r="I177" s="197"/>
      <c r="J177" s="13"/>
      <c r="K177" s="13"/>
      <c r="L177" s="192"/>
      <c r="M177" s="198"/>
      <c r="N177" s="199"/>
      <c r="O177" s="199"/>
      <c r="P177" s="199"/>
      <c r="Q177" s="199"/>
      <c r="R177" s="199"/>
      <c r="S177" s="199"/>
      <c r="T177" s="200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194" t="s">
        <v>167</v>
      </c>
      <c r="AU177" s="194" t="s">
        <v>22</v>
      </c>
      <c r="AV177" s="13" t="s">
        <v>22</v>
      </c>
      <c r="AW177" s="13" t="s">
        <v>36</v>
      </c>
      <c r="AX177" s="13" t="s">
        <v>74</v>
      </c>
      <c r="AY177" s="194" t="s">
        <v>156</v>
      </c>
    </row>
    <row r="178" s="15" customFormat="1">
      <c r="A178" s="15"/>
      <c r="B178" s="209"/>
      <c r="C178" s="15"/>
      <c r="D178" s="193" t="s">
        <v>167</v>
      </c>
      <c r="E178" s="210" t="s">
        <v>3</v>
      </c>
      <c r="F178" s="211" t="s">
        <v>219</v>
      </c>
      <c r="G178" s="15"/>
      <c r="H178" s="212">
        <v>6.7439999999999998</v>
      </c>
      <c r="I178" s="213"/>
      <c r="J178" s="15"/>
      <c r="K178" s="15"/>
      <c r="L178" s="209"/>
      <c r="M178" s="214"/>
      <c r="N178" s="215"/>
      <c r="O178" s="215"/>
      <c r="P178" s="215"/>
      <c r="Q178" s="215"/>
      <c r="R178" s="215"/>
      <c r="S178" s="215"/>
      <c r="T178" s="216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10" t="s">
        <v>167</v>
      </c>
      <c r="AU178" s="210" t="s">
        <v>22</v>
      </c>
      <c r="AV178" s="15" t="s">
        <v>175</v>
      </c>
      <c r="AW178" s="15" t="s">
        <v>36</v>
      </c>
      <c r="AX178" s="15" t="s">
        <v>81</v>
      </c>
      <c r="AY178" s="210" t="s">
        <v>156</v>
      </c>
    </row>
    <row r="179" s="2" customFormat="1" ht="37.8" customHeight="1">
      <c r="A179" s="39"/>
      <c r="B179" s="173"/>
      <c r="C179" s="174" t="s">
        <v>310</v>
      </c>
      <c r="D179" s="174" t="s">
        <v>158</v>
      </c>
      <c r="E179" s="175" t="s">
        <v>287</v>
      </c>
      <c r="F179" s="176" t="s">
        <v>288</v>
      </c>
      <c r="G179" s="177" t="s">
        <v>212</v>
      </c>
      <c r="H179" s="178">
        <v>1.6859999999999999</v>
      </c>
      <c r="I179" s="179"/>
      <c r="J179" s="180">
        <f>ROUND(I179*H179,2)</f>
        <v>0</v>
      </c>
      <c r="K179" s="176" t="s">
        <v>162</v>
      </c>
      <c r="L179" s="40"/>
      <c r="M179" s="181" t="s">
        <v>3</v>
      </c>
      <c r="N179" s="182" t="s">
        <v>45</v>
      </c>
      <c r="O179" s="73"/>
      <c r="P179" s="183">
        <f>O179*H179</f>
        <v>0</v>
      </c>
      <c r="Q179" s="183">
        <v>0</v>
      </c>
      <c r="R179" s="183">
        <f>Q179*H179</f>
        <v>0</v>
      </c>
      <c r="S179" s="183">
        <v>0</v>
      </c>
      <c r="T179" s="184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185" t="s">
        <v>163</v>
      </c>
      <c r="AT179" s="185" t="s">
        <v>158</v>
      </c>
      <c r="AU179" s="185" t="s">
        <v>22</v>
      </c>
      <c r="AY179" s="20" t="s">
        <v>156</v>
      </c>
      <c r="BE179" s="186">
        <f>IF(N179="základní",J179,0)</f>
        <v>0</v>
      </c>
      <c r="BF179" s="186">
        <f>IF(N179="snížená",J179,0)</f>
        <v>0</v>
      </c>
      <c r="BG179" s="186">
        <f>IF(N179="zákl. přenesená",J179,0)</f>
        <v>0</v>
      </c>
      <c r="BH179" s="186">
        <f>IF(N179="sníž. přenesená",J179,0)</f>
        <v>0</v>
      </c>
      <c r="BI179" s="186">
        <f>IF(N179="nulová",J179,0)</f>
        <v>0</v>
      </c>
      <c r="BJ179" s="20" t="s">
        <v>81</v>
      </c>
      <c r="BK179" s="186">
        <f>ROUND(I179*H179,2)</f>
        <v>0</v>
      </c>
      <c r="BL179" s="20" t="s">
        <v>163</v>
      </c>
      <c r="BM179" s="185" t="s">
        <v>1087</v>
      </c>
    </row>
    <row r="180" s="2" customFormat="1">
      <c r="A180" s="39"/>
      <c r="B180" s="40"/>
      <c r="C180" s="39"/>
      <c r="D180" s="187" t="s">
        <v>165</v>
      </c>
      <c r="E180" s="39"/>
      <c r="F180" s="188" t="s">
        <v>290</v>
      </c>
      <c r="G180" s="39"/>
      <c r="H180" s="39"/>
      <c r="I180" s="189"/>
      <c r="J180" s="39"/>
      <c r="K180" s="39"/>
      <c r="L180" s="40"/>
      <c r="M180" s="190"/>
      <c r="N180" s="191"/>
      <c r="O180" s="73"/>
      <c r="P180" s="73"/>
      <c r="Q180" s="73"/>
      <c r="R180" s="73"/>
      <c r="S180" s="73"/>
      <c r="T180" s="74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20" t="s">
        <v>165</v>
      </c>
      <c r="AU180" s="20" t="s">
        <v>22</v>
      </c>
    </row>
    <row r="181" s="13" customFormat="1">
      <c r="A181" s="13"/>
      <c r="B181" s="192"/>
      <c r="C181" s="13"/>
      <c r="D181" s="193" t="s">
        <v>167</v>
      </c>
      <c r="E181" s="194" t="s">
        <v>3</v>
      </c>
      <c r="F181" s="195" t="s">
        <v>966</v>
      </c>
      <c r="G181" s="13"/>
      <c r="H181" s="196">
        <v>1.6859999999999999</v>
      </c>
      <c r="I181" s="197"/>
      <c r="J181" s="13"/>
      <c r="K181" s="13"/>
      <c r="L181" s="192"/>
      <c r="M181" s="198"/>
      <c r="N181" s="199"/>
      <c r="O181" s="199"/>
      <c r="P181" s="199"/>
      <c r="Q181" s="199"/>
      <c r="R181" s="199"/>
      <c r="S181" s="199"/>
      <c r="T181" s="200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94" t="s">
        <v>167</v>
      </c>
      <c r="AU181" s="194" t="s">
        <v>22</v>
      </c>
      <c r="AV181" s="13" t="s">
        <v>22</v>
      </c>
      <c r="AW181" s="13" t="s">
        <v>36</v>
      </c>
      <c r="AX181" s="13" t="s">
        <v>74</v>
      </c>
      <c r="AY181" s="194" t="s">
        <v>156</v>
      </c>
    </row>
    <row r="182" s="14" customFormat="1">
      <c r="A182" s="14"/>
      <c r="B182" s="201"/>
      <c r="C182" s="14"/>
      <c r="D182" s="193" t="s">
        <v>167</v>
      </c>
      <c r="E182" s="202" t="s">
        <v>3</v>
      </c>
      <c r="F182" s="203" t="s">
        <v>174</v>
      </c>
      <c r="G182" s="14"/>
      <c r="H182" s="204">
        <v>1.6859999999999999</v>
      </c>
      <c r="I182" s="205"/>
      <c r="J182" s="14"/>
      <c r="K182" s="14"/>
      <c r="L182" s="201"/>
      <c r="M182" s="206"/>
      <c r="N182" s="207"/>
      <c r="O182" s="207"/>
      <c r="P182" s="207"/>
      <c r="Q182" s="207"/>
      <c r="R182" s="207"/>
      <c r="S182" s="207"/>
      <c r="T182" s="208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02" t="s">
        <v>167</v>
      </c>
      <c r="AU182" s="202" t="s">
        <v>22</v>
      </c>
      <c r="AV182" s="14" t="s">
        <v>163</v>
      </c>
      <c r="AW182" s="14" t="s">
        <v>36</v>
      </c>
      <c r="AX182" s="14" t="s">
        <v>81</v>
      </c>
      <c r="AY182" s="202" t="s">
        <v>156</v>
      </c>
    </row>
    <row r="183" s="2" customFormat="1" ht="24.15" customHeight="1">
      <c r="A183" s="39"/>
      <c r="B183" s="173"/>
      <c r="C183" s="174" t="s">
        <v>317</v>
      </c>
      <c r="D183" s="174" t="s">
        <v>158</v>
      </c>
      <c r="E183" s="175" t="s">
        <v>293</v>
      </c>
      <c r="F183" s="176" t="s">
        <v>294</v>
      </c>
      <c r="G183" s="177" t="s">
        <v>212</v>
      </c>
      <c r="H183" s="178">
        <v>6.7439999999999998</v>
      </c>
      <c r="I183" s="179"/>
      <c r="J183" s="180">
        <f>ROUND(I183*H183,2)</f>
        <v>0</v>
      </c>
      <c r="K183" s="176" t="s">
        <v>162</v>
      </c>
      <c r="L183" s="40"/>
      <c r="M183" s="181" t="s">
        <v>3</v>
      </c>
      <c r="N183" s="182" t="s">
        <v>45</v>
      </c>
      <c r="O183" s="73"/>
      <c r="P183" s="183">
        <f>O183*H183</f>
        <v>0</v>
      </c>
      <c r="Q183" s="183">
        <v>0</v>
      </c>
      <c r="R183" s="183">
        <f>Q183*H183</f>
        <v>0</v>
      </c>
      <c r="S183" s="183">
        <v>0</v>
      </c>
      <c r="T183" s="184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185" t="s">
        <v>163</v>
      </c>
      <c r="AT183" s="185" t="s">
        <v>158</v>
      </c>
      <c r="AU183" s="185" t="s">
        <v>22</v>
      </c>
      <c r="AY183" s="20" t="s">
        <v>156</v>
      </c>
      <c r="BE183" s="186">
        <f>IF(N183="základní",J183,0)</f>
        <v>0</v>
      </c>
      <c r="BF183" s="186">
        <f>IF(N183="snížená",J183,0)</f>
        <v>0</v>
      </c>
      <c r="BG183" s="186">
        <f>IF(N183="zákl. přenesená",J183,0)</f>
        <v>0</v>
      </c>
      <c r="BH183" s="186">
        <f>IF(N183="sníž. přenesená",J183,0)</f>
        <v>0</v>
      </c>
      <c r="BI183" s="186">
        <f>IF(N183="nulová",J183,0)</f>
        <v>0</v>
      </c>
      <c r="BJ183" s="20" t="s">
        <v>81</v>
      </c>
      <c r="BK183" s="186">
        <f>ROUND(I183*H183,2)</f>
        <v>0</v>
      </c>
      <c r="BL183" s="20" t="s">
        <v>163</v>
      </c>
      <c r="BM183" s="185" t="s">
        <v>1088</v>
      </c>
    </row>
    <row r="184" s="2" customFormat="1">
      <c r="A184" s="39"/>
      <c r="B184" s="40"/>
      <c r="C184" s="39"/>
      <c r="D184" s="187" t="s">
        <v>165</v>
      </c>
      <c r="E184" s="39"/>
      <c r="F184" s="188" t="s">
        <v>296</v>
      </c>
      <c r="G184" s="39"/>
      <c r="H184" s="39"/>
      <c r="I184" s="189"/>
      <c r="J184" s="39"/>
      <c r="K184" s="39"/>
      <c r="L184" s="40"/>
      <c r="M184" s="190"/>
      <c r="N184" s="191"/>
      <c r="O184" s="73"/>
      <c r="P184" s="73"/>
      <c r="Q184" s="73"/>
      <c r="R184" s="73"/>
      <c r="S184" s="73"/>
      <c r="T184" s="74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20" t="s">
        <v>165</v>
      </c>
      <c r="AU184" s="20" t="s">
        <v>22</v>
      </c>
    </row>
    <row r="185" s="2" customFormat="1" ht="24.15" customHeight="1">
      <c r="A185" s="39"/>
      <c r="B185" s="173"/>
      <c r="C185" s="174" t="s">
        <v>323</v>
      </c>
      <c r="D185" s="174" t="s">
        <v>158</v>
      </c>
      <c r="E185" s="175" t="s">
        <v>300</v>
      </c>
      <c r="F185" s="176" t="s">
        <v>301</v>
      </c>
      <c r="G185" s="177" t="s">
        <v>212</v>
      </c>
      <c r="H185" s="178">
        <v>1.6859999999999999</v>
      </c>
      <c r="I185" s="179"/>
      <c r="J185" s="180">
        <f>ROUND(I185*H185,2)</f>
        <v>0</v>
      </c>
      <c r="K185" s="176" t="s">
        <v>162</v>
      </c>
      <c r="L185" s="40"/>
      <c r="M185" s="181" t="s">
        <v>3</v>
      </c>
      <c r="N185" s="182" t="s">
        <v>45</v>
      </c>
      <c r="O185" s="73"/>
      <c r="P185" s="183">
        <f>O185*H185</f>
        <v>0</v>
      </c>
      <c r="Q185" s="183">
        <v>0</v>
      </c>
      <c r="R185" s="183">
        <f>Q185*H185</f>
        <v>0</v>
      </c>
      <c r="S185" s="183">
        <v>0</v>
      </c>
      <c r="T185" s="184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185" t="s">
        <v>163</v>
      </c>
      <c r="AT185" s="185" t="s">
        <v>158</v>
      </c>
      <c r="AU185" s="185" t="s">
        <v>22</v>
      </c>
      <c r="AY185" s="20" t="s">
        <v>156</v>
      </c>
      <c r="BE185" s="186">
        <f>IF(N185="základní",J185,0)</f>
        <v>0</v>
      </c>
      <c r="BF185" s="186">
        <f>IF(N185="snížená",J185,0)</f>
        <v>0</v>
      </c>
      <c r="BG185" s="186">
        <f>IF(N185="zákl. přenesená",J185,0)</f>
        <v>0</v>
      </c>
      <c r="BH185" s="186">
        <f>IF(N185="sníž. přenesená",J185,0)</f>
        <v>0</v>
      </c>
      <c r="BI185" s="186">
        <f>IF(N185="nulová",J185,0)</f>
        <v>0</v>
      </c>
      <c r="BJ185" s="20" t="s">
        <v>81</v>
      </c>
      <c r="BK185" s="186">
        <f>ROUND(I185*H185,2)</f>
        <v>0</v>
      </c>
      <c r="BL185" s="20" t="s">
        <v>163</v>
      </c>
      <c r="BM185" s="185" t="s">
        <v>1089</v>
      </c>
    </row>
    <row r="186" s="2" customFormat="1">
      <c r="A186" s="39"/>
      <c r="B186" s="40"/>
      <c r="C186" s="39"/>
      <c r="D186" s="187" t="s">
        <v>165</v>
      </c>
      <c r="E186" s="39"/>
      <c r="F186" s="188" t="s">
        <v>303</v>
      </c>
      <c r="G186" s="39"/>
      <c r="H186" s="39"/>
      <c r="I186" s="189"/>
      <c r="J186" s="39"/>
      <c r="K186" s="39"/>
      <c r="L186" s="40"/>
      <c r="M186" s="190"/>
      <c r="N186" s="191"/>
      <c r="O186" s="73"/>
      <c r="P186" s="73"/>
      <c r="Q186" s="73"/>
      <c r="R186" s="73"/>
      <c r="S186" s="73"/>
      <c r="T186" s="74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20" t="s">
        <v>165</v>
      </c>
      <c r="AU186" s="20" t="s">
        <v>22</v>
      </c>
    </row>
    <row r="187" s="2" customFormat="1" ht="24.15" customHeight="1">
      <c r="A187" s="39"/>
      <c r="B187" s="173"/>
      <c r="C187" s="174" t="s">
        <v>331</v>
      </c>
      <c r="D187" s="174" t="s">
        <v>158</v>
      </c>
      <c r="E187" s="175" t="s">
        <v>305</v>
      </c>
      <c r="F187" s="176" t="s">
        <v>306</v>
      </c>
      <c r="G187" s="177" t="s">
        <v>205</v>
      </c>
      <c r="H187" s="178">
        <v>10.5</v>
      </c>
      <c r="I187" s="179"/>
      <c r="J187" s="180">
        <f>ROUND(I187*H187,2)</f>
        <v>0</v>
      </c>
      <c r="K187" s="176" t="s">
        <v>162</v>
      </c>
      <c r="L187" s="40"/>
      <c r="M187" s="181" t="s">
        <v>3</v>
      </c>
      <c r="N187" s="182" t="s">
        <v>45</v>
      </c>
      <c r="O187" s="73"/>
      <c r="P187" s="183">
        <f>O187*H187</f>
        <v>0</v>
      </c>
      <c r="Q187" s="183">
        <v>0</v>
      </c>
      <c r="R187" s="183">
        <f>Q187*H187</f>
        <v>0</v>
      </c>
      <c r="S187" s="183">
        <v>0</v>
      </c>
      <c r="T187" s="184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185" t="s">
        <v>163</v>
      </c>
      <c r="AT187" s="185" t="s">
        <v>158</v>
      </c>
      <c r="AU187" s="185" t="s">
        <v>22</v>
      </c>
      <c r="AY187" s="20" t="s">
        <v>156</v>
      </c>
      <c r="BE187" s="186">
        <f>IF(N187="základní",J187,0)</f>
        <v>0</v>
      </c>
      <c r="BF187" s="186">
        <f>IF(N187="snížená",J187,0)</f>
        <v>0</v>
      </c>
      <c r="BG187" s="186">
        <f>IF(N187="zákl. přenesená",J187,0)</f>
        <v>0</v>
      </c>
      <c r="BH187" s="186">
        <f>IF(N187="sníž. přenesená",J187,0)</f>
        <v>0</v>
      </c>
      <c r="BI187" s="186">
        <f>IF(N187="nulová",J187,0)</f>
        <v>0</v>
      </c>
      <c r="BJ187" s="20" t="s">
        <v>81</v>
      </c>
      <c r="BK187" s="186">
        <f>ROUND(I187*H187,2)</f>
        <v>0</v>
      </c>
      <c r="BL187" s="20" t="s">
        <v>163</v>
      </c>
      <c r="BM187" s="185" t="s">
        <v>1090</v>
      </c>
    </row>
    <row r="188" s="2" customFormat="1">
      <c r="A188" s="39"/>
      <c r="B188" s="40"/>
      <c r="C188" s="39"/>
      <c r="D188" s="187" t="s">
        <v>165</v>
      </c>
      <c r="E188" s="39"/>
      <c r="F188" s="188" t="s">
        <v>308</v>
      </c>
      <c r="G188" s="39"/>
      <c r="H188" s="39"/>
      <c r="I188" s="189"/>
      <c r="J188" s="39"/>
      <c r="K188" s="39"/>
      <c r="L188" s="40"/>
      <c r="M188" s="190"/>
      <c r="N188" s="191"/>
      <c r="O188" s="73"/>
      <c r="P188" s="73"/>
      <c r="Q188" s="73"/>
      <c r="R188" s="73"/>
      <c r="S188" s="73"/>
      <c r="T188" s="74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20" t="s">
        <v>165</v>
      </c>
      <c r="AU188" s="20" t="s">
        <v>22</v>
      </c>
    </row>
    <row r="189" s="13" customFormat="1">
      <c r="A189" s="13"/>
      <c r="B189" s="192"/>
      <c r="C189" s="13"/>
      <c r="D189" s="193" t="s">
        <v>167</v>
      </c>
      <c r="E189" s="194" t="s">
        <v>3</v>
      </c>
      <c r="F189" s="195" t="s">
        <v>970</v>
      </c>
      <c r="G189" s="13"/>
      <c r="H189" s="196">
        <v>10.5</v>
      </c>
      <c r="I189" s="197"/>
      <c r="J189" s="13"/>
      <c r="K189" s="13"/>
      <c r="L189" s="192"/>
      <c r="M189" s="198"/>
      <c r="N189" s="199"/>
      <c r="O189" s="199"/>
      <c r="P189" s="199"/>
      <c r="Q189" s="199"/>
      <c r="R189" s="199"/>
      <c r="S189" s="199"/>
      <c r="T189" s="200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94" t="s">
        <v>167</v>
      </c>
      <c r="AU189" s="194" t="s">
        <v>22</v>
      </c>
      <c r="AV189" s="13" t="s">
        <v>22</v>
      </c>
      <c r="AW189" s="13" t="s">
        <v>36</v>
      </c>
      <c r="AX189" s="13" t="s">
        <v>74</v>
      </c>
      <c r="AY189" s="194" t="s">
        <v>156</v>
      </c>
    </row>
    <row r="190" s="14" customFormat="1">
      <c r="A190" s="14"/>
      <c r="B190" s="201"/>
      <c r="C190" s="14"/>
      <c r="D190" s="193" t="s">
        <v>167</v>
      </c>
      <c r="E190" s="202" t="s">
        <v>3</v>
      </c>
      <c r="F190" s="203" t="s">
        <v>174</v>
      </c>
      <c r="G190" s="14"/>
      <c r="H190" s="204">
        <v>10.5</v>
      </c>
      <c r="I190" s="205"/>
      <c r="J190" s="14"/>
      <c r="K190" s="14"/>
      <c r="L190" s="201"/>
      <c r="M190" s="206"/>
      <c r="N190" s="207"/>
      <c r="O190" s="207"/>
      <c r="P190" s="207"/>
      <c r="Q190" s="207"/>
      <c r="R190" s="207"/>
      <c r="S190" s="207"/>
      <c r="T190" s="208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02" t="s">
        <v>167</v>
      </c>
      <c r="AU190" s="202" t="s">
        <v>22</v>
      </c>
      <c r="AV190" s="14" t="s">
        <v>163</v>
      </c>
      <c r="AW190" s="14" t="s">
        <v>36</v>
      </c>
      <c r="AX190" s="14" t="s">
        <v>81</v>
      </c>
      <c r="AY190" s="202" t="s">
        <v>156</v>
      </c>
    </row>
    <row r="191" s="2" customFormat="1" ht="24.15" customHeight="1">
      <c r="A191" s="39"/>
      <c r="B191" s="173"/>
      <c r="C191" s="174" t="s">
        <v>337</v>
      </c>
      <c r="D191" s="174" t="s">
        <v>158</v>
      </c>
      <c r="E191" s="175" t="s">
        <v>311</v>
      </c>
      <c r="F191" s="176" t="s">
        <v>312</v>
      </c>
      <c r="G191" s="177" t="s">
        <v>313</v>
      </c>
      <c r="H191" s="178">
        <v>16.859999999999999</v>
      </c>
      <c r="I191" s="179"/>
      <c r="J191" s="180">
        <f>ROUND(I191*H191,2)</f>
        <v>0</v>
      </c>
      <c r="K191" s="176" t="s">
        <v>162</v>
      </c>
      <c r="L191" s="40"/>
      <c r="M191" s="181" t="s">
        <v>3</v>
      </c>
      <c r="N191" s="182" t="s">
        <v>45</v>
      </c>
      <c r="O191" s="73"/>
      <c r="P191" s="183">
        <f>O191*H191</f>
        <v>0</v>
      </c>
      <c r="Q191" s="183">
        <v>0</v>
      </c>
      <c r="R191" s="183">
        <f>Q191*H191</f>
        <v>0</v>
      </c>
      <c r="S191" s="183">
        <v>0</v>
      </c>
      <c r="T191" s="184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185" t="s">
        <v>163</v>
      </c>
      <c r="AT191" s="185" t="s">
        <v>158</v>
      </c>
      <c r="AU191" s="185" t="s">
        <v>22</v>
      </c>
      <c r="AY191" s="20" t="s">
        <v>156</v>
      </c>
      <c r="BE191" s="186">
        <f>IF(N191="základní",J191,0)</f>
        <v>0</v>
      </c>
      <c r="BF191" s="186">
        <f>IF(N191="snížená",J191,0)</f>
        <v>0</v>
      </c>
      <c r="BG191" s="186">
        <f>IF(N191="zákl. přenesená",J191,0)</f>
        <v>0</v>
      </c>
      <c r="BH191" s="186">
        <f>IF(N191="sníž. přenesená",J191,0)</f>
        <v>0</v>
      </c>
      <c r="BI191" s="186">
        <f>IF(N191="nulová",J191,0)</f>
        <v>0</v>
      </c>
      <c r="BJ191" s="20" t="s">
        <v>81</v>
      </c>
      <c r="BK191" s="186">
        <f>ROUND(I191*H191,2)</f>
        <v>0</v>
      </c>
      <c r="BL191" s="20" t="s">
        <v>163</v>
      </c>
      <c r="BM191" s="185" t="s">
        <v>1091</v>
      </c>
    </row>
    <row r="192" s="2" customFormat="1">
      <c r="A192" s="39"/>
      <c r="B192" s="40"/>
      <c r="C192" s="39"/>
      <c r="D192" s="187" t="s">
        <v>165</v>
      </c>
      <c r="E192" s="39"/>
      <c r="F192" s="188" t="s">
        <v>315</v>
      </c>
      <c r="G192" s="39"/>
      <c r="H192" s="39"/>
      <c r="I192" s="189"/>
      <c r="J192" s="39"/>
      <c r="K192" s="39"/>
      <c r="L192" s="40"/>
      <c r="M192" s="190"/>
      <c r="N192" s="191"/>
      <c r="O192" s="73"/>
      <c r="P192" s="73"/>
      <c r="Q192" s="73"/>
      <c r="R192" s="73"/>
      <c r="S192" s="73"/>
      <c r="T192" s="74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20" t="s">
        <v>165</v>
      </c>
      <c r="AU192" s="20" t="s">
        <v>22</v>
      </c>
    </row>
    <row r="193" s="13" customFormat="1">
      <c r="A193" s="13"/>
      <c r="B193" s="192"/>
      <c r="C193" s="13"/>
      <c r="D193" s="193" t="s">
        <v>167</v>
      </c>
      <c r="E193" s="194" t="s">
        <v>3</v>
      </c>
      <c r="F193" s="195" t="s">
        <v>972</v>
      </c>
      <c r="G193" s="13"/>
      <c r="H193" s="196">
        <v>16.859999999999999</v>
      </c>
      <c r="I193" s="197"/>
      <c r="J193" s="13"/>
      <c r="K193" s="13"/>
      <c r="L193" s="192"/>
      <c r="M193" s="198"/>
      <c r="N193" s="199"/>
      <c r="O193" s="199"/>
      <c r="P193" s="199"/>
      <c r="Q193" s="199"/>
      <c r="R193" s="199"/>
      <c r="S193" s="199"/>
      <c r="T193" s="200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194" t="s">
        <v>167</v>
      </c>
      <c r="AU193" s="194" t="s">
        <v>22</v>
      </c>
      <c r="AV193" s="13" t="s">
        <v>22</v>
      </c>
      <c r="AW193" s="13" t="s">
        <v>36</v>
      </c>
      <c r="AX193" s="13" t="s">
        <v>74</v>
      </c>
      <c r="AY193" s="194" t="s">
        <v>156</v>
      </c>
    </row>
    <row r="194" s="14" customFormat="1">
      <c r="A194" s="14"/>
      <c r="B194" s="201"/>
      <c r="C194" s="14"/>
      <c r="D194" s="193" t="s">
        <v>167</v>
      </c>
      <c r="E194" s="202" t="s">
        <v>3</v>
      </c>
      <c r="F194" s="203" t="s">
        <v>174</v>
      </c>
      <c r="G194" s="14"/>
      <c r="H194" s="204">
        <v>16.859999999999999</v>
      </c>
      <c r="I194" s="205"/>
      <c r="J194" s="14"/>
      <c r="K194" s="14"/>
      <c r="L194" s="201"/>
      <c r="M194" s="206"/>
      <c r="N194" s="207"/>
      <c r="O194" s="207"/>
      <c r="P194" s="207"/>
      <c r="Q194" s="207"/>
      <c r="R194" s="207"/>
      <c r="S194" s="207"/>
      <c r="T194" s="208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2" t="s">
        <v>167</v>
      </c>
      <c r="AU194" s="202" t="s">
        <v>22</v>
      </c>
      <c r="AV194" s="14" t="s">
        <v>163</v>
      </c>
      <c r="AW194" s="14" t="s">
        <v>36</v>
      </c>
      <c r="AX194" s="14" t="s">
        <v>81</v>
      </c>
      <c r="AY194" s="202" t="s">
        <v>156</v>
      </c>
    </row>
    <row r="195" s="2" customFormat="1" ht="24.15" customHeight="1">
      <c r="A195" s="39"/>
      <c r="B195" s="173"/>
      <c r="C195" s="174" t="s">
        <v>342</v>
      </c>
      <c r="D195" s="174" t="s">
        <v>158</v>
      </c>
      <c r="E195" s="175" t="s">
        <v>318</v>
      </c>
      <c r="F195" s="176" t="s">
        <v>319</v>
      </c>
      <c r="G195" s="177" t="s">
        <v>212</v>
      </c>
      <c r="H195" s="178">
        <v>8.4299999999999997</v>
      </c>
      <c r="I195" s="179"/>
      <c r="J195" s="180">
        <f>ROUND(I195*H195,2)</f>
        <v>0</v>
      </c>
      <c r="K195" s="176" t="s">
        <v>162</v>
      </c>
      <c r="L195" s="40"/>
      <c r="M195" s="181" t="s">
        <v>3</v>
      </c>
      <c r="N195" s="182" t="s">
        <v>45</v>
      </c>
      <c r="O195" s="73"/>
      <c r="P195" s="183">
        <f>O195*H195</f>
        <v>0</v>
      </c>
      <c r="Q195" s="183">
        <v>0</v>
      </c>
      <c r="R195" s="183">
        <f>Q195*H195</f>
        <v>0</v>
      </c>
      <c r="S195" s="183">
        <v>0</v>
      </c>
      <c r="T195" s="184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185" t="s">
        <v>163</v>
      </c>
      <c r="AT195" s="185" t="s">
        <v>158</v>
      </c>
      <c r="AU195" s="185" t="s">
        <v>22</v>
      </c>
      <c r="AY195" s="20" t="s">
        <v>156</v>
      </c>
      <c r="BE195" s="186">
        <f>IF(N195="základní",J195,0)</f>
        <v>0</v>
      </c>
      <c r="BF195" s="186">
        <f>IF(N195="snížená",J195,0)</f>
        <v>0</v>
      </c>
      <c r="BG195" s="186">
        <f>IF(N195="zákl. přenesená",J195,0)</f>
        <v>0</v>
      </c>
      <c r="BH195" s="186">
        <f>IF(N195="sníž. přenesená",J195,0)</f>
        <v>0</v>
      </c>
      <c r="BI195" s="186">
        <f>IF(N195="nulová",J195,0)</f>
        <v>0</v>
      </c>
      <c r="BJ195" s="20" t="s">
        <v>81</v>
      </c>
      <c r="BK195" s="186">
        <f>ROUND(I195*H195,2)</f>
        <v>0</v>
      </c>
      <c r="BL195" s="20" t="s">
        <v>163</v>
      </c>
      <c r="BM195" s="185" t="s">
        <v>1092</v>
      </c>
    </row>
    <row r="196" s="2" customFormat="1">
      <c r="A196" s="39"/>
      <c r="B196" s="40"/>
      <c r="C196" s="39"/>
      <c r="D196" s="187" t="s">
        <v>165</v>
      </c>
      <c r="E196" s="39"/>
      <c r="F196" s="188" t="s">
        <v>321</v>
      </c>
      <c r="G196" s="39"/>
      <c r="H196" s="39"/>
      <c r="I196" s="189"/>
      <c r="J196" s="39"/>
      <c r="K196" s="39"/>
      <c r="L196" s="40"/>
      <c r="M196" s="190"/>
      <c r="N196" s="191"/>
      <c r="O196" s="73"/>
      <c r="P196" s="73"/>
      <c r="Q196" s="73"/>
      <c r="R196" s="73"/>
      <c r="S196" s="73"/>
      <c r="T196" s="74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20" t="s">
        <v>165</v>
      </c>
      <c r="AU196" s="20" t="s">
        <v>22</v>
      </c>
    </row>
    <row r="197" s="13" customFormat="1">
      <c r="A197" s="13"/>
      <c r="B197" s="192"/>
      <c r="C197" s="13"/>
      <c r="D197" s="193" t="s">
        <v>167</v>
      </c>
      <c r="E197" s="194" t="s">
        <v>3</v>
      </c>
      <c r="F197" s="195" t="s">
        <v>974</v>
      </c>
      <c r="G197" s="13"/>
      <c r="H197" s="196">
        <v>8.4299999999999997</v>
      </c>
      <c r="I197" s="197"/>
      <c r="J197" s="13"/>
      <c r="K197" s="13"/>
      <c r="L197" s="192"/>
      <c r="M197" s="198"/>
      <c r="N197" s="199"/>
      <c r="O197" s="199"/>
      <c r="P197" s="199"/>
      <c r="Q197" s="199"/>
      <c r="R197" s="199"/>
      <c r="S197" s="199"/>
      <c r="T197" s="200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194" t="s">
        <v>167</v>
      </c>
      <c r="AU197" s="194" t="s">
        <v>22</v>
      </c>
      <c r="AV197" s="13" t="s">
        <v>22</v>
      </c>
      <c r="AW197" s="13" t="s">
        <v>36</v>
      </c>
      <c r="AX197" s="13" t="s">
        <v>74</v>
      </c>
      <c r="AY197" s="194" t="s">
        <v>156</v>
      </c>
    </row>
    <row r="198" s="14" customFormat="1">
      <c r="A198" s="14"/>
      <c r="B198" s="201"/>
      <c r="C198" s="14"/>
      <c r="D198" s="193" t="s">
        <v>167</v>
      </c>
      <c r="E198" s="202" t="s">
        <v>3</v>
      </c>
      <c r="F198" s="203" t="s">
        <v>174</v>
      </c>
      <c r="G198" s="14"/>
      <c r="H198" s="204">
        <v>8.4299999999999997</v>
      </c>
      <c r="I198" s="205"/>
      <c r="J198" s="14"/>
      <c r="K198" s="14"/>
      <c r="L198" s="201"/>
      <c r="M198" s="206"/>
      <c r="N198" s="207"/>
      <c r="O198" s="207"/>
      <c r="P198" s="207"/>
      <c r="Q198" s="207"/>
      <c r="R198" s="207"/>
      <c r="S198" s="207"/>
      <c r="T198" s="208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02" t="s">
        <v>167</v>
      </c>
      <c r="AU198" s="202" t="s">
        <v>22</v>
      </c>
      <c r="AV198" s="14" t="s">
        <v>163</v>
      </c>
      <c r="AW198" s="14" t="s">
        <v>36</v>
      </c>
      <c r="AX198" s="14" t="s">
        <v>81</v>
      </c>
      <c r="AY198" s="202" t="s">
        <v>156</v>
      </c>
    </row>
    <row r="199" s="2" customFormat="1" ht="24.15" customHeight="1">
      <c r="A199" s="39"/>
      <c r="B199" s="173"/>
      <c r="C199" s="174" t="s">
        <v>349</v>
      </c>
      <c r="D199" s="174" t="s">
        <v>158</v>
      </c>
      <c r="E199" s="175" t="s">
        <v>324</v>
      </c>
      <c r="F199" s="176" t="s">
        <v>325</v>
      </c>
      <c r="G199" s="177" t="s">
        <v>212</v>
      </c>
      <c r="H199" s="178">
        <v>12.93</v>
      </c>
      <c r="I199" s="179"/>
      <c r="J199" s="180">
        <f>ROUND(I199*H199,2)</f>
        <v>0</v>
      </c>
      <c r="K199" s="176" t="s">
        <v>162</v>
      </c>
      <c r="L199" s="40"/>
      <c r="M199" s="181" t="s">
        <v>3</v>
      </c>
      <c r="N199" s="182" t="s">
        <v>45</v>
      </c>
      <c r="O199" s="73"/>
      <c r="P199" s="183">
        <f>O199*H199</f>
        <v>0</v>
      </c>
      <c r="Q199" s="183">
        <v>0</v>
      </c>
      <c r="R199" s="183">
        <f>Q199*H199</f>
        <v>0</v>
      </c>
      <c r="S199" s="183">
        <v>0</v>
      </c>
      <c r="T199" s="184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185" t="s">
        <v>163</v>
      </c>
      <c r="AT199" s="185" t="s">
        <v>158</v>
      </c>
      <c r="AU199" s="185" t="s">
        <v>22</v>
      </c>
      <c r="AY199" s="20" t="s">
        <v>156</v>
      </c>
      <c r="BE199" s="186">
        <f>IF(N199="základní",J199,0)</f>
        <v>0</v>
      </c>
      <c r="BF199" s="186">
        <f>IF(N199="snížená",J199,0)</f>
        <v>0</v>
      </c>
      <c r="BG199" s="186">
        <f>IF(N199="zákl. přenesená",J199,0)</f>
        <v>0</v>
      </c>
      <c r="BH199" s="186">
        <f>IF(N199="sníž. přenesená",J199,0)</f>
        <v>0</v>
      </c>
      <c r="BI199" s="186">
        <f>IF(N199="nulová",J199,0)</f>
        <v>0</v>
      </c>
      <c r="BJ199" s="20" t="s">
        <v>81</v>
      </c>
      <c r="BK199" s="186">
        <f>ROUND(I199*H199,2)</f>
        <v>0</v>
      </c>
      <c r="BL199" s="20" t="s">
        <v>163</v>
      </c>
      <c r="BM199" s="185" t="s">
        <v>1093</v>
      </c>
    </row>
    <row r="200" s="2" customFormat="1">
      <c r="A200" s="39"/>
      <c r="B200" s="40"/>
      <c r="C200" s="39"/>
      <c r="D200" s="187" t="s">
        <v>165</v>
      </c>
      <c r="E200" s="39"/>
      <c r="F200" s="188" t="s">
        <v>327</v>
      </c>
      <c r="G200" s="39"/>
      <c r="H200" s="39"/>
      <c r="I200" s="189"/>
      <c r="J200" s="39"/>
      <c r="K200" s="39"/>
      <c r="L200" s="40"/>
      <c r="M200" s="190"/>
      <c r="N200" s="191"/>
      <c r="O200" s="73"/>
      <c r="P200" s="73"/>
      <c r="Q200" s="73"/>
      <c r="R200" s="73"/>
      <c r="S200" s="73"/>
      <c r="T200" s="74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20" t="s">
        <v>165</v>
      </c>
      <c r="AU200" s="20" t="s">
        <v>22</v>
      </c>
    </row>
    <row r="201" s="13" customFormat="1">
      <c r="A201" s="13"/>
      <c r="B201" s="192"/>
      <c r="C201" s="13"/>
      <c r="D201" s="193" t="s">
        <v>167</v>
      </c>
      <c r="E201" s="194" t="s">
        <v>3</v>
      </c>
      <c r="F201" s="195" t="s">
        <v>976</v>
      </c>
      <c r="G201" s="13"/>
      <c r="H201" s="196">
        <v>18.18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167</v>
      </c>
      <c r="AU201" s="194" t="s">
        <v>22</v>
      </c>
      <c r="AV201" s="13" t="s">
        <v>22</v>
      </c>
      <c r="AW201" s="13" t="s">
        <v>36</v>
      </c>
      <c r="AX201" s="13" t="s">
        <v>74</v>
      </c>
      <c r="AY201" s="194" t="s">
        <v>156</v>
      </c>
    </row>
    <row r="202" s="13" customFormat="1">
      <c r="A202" s="13"/>
      <c r="B202" s="192"/>
      <c r="C202" s="13"/>
      <c r="D202" s="193" t="s">
        <v>167</v>
      </c>
      <c r="E202" s="194" t="s">
        <v>3</v>
      </c>
      <c r="F202" s="195" t="s">
        <v>977</v>
      </c>
      <c r="G202" s="13"/>
      <c r="H202" s="196">
        <v>-5.25</v>
      </c>
      <c r="I202" s="197"/>
      <c r="J202" s="13"/>
      <c r="K202" s="13"/>
      <c r="L202" s="192"/>
      <c r="M202" s="198"/>
      <c r="N202" s="199"/>
      <c r="O202" s="199"/>
      <c r="P202" s="199"/>
      <c r="Q202" s="199"/>
      <c r="R202" s="199"/>
      <c r="S202" s="199"/>
      <c r="T202" s="200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94" t="s">
        <v>167</v>
      </c>
      <c r="AU202" s="194" t="s">
        <v>22</v>
      </c>
      <c r="AV202" s="13" t="s">
        <v>22</v>
      </c>
      <c r="AW202" s="13" t="s">
        <v>36</v>
      </c>
      <c r="AX202" s="13" t="s">
        <v>74</v>
      </c>
      <c r="AY202" s="194" t="s">
        <v>156</v>
      </c>
    </row>
    <row r="203" s="14" customFormat="1">
      <c r="A203" s="14"/>
      <c r="B203" s="201"/>
      <c r="C203" s="14"/>
      <c r="D203" s="193" t="s">
        <v>167</v>
      </c>
      <c r="E203" s="202" t="s">
        <v>3</v>
      </c>
      <c r="F203" s="203" t="s">
        <v>174</v>
      </c>
      <c r="G203" s="14"/>
      <c r="H203" s="204">
        <v>12.93</v>
      </c>
      <c r="I203" s="205"/>
      <c r="J203" s="14"/>
      <c r="K203" s="14"/>
      <c r="L203" s="201"/>
      <c r="M203" s="206"/>
      <c r="N203" s="207"/>
      <c r="O203" s="207"/>
      <c r="P203" s="207"/>
      <c r="Q203" s="207"/>
      <c r="R203" s="207"/>
      <c r="S203" s="207"/>
      <c r="T203" s="208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02" t="s">
        <v>167</v>
      </c>
      <c r="AU203" s="202" t="s">
        <v>22</v>
      </c>
      <c r="AV203" s="14" t="s">
        <v>163</v>
      </c>
      <c r="AW203" s="14" t="s">
        <v>36</v>
      </c>
      <c r="AX203" s="14" t="s">
        <v>81</v>
      </c>
      <c r="AY203" s="202" t="s">
        <v>156</v>
      </c>
    </row>
    <row r="204" s="2" customFormat="1" ht="16.5" customHeight="1">
      <c r="A204" s="39"/>
      <c r="B204" s="173"/>
      <c r="C204" s="217" t="s">
        <v>355</v>
      </c>
      <c r="D204" s="217" t="s">
        <v>249</v>
      </c>
      <c r="E204" s="218" t="s">
        <v>738</v>
      </c>
      <c r="F204" s="219" t="s">
        <v>739</v>
      </c>
      <c r="G204" s="220" t="s">
        <v>313</v>
      </c>
      <c r="H204" s="221">
        <v>5.7240000000000002</v>
      </c>
      <c r="I204" s="222"/>
      <c r="J204" s="223">
        <f>ROUND(I204*H204,2)</f>
        <v>0</v>
      </c>
      <c r="K204" s="219" t="s">
        <v>162</v>
      </c>
      <c r="L204" s="224"/>
      <c r="M204" s="225" t="s">
        <v>3</v>
      </c>
      <c r="N204" s="226" t="s">
        <v>45</v>
      </c>
      <c r="O204" s="73"/>
      <c r="P204" s="183">
        <f>O204*H204</f>
        <v>0</v>
      </c>
      <c r="Q204" s="183">
        <v>0</v>
      </c>
      <c r="R204" s="183">
        <f>Q204*H204</f>
        <v>0</v>
      </c>
      <c r="S204" s="183">
        <v>0</v>
      </c>
      <c r="T204" s="184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185" t="s">
        <v>202</v>
      </c>
      <c r="AT204" s="185" t="s">
        <v>249</v>
      </c>
      <c r="AU204" s="185" t="s">
        <v>22</v>
      </c>
      <c r="AY204" s="20" t="s">
        <v>156</v>
      </c>
      <c r="BE204" s="186">
        <f>IF(N204="základní",J204,0)</f>
        <v>0</v>
      </c>
      <c r="BF204" s="186">
        <f>IF(N204="snížená",J204,0)</f>
        <v>0</v>
      </c>
      <c r="BG204" s="186">
        <f>IF(N204="zákl. přenesená",J204,0)</f>
        <v>0</v>
      </c>
      <c r="BH204" s="186">
        <f>IF(N204="sníž. přenesená",J204,0)</f>
        <v>0</v>
      </c>
      <c r="BI204" s="186">
        <f>IF(N204="nulová",J204,0)</f>
        <v>0</v>
      </c>
      <c r="BJ204" s="20" t="s">
        <v>81</v>
      </c>
      <c r="BK204" s="186">
        <f>ROUND(I204*H204,2)</f>
        <v>0</v>
      </c>
      <c r="BL204" s="20" t="s">
        <v>163</v>
      </c>
      <c r="BM204" s="185" t="s">
        <v>1094</v>
      </c>
    </row>
    <row r="205" s="13" customFormat="1">
      <c r="A205" s="13"/>
      <c r="B205" s="192"/>
      <c r="C205" s="13"/>
      <c r="D205" s="193" t="s">
        <v>167</v>
      </c>
      <c r="E205" s="194" t="s">
        <v>3</v>
      </c>
      <c r="F205" s="195" t="s">
        <v>979</v>
      </c>
      <c r="G205" s="13"/>
      <c r="H205" s="196">
        <v>5.7240000000000002</v>
      </c>
      <c r="I205" s="197"/>
      <c r="J205" s="13"/>
      <c r="K205" s="13"/>
      <c r="L205" s="192"/>
      <c r="M205" s="198"/>
      <c r="N205" s="199"/>
      <c r="O205" s="199"/>
      <c r="P205" s="199"/>
      <c r="Q205" s="199"/>
      <c r="R205" s="199"/>
      <c r="S205" s="199"/>
      <c r="T205" s="20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94" t="s">
        <v>167</v>
      </c>
      <c r="AU205" s="194" t="s">
        <v>22</v>
      </c>
      <c r="AV205" s="13" t="s">
        <v>22</v>
      </c>
      <c r="AW205" s="13" t="s">
        <v>36</v>
      </c>
      <c r="AX205" s="13" t="s">
        <v>74</v>
      </c>
      <c r="AY205" s="194" t="s">
        <v>156</v>
      </c>
    </row>
    <row r="206" s="14" customFormat="1">
      <c r="A206" s="14"/>
      <c r="B206" s="201"/>
      <c r="C206" s="14"/>
      <c r="D206" s="193" t="s">
        <v>167</v>
      </c>
      <c r="E206" s="202" t="s">
        <v>3</v>
      </c>
      <c r="F206" s="203" t="s">
        <v>174</v>
      </c>
      <c r="G206" s="14"/>
      <c r="H206" s="204">
        <v>5.7240000000000002</v>
      </c>
      <c r="I206" s="205"/>
      <c r="J206" s="14"/>
      <c r="K206" s="14"/>
      <c r="L206" s="201"/>
      <c r="M206" s="206"/>
      <c r="N206" s="207"/>
      <c r="O206" s="207"/>
      <c r="P206" s="207"/>
      <c r="Q206" s="207"/>
      <c r="R206" s="207"/>
      <c r="S206" s="207"/>
      <c r="T206" s="208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02" t="s">
        <v>167</v>
      </c>
      <c r="AU206" s="202" t="s">
        <v>22</v>
      </c>
      <c r="AV206" s="14" t="s">
        <v>163</v>
      </c>
      <c r="AW206" s="14" t="s">
        <v>36</v>
      </c>
      <c r="AX206" s="14" t="s">
        <v>81</v>
      </c>
      <c r="AY206" s="202" t="s">
        <v>156</v>
      </c>
    </row>
    <row r="207" s="2" customFormat="1" ht="37.8" customHeight="1">
      <c r="A207" s="39"/>
      <c r="B207" s="173"/>
      <c r="C207" s="174" t="s">
        <v>361</v>
      </c>
      <c r="D207" s="174" t="s">
        <v>158</v>
      </c>
      <c r="E207" s="175" t="s">
        <v>332</v>
      </c>
      <c r="F207" s="176" t="s">
        <v>333</v>
      </c>
      <c r="G207" s="177" t="s">
        <v>212</v>
      </c>
      <c r="H207" s="178">
        <v>4.2000000000000002</v>
      </c>
      <c r="I207" s="179"/>
      <c r="J207" s="180">
        <f>ROUND(I207*H207,2)</f>
        <v>0</v>
      </c>
      <c r="K207" s="176" t="s">
        <v>162</v>
      </c>
      <c r="L207" s="40"/>
      <c r="M207" s="181" t="s">
        <v>3</v>
      </c>
      <c r="N207" s="182" t="s">
        <v>45</v>
      </c>
      <c r="O207" s="73"/>
      <c r="P207" s="183">
        <f>O207*H207</f>
        <v>0</v>
      </c>
      <c r="Q207" s="183">
        <v>0</v>
      </c>
      <c r="R207" s="183">
        <f>Q207*H207</f>
        <v>0</v>
      </c>
      <c r="S207" s="183">
        <v>0</v>
      </c>
      <c r="T207" s="184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185" t="s">
        <v>163</v>
      </c>
      <c r="AT207" s="185" t="s">
        <v>158</v>
      </c>
      <c r="AU207" s="185" t="s">
        <v>22</v>
      </c>
      <c r="AY207" s="20" t="s">
        <v>156</v>
      </c>
      <c r="BE207" s="186">
        <f>IF(N207="základní",J207,0)</f>
        <v>0</v>
      </c>
      <c r="BF207" s="186">
        <f>IF(N207="snížená",J207,0)</f>
        <v>0</v>
      </c>
      <c r="BG207" s="186">
        <f>IF(N207="zákl. přenesená",J207,0)</f>
        <v>0</v>
      </c>
      <c r="BH207" s="186">
        <f>IF(N207="sníž. přenesená",J207,0)</f>
        <v>0</v>
      </c>
      <c r="BI207" s="186">
        <f>IF(N207="nulová",J207,0)</f>
        <v>0</v>
      </c>
      <c r="BJ207" s="20" t="s">
        <v>81</v>
      </c>
      <c r="BK207" s="186">
        <f>ROUND(I207*H207,2)</f>
        <v>0</v>
      </c>
      <c r="BL207" s="20" t="s">
        <v>163</v>
      </c>
      <c r="BM207" s="185" t="s">
        <v>1095</v>
      </c>
    </row>
    <row r="208" s="2" customFormat="1">
      <c r="A208" s="39"/>
      <c r="B208" s="40"/>
      <c r="C208" s="39"/>
      <c r="D208" s="187" t="s">
        <v>165</v>
      </c>
      <c r="E208" s="39"/>
      <c r="F208" s="188" t="s">
        <v>335</v>
      </c>
      <c r="G208" s="39"/>
      <c r="H208" s="39"/>
      <c r="I208" s="189"/>
      <c r="J208" s="39"/>
      <c r="K208" s="39"/>
      <c r="L208" s="40"/>
      <c r="M208" s="190"/>
      <c r="N208" s="191"/>
      <c r="O208" s="73"/>
      <c r="P208" s="73"/>
      <c r="Q208" s="73"/>
      <c r="R208" s="73"/>
      <c r="S208" s="73"/>
      <c r="T208" s="74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20" t="s">
        <v>165</v>
      </c>
      <c r="AU208" s="20" t="s">
        <v>22</v>
      </c>
    </row>
    <row r="209" s="13" customFormat="1">
      <c r="A209" s="13"/>
      <c r="B209" s="192"/>
      <c r="C209" s="13"/>
      <c r="D209" s="193" t="s">
        <v>167</v>
      </c>
      <c r="E209" s="194" t="s">
        <v>3</v>
      </c>
      <c r="F209" s="195" t="s">
        <v>981</v>
      </c>
      <c r="G209" s="13"/>
      <c r="H209" s="196">
        <v>4.2000000000000002</v>
      </c>
      <c r="I209" s="197"/>
      <c r="J209" s="13"/>
      <c r="K209" s="13"/>
      <c r="L209" s="192"/>
      <c r="M209" s="198"/>
      <c r="N209" s="199"/>
      <c r="O209" s="199"/>
      <c r="P209" s="199"/>
      <c r="Q209" s="199"/>
      <c r="R209" s="199"/>
      <c r="S209" s="199"/>
      <c r="T209" s="200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194" t="s">
        <v>167</v>
      </c>
      <c r="AU209" s="194" t="s">
        <v>22</v>
      </c>
      <c r="AV209" s="13" t="s">
        <v>22</v>
      </c>
      <c r="AW209" s="13" t="s">
        <v>36</v>
      </c>
      <c r="AX209" s="13" t="s">
        <v>74</v>
      </c>
      <c r="AY209" s="194" t="s">
        <v>156</v>
      </c>
    </row>
    <row r="210" s="14" customFormat="1">
      <c r="A210" s="14"/>
      <c r="B210" s="201"/>
      <c r="C210" s="14"/>
      <c r="D210" s="193" t="s">
        <v>167</v>
      </c>
      <c r="E210" s="202" t="s">
        <v>3</v>
      </c>
      <c r="F210" s="203" t="s">
        <v>174</v>
      </c>
      <c r="G210" s="14"/>
      <c r="H210" s="204">
        <v>4.2000000000000002</v>
      </c>
      <c r="I210" s="205"/>
      <c r="J210" s="14"/>
      <c r="K210" s="14"/>
      <c r="L210" s="201"/>
      <c r="M210" s="206"/>
      <c r="N210" s="207"/>
      <c r="O210" s="207"/>
      <c r="P210" s="207"/>
      <c r="Q210" s="207"/>
      <c r="R210" s="207"/>
      <c r="S210" s="207"/>
      <c r="T210" s="208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02" t="s">
        <v>167</v>
      </c>
      <c r="AU210" s="202" t="s">
        <v>22</v>
      </c>
      <c r="AV210" s="14" t="s">
        <v>163</v>
      </c>
      <c r="AW210" s="14" t="s">
        <v>36</v>
      </c>
      <c r="AX210" s="14" t="s">
        <v>81</v>
      </c>
      <c r="AY210" s="202" t="s">
        <v>156</v>
      </c>
    </row>
    <row r="211" s="2" customFormat="1" ht="16.5" customHeight="1">
      <c r="A211" s="39"/>
      <c r="B211" s="173"/>
      <c r="C211" s="217" t="s">
        <v>368</v>
      </c>
      <c r="D211" s="217" t="s">
        <v>249</v>
      </c>
      <c r="E211" s="218" t="s">
        <v>338</v>
      </c>
      <c r="F211" s="219" t="s">
        <v>339</v>
      </c>
      <c r="G211" s="220" t="s">
        <v>313</v>
      </c>
      <c r="H211" s="221">
        <v>7.5599999999999996</v>
      </c>
      <c r="I211" s="222"/>
      <c r="J211" s="223">
        <f>ROUND(I211*H211,2)</f>
        <v>0</v>
      </c>
      <c r="K211" s="219" t="s">
        <v>162</v>
      </c>
      <c r="L211" s="224"/>
      <c r="M211" s="225" t="s">
        <v>3</v>
      </c>
      <c r="N211" s="226" t="s">
        <v>45</v>
      </c>
      <c r="O211" s="73"/>
      <c r="P211" s="183">
        <f>O211*H211</f>
        <v>0</v>
      </c>
      <c r="Q211" s="183">
        <v>0</v>
      </c>
      <c r="R211" s="183">
        <f>Q211*H211</f>
        <v>0</v>
      </c>
      <c r="S211" s="183">
        <v>0</v>
      </c>
      <c r="T211" s="184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185" t="s">
        <v>202</v>
      </c>
      <c r="AT211" s="185" t="s">
        <v>249</v>
      </c>
      <c r="AU211" s="185" t="s">
        <v>22</v>
      </c>
      <c r="AY211" s="20" t="s">
        <v>156</v>
      </c>
      <c r="BE211" s="186">
        <f>IF(N211="základní",J211,0)</f>
        <v>0</v>
      </c>
      <c r="BF211" s="186">
        <f>IF(N211="snížená",J211,0)</f>
        <v>0</v>
      </c>
      <c r="BG211" s="186">
        <f>IF(N211="zákl. přenesená",J211,0)</f>
        <v>0</v>
      </c>
      <c r="BH211" s="186">
        <f>IF(N211="sníž. přenesená",J211,0)</f>
        <v>0</v>
      </c>
      <c r="BI211" s="186">
        <f>IF(N211="nulová",J211,0)</f>
        <v>0</v>
      </c>
      <c r="BJ211" s="20" t="s">
        <v>81</v>
      </c>
      <c r="BK211" s="186">
        <f>ROUND(I211*H211,2)</f>
        <v>0</v>
      </c>
      <c r="BL211" s="20" t="s">
        <v>163</v>
      </c>
      <c r="BM211" s="185" t="s">
        <v>1096</v>
      </c>
    </row>
    <row r="212" s="13" customFormat="1">
      <c r="A212" s="13"/>
      <c r="B212" s="192"/>
      <c r="C212" s="13"/>
      <c r="D212" s="193" t="s">
        <v>167</v>
      </c>
      <c r="E212" s="194" t="s">
        <v>3</v>
      </c>
      <c r="F212" s="195" t="s">
        <v>983</v>
      </c>
      <c r="G212" s="13"/>
      <c r="H212" s="196">
        <v>7.5599999999999996</v>
      </c>
      <c r="I212" s="197"/>
      <c r="J212" s="13"/>
      <c r="K212" s="13"/>
      <c r="L212" s="192"/>
      <c r="M212" s="198"/>
      <c r="N212" s="199"/>
      <c r="O212" s="199"/>
      <c r="P212" s="199"/>
      <c r="Q212" s="199"/>
      <c r="R212" s="199"/>
      <c r="S212" s="199"/>
      <c r="T212" s="200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94" t="s">
        <v>167</v>
      </c>
      <c r="AU212" s="194" t="s">
        <v>22</v>
      </c>
      <c r="AV212" s="13" t="s">
        <v>22</v>
      </c>
      <c r="AW212" s="13" t="s">
        <v>36</v>
      </c>
      <c r="AX212" s="13" t="s">
        <v>74</v>
      </c>
      <c r="AY212" s="194" t="s">
        <v>156</v>
      </c>
    </row>
    <row r="213" s="14" customFormat="1">
      <c r="A213" s="14"/>
      <c r="B213" s="201"/>
      <c r="C213" s="14"/>
      <c r="D213" s="193" t="s">
        <v>167</v>
      </c>
      <c r="E213" s="202" t="s">
        <v>3</v>
      </c>
      <c r="F213" s="203" t="s">
        <v>174</v>
      </c>
      <c r="G213" s="14"/>
      <c r="H213" s="204">
        <v>7.5599999999999996</v>
      </c>
      <c r="I213" s="205"/>
      <c r="J213" s="14"/>
      <c r="K213" s="14"/>
      <c r="L213" s="201"/>
      <c r="M213" s="206"/>
      <c r="N213" s="207"/>
      <c r="O213" s="207"/>
      <c r="P213" s="207"/>
      <c r="Q213" s="207"/>
      <c r="R213" s="207"/>
      <c r="S213" s="207"/>
      <c r="T213" s="208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02" t="s">
        <v>167</v>
      </c>
      <c r="AU213" s="202" t="s">
        <v>22</v>
      </c>
      <c r="AV213" s="14" t="s">
        <v>163</v>
      </c>
      <c r="AW213" s="14" t="s">
        <v>36</v>
      </c>
      <c r="AX213" s="14" t="s">
        <v>81</v>
      </c>
      <c r="AY213" s="202" t="s">
        <v>156</v>
      </c>
    </row>
    <row r="214" s="2" customFormat="1" ht="24.15" customHeight="1">
      <c r="A214" s="39"/>
      <c r="B214" s="173"/>
      <c r="C214" s="174" t="s">
        <v>374</v>
      </c>
      <c r="D214" s="174" t="s">
        <v>158</v>
      </c>
      <c r="E214" s="175" t="s">
        <v>343</v>
      </c>
      <c r="F214" s="176" t="s">
        <v>344</v>
      </c>
      <c r="G214" s="177" t="s">
        <v>205</v>
      </c>
      <c r="H214" s="178">
        <v>7.5</v>
      </c>
      <c r="I214" s="179"/>
      <c r="J214" s="180">
        <f>ROUND(I214*H214,2)</f>
        <v>0</v>
      </c>
      <c r="K214" s="176" t="s">
        <v>162</v>
      </c>
      <c r="L214" s="40"/>
      <c r="M214" s="181" t="s">
        <v>3</v>
      </c>
      <c r="N214" s="182" t="s">
        <v>45</v>
      </c>
      <c r="O214" s="73"/>
      <c r="P214" s="183">
        <f>O214*H214</f>
        <v>0</v>
      </c>
      <c r="Q214" s="183">
        <v>0</v>
      </c>
      <c r="R214" s="183">
        <f>Q214*H214</f>
        <v>0</v>
      </c>
      <c r="S214" s="183">
        <v>0</v>
      </c>
      <c r="T214" s="184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185" t="s">
        <v>163</v>
      </c>
      <c r="AT214" s="185" t="s">
        <v>158</v>
      </c>
      <c r="AU214" s="185" t="s">
        <v>22</v>
      </c>
      <c r="AY214" s="20" t="s">
        <v>156</v>
      </c>
      <c r="BE214" s="186">
        <f>IF(N214="základní",J214,0)</f>
        <v>0</v>
      </c>
      <c r="BF214" s="186">
        <f>IF(N214="snížená",J214,0)</f>
        <v>0</v>
      </c>
      <c r="BG214" s="186">
        <f>IF(N214="zákl. přenesená",J214,0)</f>
        <v>0</v>
      </c>
      <c r="BH214" s="186">
        <f>IF(N214="sníž. přenesená",J214,0)</f>
        <v>0</v>
      </c>
      <c r="BI214" s="186">
        <f>IF(N214="nulová",J214,0)</f>
        <v>0</v>
      </c>
      <c r="BJ214" s="20" t="s">
        <v>81</v>
      </c>
      <c r="BK214" s="186">
        <f>ROUND(I214*H214,2)</f>
        <v>0</v>
      </c>
      <c r="BL214" s="20" t="s">
        <v>163</v>
      </c>
      <c r="BM214" s="185" t="s">
        <v>1097</v>
      </c>
    </row>
    <row r="215" s="2" customFormat="1">
      <c r="A215" s="39"/>
      <c r="B215" s="40"/>
      <c r="C215" s="39"/>
      <c r="D215" s="187" t="s">
        <v>165</v>
      </c>
      <c r="E215" s="39"/>
      <c r="F215" s="188" t="s">
        <v>346</v>
      </c>
      <c r="G215" s="39"/>
      <c r="H215" s="39"/>
      <c r="I215" s="189"/>
      <c r="J215" s="39"/>
      <c r="K215" s="39"/>
      <c r="L215" s="40"/>
      <c r="M215" s="190"/>
      <c r="N215" s="191"/>
      <c r="O215" s="73"/>
      <c r="P215" s="73"/>
      <c r="Q215" s="73"/>
      <c r="R215" s="73"/>
      <c r="S215" s="73"/>
      <c r="T215" s="74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20" t="s">
        <v>165</v>
      </c>
      <c r="AU215" s="20" t="s">
        <v>22</v>
      </c>
    </row>
    <row r="216" s="13" customFormat="1">
      <c r="A216" s="13"/>
      <c r="B216" s="192"/>
      <c r="C216" s="13"/>
      <c r="D216" s="193" t="s">
        <v>167</v>
      </c>
      <c r="E216" s="194" t="s">
        <v>3</v>
      </c>
      <c r="F216" s="195" t="s">
        <v>985</v>
      </c>
      <c r="G216" s="13"/>
      <c r="H216" s="196">
        <v>7.5</v>
      </c>
      <c r="I216" s="197"/>
      <c r="J216" s="13"/>
      <c r="K216" s="13"/>
      <c r="L216" s="192"/>
      <c r="M216" s="198"/>
      <c r="N216" s="199"/>
      <c r="O216" s="199"/>
      <c r="P216" s="199"/>
      <c r="Q216" s="199"/>
      <c r="R216" s="199"/>
      <c r="S216" s="199"/>
      <c r="T216" s="200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194" t="s">
        <v>167</v>
      </c>
      <c r="AU216" s="194" t="s">
        <v>22</v>
      </c>
      <c r="AV216" s="13" t="s">
        <v>22</v>
      </c>
      <c r="AW216" s="13" t="s">
        <v>36</v>
      </c>
      <c r="AX216" s="13" t="s">
        <v>74</v>
      </c>
      <c r="AY216" s="194" t="s">
        <v>156</v>
      </c>
    </row>
    <row r="217" s="14" customFormat="1">
      <c r="A217" s="14"/>
      <c r="B217" s="201"/>
      <c r="C217" s="14"/>
      <c r="D217" s="193" t="s">
        <v>167</v>
      </c>
      <c r="E217" s="202" t="s">
        <v>3</v>
      </c>
      <c r="F217" s="203" t="s">
        <v>174</v>
      </c>
      <c r="G217" s="14"/>
      <c r="H217" s="204">
        <v>7.5</v>
      </c>
      <c r="I217" s="205"/>
      <c r="J217" s="14"/>
      <c r="K217" s="14"/>
      <c r="L217" s="201"/>
      <c r="M217" s="206"/>
      <c r="N217" s="207"/>
      <c r="O217" s="207"/>
      <c r="P217" s="207"/>
      <c r="Q217" s="207"/>
      <c r="R217" s="207"/>
      <c r="S217" s="207"/>
      <c r="T217" s="208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02" t="s">
        <v>167</v>
      </c>
      <c r="AU217" s="202" t="s">
        <v>22</v>
      </c>
      <c r="AV217" s="14" t="s">
        <v>163</v>
      </c>
      <c r="AW217" s="14" t="s">
        <v>36</v>
      </c>
      <c r="AX217" s="14" t="s">
        <v>81</v>
      </c>
      <c r="AY217" s="202" t="s">
        <v>156</v>
      </c>
    </row>
    <row r="218" s="12" customFormat="1" ht="22.8" customHeight="1">
      <c r="A218" s="12"/>
      <c r="B218" s="160"/>
      <c r="C218" s="12"/>
      <c r="D218" s="161" t="s">
        <v>73</v>
      </c>
      <c r="E218" s="171" t="s">
        <v>163</v>
      </c>
      <c r="F218" s="171" t="s">
        <v>348</v>
      </c>
      <c r="G218" s="12"/>
      <c r="H218" s="12"/>
      <c r="I218" s="163"/>
      <c r="J218" s="172">
        <f>BK218</f>
        <v>0</v>
      </c>
      <c r="K218" s="12"/>
      <c r="L218" s="160"/>
      <c r="M218" s="165"/>
      <c r="N218" s="166"/>
      <c r="O218" s="166"/>
      <c r="P218" s="167">
        <f>SUM(P219:P230)</f>
        <v>0</v>
      </c>
      <c r="Q218" s="166"/>
      <c r="R218" s="167">
        <f>SUM(R219:R230)</f>
        <v>0.0076679999999999995</v>
      </c>
      <c r="S218" s="166"/>
      <c r="T218" s="168">
        <f>SUM(T219:T230)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161" t="s">
        <v>81</v>
      </c>
      <c r="AT218" s="169" t="s">
        <v>73</v>
      </c>
      <c r="AU218" s="169" t="s">
        <v>81</v>
      </c>
      <c r="AY218" s="161" t="s">
        <v>156</v>
      </c>
      <c r="BK218" s="170">
        <f>SUM(BK219:BK230)</f>
        <v>0</v>
      </c>
    </row>
    <row r="219" s="2" customFormat="1" ht="21.75" customHeight="1">
      <c r="A219" s="39"/>
      <c r="B219" s="173"/>
      <c r="C219" s="174" t="s">
        <v>381</v>
      </c>
      <c r="D219" s="174" t="s">
        <v>158</v>
      </c>
      <c r="E219" s="175" t="s">
        <v>350</v>
      </c>
      <c r="F219" s="176" t="s">
        <v>351</v>
      </c>
      <c r="G219" s="177" t="s">
        <v>212</v>
      </c>
      <c r="H219" s="178">
        <v>1.05</v>
      </c>
      <c r="I219" s="179"/>
      <c r="J219" s="180">
        <f>ROUND(I219*H219,2)</f>
        <v>0</v>
      </c>
      <c r="K219" s="176" t="s">
        <v>162</v>
      </c>
      <c r="L219" s="40"/>
      <c r="M219" s="181" t="s">
        <v>3</v>
      </c>
      <c r="N219" s="182" t="s">
        <v>45</v>
      </c>
      <c r="O219" s="73"/>
      <c r="P219" s="183">
        <f>O219*H219</f>
        <v>0</v>
      </c>
      <c r="Q219" s="183">
        <v>0</v>
      </c>
      <c r="R219" s="183">
        <f>Q219*H219</f>
        <v>0</v>
      </c>
      <c r="S219" s="183">
        <v>0</v>
      </c>
      <c r="T219" s="184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185" t="s">
        <v>163</v>
      </c>
      <c r="AT219" s="185" t="s">
        <v>158</v>
      </c>
      <c r="AU219" s="185" t="s">
        <v>22</v>
      </c>
      <c r="AY219" s="20" t="s">
        <v>156</v>
      </c>
      <c r="BE219" s="186">
        <f>IF(N219="základní",J219,0)</f>
        <v>0</v>
      </c>
      <c r="BF219" s="186">
        <f>IF(N219="snížená",J219,0)</f>
        <v>0</v>
      </c>
      <c r="BG219" s="186">
        <f>IF(N219="zákl. přenesená",J219,0)</f>
        <v>0</v>
      </c>
      <c r="BH219" s="186">
        <f>IF(N219="sníž. přenesená",J219,0)</f>
        <v>0</v>
      </c>
      <c r="BI219" s="186">
        <f>IF(N219="nulová",J219,0)</f>
        <v>0</v>
      </c>
      <c r="BJ219" s="20" t="s">
        <v>81</v>
      </c>
      <c r="BK219" s="186">
        <f>ROUND(I219*H219,2)</f>
        <v>0</v>
      </c>
      <c r="BL219" s="20" t="s">
        <v>163</v>
      </c>
      <c r="BM219" s="185" t="s">
        <v>1098</v>
      </c>
    </row>
    <row r="220" s="2" customFormat="1">
      <c r="A220" s="39"/>
      <c r="B220" s="40"/>
      <c r="C220" s="39"/>
      <c r="D220" s="187" t="s">
        <v>165</v>
      </c>
      <c r="E220" s="39"/>
      <c r="F220" s="188" t="s">
        <v>353</v>
      </c>
      <c r="G220" s="39"/>
      <c r="H220" s="39"/>
      <c r="I220" s="189"/>
      <c r="J220" s="39"/>
      <c r="K220" s="39"/>
      <c r="L220" s="40"/>
      <c r="M220" s="190"/>
      <c r="N220" s="191"/>
      <c r="O220" s="73"/>
      <c r="P220" s="73"/>
      <c r="Q220" s="73"/>
      <c r="R220" s="73"/>
      <c r="S220" s="73"/>
      <c r="T220" s="74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20" t="s">
        <v>165</v>
      </c>
      <c r="AU220" s="20" t="s">
        <v>22</v>
      </c>
    </row>
    <row r="221" s="13" customFormat="1">
      <c r="A221" s="13"/>
      <c r="B221" s="192"/>
      <c r="C221" s="13"/>
      <c r="D221" s="193" t="s">
        <v>167</v>
      </c>
      <c r="E221" s="194" t="s">
        <v>3</v>
      </c>
      <c r="F221" s="195" t="s">
        <v>1099</v>
      </c>
      <c r="G221" s="13"/>
      <c r="H221" s="196">
        <v>1.05</v>
      </c>
      <c r="I221" s="197"/>
      <c r="J221" s="13"/>
      <c r="K221" s="13"/>
      <c r="L221" s="192"/>
      <c r="M221" s="198"/>
      <c r="N221" s="199"/>
      <c r="O221" s="199"/>
      <c r="P221" s="199"/>
      <c r="Q221" s="199"/>
      <c r="R221" s="199"/>
      <c r="S221" s="199"/>
      <c r="T221" s="200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94" t="s">
        <v>167</v>
      </c>
      <c r="AU221" s="194" t="s">
        <v>22</v>
      </c>
      <c r="AV221" s="13" t="s">
        <v>22</v>
      </c>
      <c r="AW221" s="13" t="s">
        <v>36</v>
      </c>
      <c r="AX221" s="13" t="s">
        <v>74</v>
      </c>
      <c r="AY221" s="194" t="s">
        <v>156</v>
      </c>
    </row>
    <row r="222" s="14" customFormat="1">
      <c r="A222" s="14"/>
      <c r="B222" s="201"/>
      <c r="C222" s="14"/>
      <c r="D222" s="193" t="s">
        <v>167</v>
      </c>
      <c r="E222" s="202" t="s">
        <v>3</v>
      </c>
      <c r="F222" s="203" t="s">
        <v>174</v>
      </c>
      <c r="G222" s="14"/>
      <c r="H222" s="204">
        <v>1.05</v>
      </c>
      <c r="I222" s="205"/>
      <c r="J222" s="14"/>
      <c r="K222" s="14"/>
      <c r="L222" s="201"/>
      <c r="M222" s="206"/>
      <c r="N222" s="207"/>
      <c r="O222" s="207"/>
      <c r="P222" s="207"/>
      <c r="Q222" s="207"/>
      <c r="R222" s="207"/>
      <c r="S222" s="207"/>
      <c r="T222" s="208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2" t="s">
        <v>167</v>
      </c>
      <c r="AU222" s="202" t="s">
        <v>22</v>
      </c>
      <c r="AV222" s="14" t="s">
        <v>163</v>
      </c>
      <c r="AW222" s="14" t="s">
        <v>36</v>
      </c>
      <c r="AX222" s="14" t="s">
        <v>81</v>
      </c>
      <c r="AY222" s="202" t="s">
        <v>156</v>
      </c>
    </row>
    <row r="223" s="2" customFormat="1" ht="24.15" customHeight="1">
      <c r="A223" s="39"/>
      <c r="B223" s="173"/>
      <c r="C223" s="174" t="s">
        <v>387</v>
      </c>
      <c r="D223" s="174" t="s">
        <v>158</v>
      </c>
      <c r="E223" s="175" t="s">
        <v>362</v>
      </c>
      <c r="F223" s="176" t="s">
        <v>363</v>
      </c>
      <c r="G223" s="177" t="s">
        <v>212</v>
      </c>
      <c r="H223" s="178">
        <v>0.14999999999999999</v>
      </c>
      <c r="I223" s="179"/>
      <c r="J223" s="180">
        <f>ROUND(I223*H223,2)</f>
        <v>0</v>
      </c>
      <c r="K223" s="176" t="s">
        <v>162</v>
      </c>
      <c r="L223" s="40"/>
      <c r="M223" s="181" t="s">
        <v>3</v>
      </c>
      <c r="N223" s="182" t="s">
        <v>45</v>
      </c>
      <c r="O223" s="73"/>
      <c r="P223" s="183">
        <f>O223*H223</f>
        <v>0</v>
      </c>
      <c r="Q223" s="183">
        <v>0</v>
      </c>
      <c r="R223" s="183">
        <f>Q223*H223</f>
        <v>0</v>
      </c>
      <c r="S223" s="183">
        <v>0</v>
      </c>
      <c r="T223" s="184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185" t="s">
        <v>163</v>
      </c>
      <c r="AT223" s="185" t="s">
        <v>158</v>
      </c>
      <c r="AU223" s="185" t="s">
        <v>22</v>
      </c>
      <c r="AY223" s="20" t="s">
        <v>156</v>
      </c>
      <c r="BE223" s="186">
        <f>IF(N223="základní",J223,0)</f>
        <v>0</v>
      </c>
      <c r="BF223" s="186">
        <f>IF(N223="snížená",J223,0)</f>
        <v>0</v>
      </c>
      <c r="BG223" s="186">
        <f>IF(N223="zákl. přenesená",J223,0)</f>
        <v>0</v>
      </c>
      <c r="BH223" s="186">
        <f>IF(N223="sníž. přenesená",J223,0)</f>
        <v>0</v>
      </c>
      <c r="BI223" s="186">
        <f>IF(N223="nulová",J223,0)</f>
        <v>0</v>
      </c>
      <c r="BJ223" s="20" t="s">
        <v>81</v>
      </c>
      <c r="BK223" s="186">
        <f>ROUND(I223*H223,2)</f>
        <v>0</v>
      </c>
      <c r="BL223" s="20" t="s">
        <v>163</v>
      </c>
      <c r="BM223" s="185" t="s">
        <v>1100</v>
      </c>
    </row>
    <row r="224" s="2" customFormat="1">
      <c r="A224" s="39"/>
      <c r="B224" s="40"/>
      <c r="C224" s="39"/>
      <c r="D224" s="187" t="s">
        <v>165</v>
      </c>
      <c r="E224" s="39"/>
      <c r="F224" s="188" t="s">
        <v>365</v>
      </c>
      <c r="G224" s="39"/>
      <c r="H224" s="39"/>
      <c r="I224" s="189"/>
      <c r="J224" s="39"/>
      <c r="K224" s="39"/>
      <c r="L224" s="40"/>
      <c r="M224" s="190"/>
      <c r="N224" s="191"/>
      <c r="O224" s="73"/>
      <c r="P224" s="73"/>
      <c r="Q224" s="73"/>
      <c r="R224" s="73"/>
      <c r="S224" s="73"/>
      <c r="T224" s="74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20" t="s">
        <v>165</v>
      </c>
      <c r="AU224" s="20" t="s">
        <v>22</v>
      </c>
    </row>
    <row r="225" s="13" customFormat="1">
      <c r="A225" s="13"/>
      <c r="B225" s="192"/>
      <c r="C225" s="13"/>
      <c r="D225" s="193" t="s">
        <v>167</v>
      </c>
      <c r="E225" s="194" t="s">
        <v>3</v>
      </c>
      <c r="F225" s="195" t="s">
        <v>989</v>
      </c>
      <c r="G225" s="13"/>
      <c r="H225" s="196">
        <v>0.14999999999999999</v>
      </c>
      <c r="I225" s="197"/>
      <c r="J225" s="13"/>
      <c r="K225" s="13"/>
      <c r="L225" s="192"/>
      <c r="M225" s="198"/>
      <c r="N225" s="199"/>
      <c r="O225" s="199"/>
      <c r="P225" s="199"/>
      <c r="Q225" s="199"/>
      <c r="R225" s="199"/>
      <c r="S225" s="199"/>
      <c r="T225" s="200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94" t="s">
        <v>167</v>
      </c>
      <c r="AU225" s="194" t="s">
        <v>22</v>
      </c>
      <c r="AV225" s="13" t="s">
        <v>22</v>
      </c>
      <c r="AW225" s="13" t="s">
        <v>36</v>
      </c>
      <c r="AX225" s="13" t="s">
        <v>74</v>
      </c>
      <c r="AY225" s="194" t="s">
        <v>156</v>
      </c>
    </row>
    <row r="226" s="14" customFormat="1">
      <c r="A226" s="14"/>
      <c r="B226" s="201"/>
      <c r="C226" s="14"/>
      <c r="D226" s="193" t="s">
        <v>167</v>
      </c>
      <c r="E226" s="202" t="s">
        <v>3</v>
      </c>
      <c r="F226" s="203" t="s">
        <v>174</v>
      </c>
      <c r="G226" s="14"/>
      <c r="H226" s="204">
        <v>0.14999999999999999</v>
      </c>
      <c r="I226" s="205"/>
      <c r="J226" s="14"/>
      <c r="K226" s="14"/>
      <c r="L226" s="201"/>
      <c r="M226" s="206"/>
      <c r="N226" s="207"/>
      <c r="O226" s="207"/>
      <c r="P226" s="207"/>
      <c r="Q226" s="207"/>
      <c r="R226" s="207"/>
      <c r="S226" s="207"/>
      <c r="T226" s="208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02" t="s">
        <v>167</v>
      </c>
      <c r="AU226" s="202" t="s">
        <v>22</v>
      </c>
      <c r="AV226" s="14" t="s">
        <v>163</v>
      </c>
      <c r="AW226" s="14" t="s">
        <v>36</v>
      </c>
      <c r="AX226" s="14" t="s">
        <v>81</v>
      </c>
      <c r="AY226" s="202" t="s">
        <v>156</v>
      </c>
    </row>
    <row r="227" s="2" customFormat="1" ht="16.5" customHeight="1">
      <c r="A227" s="39"/>
      <c r="B227" s="173"/>
      <c r="C227" s="174" t="s">
        <v>391</v>
      </c>
      <c r="D227" s="174" t="s">
        <v>158</v>
      </c>
      <c r="E227" s="175" t="s">
        <v>375</v>
      </c>
      <c r="F227" s="176" t="s">
        <v>376</v>
      </c>
      <c r="G227" s="177" t="s">
        <v>205</v>
      </c>
      <c r="H227" s="178">
        <v>1.2</v>
      </c>
      <c r="I227" s="179"/>
      <c r="J227" s="180">
        <f>ROUND(I227*H227,2)</f>
        <v>0</v>
      </c>
      <c r="K227" s="176" t="s">
        <v>162</v>
      </c>
      <c r="L227" s="40"/>
      <c r="M227" s="181" t="s">
        <v>3</v>
      </c>
      <c r="N227" s="182" t="s">
        <v>45</v>
      </c>
      <c r="O227" s="73"/>
      <c r="P227" s="183">
        <f>O227*H227</f>
        <v>0</v>
      </c>
      <c r="Q227" s="183">
        <v>0.0063899999999999998</v>
      </c>
      <c r="R227" s="183">
        <f>Q227*H227</f>
        <v>0.0076679999999999995</v>
      </c>
      <c r="S227" s="183">
        <v>0</v>
      </c>
      <c r="T227" s="184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185" t="s">
        <v>163</v>
      </c>
      <c r="AT227" s="185" t="s">
        <v>158</v>
      </c>
      <c r="AU227" s="185" t="s">
        <v>22</v>
      </c>
      <c r="AY227" s="20" t="s">
        <v>156</v>
      </c>
      <c r="BE227" s="186">
        <f>IF(N227="základní",J227,0)</f>
        <v>0</v>
      </c>
      <c r="BF227" s="186">
        <f>IF(N227="snížená",J227,0)</f>
        <v>0</v>
      </c>
      <c r="BG227" s="186">
        <f>IF(N227="zákl. přenesená",J227,0)</f>
        <v>0</v>
      </c>
      <c r="BH227" s="186">
        <f>IF(N227="sníž. přenesená",J227,0)</f>
        <v>0</v>
      </c>
      <c r="BI227" s="186">
        <f>IF(N227="nulová",J227,0)</f>
        <v>0</v>
      </c>
      <c r="BJ227" s="20" t="s">
        <v>81</v>
      </c>
      <c r="BK227" s="186">
        <f>ROUND(I227*H227,2)</f>
        <v>0</v>
      </c>
      <c r="BL227" s="20" t="s">
        <v>163</v>
      </c>
      <c r="BM227" s="185" t="s">
        <v>1101</v>
      </c>
    </row>
    <row r="228" s="2" customFormat="1">
      <c r="A228" s="39"/>
      <c r="B228" s="40"/>
      <c r="C228" s="39"/>
      <c r="D228" s="187" t="s">
        <v>165</v>
      </c>
      <c r="E228" s="39"/>
      <c r="F228" s="188" t="s">
        <v>378</v>
      </c>
      <c r="G228" s="39"/>
      <c r="H228" s="39"/>
      <c r="I228" s="189"/>
      <c r="J228" s="39"/>
      <c r="K228" s="39"/>
      <c r="L228" s="40"/>
      <c r="M228" s="190"/>
      <c r="N228" s="191"/>
      <c r="O228" s="73"/>
      <c r="P228" s="73"/>
      <c r="Q228" s="73"/>
      <c r="R228" s="73"/>
      <c r="S228" s="73"/>
      <c r="T228" s="74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20" t="s">
        <v>165</v>
      </c>
      <c r="AU228" s="20" t="s">
        <v>22</v>
      </c>
    </row>
    <row r="229" s="13" customFormat="1">
      <c r="A229" s="13"/>
      <c r="B229" s="192"/>
      <c r="C229" s="13"/>
      <c r="D229" s="193" t="s">
        <v>167</v>
      </c>
      <c r="E229" s="194" t="s">
        <v>3</v>
      </c>
      <c r="F229" s="195" t="s">
        <v>758</v>
      </c>
      <c r="G229" s="13"/>
      <c r="H229" s="196">
        <v>1.2</v>
      </c>
      <c r="I229" s="197"/>
      <c r="J229" s="13"/>
      <c r="K229" s="13"/>
      <c r="L229" s="192"/>
      <c r="M229" s="198"/>
      <c r="N229" s="199"/>
      <c r="O229" s="199"/>
      <c r="P229" s="199"/>
      <c r="Q229" s="199"/>
      <c r="R229" s="199"/>
      <c r="S229" s="199"/>
      <c r="T229" s="200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194" t="s">
        <v>167</v>
      </c>
      <c r="AU229" s="194" t="s">
        <v>22</v>
      </c>
      <c r="AV229" s="13" t="s">
        <v>22</v>
      </c>
      <c r="AW229" s="13" t="s">
        <v>36</v>
      </c>
      <c r="AX229" s="13" t="s">
        <v>74</v>
      </c>
      <c r="AY229" s="194" t="s">
        <v>156</v>
      </c>
    </row>
    <row r="230" s="14" customFormat="1">
      <c r="A230" s="14"/>
      <c r="B230" s="201"/>
      <c r="C230" s="14"/>
      <c r="D230" s="193" t="s">
        <v>167</v>
      </c>
      <c r="E230" s="202" t="s">
        <v>3</v>
      </c>
      <c r="F230" s="203" t="s">
        <v>174</v>
      </c>
      <c r="G230" s="14"/>
      <c r="H230" s="204">
        <v>1.2</v>
      </c>
      <c r="I230" s="205"/>
      <c r="J230" s="14"/>
      <c r="K230" s="14"/>
      <c r="L230" s="201"/>
      <c r="M230" s="206"/>
      <c r="N230" s="207"/>
      <c r="O230" s="207"/>
      <c r="P230" s="207"/>
      <c r="Q230" s="207"/>
      <c r="R230" s="207"/>
      <c r="S230" s="207"/>
      <c r="T230" s="208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02" t="s">
        <v>167</v>
      </c>
      <c r="AU230" s="202" t="s">
        <v>22</v>
      </c>
      <c r="AV230" s="14" t="s">
        <v>163</v>
      </c>
      <c r="AW230" s="14" t="s">
        <v>36</v>
      </c>
      <c r="AX230" s="14" t="s">
        <v>81</v>
      </c>
      <c r="AY230" s="202" t="s">
        <v>156</v>
      </c>
    </row>
    <row r="231" s="12" customFormat="1" ht="22.8" customHeight="1">
      <c r="A231" s="12"/>
      <c r="B231" s="160"/>
      <c r="C231" s="12"/>
      <c r="D231" s="161" t="s">
        <v>73</v>
      </c>
      <c r="E231" s="171" t="s">
        <v>186</v>
      </c>
      <c r="F231" s="171" t="s">
        <v>763</v>
      </c>
      <c r="G231" s="12"/>
      <c r="H231" s="12"/>
      <c r="I231" s="163"/>
      <c r="J231" s="172">
        <f>BK231</f>
        <v>0</v>
      </c>
      <c r="K231" s="12"/>
      <c r="L231" s="160"/>
      <c r="M231" s="165"/>
      <c r="N231" s="166"/>
      <c r="O231" s="166"/>
      <c r="P231" s="167">
        <f>SUM(P232:P247)</f>
        <v>0</v>
      </c>
      <c r="Q231" s="166"/>
      <c r="R231" s="167">
        <f>SUM(R232:R247)</f>
        <v>3.5489699999999997</v>
      </c>
      <c r="S231" s="166"/>
      <c r="T231" s="168">
        <f>SUM(T232:T247)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161" t="s">
        <v>81</v>
      </c>
      <c r="AT231" s="169" t="s">
        <v>73</v>
      </c>
      <c r="AU231" s="169" t="s">
        <v>81</v>
      </c>
      <c r="AY231" s="161" t="s">
        <v>156</v>
      </c>
      <c r="BK231" s="170">
        <f>SUM(BK232:BK247)</f>
        <v>0</v>
      </c>
    </row>
    <row r="232" s="2" customFormat="1" ht="24.15" customHeight="1">
      <c r="A232" s="39"/>
      <c r="B232" s="173"/>
      <c r="C232" s="174" t="s">
        <v>396</v>
      </c>
      <c r="D232" s="174" t="s">
        <v>158</v>
      </c>
      <c r="E232" s="175" t="s">
        <v>764</v>
      </c>
      <c r="F232" s="176" t="s">
        <v>765</v>
      </c>
      <c r="G232" s="177" t="s">
        <v>205</v>
      </c>
      <c r="H232" s="178">
        <v>3</v>
      </c>
      <c r="I232" s="179"/>
      <c r="J232" s="180">
        <f>ROUND(I232*H232,2)</f>
        <v>0</v>
      </c>
      <c r="K232" s="176" t="s">
        <v>162</v>
      </c>
      <c r="L232" s="40"/>
      <c r="M232" s="181" t="s">
        <v>3</v>
      </c>
      <c r="N232" s="182" t="s">
        <v>45</v>
      </c>
      <c r="O232" s="73"/>
      <c r="P232" s="183">
        <f>O232*H232</f>
        <v>0</v>
      </c>
      <c r="Q232" s="183">
        <v>0.34499999999999997</v>
      </c>
      <c r="R232" s="183">
        <f>Q232*H232</f>
        <v>1.0349999999999999</v>
      </c>
      <c r="S232" s="183">
        <v>0</v>
      </c>
      <c r="T232" s="184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185" t="s">
        <v>163</v>
      </c>
      <c r="AT232" s="185" t="s">
        <v>158</v>
      </c>
      <c r="AU232" s="185" t="s">
        <v>22</v>
      </c>
      <c r="AY232" s="20" t="s">
        <v>156</v>
      </c>
      <c r="BE232" s="186">
        <f>IF(N232="základní",J232,0)</f>
        <v>0</v>
      </c>
      <c r="BF232" s="186">
        <f>IF(N232="snížená",J232,0)</f>
        <v>0</v>
      </c>
      <c r="BG232" s="186">
        <f>IF(N232="zákl. přenesená",J232,0)</f>
        <v>0</v>
      </c>
      <c r="BH232" s="186">
        <f>IF(N232="sníž. přenesená",J232,0)</f>
        <v>0</v>
      </c>
      <c r="BI232" s="186">
        <f>IF(N232="nulová",J232,0)</f>
        <v>0</v>
      </c>
      <c r="BJ232" s="20" t="s">
        <v>81</v>
      </c>
      <c r="BK232" s="186">
        <f>ROUND(I232*H232,2)</f>
        <v>0</v>
      </c>
      <c r="BL232" s="20" t="s">
        <v>163</v>
      </c>
      <c r="BM232" s="185" t="s">
        <v>1102</v>
      </c>
    </row>
    <row r="233" s="2" customFormat="1">
      <c r="A233" s="39"/>
      <c r="B233" s="40"/>
      <c r="C233" s="39"/>
      <c r="D233" s="187" t="s">
        <v>165</v>
      </c>
      <c r="E233" s="39"/>
      <c r="F233" s="188" t="s">
        <v>767</v>
      </c>
      <c r="G233" s="39"/>
      <c r="H233" s="39"/>
      <c r="I233" s="189"/>
      <c r="J233" s="39"/>
      <c r="K233" s="39"/>
      <c r="L233" s="40"/>
      <c r="M233" s="190"/>
      <c r="N233" s="191"/>
      <c r="O233" s="73"/>
      <c r="P233" s="73"/>
      <c r="Q233" s="73"/>
      <c r="R233" s="73"/>
      <c r="S233" s="73"/>
      <c r="T233" s="74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20" t="s">
        <v>165</v>
      </c>
      <c r="AU233" s="20" t="s">
        <v>22</v>
      </c>
    </row>
    <row r="234" s="13" customFormat="1">
      <c r="A234" s="13"/>
      <c r="B234" s="192"/>
      <c r="C234" s="13"/>
      <c r="D234" s="193" t="s">
        <v>167</v>
      </c>
      <c r="E234" s="194" t="s">
        <v>3</v>
      </c>
      <c r="F234" s="195" t="s">
        <v>922</v>
      </c>
      <c r="G234" s="13"/>
      <c r="H234" s="196">
        <v>3</v>
      </c>
      <c r="I234" s="197"/>
      <c r="J234" s="13"/>
      <c r="K234" s="13"/>
      <c r="L234" s="192"/>
      <c r="M234" s="198"/>
      <c r="N234" s="199"/>
      <c r="O234" s="199"/>
      <c r="P234" s="199"/>
      <c r="Q234" s="199"/>
      <c r="R234" s="199"/>
      <c r="S234" s="199"/>
      <c r="T234" s="200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194" t="s">
        <v>167</v>
      </c>
      <c r="AU234" s="194" t="s">
        <v>22</v>
      </c>
      <c r="AV234" s="13" t="s">
        <v>22</v>
      </c>
      <c r="AW234" s="13" t="s">
        <v>36</v>
      </c>
      <c r="AX234" s="13" t="s">
        <v>74</v>
      </c>
      <c r="AY234" s="194" t="s">
        <v>156</v>
      </c>
    </row>
    <row r="235" s="14" customFormat="1">
      <c r="A235" s="14"/>
      <c r="B235" s="201"/>
      <c r="C235" s="14"/>
      <c r="D235" s="193" t="s">
        <v>167</v>
      </c>
      <c r="E235" s="202" t="s">
        <v>3</v>
      </c>
      <c r="F235" s="203" t="s">
        <v>174</v>
      </c>
      <c r="G235" s="14"/>
      <c r="H235" s="204">
        <v>3</v>
      </c>
      <c r="I235" s="205"/>
      <c r="J235" s="14"/>
      <c r="K235" s="14"/>
      <c r="L235" s="201"/>
      <c r="M235" s="206"/>
      <c r="N235" s="207"/>
      <c r="O235" s="207"/>
      <c r="P235" s="207"/>
      <c r="Q235" s="207"/>
      <c r="R235" s="207"/>
      <c r="S235" s="207"/>
      <c r="T235" s="208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02" t="s">
        <v>167</v>
      </c>
      <c r="AU235" s="202" t="s">
        <v>22</v>
      </c>
      <c r="AV235" s="14" t="s">
        <v>163</v>
      </c>
      <c r="AW235" s="14" t="s">
        <v>36</v>
      </c>
      <c r="AX235" s="14" t="s">
        <v>81</v>
      </c>
      <c r="AY235" s="202" t="s">
        <v>156</v>
      </c>
    </row>
    <row r="236" s="2" customFormat="1" ht="24.15" customHeight="1">
      <c r="A236" s="39"/>
      <c r="B236" s="173"/>
      <c r="C236" s="174" t="s">
        <v>401</v>
      </c>
      <c r="D236" s="174" t="s">
        <v>158</v>
      </c>
      <c r="E236" s="175" t="s">
        <v>769</v>
      </c>
      <c r="F236" s="176" t="s">
        <v>770</v>
      </c>
      <c r="G236" s="177" t="s">
        <v>205</v>
      </c>
      <c r="H236" s="178">
        <v>3</v>
      </c>
      <c r="I236" s="179"/>
      <c r="J236" s="180">
        <f>ROUND(I236*H236,2)</f>
        <v>0</v>
      </c>
      <c r="K236" s="176" t="s">
        <v>162</v>
      </c>
      <c r="L236" s="40"/>
      <c r="M236" s="181" t="s">
        <v>3</v>
      </c>
      <c r="N236" s="182" t="s">
        <v>45</v>
      </c>
      <c r="O236" s="73"/>
      <c r="P236" s="183">
        <f>O236*H236</f>
        <v>0</v>
      </c>
      <c r="Q236" s="183">
        <v>0.26375999999999999</v>
      </c>
      <c r="R236" s="183">
        <f>Q236*H236</f>
        <v>0.79127999999999998</v>
      </c>
      <c r="S236" s="183">
        <v>0</v>
      </c>
      <c r="T236" s="184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185" t="s">
        <v>163</v>
      </c>
      <c r="AT236" s="185" t="s">
        <v>158</v>
      </c>
      <c r="AU236" s="185" t="s">
        <v>22</v>
      </c>
      <c r="AY236" s="20" t="s">
        <v>156</v>
      </c>
      <c r="BE236" s="186">
        <f>IF(N236="základní",J236,0)</f>
        <v>0</v>
      </c>
      <c r="BF236" s="186">
        <f>IF(N236="snížená",J236,0)</f>
        <v>0</v>
      </c>
      <c r="BG236" s="186">
        <f>IF(N236="zákl. přenesená",J236,0)</f>
        <v>0</v>
      </c>
      <c r="BH236" s="186">
        <f>IF(N236="sníž. přenesená",J236,0)</f>
        <v>0</v>
      </c>
      <c r="BI236" s="186">
        <f>IF(N236="nulová",J236,0)</f>
        <v>0</v>
      </c>
      <c r="BJ236" s="20" t="s">
        <v>81</v>
      </c>
      <c r="BK236" s="186">
        <f>ROUND(I236*H236,2)</f>
        <v>0</v>
      </c>
      <c r="BL236" s="20" t="s">
        <v>163</v>
      </c>
      <c r="BM236" s="185" t="s">
        <v>1103</v>
      </c>
    </row>
    <row r="237" s="2" customFormat="1">
      <c r="A237" s="39"/>
      <c r="B237" s="40"/>
      <c r="C237" s="39"/>
      <c r="D237" s="187" t="s">
        <v>165</v>
      </c>
      <c r="E237" s="39"/>
      <c r="F237" s="188" t="s">
        <v>772</v>
      </c>
      <c r="G237" s="39"/>
      <c r="H237" s="39"/>
      <c r="I237" s="189"/>
      <c r="J237" s="39"/>
      <c r="K237" s="39"/>
      <c r="L237" s="40"/>
      <c r="M237" s="190"/>
      <c r="N237" s="191"/>
      <c r="O237" s="73"/>
      <c r="P237" s="73"/>
      <c r="Q237" s="73"/>
      <c r="R237" s="73"/>
      <c r="S237" s="73"/>
      <c r="T237" s="74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20" t="s">
        <v>165</v>
      </c>
      <c r="AU237" s="20" t="s">
        <v>22</v>
      </c>
    </row>
    <row r="238" s="2" customFormat="1" ht="24.15" customHeight="1">
      <c r="A238" s="39"/>
      <c r="B238" s="173"/>
      <c r="C238" s="174" t="s">
        <v>405</v>
      </c>
      <c r="D238" s="174" t="s">
        <v>158</v>
      </c>
      <c r="E238" s="175" t="s">
        <v>773</v>
      </c>
      <c r="F238" s="176" t="s">
        <v>774</v>
      </c>
      <c r="G238" s="177" t="s">
        <v>205</v>
      </c>
      <c r="H238" s="178">
        <v>3</v>
      </c>
      <c r="I238" s="179"/>
      <c r="J238" s="180">
        <f>ROUND(I238*H238,2)</f>
        <v>0</v>
      </c>
      <c r="K238" s="176" t="s">
        <v>162</v>
      </c>
      <c r="L238" s="40"/>
      <c r="M238" s="181" t="s">
        <v>3</v>
      </c>
      <c r="N238" s="182" t="s">
        <v>45</v>
      </c>
      <c r="O238" s="73"/>
      <c r="P238" s="183">
        <f>O238*H238</f>
        <v>0</v>
      </c>
      <c r="Q238" s="183">
        <v>0.25008000000000002</v>
      </c>
      <c r="R238" s="183">
        <f>Q238*H238</f>
        <v>0.75024000000000002</v>
      </c>
      <c r="S238" s="183">
        <v>0</v>
      </c>
      <c r="T238" s="184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185" t="s">
        <v>163</v>
      </c>
      <c r="AT238" s="185" t="s">
        <v>158</v>
      </c>
      <c r="AU238" s="185" t="s">
        <v>22</v>
      </c>
      <c r="AY238" s="20" t="s">
        <v>156</v>
      </c>
      <c r="BE238" s="186">
        <f>IF(N238="základní",J238,0)</f>
        <v>0</v>
      </c>
      <c r="BF238" s="186">
        <f>IF(N238="snížená",J238,0)</f>
        <v>0</v>
      </c>
      <c r="BG238" s="186">
        <f>IF(N238="zákl. přenesená",J238,0)</f>
        <v>0</v>
      </c>
      <c r="BH238" s="186">
        <f>IF(N238="sníž. přenesená",J238,0)</f>
        <v>0</v>
      </c>
      <c r="BI238" s="186">
        <f>IF(N238="nulová",J238,0)</f>
        <v>0</v>
      </c>
      <c r="BJ238" s="20" t="s">
        <v>81</v>
      </c>
      <c r="BK238" s="186">
        <f>ROUND(I238*H238,2)</f>
        <v>0</v>
      </c>
      <c r="BL238" s="20" t="s">
        <v>163</v>
      </c>
      <c r="BM238" s="185" t="s">
        <v>1104</v>
      </c>
    </row>
    <row r="239" s="2" customFormat="1">
      <c r="A239" s="39"/>
      <c r="B239" s="40"/>
      <c r="C239" s="39"/>
      <c r="D239" s="187" t="s">
        <v>165</v>
      </c>
      <c r="E239" s="39"/>
      <c r="F239" s="188" t="s">
        <v>776</v>
      </c>
      <c r="G239" s="39"/>
      <c r="H239" s="39"/>
      <c r="I239" s="189"/>
      <c r="J239" s="39"/>
      <c r="K239" s="39"/>
      <c r="L239" s="40"/>
      <c r="M239" s="190"/>
      <c r="N239" s="191"/>
      <c r="O239" s="73"/>
      <c r="P239" s="73"/>
      <c r="Q239" s="73"/>
      <c r="R239" s="73"/>
      <c r="S239" s="73"/>
      <c r="T239" s="74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20" t="s">
        <v>165</v>
      </c>
      <c r="AU239" s="20" t="s">
        <v>22</v>
      </c>
    </row>
    <row r="240" s="2" customFormat="1" ht="24.15" customHeight="1">
      <c r="A240" s="39"/>
      <c r="B240" s="173"/>
      <c r="C240" s="174" t="s">
        <v>410</v>
      </c>
      <c r="D240" s="174" t="s">
        <v>158</v>
      </c>
      <c r="E240" s="175" t="s">
        <v>777</v>
      </c>
      <c r="F240" s="176" t="s">
        <v>778</v>
      </c>
      <c r="G240" s="177" t="s">
        <v>205</v>
      </c>
      <c r="H240" s="178">
        <v>7.5</v>
      </c>
      <c r="I240" s="179"/>
      <c r="J240" s="180">
        <f>ROUND(I240*H240,2)</f>
        <v>0</v>
      </c>
      <c r="K240" s="176" t="s">
        <v>162</v>
      </c>
      <c r="L240" s="40"/>
      <c r="M240" s="181" t="s">
        <v>3</v>
      </c>
      <c r="N240" s="182" t="s">
        <v>45</v>
      </c>
      <c r="O240" s="73"/>
      <c r="P240" s="183">
        <f>O240*H240</f>
        <v>0</v>
      </c>
      <c r="Q240" s="183">
        <v>0.12966</v>
      </c>
      <c r="R240" s="183">
        <f>Q240*H240</f>
        <v>0.97245000000000004</v>
      </c>
      <c r="S240" s="183">
        <v>0</v>
      </c>
      <c r="T240" s="184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185" t="s">
        <v>163</v>
      </c>
      <c r="AT240" s="185" t="s">
        <v>158</v>
      </c>
      <c r="AU240" s="185" t="s">
        <v>22</v>
      </c>
      <c r="AY240" s="20" t="s">
        <v>156</v>
      </c>
      <c r="BE240" s="186">
        <f>IF(N240="základní",J240,0)</f>
        <v>0</v>
      </c>
      <c r="BF240" s="186">
        <f>IF(N240="snížená",J240,0)</f>
        <v>0</v>
      </c>
      <c r="BG240" s="186">
        <f>IF(N240="zákl. přenesená",J240,0)</f>
        <v>0</v>
      </c>
      <c r="BH240" s="186">
        <f>IF(N240="sníž. přenesená",J240,0)</f>
        <v>0</v>
      </c>
      <c r="BI240" s="186">
        <f>IF(N240="nulová",J240,0)</f>
        <v>0</v>
      </c>
      <c r="BJ240" s="20" t="s">
        <v>81</v>
      </c>
      <c r="BK240" s="186">
        <f>ROUND(I240*H240,2)</f>
        <v>0</v>
      </c>
      <c r="BL240" s="20" t="s">
        <v>163</v>
      </c>
      <c r="BM240" s="185" t="s">
        <v>1105</v>
      </c>
    </row>
    <row r="241" s="2" customFormat="1">
      <c r="A241" s="39"/>
      <c r="B241" s="40"/>
      <c r="C241" s="39"/>
      <c r="D241" s="187" t="s">
        <v>165</v>
      </c>
      <c r="E241" s="39"/>
      <c r="F241" s="188" t="s">
        <v>780</v>
      </c>
      <c r="G241" s="39"/>
      <c r="H241" s="39"/>
      <c r="I241" s="189"/>
      <c r="J241" s="39"/>
      <c r="K241" s="39"/>
      <c r="L241" s="40"/>
      <c r="M241" s="190"/>
      <c r="N241" s="191"/>
      <c r="O241" s="73"/>
      <c r="P241" s="73"/>
      <c r="Q241" s="73"/>
      <c r="R241" s="73"/>
      <c r="S241" s="73"/>
      <c r="T241" s="74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20" t="s">
        <v>165</v>
      </c>
      <c r="AU241" s="20" t="s">
        <v>22</v>
      </c>
    </row>
    <row r="242" s="13" customFormat="1">
      <c r="A242" s="13"/>
      <c r="B242" s="192"/>
      <c r="C242" s="13"/>
      <c r="D242" s="193" t="s">
        <v>167</v>
      </c>
      <c r="E242" s="194" t="s">
        <v>3</v>
      </c>
      <c r="F242" s="195" t="s">
        <v>995</v>
      </c>
      <c r="G242" s="13"/>
      <c r="H242" s="196">
        <v>7.5</v>
      </c>
      <c r="I242" s="197"/>
      <c r="J242" s="13"/>
      <c r="K242" s="13"/>
      <c r="L242" s="192"/>
      <c r="M242" s="198"/>
      <c r="N242" s="199"/>
      <c r="O242" s="199"/>
      <c r="P242" s="199"/>
      <c r="Q242" s="199"/>
      <c r="R242" s="199"/>
      <c r="S242" s="199"/>
      <c r="T242" s="200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194" t="s">
        <v>167</v>
      </c>
      <c r="AU242" s="194" t="s">
        <v>22</v>
      </c>
      <c r="AV242" s="13" t="s">
        <v>22</v>
      </c>
      <c r="AW242" s="13" t="s">
        <v>36</v>
      </c>
      <c r="AX242" s="13" t="s">
        <v>74</v>
      </c>
      <c r="AY242" s="194" t="s">
        <v>156</v>
      </c>
    </row>
    <row r="243" s="14" customFormat="1">
      <c r="A243" s="14"/>
      <c r="B243" s="201"/>
      <c r="C243" s="14"/>
      <c r="D243" s="193" t="s">
        <v>167</v>
      </c>
      <c r="E243" s="202" t="s">
        <v>3</v>
      </c>
      <c r="F243" s="203" t="s">
        <v>174</v>
      </c>
      <c r="G243" s="14"/>
      <c r="H243" s="204">
        <v>7.5</v>
      </c>
      <c r="I243" s="205"/>
      <c r="J243" s="14"/>
      <c r="K243" s="14"/>
      <c r="L243" s="201"/>
      <c r="M243" s="206"/>
      <c r="N243" s="207"/>
      <c r="O243" s="207"/>
      <c r="P243" s="207"/>
      <c r="Q243" s="207"/>
      <c r="R243" s="207"/>
      <c r="S243" s="207"/>
      <c r="T243" s="208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02" t="s">
        <v>167</v>
      </c>
      <c r="AU243" s="202" t="s">
        <v>22</v>
      </c>
      <c r="AV243" s="14" t="s">
        <v>163</v>
      </c>
      <c r="AW243" s="14" t="s">
        <v>36</v>
      </c>
      <c r="AX243" s="14" t="s">
        <v>81</v>
      </c>
      <c r="AY243" s="202" t="s">
        <v>156</v>
      </c>
    </row>
    <row r="244" s="2" customFormat="1" ht="16.5" customHeight="1">
      <c r="A244" s="39"/>
      <c r="B244" s="173"/>
      <c r="C244" s="174" t="s">
        <v>414</v>
      </c>
      <c r="D244" s="174" t="s">
        <v>158</v>
      </c>
      <c r="E244" s="175" t="s">
        <v>782</v>
      </c>
      <c r="F244" s="176" t="s">
        <v>783</v>
      </c>
      <c r="G244" s="177" t="s">
        <v>205</v>
      </c>
      <c r="H244" s="178">
        <v>6</v>
      </c>
      <c r="I244" s="179"/>
      <c r="J244" s="180">
        <f>ROUND(I244*H244,2)</f>
        <v>0</v>
      </c>
      <c r="K244" s="176" t="s">
        <v>162</v>
      </c>
      <c r="L244" s="40"/>
      <c r="M244" s="181" t="s">
        <v>3</v>
      </c>
      <c r="N244" s="182" t="s">
        <v>45</v>
      </c>
      <c r="O244" s="73"/>
      <c r="P244" s="183">
        <f>O244*H244</f>
        <v>0</v>
      </c>
      <c r="Q244" s="183">
        <v>0</v>
      </c>
      <c r="R244" s="183">
        <f>Q244*H244</f>
        <v>0</v>
      </c>
      <c r="S244" s="183">
        <v>0</v>
      </c>
      <c r="T244" s="184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185" t="s">
        <v>163</v>
      </c>
      <c r="AT244" s="185" t="s">
        <v>158</v>
      </c>
      <c r="AU244" s="185" t="s">
        <v>22</v>
      </c>
      <c r="AY244" s="20" t="s">
        <v>156</v>
      </c>
      <c r="BE244" s="186">
        <f>IF(N244="základní",J244,0)</f>
        <v>0</v>
      </c>
      <c r="BF244" s="186">
        <f>IF(N244="snížená",J244,0)</f>
        <v>0</v>
      </c>
      <c r="BG244" s="186">
        <f>IF(N244="zákl. přenesená",J244,0)</f>
        <v>0</v>
      </c>
      <c r="BH244" s="186">
        <f>IF(N244="sníž. přenesená",J244,0)</f>
        <v>0</v>
      </c>
      <c r="BI244" s="186">
        <f>IF(N244="nulová",J244,0)</f>
        <v>0</v>
      </c>
      <c r="BJ244" s="20" t="s">
        <v>81</v>
      </c>
      <c r="BK244" s="186">
        <f>ROUND(I244*H244,2)</f>
        <v>0</v>
      </c>
      <c r="BL244" s="20" t="s">
        <v>163</v>
      </c>
      <c r="BM244" s="185" t="s">
        <v>1106</v>
      </c>
    </row>
    <row r="245" s="2" customFormat="1">
      <c r="A245" s="39"/>
      <c r="B245" s="40"/>
      <c r="C245" s="39"/>
      <c r="D245" s="187" t="s">
        <v>165</v>
      </c>
      <c r="E245" s="39"/>
      <c r="F245" s="188" t="s">
        <v>785</v>
      </c>
      <c r="G245" s="39"/>
      <c r="H245" s="39"/>
      <c r="I245" s="189"/>
      <c r="J245" s="39"/>
      <c r="K245" s="39"/>
      <c r="L245" s="40"/>
      <c r="M245" s="190"/>
      <c r="N245" s="191"/>
      <c r="O245" s="73"/>
      <c r="P245" s="73"/>
      <c r="Q245" s="73"/>
      <c r="R245" s="73"/>
      <c r="S245" s="73"/>
      <c r="T245" s="74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20" t="s">
        <v>165</v>
      </c>
      <c r="AU245" s="20" t="s">
        <v>22</v>
      </c>
    </row>
    <row r="246" s="13" customFormat="1">
      <c r="A246" s="13"/>
      <c r="B246" s="192"/>
      <c r="C246" s="13"/>
      <c r="D246" s="193" t="s">
        <v>167</v>
      </c>
      <c r="E246" s="194" t="s">
        <v>3</v>
      </c>
      <c r="F246" s="195" t="s">
        <v>997</v>
      </c>
      <c r="G246" s="13"/>
      <c r="H246" s="196">
        <v>6</v>
      </c>
      <c r="I246" s="197"/>
      <c r="J246" s="13"/>
      <c r="K246" s="13"/>
      <c r="L246" s="192"/>
      <c r="M246" s="198"/>
      <c r="N246" s="199"/>
      <c r="O246" s="199"/>
      <c r="P246" s="199"/>
      <c r="Q246" s="199"/>
      <c r="R246" s="199"/>
      <c r="S246" s="199"/>
      <c r="T246" s="20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94" t="s">
        <v>167</v>
      </c>
      <c r="AU246" s="194" t="s">
        <v>22</v>
      </c>
      <c r="AV246" s="13" t="s">
        <v>22</v>
      </c>
      <c r="AW246" s="13" t="s">
        <v>36</v>
      </c>
      <c r="AX246" s="13" t="s">
        <v>74</v>
      </c>
      <c r="AY246" s="194" t="s">
        <v>156</v>
      </c>
    </row>
    <row r="247" s="14" customFormat="1">
      <c r="A247" s="14"/>
      <c r="B247" s="201"/>
      <c r="C247" s="14"/>
      <c r="D247" s="193" t="s">
        <v>167</v>
      </c>
      <c r="E247" s="202" t="s">
        <v>3</v>
      </c>
      <c r="F247" s="203" t="s">
        <v>174</v>
      </c>
      <c r="G247" s="14"/>
      <c r="H247" s="204">
        <v>6</v>
      </c>
      <c r="I247" s="205"/>
      <c r="J247" s="14"/>
      <c r="K247" s="14"/>
      <c r="L247" s="201"/>
      <c r="M247" s="206"/>
      <c r="N247" s="207"/>
      <c r="O247" s="207"/>
      <c r="P247" s="207"/>
      <c r="Q247" s="207"/>
      <c r="R247" s="207"/>
      <c r="S247" s="207"/>
      <c r="T247" s="208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02" t="s">
        <v>167</v>
      </c>
      <c r="AU247" s="202" t="s">
        <v>22</v>
      </c>
      <c r="AV247" s="14" t="s">
        <v>163</v>
      </c>
      <c r="AW247" s="14" t="s">
        <v>36</v>
      </c>
      <c r="AX247" s="14" t="s">
        <v>81</v>
      </c>
      <c r="AY247" s="202" t="s">
        <v>156</v>
      </c>
    </row>
    <row r="248" s="12" customFormat="1" ht="22.8" customHeight="1">
      <c r="A248" s="12"/>
      <c r="B248" s="160"/>
      <c r="C248" s="12"/>
      <c r="D248" s="161" t="s">
        <v>73</v>
      </c>
      <c r="E248" s="171" t="s">
        <v>202</v>
      </c>
      <c r="F248" s="171" t="s">
        <v>395</v>
      </c>
      <c r="G248" s="12"/>
      <c r="H248" s="12"/>
      <c r="I248" s="163"/>
      <c r="J248" s="172">
        <f>BK248</f>
        <v>0</v>
      </c>
      <c r="K248" s="12"/>
      <c r="L248" s="160"/>
      <c r="M248" s="165"/>
      <c r="N248" s="166"/>
      <c r="O248" s="166"/>
      <c r="P248" s="167">
        <f>SUM(P249:P313)</f>
        <v>0</v>
      </c>
      <c r="Q248" s="166"/>
      <c r="R248" s="167">
        <f>SUM(R249:R313)</f>
        <v>1.909538</v>
      </c>
      <c r="S248" s="166"/>
      <c r="T248" s="168">
        <f>SUM(T249:T313)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161" t="s">
        <v>81</v>
      </c>
      <c r="AT248" s="169" t="s">
        <v>73</v>
      </c>
      <c r="AU248" s="169" t="s">
        <v>81</v>
      </c>
      <c r="AY248" s="161" t="s">
        <v>156</v>
      </c>
      <c r="BK248" s="170">
        <f>SUM(BK249:BK313)</f>
        <v>0</v>
      </c>
    </row>
    <row r="249" s="2" customFormat="1" ht="24.15" customHeight="1">
      <c r="A249" s="39"/>
      <c r="B249" s="173"/>
      <c r="C249" s="174" t="s">
        <v>418</v>
      </c>
      <c r="D249" s="174" t="s">
        <v>158</v>
      </c>
      <c r="E249" s="175" t="s">
        <v>397</v>
      </c>
      <c r="F249" s="176" t="s">
        <v>398</v>
      </c>
      <c r="G249" s="177" t="s">
        <v>384</v>
      </c>
      <c r="H249" s="178">
        <v>8</v>
      </c>
      <c r="I249" s="179"/>
      <c r="J249" s="180">
        <f>ROUND(I249*H249,2)</f>
        <v>0</v>
      </c>
      <c r="K249" s="176" t="s">
        <v>162</v>
      </c>
      <c r="L249" s="40"/>
      <c r="M249" s="181" t="s">
        <v>3</v>
      </c>
      <c r="N249" s="182" t="s">
        <v>45</v>
      </c>
      <c r="O249" s="73"/>
      <c r="P249" s="183">
        <f>O249*H249</f>
        <v>0</v>
      </c>
      <c r="Q249" s="183">
        <v>0.00167</v>
      </c>
      <c r="R249" s="183">
        <f>Q249*H249</f>
        <v>0.01336</v>
      </c>
      <c r="S249" s="183">
        <v>0</v>
      </c>
      <c r="T249" s="184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185" t="s">
        <v>163</v>
      </c>
      <c r="AT249" s="185" t="s">
        <v>158</v>
      </c>
      <c r="AU249" s="185" t="s">
        <v>22</v>
      </c>
      <c r="AY249" s="20" t="s">
        <v>156</v>
      </c>
      <c r="BE249" s="186">
        <f>IF(N249="základní",J249,0)</f>
        <v>0</v>
      </c>
      <c r="BF249" s="186">
        <f>IF(N249="snížená",J249,0)</f>
        <v>0</v>
      </c>
      <c r="BG249" s="186">
        <f>IF(N249="zákl. přenesená",J249,0)</f>
        <v>0</v>
      </c>
      <c r="BH249" s="186">
        <f>IF(N249="sníž. přenesená",J249,0)</f>
        <v>0</v>
      </c>
      <c r="BI249" s="186">
        <f>IF(N249="nulová",J249,0)</f>
        <v>0</v>
      </c>
      <c r="BJ249" s="20" t="s">
        <v>81</v>
      </c>
      <c r="BK249" s="186">
        <f>ROUND(I249*H249,2)</f>
        <v>0</v>
      </c>
      <c r="BL249" s="20" t="s">
        <v>163</v>
      </c>
      <c r="BM249" s="185" t="s">
        <v>1107</v>
      </c>
    </row>
    <row r="250" s="2" customFormat="1">
      <c r="A250" s="39"/>
      <c r="B250" s="40"/>
      <c r="C250" s="39"/>
      <c r="D250" s="187" t="s">
        <v>165</v>
      </c>
      <c r="E250" s="39"/>
      <c r="F250" s="188" t="s">
        <v>400</v>
      </c>
      <c r="G250" s="39"/>
      <c r="H250" s="39"/>
      <c r="I250" s="189"/>
      <c r="J250" s="39"/>
      <c r="K250" s="39"/>
      <c r="L250" s="40"/>
      <c r="M250" s="190"/>
      <c r="N250" s="191"/>
      <c r="O250" s="73"/>
      <c r="P250" s="73"/>
      <c r="Q250" s="73"/>
      <c r="R250" s="73"/>
      <c r="S250" s="73"/>
      <c r="T250" s="74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20" t="s">
        <v>165</v>
      </c>
      <c r="AU250" s="20" t="s">
        <v>22</v>
      </c>
    </row>
    <row r="251" s="2" customFormat="1" ht="16.5" customHeight="1">
      <c r="A251" s="39"/>
      <c r="B251" s="173"/>
      <c r="C251" s="217" t="s">
        <v>422</v>
      </c>
      <c r="D251" s="217" t="s">
        <v>249</v>
      </c>
      <c r="E251" s="218" t="s">
        <v>788</v>
      </c>
      <c r="F251" s="219" t="s">
        <v>789</v>
      </c>
      <c r="G251" s="220" t="s">
        <v>384</v>
      </c>
      <c r="H251" s="221">
        <v>2</v>
      </c>
      <c r="I251" s="222"/>
      <c r="J251" s="223">
        <f>ROUND(I251*H251,2)</f>
        <v>0</v>
      </c>
      <c r="K251" s="219" t="s">
        <v>3</v>
      </c>
      <c r="L251" s="224"/>
      <c r="M251" s="225" t="s">
        <v>3</v>
      </c>
      <c r="N251" s="226" t="s">
        <v>45</v>
      </c>
      <c r="O251" s="73"/>
      <c r="P251" s="183">
        <f>O251*H251</f>
        <v>0</v>
      </c>
      <c r="Q251" s="183">
        <v>0.0011800000000000001</v>
      </c>
      <c r="R251" s="183">
        <f>Q251*H251</f>
        <v>0.0023600000000000001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202</v>
      </c>
      <c r="AT251" s="185" t="s">
        <v>249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1108</v>
      </c>
    </row>
    <row r="252" s="2" customFormat="1" ht="16.5" customHeight="1">
      <c r="A252" s="39"/>
      <c r="B252" s="173"/>
      <c r="C252" s="217" t="s">
        <v>427</v>
      </c>
      <c r="D252" s="217" t="s">
        <v>249</v>
      </c>
      <c r="E252" s="218" t="s">
        <v>791</v>
      </c>
      <c r="F252" s="219" t="s">
        <v>792</v>
      </c>
      <c r="G252" s="220" t="s">
        <v>384</v>
      </c>
      <c r="H252" s="221">
        <v>2</v>
      </c>
      <c r="I252" s="222"/>
      <c r="J252" s="223">
        <f>ROUND(I252*H252,2)</f>
        <v>0</v>
      </c>
      <c r="K252" s="219" t="s">
        <v>162</v>
      </c>
      <c r="L252" s="224"/>
      <c r="M252" s="225" t="s">
        <v>3</v>
      </c>
      <c r="N252" s="226" t="s">
        <v>45</v>
      </c>
      <c r="O252" s="73"/>
      <c r="P252" s="183">
        <f>O252*H252</f>
        <v>0</v>
      </c>
      <c r="Q252" s="183">
        <v>0.0095999999999999992</v>
      </c>
      <c r="R252" s="183">
        <f>Q252*H252</f>
        <v>0.019199999999999998</v>
      </c>
      <c r="S252" s="183">
        <v>0</v>
      </c>
      <c r="T252" s="184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185" t="s">
        <v>202</v>
      </c>
      <c r="AT252" s="185" t="s">
        <v>249</v>
      </c>
      <c r="AU252" s="185" t="s">
        <v>22</v>
      </c>
      <c r="AY252" s="20" t="s">
        <v>156</v>
      </c>
      <c r="BE252" s="186">
        <f>IF(N252="základní",J252,0)</f>
        <v>0</v>
      </c>
      <c r="BF252" s="186">
        <f>IF(N252="snížená",J252,0)</f>
        <v>0</v>
      </c>
      <c r="BG252" s="186">
        <f>IF(N252="zákl. přenesená",J252,0)</f>
        <v>0</v>
      </c>
      <c r="BH252" s="186">
        <f>IF(N252="sníž. přenesená",J252,0)</f>
        <v>0</v>
      </c>
      <c r="BI252" s="186">
        <f>IF(N252="nulová",J252,0)</f>
        <v>0</v>
      </c>
      <c r="BJ252" s="20" t="s">
        <v>81</v>
      </c>
      <c r="BK252" s="186">
        <f>ROUND(I252*H252,2)</f>
        <v>0</v>
      </c>
      <c r="BL252" s="20" t="s">
        <v>163</v>
      </c>
      <c r="BM252" s="185" t="s">
        <v>1109</v>
      </c>
    </row>
    <row r="253" s="2" customFormat="1" ht="16.5" customHeight="1">
      <c r="A253" s="39"/>
      <c r="B253" s="173"/>
      <c r="C253" s="217" t="s">
        <v>432</v>
      </c>
      <c r="D253" s="217" t="s">
        <v>249</v>
      </c>
      <c r="E253" s="218" t="s">
        <v>794</v>
      </c>
      <c r="F253" s="219" t="s">
        <v>795</v>
      </c>
      <c r="G253" s="220" t="s">
        <v>384</v>
      </c>
      <c r="H253" s="221">
        <v>2</v>
      </c>
      <c r="I253" s="222"/>
      <c r="J253" s="223">
        <f>ROUND(I253*H253,2)</f>
        <v>0</v>
      </c>
      <c r="K253" s="219" t="s">
        <v>162</v>
      </c>
      <c r="L253" s="224"/>
      <c r="M253" s="225" t="s">
        <v>3</v>
      </c>
      <c r="N253" s="226" t="s">
        <v>45</v>
      </c>
      <c r="O253" s="73"/>
      <c r="P253" s="183">
        <f>O253*H253</f>
        <v>0</v>
      </c>
      <c r="Q253" s="183">
        <v>0.012</v>
      </c>
      <c r="R253" s="183">
        <f>Q253*H253</f>
        <v>0.024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202</v>
      </c>
      <c r="AT253" s="185" t="s">
        <v>249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1110</v>
      </c>
    </row>
    <row r="254" s="2" customFormat="1" ht="16.5" customHeight="1">
      <c r="A254" s="39"/>
      <c r="B254" s="173"/>
      <c r="C254" s="217" t="s">
        <v>437</v>
      </c>
      <c r="D254" s="217" t="s">
        <v>249</v>
      </c>
      <c r="E254" s="218" t="s">
        <v>402</v>
      </c>
      <c r="F254" s="219" t="s">
        <v>403</v>
      </c>
      <c r="G254" s="220" t="s">
        <v>384</v>
      </c>
      <c r="H254" s="221">
        <v>2</v>
      </c>
      <c r="I254" s="222"/>
      <c r="J254" s="223">
        <f>ROUND(I254*H254,2)</f>
        <v>0</v>
      </c>
      <c r="K254" s="219" t="s">
        <v>162</v>
      </c>
      <c r="L254" s="224"/>
      <c r="M254" s="225" t="s">
        <v>3</v>
      </c>
      <c r="N254" s="226" t="s">
        <v>45</v>
      </c>
      <c r="O254" s="73"/>
      <c r="P254" s="183">
        <f>O254*H254</f>
        <v>0</v>
      </c>
      <c r="Q254" s="183">
        <v>0.012200000000000001</v>
      </c>
      <c r="R254" s="183">
        <f>Q254*H254</f>
        <v>0.024400000000000002</v>
      </c>
      <c r="S254" s="183">
        <v>0</v>
      </c>
      <c r="T254" s="184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185" t="s">
        <v>202</v>
      </c>
      <c r="AT254" s="185" t="s">
        <v>249</v>
      </c>
      <c r="AU254" s="185" t="s">
        <v>22</v>
      </c>
      <c r="AY254" s="20" t="s">
        <v>156</v>
      </c>
      <c r="BE254" s="186">
        <f>IF(N254="základní",J254,0)</f>
        <v>0</v>
      </c>
      <c r="BF254" s="186">
        <f>IF(N254="snížená",J254,0)</f>
        <v>0</v>
      </c>
      <c r="BG254" s="186">
        <f>IF(N254="zákl. přenesená",J254,0)</f>
        <v>0</v>
      </c>
      <c r="BH254" s="186">
        <f>IF(N254="sníž. přenesená",J254,0)</f>
        <v>0</v>
      </c>
      <c r="BI254" s="186">
        <f>IF(N254="nulová",J254,0)</f>
        <v>0</v>
      </c>
      <c r="BJ254" s="20" t="s">
        <v>81</v>
      </c>
      <c r="BK254" s="186">
        <f>ROUND(I254*H254,2)</f>
        <v>0</v>
      </c>
      <c r="BL254" s="20" t="s">
        <v>163</v>
      </c>
      <c r="BM254" s="185" t="s">
        <v>1111</v>
      </c>
    </row>
    <row r="255" s="2" customFormat="1" ht="24.15" customHeight="1">
      <c r="A255" s="39"/>
      <c r="B255" s="173"/>
      <c r="C255" s="174" t="s">
        <v>441</v>
      </c>
      <c r="D255" s="174" t="s">
        <v>158</v>
      </c>
      <c r="E255" s="175" t="s">
        <v>406</v>
      </c>
      <c r="F255" s="176" t="s">
        <v>407</v>
      </c>
      <c r="G255" s="177" t="s">
        <v>384</v>
      </c>
      <c r="H255" s="178">
        <v>4</v>
      </c>
      <c r="I255" s="179"/>
      <c r="J255" s="180">
        <f>ROUND(I255*H255,2)</f>
        <v>0</v>
      </c>
      <c r="K255" s="176" t="s">
        <v>162</v>
      </c>
      <c r="L255" s="40"/>
      <c r="M255" s="181" t="s">
        <v>3</v>
      </c>
      <c r="N255" s="182" t="s">
        <v>45</v>
      </c>
      <c r="O255" s="73"/>
      <c r="P255" s="183">
        <f>O255*H255</f>
        <v>0</v>
      </c>
      <c r="Q255" s="183">
        <v>0.00167</v>
      </c>
      <c r="R255" s="183">
        <f>Q255*H255</f>
        <v>0.0066800000000000002</v>
      </c>
      <c r="S255" s="183">
        <v>0</v>
      </c>
      <c r="T255" s="184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185" t="s">
        <v>163</v>
      </c>
      <c r="AT255" s="185" t="s">
        <v>158</v>
      </c>
      <c r="AU255" s="185" t="s">
        <v>22</v>
      </c>
      <c r="AY255" s="20" t="s">
        <v>156</v>
      </c>
      <c r="BE255" s="186">
        <f>IF(N255="základní",J255,0)</f>
        <v>0</v>
      </c>
      <c r="BF255" s="186">
        <f>IF(N255="snížená",J255,0)</f>
        <v>0</v>
      </c>
      <c r="BG255" s="186">
        <f>IF(N255="zákl. přenesená",J255,0)</f>
        <v>0</v>
      </c>
      <c r="BH255" s="186">
        <f>IF(N255="sníž. přenesená",J255,0)</f>
        <v>0</v>
      </c>
      <c r="BI255" s="186">
        <f>IF(N255="nulová",J255,0)</f>
        <v>0</v>
      </c>
      <c r="BJ255" s="20" t="s">
        <v>81</v>
      </c>
      <c r="BK255" s="186">
        <f>ROUND(I255*H255,2)</f>
        <v>0</v>
      </c>
      <c r="BL255" s="20" t="s">
        <v>163</v>
      </c>
      <c r="BM255" s="185" t="s">
        <v>1112</v>
      </c>
    </row>
    <row r="256" s="2" customFormat="1">
      <c r="A256" s="39"/>
      <c r="B256" s="40"/>
      <c r="C256" s="39"/>
      <c r="D256" s="187" t="s">
        <v>165</v>
      </c>
      <c r="E256" s="39"/>
      <c r="F256" s="188" t="s">
        <v>409</v>
      </c>
      <c r="G256" s="39"/>
      <c r="H256" s="39"/>
      <c r="I256" s="189"/>
      <c r="J256" s="39"/>
      <c r="K256" s="39"/>
      <c r="L256" s="40"/>
      <c r="M256" s="190"/>
      <c r="N256" s="191"/>
      <c r="O256" s="73"/>
      <c r="P256" s="73"/>
      <c r="Q256" s="73"/>
      <c r="R256" s="73"/>
      <c r="S256" s="73"/>
      <c r="T256" s="74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20" t="s">
        <v>165</v>
      </c>
      <c r="AU256" s="20" t="s">
        <v>22</v>
      </c>
    </row>
    <row r="257" s="2" customFormat="1" ht="16.5" customHeight="1">
      <c r="A257" s="39"/>
      <c r="B257" s="173"/>
      <c r="C257" s="217" t="s">
        <v>446</v>
      </c>
      <c r="D257" s="217" t="s">
        <v>249</v>
      </c>
      <c r="E257" s="218" t="s">
        <v>415</v>
      </c>
      <c r="F257" s="219" t="s">
        <v>416</v>
      </c>
      <c r="G257" s="220" t="s">
        <v>384</v>
      </c>
      <c r="H257" s="221">
        <v>4</v>
      </c>
      <c r="I257" s="222"/>
      <c r="J257" s="223">
        <f>ROUND(I257*H257,2)</f>
        <v>0</v>
      </c>
      <c r="K257" s="219" t="s">
        <v>3</v>
      </c>
      <c r="L257" s="224"/>
      <c r="M257" s="225" t="s">
        <v>3</v>
      </c>
      <c r="N257" s="226" t="s">
        <v>45</v>
      </c>
      <c r="O257" s="73"/>
      <c r="P257" s="183">
        <f>O257*H257</f>
        <v>0</v>
      </c>
      <c r="Q257" s="183">
        <v>0.0015399999999999999</v>
      </c>
      <c r="R257" s="183">
        <f>Q257*H257</f>
        <v>0.0061599999999999997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202</v>
      </c>
      <c r="AT257" s="185" t="s">
        <v>249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1113</v>
      </c>
    </row>
    <row r="258" s="2" customFormat="1" ht="24.15" customHeight="1">
      <c r="A258" s="39"/>
      <c r="B258" s="173"/>
      <c r="C258" s="174" t="s">
        <v>450</v>
      </c>
      <c r="D258" s="174" t="s">
        <v>158</v>
      </c>
      <c r="E258" s="175" t="s">
        <v>423</v>
      </c>
      <c r="F258" s="176" t="s">
        <v>424</v>
      </c>
      <c r="G258" s="177" t="s">
        <v>384</v>
      </c>
      <c r="H258" s="178">
        <v>2</v>
      </c>
      <c r="I258" s="179"/>
      <c r="J258" s="180">
        <f>ROUND(I258*H258,2)</f>
        <v>0</v>
      </c>
      <c r="K258" s="176" t="s">
        <v>162</v>
      </c>
      <c r="L258" s="40"/>
      <c r="M258" s="181" t="s">
        <v>3</v>
      </c>
      <c r="N258" s="182" t="s">
        <v>45</v>
      </c>
      <c r="O258" s="73"/>
      <c r="P258" s="183">
        <f>O258*H258</f>
        <v>0</v>
      </c>
      <c r="Q258" s="183">
        <v>0.0017099999999999999</v>
      </c>
      <c r="R258" s="183">
        <f>Q258*H258</f>
        <v>0.0034199999999999999</v>
      </c>
      <c r="S258" s="183">
        <v>0</v>
      </c>
      <c r="T258" s="184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185" t="s">
        <v>163</v>
      </c>
      <c r="AT258" s="185" t="s">
        <v>158</v>
      </c>
      <c r="AU258" s="185" t="s">
        <v>22</v>
      </c>
      <c r="AY258" s="20" t="s">
        <v>156</v>
      </c>
      <c r="BE258" s="186">
        <f>IF(N258="základní",J258,0)</f>
        <v>0</v>
      </c>
      <c r="BF258" s="186">
        <f>IF(N258="snížená",J258,0)</f>
        <v>0</v>
      </c>
      <c r="BG258" s="186">
        <f>IF(N258="zákl. přenesená",J258,0)</f>
        <v>0</v>
      </c>
      <c r="BH258" s="186">
        <f>IF(N258="sníž. přenesená",J258,0)</f>
        <v>0</v>
      </c>
      <c r="BI258" s="186">
        <f>IF(N258="nulová",J258,0)</f>
        <v>0</v>
      </c>
      <c r="BJ258" s="20" t="s">
        <v>81</v>
      </c>
      <c r="BK258" s="186">
        <f>ROUND(I258*H258,2)</f>
        <v>0</v>
      </c>
      <c r="BL258" s="20" t="s">
        <v>163</v>
      </c>
      <c r="BM258" s="185" t="s">
        <v>1114</v>
      </c>
    </row>
    <row r="259" s="2" customFormat="1">
      <c r="A259" s="39"/>
      <c r="B259" s="40"/>
      <c r="C259" s="39"/>
      <c r="D259" s="187" t="s">
        <v>165</v>
      </c>
      <c r="E259" s="39"/>
      <c r="F259" s="188" t="s">
        <v>426</v>
      </c>
      <c r="G259" s="39"/>
      <c r="H259" s="39"/>
      <c r="I259" s="189"/>
      <c r="J259" s="39"/>
      <c r="K259" s="39"/>
      <c r="L259" s="40"/>
      <c r="M259" s="190"/>
      <c r="N259" s="191"/>
      <c r="O259" s="73"/>
      <c r="P259" s="73"/>
      <c r="Q259" s="73"/>
      <c r="R259" s="73"/>
      <c r="S259" s="73"/>
      <c r="T259" s="74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20" t="s">
        <v>165</v>
      </c>
      <c r="AU259" s="20" t="s">
        <v>22</v>
      </c>
    </row>
    <row r="260" s="2" customFormat="1" ht="16.5" customHeight="1">
      <c r="A260" s="39"/>
      <c r="B260" s="173"/>
      <c r="C260" s="217" t="s">
        <v>455</v>
      </c>
      <c r="D260" s="217" t="s">
        <v>249</v>
      </c>
      <c r="E260" s="218" t="s">
        <v>428</v>
      </c>
      <c r="F260" s="219" t="s">
        <v>429</v>
      </c>
      <c r="G260" s="220" t="s">
        <v>384</v>
      </c>
      <c r="H260" s="221">
        <v>2</v>
      </c>
      <c r="I260" s="222"/>
      <c r="J260" s="223">
        <f>ROUND(I260*H260,2)</f>
        <v>0</v>
      </c>
      <c r="K260" s="219" t="s">
        <v>162</v>
      </c>
      <c r="L260" s="224"/>
      <c r="M260" s="225" t="s">
        <v>3</v>
      </c>
      <c r="N260" s="226" t="s">
        <v>45</v>
      </c>
      <c r="O260" s="73"/>
      <c r="P260" s="183">
        <f>O260*H260</f>
        <v>0</v>
      </c>
      <c r="Q260" s="183">
        <v>0.0178</v>
      </c>
      <c r="R260" s="183">
        <f>Q260*H260</f>
        <v>0.0356</v>
      </c>
      <c r="S260" s="183">
        <v>0</v>
      </c>
      <c r="T260" s="184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185" t="s">
        <v>202</v>
      </c>
      <c r="AT260" s="185" t="s">
        <v>249</v>
      </c>
      <c r="AU260" s="185" t="s">
        <v>22</v>
      </c>
      <c r="AY260" s="20" t="s">
        <v>156</v>
      </c>
      <c r="BE260" s="186">
        <f>IF(N260="základní",J260,0)</f>
        <v>0</v>
      </c>
      <c r="BF260" s="186">
        <f>IF(N260="snížená",J260,0)</f>
        <v>0</v>
      </c>
      <c r="BG260" s="186">
        <f>IF(N260="zákl. přenesená",J260,0)</f>
        <v>0</v>
      </c>
      <c r="BH260" s="186">
        <f>IF(N260="sníž. přenesená",J260,0)</f>
        <v>0</v>
      </c>
      <c r="BI260" s="186">
        <f>IF(N260="nulová",J260,0)</f>
        <v>0</v>
      </c>
      <c r="BJ260" s="20" t="s">
        <v>81</v>
      </c>
      <c r="BK260" s="186">
        <f>ROUND(I260*H260,2)</f>
        <v>0</v>
      </c>
      <c r="BL260" s="20" t="s">
        <v>163</v>
      </c>
      <c r="BM260" s="185" t="s">
        <v>1115</v>
      </c>
    </row>
    <row r="261" s="13" customFormat="1">
      <c r="A261" s="13"/>
      <c r="B261" s="192"/>
      <c r="C261" s="13"/>
      <c r="D261" s="193" t="s">
        <v>167</v>
      </c>
      <c r="E261" s="194" t="s">
        <v>3</v>
      </c>
      <c r="F261" s="195" t="s">
        <v>802</v>
      </c>
      <c r="G261" s="13"/>
      <c r="H261" s="196">
        <v>2</v>
      </c>
      <c r="I261" s="197"/>
      <c r="J261" s="13"/>
      <c r="K261" s="13"/>
      <c r="L261" s="192"/>
      <c r="M261" s="198"/>
      <c r="N261" s="199"/>
      <c r="O261" s="199"/>
      <c r="P261" s="199"/>
      <c r="Q261" s="199"/>
      <c r="R261" s="199"/>
      <c r="S261" s="199"/>
      <c r="T261" s="200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194" t="s">
        <v>167</v>
      </c>
      <c r="AU261" s="194" t="s">
        <v>22</v>
      </c>
      <c r="AV261" s="13" t="s">
        <v>22</v>
      </c>
      <c r="AW261" s="13" t="s">
        <v>36</v>
      </c>
      <c r="AX261" s="13" t="s">
        <v>74</v>
      </c>
      <c r="AY261" s="194" t="s">
        <v>156</v>
      </c>
    </row>
    <row r="262" s="14" customFormat="1">
      <c r="A262" s="14"/>
      <c r="B262" s="201"/>
      <c r="C262" s="14"/>
      <c r="D262" s="193" t="s">
        <v>167</v>
      </c>
      <c r="E262" s="202" t="s">
        <v>3</v>
      </c>
      <c r="F262" s="203" t="s">
        <v>174</v>
      </c>
      <c r="G262" s="14"/>
      <c r="H262" s="204">
        <v>2</v>
      </c>
      <c r="I262" s="205"/>
      <c r="J262" s="14"/>
      <c r="K262" s="14"/>
      <c r="L262" s="201"/>
      <c r="M262" s="206"/>
      <c r="N262" s="207"/>
      <c r="O262" s="207"/>
      <c r="P262" s="207"/>
      <c r="Q262" s="207"/>
      <c r="R262" s="207"/>
      <c r="S262" s="207"/>
      <c r="T262" s="208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02" t="s">
        <v>167</v>
      </c>
      <c r="AU262" s="202" t="s">
        <v>22</v>
      </c>
      <c r="AV262" s="14" t="s">
        <v>163</v>
      </c>
      <c r="AW262" s="14" t="s">
        <v>36</v>
      </c>
      <c r="AX262" s="14" t="s">
        <v>81</v>
      </c>
      <c r="AY262" s="202" t="s">
        <v>156</v>
      </c>
    </row>
    <row r="263" s="2" customFormat="1" ht="24.15" customHeight="1">
      <c r="A263" s="39"/>
      <c r="B263" s="173"/>
      <c r="C263" s="174" t="s">
        <v>459</v>
      </c>
      <c r="D263" s="174" t="s">
        <v>158</v>
      </c>
      <c r="E263" s="175" t="s">
        <v>1007</v>
      </c>
      <c r="F263" s="176" t="s">
        <v>1008</v>
      </c>
      <c r="G263" s="177" t="s">
        <v>161</v>
      </c>
      <c r="H263" s="178">
        <v>2</v>
      </c>
      <c r="I263" s="179"/>
      <c r="J263" s="180">
        <f>ROUND(I263*H263,2)</f>
        <v>0</v>
      </c>
      <c r="K263" s="176" t="s">
        <v>162</v>
      </c>
      <c r="L263" s="40"/>
      <c r="M263" s="181" t="s">
        <v>3</v>
      </c>
      <c r="N263" s="182" t="s">
        <v>45</v>
      </c>
      <c r="O263" s="73"/>
      <c r="P263" s="183">
        <f>O263*H263</f>
        <v>0</v>
      </c>
      <c r="Q263" s="183">
        <v>0</v>
      </c>
      <c r="R263" s="183">
        <f>Q263*H263</f>
        <v>0</v>
      </c>
      <c r="S263" s="183">
        <v>0</v>
      </c>
      <c r="T263" s="184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185" t="s">
        <v>163</v>
      </c>
      <c r="AT263" s="185" t="s">
        <v>158</v>
      </c>
      <c r="AU263" s="185" t="s">
        <v>22</v>
      </c>
      <c r="AY263" s="20" t="s">
        <v>156</v>
      </c>
      <c r="BE263" s="186">
        <f>IF(N263="základní",J263,0)</f>
        <v>0</v>
      </c>
      <c r="BF263" s="186">
        <f>IF(N263="snížená",J263,0)</f>
        <v>0</v>
      </c>
      <c r="BG263" s="186">
        <f>IF(N263="zákl. přenesená",J263,0)</f>
        <v>0</v>
      </c>
      <c r="BH263" s="186">
        <f>IF(N263="sníž. přenesená",J263,0)</f>
        <v>0</v>
      </c>
      <c r="BI263" s="186">
        <f>IF(N263="nulová",J263,0)</f>
        <v>0</v>
      </c>
      <c r="BJ263" s="20" t="s">
        <v>81</v>
      </c>
      <c r="BK263" s="186">
        <f>ROUND(I263*H263,2)</f>
        <v>0</v>
      </c>
      <c r="BL263" s="20" t="s">
        <v>163</v>
      </c>
      <c r="BM263" s="185" t="s">
        <v>1116</v>
      </c>
    </row>
    <row r="264" s="2" customFormat="1">
      <c r="A264" s="39"/>
      <c r="B264" s="40"/>
      <c r="C264" s="39"/>
      <c r="D264" s="187" t="s">
        <v>165</v>
      </c>
      <c r="E264" s="39"/>
      <c r="F264" s="188" t="s">
        <v>1010</v>
      </c>
      <c r="G264" s="39"/>
      <c r="H264" s="39"/>
      <c r="I264" s="189"/>
      <c r="J264" s="39"/>
      <c r="K264" s="39"/>
      <c r="L264" s="40"/>
      <c r="M264" s="190"/>
      <c r="N264" s="191"/>
      <c r="O264" s="73"/>
      <c r="P264" s="73"/>
      <c r="Q264" s="73"/>
      <c r="R264" s="73"/>
      <c r="S264" s="73"/>
      <c r="T264" s="74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20" t="s">
        <v>165</v>
      </c>
      <c r="AU264" s="20" t="s">
        <v>22</v>
      </c>
    </row>
    <row r="265" s="2" customFormat="1" ht="16.5" customHeight="1">
      <c r="A265" s="39"/>
      <c r="B265" s="173"/>
      <c r="C265" s="217" t="s">
        <v>463</v>
      </c>
      <c r="D265" s="217" t="s">
        <v>249</v>
      </c>
      <c r="E265" s="218" t="s">
        <v>805</v>
      </c>
      <c r="F265" s="219" t="s">
        <v>806</v>
      </c>
      <c r="G265" s="220" t="s">
        <v>384</v>
      </c>
      <c r="H265" s="221">
        <v>2</v>
      </c>
      <c r="I265" s="222"/>
      <c r="J265" s="223">
        <f>ROUND(I265*H265,2)</f>
        <v>0</v>
      </c>
      <c r="K265" s="219" t="s">
        <v>3</v>
      </c>
      <c r="L265" s="224"/>
      <c r="M265" s="225" t="s">
        <v>3</v>
      </c>
      <c r="N265" s="226" t="s">
        <v>45</v>
      </c>
      <c r="O265" s="73"/>
      <c r="P265" s="183">
        <f>O265*H265</f>
        <v>0</v>
      </c>
      <c r="Q265" s="183">
        <v>0.00046000000000000001</v>
      </c>
      <c r="R265" s="183">
        <f>Q265*H265</f>
        <v>0.00092000000000000003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202</v>
      </c>
      <c r="AT265" s="185" t="s">
        <v>249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1117</v>
      </c>
    </row>
    <row r="266" s="2" customFormat="1" ht="16.5" customHeight="1">
      <c r="A266" s="39"/>
      <c r="B266" s="173"/>
      <c r="C266" s="217" t="s">
        <v>468</v>
      </c>
      <c r="D266" s="217" t="s">
        <v>249</v>
      </c>
      <c r="E266" s="218" t="s">
        <v>808</v>
      </c>
      <c r="F266" s="219" t="s">
        <v>809</v>
      </c>
      <c r="G266" s="220" t="s">
        <v>384</v>
      </c>
      <c r="H266" s="221">
        <v>2</v>
      </c>
      <c r="I266" s="222"/>
      <c r="J266" s="223">
        <f>ROUND(I266*H266,2)</f>
        <v>0</v>
      </c>
      <c r="K266" s="219" t="s">
        <v>3</v>
      </c>
      <c r="L266" s="224"/>
      <c r="M266" s="225" t="s">
        <v>3</v>
      </c>
      <c r="N266" s="226" t="s">
        <v>45</v>
      </c>
      <c r="O266" s="73"/>
      <c r="P266" s="183">
        <f>O266*H266</f>
        <v>0</v>
      </c>
      <c r="Q266" s="183">
        <v>3.0000000000000001E-05</v>
      </c>
      <c r="R266" s="183">
        <f>Q266*H266</f>
        <v>6.0000000000000002E-05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202</v>
      </c>
      <c r="AT266" s="185" t="s">
        <v>249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1118</v>
      </c>
    </row>
    <row r="267" s="2" customFormat="1" ht="24.15" customHeight="1">
      <c r="A267" s="39"/>
      <c r="B267" s="173"/>
      <c r="C267" s="174" t="s">
        <v>472</v>
      </c>
      <c r="D267" s="174" t="s">
        <v>158</v>
      </c>
      <c r="E267" s="175" t="s">
        <v>811</v>
      </c>
      <c r="F267" s="176" t="s">
        <v>812</v>
      </c>
      <c r="G267" s="177" t="s">
        <v>161</v>
      </c>
      <c r="H267" s="178">
        <v>4</v>
      </c>
      <c r="I267" s="179"/>
      <c r="J267" s="180">
        <f>ROUND(I267*H267,2)</f>
        <v>0</v>
      </c>
      <c r="K267" s="176" t="s">
        <v>162</v>
      </c>
      <c r="L267" s="40"/>
      <c r="M267" s="181" t="s">
        <v>3</v>
      </c>
      <c r="N267" s="182" t="s">
        <v>45</v>
      </c>
      <c r="O267" s="73"/>
      <c r="P267" s="183">
        <f>O267*H267</f>
        <v>0</v>
      </c>
      <c r="Q267" s="183">
        <v>0</v>
      </c>
      <c r="R267" s="183">
        <f>Q267*H267</f>
        <v>0</v>
      </c>
      <c r="S267" s="183">
        <v>0</v>
      </c>
      <c r="T267" s="184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185" t="s">
        <v>163</v>
      </c>
      <c r="AT267" s="185" t="s">
        <v>158</v>
      </c>
      <c r="AU267" s="185" t="s">
        <v>22</v>
      </c>
      <c r="AY267" s="20" t="s">
        <v>156</v>
      </c>
      <c r="BE267" s="186">
        <f>IF(N267="základní",J267,0)</f>
        <v>0</v>
      </c>
      <c r="BF267" s="186">
        <f>IF(N267="snížená",J267,0)</f>
        <v>0</v>
      </c>
      <c r="BG267" s="186">
        <f>IF(N267="zákl. přenesená",J267,0)</f>
        <v>0</v>
      </c>
      <c r="BH267" s="186">
        <f>IF(N267="sníž. přenesená",J267,0)</f>
        <v>0</v>
      </c>
      <c r="BI267" s="186">
        <f>IF(N267="nulová",J267,0)</f>
        <v>0</v>
      </c>
      <c r="BJ267" s="20" t="s">
        <v>81</v>
      </c>
      <c r="BK267" s="186">
        <f>ROUND(I267*H267,2)</f>
        <v>0</v>
      </c>
      <c r="BL267" s="20" t="s">
        <v>163</v>
      </c>
      <c r="BM267" s="185" t="s">
        <v>1119</v>
      </c>
    </row>
    <row r="268" s="2" customFormat="1">
      <c r="A268" s="39"/>
      <c r="B268" s="40"/>
      <c r="C268" s="39"/>
      <c r="D268" s="187" t="s">
        <v>165</v>
      </c>
      <c r="E268" s="39"/>
      <c r="F268" s="188" t="s">
        <v>814</v>
      </c>
      <c r="G268" s="39"/>
      <c r="H268" s="39"/>
      <c r="I268" s="189"/>
      <c r="J268" s="39"/>
      <c r="K268" s="39"/>
      <c r="L268" s="40"/>
      <c r="M268" s="190"/>
      <c r="N268" s="191"/>
      <c r="O268" s="73"/>
      <c r="P268" s="73"/>
      <c r="Q268" s="73"/>
      <c r="R268" s="73"/>
      <c r="S268" s="73"/>
      <c r="T268" s="74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20" t="s">
        <v>165</v>
      </c>
      <c r="AU268" s="20" t="s">
        <v>22</v>
      </c>
    </row>
    <row r="269" s="2" customFormat="1" ht="16.5" customHeight="1">
      <c r="A269" s="39"/>
      <c r="B269" s="173"/>
      <c r="C269" s="217" t="s">
        <v>477</v>
      </c>
      <c r="D269" s="217" t="s">
        <v>249</v>
      </c>
      <c r="E269" s="218" t="s">
        <v>456</v>
      </c>
      <c r="F269" s="219" t="s">
        <v>815</v>
      </c>
      <c r="G269" s="220" t="s">
        <v>384</v>
      </c>
      <c r="H269" s="221">
        <v>4</v>
      </c>
      <c r="I269" s="222"/>
      <c r="J269" s="223">
        <f>ROUND(I269*H269,2)</f>
        <v>0</v>
      </c>
      <c r="K269" s="219" t="s">
        <v>3</v>
      </c>
      <c r="L269" s="224"/>
      <c r="M269" s="225" t="s">
        <v>3</v>
      </c>
      <c r="N269" s="226" t="s">
        <v>45</v>
      </c>
      <c r="O269" s="73"/>
      <c r="P269" s="183">
        <f>O269*H269</f>
        <v>0</v>
      </c>
      <c r="Q269" s="183">
        <v>0.00072000000000000005</v>
      </c>
      <c r="R269" s="183">
        <f>Q269*H269</f>
        <v>0.0028800000000000002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202</v>
      </c>
      <c r="AT269" s="185" t="s">
        <v>249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1120</v>
      </c>
    </row>
    <row r="270" s="2" customFormat="1" ht="16.5" customHeight="1">
      <c r="A270" s="39"/>
      <c r="B270" s="173"/>
      <c r="C270" s="217" t="s">
        <v>481</v>
      </c>
      <c r="D270" s="217" t="s">
        <v>249</v>
      </c>
      <c r="E270" s="218" t="s">
        <v>460</v>
      </c>
      <c r="F270" s="219" t="s">
        <v>817</v>
      </c>
      <c r="G270" s="220" t="s">
        <v>384</v>
      </c>
      <c r="H270" s="221">
        <v>4</v>
      </c>
      <c r="I270" s="222"/>
      <c r="J270" s="223">
        <f>ROUND(I270*H270,2)</f>
        <v>0</v>
      </c>
      <c r="K270" s="219" t="s">
        <v>3</v>
      </c>
      <c r="L270" s="224"/>
      <c r="M270" s="225" t="s">
        <v>3</v>
      </c>
      <c r="N270" s="226" t="s">
        <v>45</v>
      </c>
      <c r="O270" s="73"/>
      <c r="P270" s="183">
        <f>O270*H270</f>
        <v>0</v>
      </c>
      <c r="Q270" s="183">
        <v>3.0000000000000001E-05</v>
      </c>
      <c r="R270" s="183">
        <f>Q270*H270</f>
        <v>0.00012</v>
      </c>
      <c r="S270" s="183">
        <v>0</v>
      </c>
      <c r="T270" s="184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185" t="s">
        <v>202</v>
      </c>
      <c r="AT270" s="185" t="s">
        <v>249</v>
      </c>
      <c r="AU270" s="185" t="s">
        <v>22</v>
      </c>
      <c r="AY270" s="20" t="s">
        <v>156</v>
      </c>
      <c r="BE270" s="186">
        <f>IF(N270="základní",J270,0)</f>
        <v>0</v>
      </c>
      <c r="BF270" s="186">
        <f>IF(N270="snížená",J270,0)</f>
        <v>0</v>
      </c>
      <c r="BG270" s="186">
        <f>IF(N270="zákl. přenesená",J270,0)</f>
        <v>0</v>
      </c>
      <c r="BH270" s="186">
        <f>IF(N270="sníž. přenesená",J270,0)</f>
        <v>0</v>
      </c>
      <c r="BI270" s="186">
        <f>IF(N270="nulová",J270,0)</f>
        <v>0</v>
      </c>
      <c r="BJ270" s="20" t="s">
        <v>81</v>
      </c>
      <c r="BK270" s="186">
        <f>ROUND(I270*H270,2)</f>
        <v>0</v>
      </c>
      <c r="BL270" s="20" t="s">
        <v>163</v>
      </c>
      <c r="BM270" s="185" t="s">
        <v>1121</v>
      </c>
    </row>
    <row r="271" s="2" customFormat="1" ht="24.15" customHeight="1">
      <c r="A271" s="39"/>
      <c r="B271" s="173"/>
      <c r="C271" s="174" t="s">
        <v>486</v>
      </c>
      <c r="D271" s="174" t="s">
        <v>158</v>
      </c>
      <c r="E271" s="175" t="s">
        <v>819</v>
      </c>
      <c r="F271" s="176" t="s">
        <v>820</v>
      </c>
      <c r="G271" s="177" t="s">
        <v>384</v>
      </c>
      <c r="H271" s="178">
        <v>2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0</v>
      </c>
      <c r="R271" s="183">
        <f>Q271*H271</f>
        <v>0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1122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822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2" customFormat="1" ht="16.5" customHeight="1">
      <c r="A273" s="39"/>
      <c r="B273" s="173"/>
      <c r="C273" s="217" t="s">
        <v>490</v>
      </c>
      <c r="D273" s="217" t="s">
        <v>249</v>
      </c>
      <c r="E273" s="218" t="s">
        <v>823</v>
      </c>
      <c r="F273" s="219" t="s">
        <v>824</v>
      </c>
      <c r="G273" s="220" t="s">
        <v>384</v>
      </c>
      <c r="H273" s="221">
        <v>2</v>
      </c>
      <c r="I273" s="222"/>
      <c r="J273" s="223">
        <f>ROUND(I273*H273,2)</f>
        <v>0</v>
      </c>
      <c r="K273" s="219" t="s">
        <v>3</v>
      </c>
      <c r="L273" s="224"/>
      <c r="M273" s="225" t="s">
        <v>3</v>
      </c>
      <c r="N273" s="226" t="s">
        <v>45</v>
      </c>
      <c r="O273" s="73"/>
      <c r="P273" s="183">
        <f>O273*H273</f>
        <v>0</v>
      </c>
      <c r="Q273" s="183">
        <v>6.0000000000000002E-05</v>
      </c>
      <c r="R273" s="183">
        <f>Q273*H273</f>
        <v>0.00012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202</v>
      </c>
      <c r="AT273" s="185" t="s">
        <v>249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1123</v>
      </c>
    </row>
    <row r="274" s="2" customFormat="1" ht="24.15" customHeight="1">
      <c r="A274" s="39"/>
      <c r="B274" s="173"/>
      <c r="C274" s="174" t="s">
        <v>494</v>
      </c>
      <c r="D274" s="174" t="s">
        <v>158</v>
      </c>
      <c r="E274" s="175" t="s">
        <v>826</v>
      </c>
      <c r="F274" s="176" t="s">
        <v>827</v>
      </c>
      <c r="G274" s="177" t="s">
        <v>384</v>
      </c>
      <c r="H274" s="178">
        <v>2</v>
      </c>
      <c r="I274" s="179"/>
      <c r="J274" s="180">
        <f>ROUND(I274*H274,2)</f>
        <v>0</v>
      </c>
      <c r="K274" s="176" t="s">
        <v>162</v>
      </c>
      <c r="L274" s="40"/>
      <c r="M274" s="181" t="s">
        <v>3</v>
      </c>
      <c r="N274" s="182" t="s">
        <v>45</v>
      </c>
      <c r="O274" s="73"/>
      <c r="P274" s="183">
        <f>O274*H274</f>
        <v>0</v>
      </c>
      <c r="Q274" s="183">
        <v>0</v>
      </c>
      <c r="R274" s="183">
        <f>Q274*H274</f>
        <v>0</v>
      </c>
      <c r="S274" s="183">
        <v>0</v>
      </c>
      <c r="T274" s="184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185" t="s">
        <v>163</v>
      </c>
      <c r="AT274" s="185" t="s">
        <v>158</v>
      </c>
      <c r="AU274" s="185" t="s">
        <v>22</v>
      </c>
      <c r="AY274" s="20" t="s">
        <v>156</v>
      </c>
      <c r="BE274" s="186">
        <f>IF(N274="základní",J274,0)</f>
        <v>0</v>
      </c>
      <c r="BF274" s="186">
        <f>IF(N274="snížená",J274,0)</f>
        <v>0</v>
      </c>
      <c r="BG274" s="186">
        <f>IF(N274="zákl. přenesená",J274,0)</f>
        <v>0</v>
      </c>
      <c r="BH274" s="186">
        <f>IF(N274="sníž. přenesená",J274,0)</f>
        <v>0</v>
      </c>
      <c r="BI274" s="186">
        <f>IF(N274="nulová",J274,0)</f>
        <v>0</v>
      </c>
      <c r="BJ274" s="20" t="s">
        <v>81</v>
      </c>
      <c r="BK274" s="186">
        <f>ROUND(I274*H274,2)</f>
        <v>0</v>
      </c>
      <c r="BL274" s="20" t="s">
        <v>163</v>
      </c>
      <c r="BM274" s="185" t="s">
        <v>1124</v>
      </c>
    </row>
    <row r="275" s="2" customFormat="1">
      <c r="A275" s="39"/>
      <c r="B275" s="40"/>
      <c r="C275" s="39"/>
      <c r="D275" s="187" t="s">
        <v>165</v>
      </c>
      <c r="E275" s="39"/>
      <c r="F275" s="188" t="s">
        <v>829</v>
      </c>
      <c r="G275" s="39"/>
      <c r="H275" s="39"/>
      <c r="I275" s="189"/>
      <c r="J275" s="39"/>
      <c r="K275" s="39"/>
      <c r="L275" s="40"/>
      <c r="M275" s="190"/>
      <c r="N275" s="191"/>
      <c r="O275" s="73"/>
      <c r="P275" s="73"/>
      <c r="Q275" s="73"/>
      <c r="R275" s="73"/>
      <c r="S275" s="73"/>
      <c r="T275" s="74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20" t="s">
        <v>165</v>
      </c>
      <c r="AU275" s="20" t="s">
        <v>22</v>
      </c>
    </row>
    <row r="276" s="2" customFormat="1" ht="24.15" customHeight="1">
      <c r="A276" s="39"/>
      <c r="B276" s="173"/>
      <c r="C276" s="217" t="s">
        <v>499</v>
      </c>
      <c r="D276" s="217" t="s">
        <v>249</v>
      </c>
      <c r="E276" s="218" t="s">
        <v>830</v>
      </c>
      <c r="F276" s="219" t="s">
        <v>831</v>
      </c>
      <c r="G276" s="220" t="s">
        <v>384</v>
      </c>
      <c r="H276" s="221">
        <v>2</v>
      </c>
      <c r="I276" s="222"/>
      <c r="J276" s="223">
        <f>ROUND(I276*H276,2)</f>
        <v>0</v>
      </c>
      <c r="K276" s="219" t="s">
        <v>3</v>
      </c>
      <c r="L276" s="224"/>
      <c r="M276" s="225" t="s">
        <v>3</v>
      </c>
      <c r="N276" s="226" t="s">
        <v>45</v>
      </c>
      <c r="O276" s="73"/>
      <c r="P276" s="183">
        <f>O276*H276</f>
        <v>0</v>
      </c>
      <c r="Q276" s="183">
        <v>0.00125</v>
      </c>
      <c r="R276" s="183">
        <f>Q276*H276</f>
        <v>0.0025000000000000001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202</v>
      </c>
      <c r="AT276" s="185" t="s">
        <v>249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1125</v>
      </c>
    </row>
    <row r="277" s="2" customFormat="1" ht="16.5" customHeight="1">
      <c r="A277" s="39"/>
      <c r="B277" s="173"/>
      <c r="C277" s="217" t="s">
        <v>503</v>
      </c>
      <c r="D277" s="217" t="s">
        <v>249</v>
      </c>
      <c r="E277" s="218" t="s">
        <v>833</v>
      </c>
      <c r="F277" s="219" t="s">
        <v>834</v>
      </c>
      <c r="G277" s="220" t="s">
        <v>384</v>
      </c>
      <c r="H277" s="221">
        <v>2</v>
      </c>
      <c r="I277" s="222"/>
      <c r="J277" s="223">
        <f>ROUND(I277*H277,2)</f>
        <v>0</v>
      </c>
      <c r="K277" s="219" t="s">
        <v>3</v>
      </c>
      <c r="L277" s="224"/>
      <c r="M277" s="225" t="s">
        <v>3</v>
      </c>
      <c r="N277" s="226" t="s">
        <v>45</v>
      </c>
      <c r="O277" s="73"/>
      <c r="P277" s="183">
        <f>O277*H277</f>
        <v>0</v>
      </c>
      <c r="Q277" s="183">
        <v>0.0033999999999999998</v>
      </c>
      <c r="R277" s="183">
        <f>Q277*H277</f>
        <v>0.0067999999999999996</v>
      </c>
      <c r="S277" s="183">
        <v>0</v>
      </c>
      <c r="T277" s="184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185" t="s">
        <v>202</v>
      </c>
      <c r="AT277" s="185" t="s">
        <v>249</v>
      </c>
      <c r="AU277" s="185" t="s">
        <v>22</v>
      </c>
      <c r="AY277" s="20" t="s">
        <v>156</v>
      </c>
      <c r="BE277" s="186">
        <f>IF(N277="základní",J277,0)</f>
        <v>0</v>
      </c>
      <c r="BF277" s="186">
        <f>IF(N277="snížená",J277,0)</f>
        <v>0</v>
      </c>
      <c r="BG277" s="186">
        <f>IF(N277="zákl. přenesená",J277,0)</f>
        <v>0</v>
      </c>
      <c r="BH277" s="186">
        <f>IF(N277="sníž. přenesená",J277,0)</f>
        <v>0</v>
      </c>
      <c r="BI277" s="186">
        <f>IF(N277="nulová",J277,0)</f>
        <v>0</v>
      </c>
      <c r="BJ277" s="20" t="s">
        <v>81</v>
      </c>
      <c r="BK277" s="186">
        <f>ROUND(I277*H277,2)</f>
        <v>0</v>
      </c>
      <c r="BL277" s="20" t="s">
        <v>163</v>
      </c>
      <c r="BM277" s="185" t="s">
        <v>1126</v>
      </c>
    </row>
    <row r="278" s="2" customFormat="1" ht="24.15" customHeight="1">
      <c r="A278" s="39"/>
      <c r="B278" s="173"/>
      <c r="C278" s="174" t="s">
        <v>508</v>
      </c>
      <c r="D278" s="174" t="s">
        <v>158</v>
      </c>
      <c r="E278" s="175" t="s">
        <v>482</v>
      </c>
      <c r="F278" s="176" t="s">
        <v>483</v>
      </c>
      <c r="G278" s="177" t="s">
        <v>384</v>
      </c>
      <c r="H278" s="178">
        <v>2</v>
      </c>
      <c r="I278" s="179"/>
      <c r="J278" s="180">
        <f>ROUND(I278*H278,2)</f>
        <v>0</v>
      </c>
      <c r="K278" s="176" t="s">
        <v>162</v>
      </c>
      <c r="L278" s="40"/>
      <c r="M278" s="181" t="s">
        <v>3</v>
      </c>
      <c r="N278" s="182" t="s">
        <v>45</v>
      </c>
      <c r="O278" s="73"/>
      <c r="P278" s="183">
        <f>O278*H278</f>
        <v>0</v>
      </c>
      <c r="Q278" s="183">
        <v>0.0016199999999999999</v>
      </c>
      <c r="R278" s="183">
        <f>Q278*H278</f>
        <v>0.0032399999999999998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163</v>
      </c>
      <c r="AT278" s="185" t="s">
        <v>158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1127</v>
      </c>
    </row>
    <row r="279" s="2" customFormat="1">
      <c r="A279" s="39"/>
      <c r="B279" s="40"/>
      <c r="C279" s="39"/>
      <c r="D279" s="187" t="s">
        <v>165</v>
      </c>
      <c r="E279" s="39"/>
      <c r="F279" s="188" t="s">
        <v>485</v>
      </c>
      <c r="G279" s="39"/>
      <c r="H279" s="39"/>
      <c r="I279" s="189"/>
      <c r="J279" s="39"/>
      <c r="K279" s="39"/>
      <c r="L279" s="40"/>
      <c r="M279" s="190"/>
      <c r="N279" s="191"/>
      <c r="O279" s="73"/>
      <c r="P279" s="73"/>
      <c r="Q279" s="73"/>
      <c r="R279" s="73"/>
      <c r="S279" s="73"/>
      <c r="T279" s="74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20" t="s">
        <v>165</v>
      </c>
      <c r="AU279" s="20" t="s">
        <v>22</v>
      </c>
    </row>
    <row r="280" s="2" customFormat="1" ht="24.15" customHeight="1">
      <c r="A280" s="39"/>
      <c r="B280" s="173"/>
      <c r="C280" s="217" t="s">
        <v>512</v>
      </c>
      <c r="D280" s="217" t="s">
        <v>249</v>
      </c>
      <c r="E280" s="218" t="s">
        <v>487</v>
      </c>
      <c r="F280" s="219" t="s">
        <v>488</v>
      </c>
      <c r="G280" s="220" t="s">
        <v>384</v>
      </c>
      <c r="H280" s="221">
        <v>2</v>
      </c>
      <c r="I280" s="222"/>
      <c r="J280" s="223">
        <f>ROUND(I280*H280,2)</f>
        <v>0</v>
      </c>
      <c r="K280" s="219" t="s">
        <v>3</v>
      </c>
      <c r="L280" s="224"/>
      <c r="M280" s="225" t="s">
        <v>3</v>
      </c>
      <c r="N280" s="226" t="s">
        <v>45</v>
      </c>
      <c r="O280" s="73"/>
      <c r="P280" s="183">
        <f>O280*H280</f>
        <v>0</v>
      </c>
      <c r="Q280" s="183">
        <v>0.018499999999999999</v>
      </c>
      <c r="R280" s="183">
        <f>Q280*H280</f>
        <v>0.036999999999999998</v>
      </c>
      <c r="S280" s="183">
        <v>0</v>
      </c>
      <c r="T280" s="184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185" t="s">
        <v>202</v>
      </c>
      <c r="AT280" s="185" t="s">
        <v>249</v>
      </c>
      <c r="AU280" s="185" t="s">
        <v>22</v>
      </c>
      <c r="AY280" s="20" t="s">
        <v>156</v>
      </c>
      <c r="BE280" s="186">
        <f>IF(N280="základní",J280,0)</f>
        <v>0</v>
      </c>
      <c r="BF280" s="186">
        <f>IF(N280="snížená",J280,0)</f>
        <v>0</v>
      </c>
      <c r="BG280" s="186">
        <f>IF(N280="zákl. přenesená",J280,0)</f>
        <v>0</v>
      </c>
      <c r="BH280" s="186">
        <f>IF(N280="sníž. přenesená",J280,0)</f>
        <v>0</v>
      </c>
      <c r="BI280" s="186">
        <f>IF(N280="nulová",J280,0)</f>
        <v>0</v>
      </c>
      <c r="BJ280" s="20" t="s">
        <v>81</v>
      </c>
      <c r="BK280" s="186">
        <f>ROUND(I280*H280,2)</f>
        <v>0</v>
      </c>
      <c r="BL280" s="20" t="s">
        <v>163</v>
      </c>
      <c r="BM280" s="185" t="s">
        <v>1128</v>
      </c>
    </row>
    <row r="281" s="2" customFormat="1" ht="16.5" customHeight="1">
      <c r="A281" s="39"/>
      <c r="B281" s="173"/>
      <c r="C281" s="174" t="s">
        <v>516</v>
      </c>
      <c r="D281" s="174" t="s">
        <v>158</v>
      </c>
      <c r="E281" s="175" t="s">
        <v>495</v>
      </c>
      <c r="F281" s="176" t="s">
        <v>496</v>
      </c>
      <c r="G281" s="177" t="s">
        <v>384</v>
      </c>
      <c r="H281" s="178">
        <v>2</v>
      </c>
      <c r="I281" s="179"/>
      <c r="J281" s="180">
        <f>ROUND(I281*H281,2)</f>
        <v>0</v>
      </c>
      <c r="K281" s="176" t="s">
        <v>162</v>
      </c>
      <c r="L281" s="40"/>
      <c r="M281" s="181" t="s">
        <v>3</v>
      </c>
      <c r="N281" s="182" t="s">
        <v>45</v>
      </c>
      <c r="O281" s="73"/>
      <c r="P281" s="183">
        <f>O281*H281</f>
        <v>0</v>
      </c>
      <c r="Q281" s="183">
        <v>0.0013600000000000001</v>
      </c>
      <c r="R281" s="183">
        <f>Q281*H281</f>
        <v>0.0027200000000000002</v>
      </c>
      <c r="S281" s="183">
        <v>0</v>
      </c>
      <c r="T281" s="184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185" t="s">
        <v>163</v>
      </c>
      <c r="AT281" s="185" t="s">
        <v>158</v>
      </c>
      <c r="AU281" s="185" t="s">
        <v>22</v>
      </c>
      <c r="AY281" s="20" t="s">
        <v>156</v>
      </c>
      <c r="BE281" s="186">
        <f>IF(N281="základní",J281,0)</f>
        <v>0</v>
      </c>
      <c r="BF281" s="186">
        <f>IF(N281="snížená",J281,0)</f>
        <v>0</v>
      </c>
      <c r="BG281" s="186">
        <f>IF(N281="zákl. přenesená",J281,0)</f>
        <v>0</v>
      </c>
      <c r="BH281" s="186">
        <f>IF(N281="sníž. přenesená",J281,0)</f>
        <v>0</v>
      </c>
      <c r="BI281" s="186">
        <f>IF(N281="nulová",J281,0)</f>
        <v>0</v>
      </c>
      <c r="BJ281" s="20" t="s">
        <v>81</v>
      </c>
      <c r="BK281" s="186">
        <f>ROUND(I281*H281,2)</f>
        <v>0</v>
      </c>
      <c r="BL281" s="20" t="s">
        <v>163</v>
      </c>
      <c r="BM281" s="185" t="s">
        <v>1129</v>
      </c>
    </row>
    <row r="282" s="2" customFormat="1">
      <c r="A282" s="39"/>
      <c r="B282" s="40"/>
      <c r="C282" s="39"/>
      <c r="D282" s="187" t="s">
        <v>165</v>
      </c>
      <c r="E282" s="39"/>
      <c r="F282" s="188" t="s">
        <v>498</v>
      </c>
      <c r="G282" s="39"/>
      <c r="H282" s="39"/>
      <c r="I282" s="189"/>
      <c r="J282" s="39"/>
      <c r="K282" s="39"/>
      <c r="L282" s="40"/>
      <c r="M282" s="190"/>
      <c r="N282" s="191"/>
      <c r="O282" s="73"/>
      <c r="P282" s="73"/>
      <c r="Q282" s="73"/>
      <c r="R282" s="73"/>
      <c r="S282" s="73"/>
      <c r="T282" s="74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20" t="s">
        <v>165</v>
      </c>
      <c r="AU282" s="20" t="s">
        <v>22</v>
      </c>
    </row>
    <row r="283" s="2" customFormat="1" ht="24.15" customHeight="1">
      <c r="A283" s="39"/>
      <c r="B283" s="173"/>
      <c r="C283" s="217" t="s">
        <v>521</v>
      </c>
      <c r="D283" s="217" t="s">
        <v>249</v>
      </c>
      <c r="E283" s="218" t="s">
        <v>500</v>
      </c>
      <c r="F283" s="219" t="s">
        <v>501</v>
      </c>
      <c r="G283" s="220" t="s">
        <v>384</v>
      </c>
      <c r="H283" s="221">
        <v>2</v>
      </c>
      <c r="I283" s="222"/>
      <c r="J283" s="223">
        <f>ROUND(I283*H283,2)</f>
        <v>0</v>
      </c>
      <c r="K283" s="219" t="s">
        <v>3</v>
      </c>
      <c r="L283" s="224"/>
      <c r="M283" s="225" t="s">
        <v>3</v>
      </c>
      <c r="N283" s="226" t="s">
        <v>45</v>
      </c>
      <c r="O283" s="73"/>
      <c r="P283" s="183">
        <f>O283*H283</f>
        <v>0</v>
      </c>
      <c r="Q283" s="183">
        <v>0.040899999999999999</v>
      </c>
      <c r="R283" s="183">
        <f>Q283*H283</f>
        <v>0.081799999999999998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202</v>
      </c>
      <c r="AT283" s="185" t="s">
        <v>249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1130</v>
      </c>
    </row>
    <row r="284" s="2" customFormat="1" ht="24.15" customHeight="1">
      <c r="A284" s="39"/>
      <c r="B284" s="173"/>
      <c r="C284" s="174" t="s">
        <v>526</v>
      </c>
      <c r="D284" s="174" t="s">
        <v>158</v>
      </c>
      <c r="E284" s="175" t="s">
        <v>504</v>
      </c>
      <c r="F284" s="176" t="s">
        <v>505</v>
      </c>
      <c r="G284" s="177" t="s">
        <v>384</v>
      </c>
      <c r="H284" s="178">
        <v>1</v>
      </c>
      <c r="I284" s="179"/>
      <c r="J284" s="180">
        <f>ROUND(I284*H284,2)</f>
        <v>0</v>
      </c>
      <c r="K284" s="176" t="s">
        <v>162</v>
      </c>
      <c r="L284" s="40"/>
      <c r="M284" s="181" t="s">
        <v>3</v>
      </c>
      <c r="N284" s="182" t="s">
        <v>45</v>
      </c>
      <c r="O284" s="73"/>
      <c r="P284" s="183">
        <f>O284*H284</f>
        <v>0</v>
      </c>
      <c r="Q284" s="183">
        <v>0.00165</v>
      </c>
      <c r="R284" s="183">
        <f>Q284*H284</f>
        <v>0.00165</v>
      </c>
      <c r="S284" s="183">
        <v>0</v>
      </c>
      <c r="T284" s="184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185" t="s">
        <v>163</v>
      </c>
      <c r="AT284" s="185" t="s">
        <v>158</v>
      </c>
      <c r="AU284" s="185" t="s">
        <v>22</v>
      </c>
      <c r="AY284" s="20" t="s">
        <v>156</v>
      </c>
      <c r="BE284" s="186">
        <f>IF(N284="základní",J284,0)</f>
        <v>0</v>
      </c>
      <c r="BF284" s="186">
        <f>IF(N284="snížená",J284,0)</f>
        <v>0</v>
      </c>
      <c r="BG284" s="186">
        <f>IF(N284="zákl. přenesená",J284,0)</f>
        <v>0</v>
      </c>
      <c r="BH284" s="186">
        <f>IF(N284="sníž. přenesená",J284,0)</f>
        <v>0</v>
      </c>
      <c r="BI284" s="186">
        <f>IF(N284="nulová",J284,0)</f>
        <v>0</v>
      </c>
      <c r="BJ284" s="20" t="s">
        <v>81</v>
      </c>
      <c r="BK284" s="186">
        <f>ROUND(I284*H284,2)</f>
        <v>0</v>
      </c>
      <c r="BL284" s="20" t="s">
        <v>163</v>
      </c>
      <c r="BM284" s="185" t="s">
        <v>1131</v>
      </c>
    </row>
    <row r="285" s="2" customFormat="1">
      <c r="A285" s="39"/>
      <c r="B285" s="40"/>
      <c r="C285" s="39"/>
      <c r="D285" s="187" t="s">
        <v>165</v>
      </c>
      <c r="E285" s="39"/>
      <c r="F285" s="188" t="s">
        <v>507</v>
      </c>
      <c r="G285" s="39"/>
      <c r="H285" s="39"/>
      <c r="I285" s="189"/>
      <c r="J285" s="39"/>
      <c r="K285" s="39"/>
      <c r="L285" s="40"/>
      <c r="M285" s="190"/>
      <c r="N285" s="191"/>
      <c r="O285" s="73"/>
      <c r="P285" s="73"/>
      <c r="Q285" s="73"/>
      <c r="R285" s="73"/>
      <c r="S285" s="73"/>
      <c r="T285" s="74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20" t="s">
        <v>165</v>
      </c>
      <c r="AU285" s="20" t="s">
        <v>22</v>
      </c>
    </row>
    <row r="286" s="2" customFormat="1" ht="24.15" customHeight="1">
      <c r="A286" s="39"/>
      <c r="B286" s="173"/>
      <c r="C286" s="217" t="s">
        <v>530</v>
      </c>
      <c r="D286" s="217" t="s">
        <v>249</v>
      </c>
      <c r="E286" s="218" t="s">
        <v>509</v>
      </c>
      <c r="F286" s="219" t="s">
        <v>510</v>
      </c>
      <c r="G286" s="220" t="s">
        <v>384</v>
      </c>
      <c r="H286" s="221">
        <v>1</v>
      </c>
      <c r="I286" s="222"/>
      <c r="J286" s="223">
        <f>ROUND(I286*H286,2)</f>
        <v>0</v>
      </c>
      <c r="K286" s="219" t="s">
        <v>3</v>
      </c>
      <c r="L286" s="224"/>
      <c r="M286" s="225" t="s">
        <v>3</v>
      </c>
      <c r="N286" s="226" t="s">
        <v>45</v>
      </c>
      <c r="O286" s="73"/>
      <c r="P286" s="183">
        <f>O286*H286</f>
        <v>0</v>
      </c>
      <c r="Q286" s="183">
        <v>0.024330000000000001</v>
      </c>
      <c r="R286" s="183">
        <f>Q286*H286</f>
        <v>0.024330000000000001</v>
      </c>
      <c r="S286" s="183">
        <v>0</v>
      </c>
      <c r="T286" s="184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185" t="s">
        <v>202</v>
      </c>
      <c r="AT286" s="185" t="s">
        <v>249</v>
      </c>
      <c r="AU286" s="185" t="s">
        <v>22</v>
      </c>
      <c r="AY286" s="20" t="s">
        <v>156</v>
      </c>
      <c r="BE286" s="186">
        <f>IF(N286="základní",J286,0)</f>
        <v>0</v>
      </c>
      <c r="BF286" s="186">
        <f>IF(N286="snížená",J286,0)</f>
        <v>0</v>
      </c>
      <c r="BG286" s="186">
        <f>IF(N286="zákl. přenesená",J286,0)</f>
        <v>0</v>
      </c>
      <c r="BH286" s="186">
        <f>IF(N286="sníž. přenesená",J286,0)</f>
        <v>0</v>
      </c>
      <c r="BI286" s="186">
        <f>IF(N286="nulová",J286,0)</f>
        <v>0</v>
      </c>
      <c r="BJ286" s="20" t="s">
        <v>81</v>
      </c>
      <c r="BK286" s="186">
        <f>ROUND(I286*H286,2)</f>
        <v>0</v>
      </c>
      <c r="BL286" s="20" t="s">
        <v>163</v>
      </c>
      <c r="BM286" s="185" t="s">
        <v>1132</v>
      </c>
    </row>
    <row r="287" s="2" customFormat="1" ht="24.15" customHeight="1">
      <c r="A287" s="39"/>
      <c r="B287" s="173"/>
      <c r="C287" s="217" t="s">
        <v>534</v>
      </c>
      <c r="D287" s="217" t="s">
        <v>249</v>
      </c>
      <c r="E287" s="218" t="s">
        <v>513</v>
      </c>
      <c r="F287" s="219" t="s">
        <v>514</v>
      </c>
      <c r="G287" s="220" t="s">
        <v>384</v>
      </c>
      <c r="H287" s="221">
        <v>3</v>
      </c>
      <c r="I287" s="222"/>
      <c r="J287" s="223">
        <f>ROUND(I287*H287,2)</f>
        <v>0</v>
      </c>
      <c r="K287" s="219" t="s">
        <v>3</v>
      </c>
      <c r="L287" s="224"/>
      <c r="M287" s="225" t="s">
        <v>3</v>
      </c>
      <c r="N287" s="226" t="s">
        <v>45</v>
      </c>
      <c r="O287" s="73"/>
      <c r="P287" s="183">
        <f>O287*H287</f>
        <v>0</v>
      </c>
      <c r="Q287" s="183">
        <v>0.0063099999999999996</v>
      </c>
      <c r="R287" s="183">
        <f>Q287*H287</f>
        <v>0.018929999999999999</v>
      </c>
      <c r="S287" s="183">
        <v>0</v>
      </c>
      <c r="T287" s="184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185" t="s">
        <v>202</v>
      </c>
      <c r="AT287" s="185" t="s">
        <v>249</v>
      </c>
      <c r="AU287" s="185" t="s">
        <v>22</v>
      </c>
      <c r="AY287" s="20" t="s">
        <v>156</v>
      </c>
      <c r="BE287" s="186">
        <f>IF(N287="základní",J287,0)</f>
        <v>0</v>
      </c>
      <c r="BF287" s="186">
        <f>IF(N287="snížená",J287,0)</f>
        <v>0</v>
      </c>
      <c r="BG287" s="186">
        <f>IF(N287="zákl. přenesená",J287,0)</f>
        <v>0</v>
      </c>
      <c r="BH287" s="186">
        <f>IF(N287="sníž. přenesená",J287,0)</f>
        <v>0</v>
      </c>
      <c r="BI287" s="186">
        <f>IF(N287="nulová",J287,0)</f>
        <v>0</v>
      </c>
      <c r="BJ287" s="20" t="s">
        <v>81</v>
      </c>
      <c r="BK287" s="186">
        <f>ROUND(I287*H287,2)</f>
        <v>0</v>
      </c>
      <c r="BL287" s="20" t="s">
        <v>163</v>
      </c>
      <c r="BM287" s="185" t="s">
        <v>1133</v>
      </c>
    </row>
    <row r="288" s="2" customFormat="1" ht="16.5" customHeight="1">
      <c r="A288" s="39"/>
      <c r="B288" s="173"/>
      <c r="C288" s="174" t="s">
        <v>539</v>
      </c>
      <c r="D288" s="174" t="s">
        <v>158</v>
      </c>
      <c r="E288" s="175" t="s">
        <v>851</v>
      </c>
      <c r="F288" s="176" t="s">
        <v>852</v>
      </c>
      <c r="G288" s="177" t="s">
        <v>161</v>
      </c>
      <c r="H288" s="178">
        <v>33.700000000000003</v>
      </c>
      <c r="I288" s="179"/>
      <c r="J288" s="180">
        <f>ROUND(I288*H288,2)</f>
        <v>0</v>
      </c>
      <c r="K288" s="176" t="s">
        <v>162</v>
      </c>
      <c r="L288" s="40"/>
      <c r="M288" s="181" t="s">
        <v>3</v>
      </c>
      <c r="N288" s="182" t="s">
        <v>45</v>
      </c>
      <c r="O288" s="73"/>
      <c r="P288" s="183">
        <f>O288*H288</f>
        <v>0</v>
      </c>
      <c r="Q288" s="183">
        <v>0</v>
      </c>
      <c r="R288" s="183">
        <f>Q288*H288</f>
        <v>0</v>
      </c>
      <c r="S288" s="183">
        <v>0</v>
      </c>
      <c r="T288" s="184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185" t="s">
        <v>163</v>
      </c>
      <c r="AT288" s="185" t="s">
        <v>158</v>
      </c>
      <c r="AU288" s="185" t="s">
        <v>22</v>
      </c>
      <c r="AY288" s="20" t="s">
        <v>156</v>
      </c>
      <c r="BE288" s="186">
        <f>IF(N288="základní",J288,0)</f>
        <v>0</v>
      </c>
      <c r="BF288" s="186">
        <f>IF(N288="snížená",J288,0)</f>
        <v>0</v>
      </c>
      <c r="BG288" s="186">
        <f>IF(N288="zákl. přenesená",J288,0)</f>
        <v>0</v>
      </c>
      <c r="BH288" s="186">
        <f>IF(N288="sníž. přenesená",J288,0)</f>
        <v>0</v>
      </c>
      <c r="BI288" s="186">
        <f>IF(N288="nulová",J288,0)</f>
        <v>0</v>
      </c>
      <c r="BJ288" s="20" t="s">
        <v>81</v>
      </c>
      <c r="BK288" s="186">
        <f>ROUND(I288*H288,2)</f>
        <v>0</v>
      </c>
      <c r="BL288" s="20" t="s">
        <v>163</v>
      </c>
      <c r="BM288" s="185" t="s">
        <v>1134</v>
      </c>
    </row>
    <row r="289" s="2" customFormat="1">
      <c r="A289" s="39"/>
      <c r="B289" s="40"/>
      <c r="C289" s="39"/>
      <c r="D289" s="187" t="s">
        <v>165</v>
      </c>
      <c r="E289" s="39"/>
      <c r="F289" s="188" t="s">
        <v>854</v>
      </c>
      <c r="G289" s="39"/>
      <c r="H289" s="39"/>
      <c r="I289" s="189"/>
      <c r="J289" s="39"/>
      <c r="K289" s="39"/>
      <c r="L289" s="40"/>
      <c r="M289" s="190"/>
      <c r="N289" s="191"/>
      <c r="O289" s="73"/>
      <c r="P289" s="73"/>
      <c r="Q289" s="73"/>
      <c r="R289" s="73"/>
      <c r="S289" s="73"/>
      <c r="T289" s="74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20" t="s">
        <v>165</v>
      </c>
      <c r="AU289" s="20" t="s">
        <v>22</v>
      </c>
    </row>
    <row r="290" s="2" customFormat="1" ht="16.5" customHeight="1">
      <c r="A290" s="39"/>
      <c r="B290" s="173"/>
      <c r="C290" s="174" t="s">
        <v>544</v>
      </c>
      <c r="D290" s="174" t="s">
        <v>158</v>
      </c>
      <c r="E290" s="175" t="s">
        <v>545</v>
      </c>
      <c r="F290" s="176" t="s">
        <v>546</v>
      </c>
      <c r="G290" s="177" t="s">
        <v>161</v>
      </c>
      <c r="H290" s="178">
        <v>33.700000000000003</v>
      </c>
      <c r="I290" s="179"/>
      <c r="J290" s="180">
        <f>ROUND(I290*H290,2)</f>
        <v>0</v>
      </c>
      <c r="K290" s="176" t="s">
        <v>162</v>
      </c>
      <c r="L290" s="40"/>
      <c r="M290" s="181" t="s">
        <v>3</v>
      </c>
      <c r="N290" s="182" t="s">
        <v>45</v>
      </c>
      <c r="O290" s="73"/>
      <c r="P290" s="183">
        <f>O290*H290</f>
        <v>0</v>
      </c>
      <c r="Q290" s="183">
        <v>0</v>
      </c>
      <c r="R290" s="183">
        <f>Q290*H290</f>
        <v>0</v>
      </c>
      <c r="S290" s="183">
        <v>0</v>
      </c>
      <c r="T290" s="184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185" t="s">
        <v>163</v>
      </c>
      <c r="AT290" s="185" t="s">
        <v>158</v>
      </c>
      <c r="AU290" s="185" t="s">
        <v>22</v>
      </c>
      <c r="AY290" s="20" t="s">
        <v>156</v>
      </c>
      <c r="BE290" s="186">
        <f>IF(N290="základní",J290,0)</f>
        <v>0</v>
      </c>
      <c r="BF290" s="186">
        <f>IF(N290="snížená",J290,0)</f>
        <v>0</v>
      </c>
      <c r="BG290" s="186">
        <f>IF(N290="zákl. přenesená",J290,0)</f>
        <v>0</v>
      </c>
      <c r="BH290" s="186">
        <f>IF(N290="sníž. přenesená",J290,0)</f>
        <v>0</v>
      </c>
      <c r="BI290" s="186">
        <f>IF(N290="nulová",J290,0)</f>
        <v>0</v>
      </c>
      <c r="BJ290" s="20" t="s">
        <v>81</v>
      </c>
      <c r="BK290" s="186">
        <f>ROUND(I290*H290,2)</f>
        <v>0</v>
      </c>
      <c r="BL290" s="20" t="s">
        <v>163</v>
      </c>
      <c r="BM290" s="185" t="s">
        <v>1135</v>
      </c>
    </row>
    <row r="291" s="2" customFormat="1">
      <c r="A291" s="39"/>
      <c r="B291" s="40"/>
      <c r="C291" s="39"/>
      <c r="D291" s="187" t="s">
        <v>165</v>
      </c>
      <c r="E291" s="39"/>
      <c r="F291" s="188" t="s">
        <v>548</v>
      </c>
      <c r="G291" s="39"/>
      <c r="H291" s="39"/>
      <c r="I291" s="189"/>
      <c r="J291" s="39"/>
      <c r="K291" s="39"/>
      <c r="L291" s="40"/>
      <c r="M291" s="190"/>
      <c r="N291" s="191"/>
      <c r="O291" s="73"/>
      <c r="P291" s="73"/>
      <c r="Q291" s="73"/>
      <c r="R291" s="73"/>
      <c r="S291" s="73"/>
      <c r="T291" s="74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20" t="s">
        <v>165</v>
      </c>
      <c r="AU291" s="20" t="s">
        <v>22</v>
      </c>
    </row>
    <row r="292" s="2" customFormat="1" ht="16.5" customHeight="1">
      <c r="A292" s="39"/>
      <c r="B292" s="173"/>
      <c r="C292" s="174" t="s">
        <v>549</v>
      </c>
      <c r="D292" s="174" t="s">
        <v>158</v>
      </c>
      <c r="E292" s="175" t="s">
        <v>550</v>
      </c>
      <c r="F292" s="176" t="s">
        <v>551</v>
      </c>
      <c r="G292" s="177" t="s">
        <v>384</v>
      </c>
      <c r="H292" s="178">
        <v>1</v>
      </c>
      <c r="I292" s="179"/>
      <c r="J292" s="180">
        <f>ROUND(I292*H292,2)</f>
        <v>0</v>
      </c>
      <c r="K292" s="176" t="s">
        <v>162</v>
      </c>
      <c r="L292" s="40"/>
      <c r="M292" s="181" t="s">
        <v>3</v>
      </c>
      <c r="N292" s="182" t="s">
        <v>45</v>
      </c>
      <c r="O292" s="73"/>
      <c r="P292" s="183">
        <f>O292*H292</f>
        <v>0</v>
      </c>
      <c r="Q292" s="183">
        <v>0.45937</v>
      </c>
      <c r="R292" s="183">
        <f>Q292*H292</f>
        <v>0.45937</v>
      </c>
      <c r="S292" s="183">
        <v>0</v>
      </c>
      <c r="T292" s="184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185" t="s">
        <v>163</v>
      </c>
      <c r="AT292" s="185" t="s">
        <v>158</v>
      </c>
      <c r="AU292" s="185" t="s">
        <v>22</v>
      </c>
      <c r="AY292" s="20" t="s">
        <v>156</v>
      </c>
      <c r="BE292" s="186">
        <f>IF(N292="základní",J292,0)</f>
        <v>0</v>
      </c>
      <c r="BF292" s="186">
        <f>IF(N292="snížená",J292,0)</f>
        <v>0</v>
      </c>
      <c r="BG292" s="186">
        <f>IF(N292="zákl. přenesená",J292,0)</f>
        <v>0</v>
      </c>
      <c r="BH292" s="186">
        <f>IF(N292="sníž. přenesená",J292,0)</f>
        <v>0</v>
      </c>
      <c r="BI292" s="186">
        <f>IF(N292="nulová",J292,0)</f>
        <v>0</v>
      </c>
      <c r="BJ292" s="20" t="s">
        <v>81</v>
      </c>
      <c r="BK292" s="186">
        <f>ROUND(I292*H292,2)</f>
        <v>0</v>
      </c>
      <c r="BL292" s="20" t="s">
        <v>163</v>
      </c>
      <c r="BM292" s="185" t="s">
        <v>1136</v>
      </c>
    </row>
    <row r="293" s="2" customFormat="1">
      <c r="A293" s="39"/>
      <c r="B293" s="40"/>
      <c r="C293" s="39"/>
      <c r="D293" s="187" t="s">
        <v>165</v>
      </c>
      <c r="E293" s="39"/>
      <c r="F293" s="188" t="s">
        <v>553</v>
      </c>
      <c r="G293" s="39"/>
      <c r="H293" s="39"/>
      <c r="I293" s="189"/>
      <c r="J293" s="39"/>
      <c r="K293" s="39"/>
      <c r="L293" s="40"/>
      <c r="M293" s="190"/>
      <c r="N293" s="191"/>
      <c r="O293" s="73"/>
      <c r="P293" s="73"/>
      <c r="Q293" s="73"/>
      <c r="R293" s="73"/>
      <c r="S293" s="73"/>
      <c r="T293" s="74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20" t="s">
        <v>165</v>
      </c>
      <c r="AU293" s="20" t="s">
        <v>22</v>
      </c>
    </row>
    <row r="294" s="2" customFormat="1" ht="16.5" customHeight="1">
      <c r="A294" s="39"/>
      <c r="B294" s="173"/>
      <c r="C294" s="174" t="s">
        <v>554</v>
      </c>
      <c r="D294" s="174" t="s">
        <v>158</v>
      </c>
      <c r="E294" s="175" t="s">
        <v>866</v>
      </c>
      <c r="F294" s="176" t="s">
        <v>867</v>
      </c>
      <c r="G294" s="177" t="s">
        <v>384</v>
      </c>
      <c r="H294" s="178">
        <v>2</v>
      </c>
      <c r="I294" s="179"/>
      <c r="J294" s="180">
        <f>ROUND(I294*H294,2)</f>
        <v>0</v>
      </c>
      <c r="K294" s="176" t="s">
        <v>162</v>
      </c>
      <c r="L294" s="40"/>
      <c r="M294" s="181" t="s">
        <v>3</v>
      </c>
      <c r="N294" s="182" t="s">
        <v>45</v>
      </c>
      <c r="O294" s="73"/>
      <c r="P294" s="183">
        <f>O294*H294</f>
        <v>0</v>
      </c>
      <c r="Q294" s="183">
        <v>0</v>
      </c>
      <c r="R294" s="183">
        <f>Q294*H294</f>
        <v>0</v>
      </c>
      <c r="S294" s="183">
        <v>0</v>
      </c>
      <c r="T294" s="184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185" t="s">
        <v>163</v>
      </c>
      <c r="AT294" s="185" t="s">
        <v>158</v>
      </c>
      <c r="AU294" s="185" t="s">
        <v>22</v>
      </c>
      <c r="AY294" s="20" t="s">
        <v>156</v>
      </c>
      <c r="BE294" s="186">
        <f>IF(N294="základní",J294,0)</f>
        <v>0</v>
      </c>
      <c r="BF294" s="186">
        <f>IF(N294="snížená",J294,0)</f>
        <v>0</v>
      </c>
      <c r="BG294" s="186">
        <f>IF(N294="zákl. přenesená",J294,0)</f>
        <v>0</v>
      </c>
      <c r="BH294" s="186">
        <f>IF(N294="sníž. přenesená",J294,0)</f>
        <v>0</v>
      </c>
      <c r="BI294" s="186">
        <f>IF(N294="nulová",J294,0)</f>
        <v>0</v>
      </c>
      <c r="BJ294" s="20" t="s">
        <v>81</v>
      </c>
      <c r="BK294" s="186">
        <f>ROUND(I294*H294,2)</f>
        <v>0</v>
      </c>
      <c r="BL294" s="20" t="s">
        <v>163</v>
      </c>
      <c r="BM294" s="185" t="s">
        <v>1137</v>
      </c>
    </row>
    <row r="295" s="2" customFormat="1">
      <c r="A295" s="39"/>
      <c r="B295" s="40"/>
      <c r="C295" s="39"/>
      <c r="D295" s="187" t="s">
        <v>165</v>
      </c>
      <c r="E295" s="39"/>
      <c r="F295" s="188" t="s">
        <v>869</v>
      </c>
      <c r="G295" s="39"/>
      <c r="H295" s="39"/>
      <c r="I295" s="189"/>
      <c r="J295" s="39"/>
      <c r="K295" s="39"/>
      <c r="L295" s="40"/>
      <c r="M295" s="190"/>
      <c r="N295" s="191"/>
      <c r="O295" s="73"/>
      <c r="P295" s="73"/>
      <c r="Q295" s="73"/>
      <c r="R295" s="73"/>
      <c r="S295" s="73"/>
      <c r="T295" s="74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20" t="s">
        <v>165</v>
      </c>
      <c r="AU295" s="20" t="s">
        <v>22</v>
      </c>
    </row>
    <row r="296" s="2" customFormat="1" ht="16.5" customHeight="1">
      <c r="A296" s="39"/>
      <c r="B296" s="173"/>
      <c r="C296" s="217" t="s">
        <v>559</v>
      </c>
      <c r="D296" s="217" t="s">
        <v>249</v>
      </c>
      <c r="E296" s="218" t="s">
        <v>870</v>
      </c>
      <c r="F296" s="219" t="s">
        <v>871</v>
      </c>
      <c r="G296" s="220" t="s">
        <v>384</v>
      </c>
      <c r="H296" s="221">
        <v>2</v>
      </c>
      <c r="I296" s="222"/>
      <c r="J296" s="223">
        <f>ROUND(I296*H296,2)</f>
        <v>0</v>
      </c>
      <c r="K296" s="219" t="s">
        <v>3</v>
      </c>
      <c r="L296" s="224"/>
      <c r="M296" s="225" t="s">
        <v>3</v>
      </c>
      <c r="N296" s="226" t="s">
        <v>45</v>
      </c>
      <c r="O296" s="73"/>
      <c r="P296" s="183">
        <f>O296*H296</f>
        <v>0</v>
      </c>
      <c r="Q296" s="183">
        <v>0</v>
      </c>
      <c r="R296" s="183">
        <f>Q296*H296</f>
        <v>0</v>
      </c>
      <c r="S296" s="183">
        <v>0</v>
      </c>
      <c r="T296" s="184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185" t="s">
        <v>202</v>
      </c>
      <c r="AT296" s="185" t="s">
        <v>249</v>
      </c>
      <c r="AU296" s="185" t="s">
        <v>22</v>
      </c>
      <c r="AY296" s="20" t="s">
        <v>156</v>
      </c>
      <c r="BE296" s="186">
        <f>IF(N296="základní",J296,0)</f>
        <v>0</v>
      </c>
      <c r="BF296" s="186">
        <f>IF(N296="snížená",J296,0)</f>
        <v>0</v>
      </c>
      <c r="BG296" s="186">
        <f>IF(N296="zákl. přenesená",J296,0)</f>
        <v>0</v>
      </c>
      <c r="BH296" s="186">
        <f>IF(N296="sníž. přenesená",J296,0)</f>
        <v>0</v>
      </c>
      <c r="BI296" s="186">
        <f>IF(N296="nulová",J296,0)</f>
        <v>0</v>
      </c>
      <c r="BJ296" s="20" t="s">
        <v>81</v>
      </c>
      <c r="BK296" s="186">
        <f>ROUND(I296*H296,2)</f>
        <v>0</v>
      </c>
      <c r="BL296" s="20" t="s">
        <v>163</v>
      </c>
      <c r="BM296" s="185" t="s">
        <v>1138</v>
      </c>
    </row>
    <row r="297" s="2" customFormat="1" ht="16.5" customHeight="1">
      <c r="A297" s="39"/>
      <c r="B297" s="173"/>
      <c r="C297" s="174" t="s">
        <v>563</v>
      </c>
      <c r="D297" s="174" t="s">
        <v>158</v>
      </c>
      <c r="E297" s="175" t="s">
        <v>599</v>
      </c>
      <c r="F297" s="176" t="s">
        <v>600</v>
      </c>
      <c r="G297" s="177" t="s">
        <v>384</v>
      </c>
      <c r="H297" s="178">
        <v>3</v>
      </c>
      <c r="I297" s="179"/>
      <c r="J297" s="180">
        <f>ROUND(I297*H297,2)</f>
        <v>0</v>
      </c>
      <c r="K297" s="176" t="s">
        <v>162</v>
      </c>
      <c r="L297" s="40"/>
      <c r="M297" s="181" t="s">
        <v>3</v>
      </c>
      <c r="N297" s="182" t="s">
        <v>45</v>
      </c>
      <c r="O297" s="73"/>
      <c r="P297" s="183">
        <f>O297*H297</f>
        <v>0</v>
      </c>
      <c r="Q297" s="183">
        <v>0.12303</v>
      </c>
      <c r="R297" s="183">
        <f>Q297*H297</f>
        <v>0.36909000000000003</v>
      </c>
      <c r="S297" s="183">
        <v>0</v>
      </c>
      <c r="T297" s="184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185" t="s">
        <v>163</v>
      </c>
      <c r="AT297" s="185" t="s">
        <v>158</v>
      </c>
      <c r="AU297" s="185" t="s">
        <v>22</v>
      </c>
      <c r="AY297" s="20" t="s">
        <v>156</v>
      </c>
      <c r="BE297" s="186">
        <f>IF(N297="základní",J297,0)</f>
        <v>0</v>
      </c>
      <c r="BF297" s="186">
        <f>IF(N297="snížená",J297,0)</f>
        <v>0</v>
      </c>
      <c r="BG297" s="186">
        <f>IF(N297="zákl. přenesená",J297,0)</f>
        <v>0</v>
      </c>
      <c r="BH297" s="186">
        <f>IF(N297="sníž. přenesená",J297,0)</f>
        <v>0</v>
      </c>
      <c r="BI297" s="186">
        <f>IF(N297="nulová",J297,0)</f>
        <v>0</v>
      </c>
      <c r="BJ297" s="20" t="s">
        <v>81</v>
      </c>
      <c r="BK297" s="186">
        <f>ROUND(I297*H297,2)</f>
        <v>0</v>
      </c>
      <c r="BL297" s="20" t="s">
        <v>163</v>
      </c>
      <c r="BM297" s="185" t="s">
        <v>1139</v>
      </c>
    </row>
    <row r="298" s="2" customFormat="1">
      <c r="A298" s="39"/>
      <c r="B298" s="40"/>
      <c r="C298" s="39"/>
      <c r="D298" s="187" t="s">
        <v>165</v>
      </c>
      <c r="E298" s="39"/>
      <c r="F298" s="188" t="s">
        <v>602</v>
      </c>
      <c r="G298" s="39"/>
      <c r="H298" s="39"/>
      <c r="I298" s="189"/>
      <c r="J298" s="39"/>
      <c r="K298" s="39"/>
      <c r="L298" s="40"/>
      <c r="M298" s="190"/>
      <c r="N298" s="191"/>
      <c r="O298" s="73"/>
      <c r="P298" s="73"/>
      <c r="Q298" s="73"/>
      <c r="R298" s="73"/>
      <c r="S298" s="73"/>
      <c r="T298" s="74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20" t="s">
        <v>165</v>
      </c>
      <c r="AU298" s="20" t="s">
        <v>22</v>
      </c>
    </row>
    <row r="299" s="2" customFormat="1" ht="24.15" customHeight="1">
      <c r="A299" s="39"/>
      <c r="B299" s="173"/>
      <c r="C299" s="217" t="s">
        <v>567</v>
      </c>
      <c r="D299" s="217" t="s">
        <v>249</v>
      </c>
      <c r="E299" s="218" t="s">
        <v>604</v>
      </c>
      <c r="F299" s="219" t="s">
        <v>605</v>
      </c>
      <c r="G299" s="220" t="s">
        <v>384</v>
      </c>
      <c r="H299" s="221">
        <v>3</v>
      </c>
      <c r="I299" s="222"/>
      <c r="J299" s="223">
        <f>ROUND(I299*H299,2)</f>
        <v>0</v>
      </c>
      <c r="K299" s="219" t="s">
        <v>3</v>
      </c>
      <c r="L299" s="224"/>
      <c r="M299" s="225" t="s">
        <v>3</v>
      </c>
      <c r="N299" s="226" t="s">
        <v>45</v>
      </c>
      <c r="O299" s="73"/>
      <c r="P299" s="183">
        <f>O299*H299</f>
        <v>0</v>
      </c>
      <c r="Q299" s="183">
        <v>0.012999999999999999</v>
      </c>
      <c r="R299" s="183">
        <f>Q299*H299</f>
        <v>0.039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202</v>
      </c>
      <c r="AT299" s="185" t="s">
        <v>249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163</v>
      </c>
      <c r="BM299" s="185" t="s">
        <v>1140</v>
      </c>
    </row>
    <row r="300" s="2" customFormat="1" ht="16.5" customHeight="1">
      <c r="A300" s="39"/>
      <c r="B300" s="173"/>
      <c r="C300" s="174" t="s">
        <v>571</v>
      </c>
      <c r="D300" s="174" t="s">
        <v>158</v>
      </c>
      <c r="E300" s="175" t="s">
        <v>612</v>
      </c>
      <c r="F300" s="176" t="s">
        <v>613</v>
      </c>
      <c r="G300" s="177" t="s">
        <v>384</v>
      </c>
      <c r="H300" s="178">
        <v>2</v>
      </c>
      <c r="I300" s="179"/>
      <c r="J300" s="180">
        <f>ROUND(I300*H300,2)</f>
        <v>0</v>
      </c>
      <c r="K300" s="176" t="s">
        <v>162</v>
      </c>
      <c r="L300" s="40"/>
      <c r="M300" s="181" t="s">
        <v>3</v>
      </c>
      <c r="N300" s="182" t="s">
        <v>45</v>
      </c>
      <c r="O300" s="73"/>
      <c r="P300" s="183">
        <f>O300*H300</f>
        <v>0</v>
      </c>
      <c r="Q300" s="183">
        <v>0.32906000000000002</v>
      </c>
      <c r="R300" s="183">
        <f>Q300*H300</f>
        <v>0.65812000000000004</v>
      </c>
      <c r="S300" s="183">
        <v>0</v>
      </c>
      <c r="T300" s="184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185" t="s">
        <v>163</v>
      </c>
      <c r="AT300" s="185" t="s">
        <v>158</v>
      </c>
      <c r="AU300" s="185" t="s">
        <v>22</v>
      </c>
      <c r="AY300" s="20" t="s">
        <v>156</v>
      </c>
      <c r="BE300" s="186">
        <f>IF(N300="základní",J300,0)</f>
        <v>0</v>
      </c>
      <c r="BF300" s="186">
        <f>IF(N300="snížená",J300,0)</f>
        <v>0</v>
      </c>
      <c r="BG300" s="186">
        <f>IF(N300="zákl. přenesená",J300,0)</f>
        <v>0</v>
      </c>
      <c r="BH300" s="186">
        <f>IF(N300="sníž. přenesená",J300,0)</f>
        <v>0</v>
      </c>
      <c r="BI300" s="186">
        <f>IF(N300="nulová",J300,0)</f>
        <v>0</v>
      </c>
      <c r="BJ300" s="20" t="s">
        <v>81</v>
      </c>
      <c r="BK300" s="186">
        <f>ROUND(I300*H300,2)</f>
        <v>0</v>
      </c>
      <c r="BL300" s="20" t="s">
        <v>163</v>
      </c>
      <c r="BM300" s="185" t="s">
        <v>1141</v>
      </c>
    </row>
    <row r="301" s="2" customFormat="1">
      <c r="A301" s="39"/>
      <c r="B301" s="40"/>
      <c r="C301" s="39"/>
      <c r="D301" s="187" t="s">
        <v>165</v>
      </c>
      <c r="E301" s="39"/>
      <c r="F301" s="188" t="s">
        <v>615</v>
      </c>
      <c r="G301" s="39"/>
      <c r="H301" s="39"/>
      <c r="I301" s="189"/>
      <c r="J301" s="39"/>
      <c r="K301" s="39"/>
      <c r="L301" s="40"/>
      <c r="M301" s="190"/>
      <c r="N301" s="191"/>
      <c r="O301" s="73"/>
      <c r="P301" s="73"/>
      <c r="Q301" s="73"/>
      <c r="R301" s="73"/>
      <c r="S301" s="73"/>
      <c r="T301" s="74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20" t="s">
        <v>165</v>
      </c>
      <c r="AU301" s="20" t="s">
        <v>22</v>
      </c>
    </row>
    <row r="302" s="2" customFormat="1" ht="24.15" customHeight="1">
      <c r="A302" s="39"/>
      <c r="B302" s="173"/>
      <c r="C302" s="217" t="s">
        <v>576</v>
      </c>
      <c r="D302" s="217" t="s">
        <v>249</v>
      </c>
      <c r="E302" s="218" t="s">
        <v>617</v>
      </c>
      <c r="F302" s="219" t="s">
        <v>618</v>
      </c>
      <c r="G302" s="220" t="s">
        <v>384</v>
      </c>
      <c r="H302" s="221">
        <v>2</v>
      </c>
      <c r="I302" s="222"/>
      <c r="J302" s="223">
        <f>ROUND(I302*H302,2)</f>
        <v>0</v>
      </c>
      <c r="K302" s="219" t="s">
        <v>3</v>
      </c>
      <c r="L302" s="224"/>
      <c r="M302" s="225" t="s">
        <v>3</v>
      </c>
      <c r="N302" s="226" t="s">
        <v>45</v>
      </c>
      <c r="O302" s="73"/>
      <c r="P302" s="183">
        <f>O302*H302</f>
        <v>0</v>
      </c>
      <c r="Q302" s="183">
        <v>0.025649999999999999</v>
      </c>
      <c r="R302" s="183">
        <f>Q302*H302</f>
        <v>0.051299999999999998</v>
      </c>
      <c r="S302" s="183">
        <v>0</v>
      </c>
      <c r="T302" s="184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185" t="s">
        <v>202</v>
      </c>
      <c r="AT302" s="185" t="s">
        <v>249</v>
      </c>
      <c r="AU302" s="185" t="s">
        <v>22</v>
      </c>
      <c r="AY302" s="20" t="s">
        <v>156</v>
      </c>
      <c r="BE302" s="186">
        <f>IF(N302="základní",J302,0)</f>
        <v>0</v>
      </c>
      <c r="BF302" s="186">
        <f>IF(N302="snížená",J302,0)</f>
        <v>0</v>
      </c>
      <c r="BG302" s="186">
        <f>IF(N302="zákl. přenesená",J302,0)</f>
        <v>0</v>
      </c>
      <c r="BH302" s="186">
        <f>IF(N302="sníž. přenesená",J302,0)</f>
        <v>0</v>
      </c>
      <c r="BI302" s="186">
        <f>IF(N302="nulová",J302,0)</f>
        <v>0</v>
      </c>
      <c r="BJ302" s="20" t="s">
        <v>81</v>
      </c>
      <c r="BK302" s="186">
        <f>ROUND(I302*H302,2)</f>
        <v>0</v>
      </c>
      <c r="BL302" s="20" t="s">
        <v>163</v>
      </c>
      <c r="BM302" s="185" t="s">
        <v>1142</v>
      </c>
    </row>
    <row r="303" s="2" customFormat="1" ht="24.15" customHeight="1">
      <c r="A303" s="39"/>
      <c r="B303" s="173"/>
      <c r="C303" s="217" t="s">
        <v>580</v>
      </c>
      <c r="D303" s="217" t="s">
        <v>249</v>
      </c>
      <c r="E303" s="218" t="s">
        <v>621</v>
      </c>
      <c r="F303" s="219" t="s">
        <v>622</v>
      </c>
      <c r="G303" s="220" t="s">
        <v>384</v>
      </c>
      <c r="H303" s="221">
        <v>2</v>
      </c>
      <c r="I303" s="222"/>
      <c r="J303" s="223">
        <f>ROUND(I303*H303,2)</f>
        <v>0</v>
      </c>
      <c r="K303" s="219" t="s">
        <v>3</v>
      </c>
      <c r="L303" s="224"/>
      <c r="M303" s="225" t="s">
        <v>3</v>
      </c>
      <c r="N303" s="226" t="s">
        <v>45</v>
      </c>
      <c r="O303" s="73"/>
      <c r="P303" s="183">
        <f>O303*H303</f>
        <v>0</v>
      </c>
      <c r="Q303" s="183">
        <v>0.0027000000000000001</v>
      </c>
      <c r="R303" s="183">
        <f>Q303*H303</f>
        <v>0.0054000000000000003</v>
      </c>
      <c r="S303" s="183">
        <v>0</v>
      </c>
      <c r="T303" s="184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185" t="s">
        <v>202</v>
      </c>
      <c r="AT303" s="185" t="s">
        <v>249</v>
      </c>
      <c r="AU303" s="185" t="s">
        <v>22</v>
      </c>
      <c r="AY303" s="20" t="s">
        <v>156</v>
      </c>
      <c r="BE303" s="186">
        <f>IF(N303="základní",J303,0)</f>
        <v>0</v>
      </c>
      <c r="BF303" s="186">
        <f>IF(N303="snížená",J303,0)</f>
        <v>0</v>
      </c>
      <c r="BG303" s="186">
        <f>IF(N303="zákl. přenesená",J303,0)</f>
        <v>0</v>
      </c>
      <c r="BH303" s="186">
        <f>IF(N303="sníž. přenesená",J303,0)</f>
        <v>0</v>
      </c>
      <c r="BI303" s="186">
        <f>IF(N303="nulová",J303,0)</f>
        <v>0</v>
      </c>
      <c r="BJ303" s="20" t="s">
        <v>81</v>
      </c>
      <c r="BK303" s="186">
        <f>ROUND(I303*H303,2)</f>
        <v>0</v>
      </c>
      <c r="BL303" s="20" t="s">
        <v>163</v>
      </c>
      <c r="BM303" s="185" t="s">
        <v>1143</v>
      </c>
    </row>
    <row r="304" s="2" customFormat="1" ht="16.5" customHeight="1">
      <c r="A304" s="39"/>
      <c r="B304" s="173"/>
      <c r="C304" s="174" t="s">
        <v>585</v>
      </c>
      <c r="D304" s="174" t="s">
        <v>158</v>
      </c>
      <c r="E304" s="175" t="s">
        <v>625</v>
      </c>
      <c r="F304" s="176" t="s">
        <v>626</v>
      </c>
      <c r="G304" s="177" t="s">
        <v>384</v>
      </c>
      <c r="H304" s="178">
        <v>7</v>
      </c>
      <c r="I304" s="179"/>
      <c r="J304" s="180">
        <f>ROUND(I304*H304,2)</f>
        <v>0</v>
      </c>
      <c r="K304" s="176" t="s">
        <v>162</v>
      </c>
      <c r="L304" s="40"/>
      <c r="M304" s="181" t="s">
        <v>3</v>
      </c>
      <c r="N304" s="182" t="s">
        <v>45</v>
      </c>
      <c r="O304" s="73"/>
      <c r="P304" s="183">
        <f>O304*H304</f>
        <v>0</v>
      </c>
      <c r="Q304" s="183">
        <v>0.00016000000000000001</v>
      </c>
      <c r="R304" s="183">
        <f>Q304*H304</f>
        <v>0.0011200000000000001</v>
      </c>
      <c r="S304" s="183">
        <v>0</v>
      </c>
      <c r="T304" s="184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185" t="s">
        <v>163</v>
      </c>
      <c r="AT304" s="185" t="s">
        <v>158</v>
      </c>
      <c r="AU304" s="185" t="s">
        <v>22</v>
      </c>
      <c r="AY304" s="20" t="s">
        <v>156</v>
      </c>
      <c r="BE304" s="186">
        <f>IF(N304="základní",J304,0)</f>
        <v>0</v>
      </c>
      <c r="BF304" s="186">
        <f>IF(N304="snížená",J304,0)</f>
        <v>0</v>
      </c>
      <c r="BG304" s="186">
        <f>IF(N304="zákl. přenesená",J304,0)</f>
        <v>0</v>
      </c>
      <c r="BH304" s="186">
        <f>IF(N304="sníž. přenesená",J304,0)</f>
        <v>0</v>
      </c>
      <c r="BI304" s="186">
        <f>IF(N304="nulová",J304,0)</f>
        <v>0</v>
      </c>
      <c r="BJ304" s="20" t="s">
        <v>81</v>
      </c>
      <c r="BK304" s="186">
        <f>ROUND(I304*H304,2)</f>
        <v>0</v>
      </c>
      <c r="BL304" s="20" t="s">
        <v>163</v>
      </c>
      <c r="BM304" s="185" t="s">
        <v>1144</v>
      </c>
    </row>
    <row r="305" s="2" customFormat="1">
      <c r="A305" s="39"/>
      <c r="B305" s="40"/>
      <c r="C305" s="39"/>
      <c r="D305" s="187" t="s">
        <v>165</v>
      </c>
      <c r="E305" s="39"/>
      <c r="F305" s="188" t="s">
        <v>628</v>
      </c>
      <c r="G305" s="39"/>
      <c r="H305" s="39"/>
      <c r="I305" s="189"/>
      <c r="J305" s="39"/>
      <c r="K305" s="39"/>
      <c r="L305" s="40"/>
      <c r="M305" s="190"/>
      <c r="N305" s="191"/>
      <c r="O305" s="73"/>
      <c r="P305" s="73"/>
      <c r="Q305" s="73"/>
      <c r="R305" s="73"/>
      <c r="S305" s="73"/>
      <c r="T305" s="74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20" t="s">
        <v>165</v>
      </c>
      <c r="AU305" s="20" t="s">
        <v>22</v>
      </c>
    </row>
    <row r="306" s="2" customFormat="1" ht="16.5" customHeight="1">
      <c r="A306" s="39"/>
      <c r="B306" s="173"/>
      <c r="C306" s="174" t="s">
        <v>589</v>
      </c>
      <c r="D306" s="174" t="s">
        <v>158</v>
      </c>
      <c r="E306" s="175" t="s">
        <v>630</v>
      </c>
      <c r="F306" s="176" t="s">
        <v>631</v>
      </c>
      <c r="G306" s="177" t="s">
        <v>161</v>
      </c>
      <c r="H306" s="178">
        <v>38.200000000000003</v>
      </c>
      <c r="I306" s="179"/>
      <c r="J306" s="180">
        <f>ROUND(I306*H306,2)</f>
        <v>0</v>
      </c>
      <c r="K306" s="176" t="s">
        <v>162</v>
      </c>
      <c r="L306" s="40"/>
      <c r="M306" s="181" t="s">
        <v>3</v>
      </c>
      <c r="N306" s="182" t="s">
        <v>45</v>
      </c>
      <c r="O306" s="73"/>
      <c r="P306" s="183">
        <f>O306*H306</f>
        <v>0</v>
      </c>
      <c r="Q306" s="183">
        <v>0.00019000000000000001</v>
      </c>
      <c r="R306" s="183">
        <f>Q306*H306</f>
        <v>0.0072580000000000006</v>
      </c>
      <c r="S306" s="183">
        <v>0</v>
      </c>
      <c r="T306" s="184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185" t="s">
        <v>163</v>
      </c>
      <c r="AT306" s="185" t="s">
        <v>158</v>
      </c>
      <c r="AU306" s="185" t="s">
        <v>22</v>
      </c>
      <c r="AY306" s="20" t="s">
        <v>156</v>
      </c>
      <c r="BE306" s="186">
        <f>IF(N306="základní",J306,0)</f>
        <v>0</v>
      </c>
      <c r="BF306" s="186">
        <f>IF(N306="snížená",J306,0)</f>
        <v>0</v>
      </c>
      <c r="BG306" s="186">
        <f>IF(N306="zákl. přenesená",J306,0)</f>
        <v>0</v>
      </c>
      <c r="BH306" s="186">
        <f>IF(N306="sníž. přenesená",J306,0)</f>
        <v>0</v>
      </c>
      <c r="BI306" s="186">
        <f>IF(N306="nulová",J306,0)</f>
        <v>0</v>
      </c>
      <c r="BJ306" s="20" t="s">
        <v>81</v>
      </c>
      <c r="BK306" s="186">
        <f>ROUND(I306*H306,2)</f>
        <v>0</v>
      </c>
      <c r="BL306" s="20" t="s">
        <v>163</v>
      </c>
      <c r="BM306" s="185" t="s">
        <v>1145</v>
      </c>
    </row>
    <row r="307" s="2" customFormat="1">
      <c r="A307" s="39"/>
      <c r="B307" s="40"/>
      <c r="C307" s="39"/>
      <c r="D307" s="187" t="s">
        <v>165</v>
      </c>
      <c r="E307" s="39"/>
      <c r="F307" s="188" t="s">
        <v>633</v>
      </c>
      <c r="G307" s="39"/>
      <c r="H307" s="39"/>
      <c r="I307" s="189"/>
      <c r="J307" s="39"/>
      <c r="K307" s="39"/>
      <c r="L307" s="40"/>
      <c r="M307" s="190"/>
      <c r="N307" s="191"/>
      <c r="O307" s="73"/>
      <c r="P307" s="73"/>
      <c r="Q307" s="73"/>
      <c r="R307" s="73"/>
      <c r="S307" s="73"/>
      <c r="T307" s="74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20" t="s">
        <v>165</v>
      </c>
      <c r="AU307" s="20" t="s">
        <v>22</v>
      </c>
    </row>
    <row r="308" s="13" customFormat="1">
      <c r="A308" s="13"/>
      <c r="B308" s="192"/>
      <c r="C308" s="13"/>
      <c r="D308" s="193" t="s">
        <v>167</v>
      </c>
      <c r="E308" s="194" t="s">
        <v>3</v>
      </c>
      <c r="F308" s="195" t="s">
        <v>1146</v>
      </c>
      <c r="G308" s="13"/>
      <c r="H308" s="196">
        <v>38.200000000000003</v>
      </c>
      <c r="I308" s="197"/>
      <c r="J308" s="13"/>
      <c r="K308" s="13"/>
      <c r="L308" s="192"/>
      <c r="M308" s="198"/>
      <c r="N308" s="199"/>
      <c r="O308" s="199"/>
      <c r="P308" s="199"/>
      <c r="Q308" s="199"/>
      <c r="R308" s="199"/>
      <c r="S308" s="199"/>
      <c r="T308" s="200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194" t="s">
        <v>167</v>
      </c>
      <c r="AU308" s="194" t="s">
        <v>22</v>
      </c>
      <c r="AV308" s="13" t="s">
        <v>22</v>
      </c>
      <c r="AW308" s="13" t="s">
        <v>36</v>
      </c>
      <c r="AX308" s="13" t="s">
        <v>74</v>
      </c>
      <c r="AY308" s="194" t="s">
        <v>156</v>
      </c>
    </row>
    <row r="309" s="14" customFormat="1">
      <c r="A309" s="14"/>
      <c r="B309" s="201"/>
      <c r="C309" s="14"/>
      <c r="D309" s="193" t="s">
        <v>167</v>
      </c>
      <c r="E309" s="202" t="s">
        <v>3</v>
      </c>
      <c r="F309" s="203" t="s">
        <v>174</v>
      </c>
      <c r="G309" s="14"/>
      <c r="H309" s="204">
        <v>38.200000000000003</v>
      </c>
      <c r="I309" s="205"/>
      <c r="J309" s="14"/>
      <c r="K309" s="14"/>
      <c r="L309" s="201"/>
      <c r="M309" s="206"/>
      <c r="N309" s="207"/>
      <c r="O309" s="207"/>
      <c r="P309" s="207"/>
      <c r="Q309" s="207"/>
      <c r="R309" s="207"/>
      <c r="S309" s="207"/>
      <c r="T309" s="208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02" t="s">
        <v>167</v>
      </c>
      <c r="AU309" s="202" t="s">
        <v>22</v>
      </c>
      <c r="AV309" s="14" t="s">
        <v>163</v>
      </c>
      <c r="AW309" s="14" t="s">
        <v>36</v>
      </c>
      <c r="AX309" s="14" t="s">
        <v>81</v>
      </c>
      <c r="AY309" s="202" t="s">
        <v>156</v>
      </c>
    </row>
    <row r="310" s="2" customFormat="1" ht="16.5" customHeight="1">
      <c r="A310" s="39"/>
      <c r="B310" s="173"/>
      <c r="C310" s="174" t="s">
        <v>594</v>
      </c>
      <c r="D310" s="174" t="s">
        <v>158</v>
      </c>
      <c r="E310" s="175" t="s">
        <v>636</v>
      </c>
      <c r="F310" s="176" t="s">
        <v>637</v>
      </c>
      <c r="G310" s="177" t="s">
        <v>161</v>
      </c>
      <c r="H310" s="178">
        <v>7</v>
      </c>
      <c r="I310" s="179"/>
      <c r="J310" s="180">
        <f>ROUND(I310*H310,2)</f>
        <v>0</v>
      </c>
      <c r="K310" s="176" t="s">
        <v>162</v>
      </c>
      <c r="L310" s="40"/>
      <c r="M310" s="181" t="s">
        <v>3</v>
      </c>
      <c r="N310" s="182" t="s">
        <v>45</v>
      </c>
      <c r="O310" s="73"/>
      <c r="P310" s="183">
        <f>O310*H310</f>
        <v>0</v>
      </c>
      <c r="Q310" s="183">
        <v>9.0000000000000006E-05</v>
      </c>
      <c r="R310" s="183">
        <f>Q310*H310</f>
        <v>0.00063000000000000003</v>
      </c>
      <c r="S310" s="183">
        <v>0</v>
      </c>
      <c r="T310" s="184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185" t="s">
        <v>163</v>
      </c>
      <c r="AT310" s="185" t="s">
        <v>158</v>
      </c>
      <c r="AU310" s="185" t="s">
        <v>22</v>
      </c>
      <c r="AY310" s="20" t="s">
        <v>156</v>
      </c>
      <c r="BE310" s="186">
        <f>IF(N310="základní",J310,0)</f>
        <v>0</v>
      </c>
      <c r="BF310" s="186">
        <f>IF(N310="snížená",J310,0)</f>
        <v>0</v>
      </c>
      <c r="BG310" s="186">
        <f>IF(N310="zákl. přenesená",J310,0)</f>
        <v>0</v>
      </c>
      <c r="BH310" s="186">
        <f>IF(N310="sníž. přenesená",J310,0)</f>
        <v>0</v>
      </c>
      <c r="BI310" s="186">
        <f>IF(N310="nulová",J310,0)</f>
        <v>0</v>
      </c>
      <c r="BJ310" s="20" t="s">
        <v>81</v>
      </c>
      <c r="BK310" s="186">
        <f>ROUND(I310*H310,2)</f>
        <v>0</v>
      </c>
      <c r="BL310" s="20" t="s">
        <v>163</v>
      </c>
      <c r="BM310" s="185" t="s">
        <v>1147</v>
      </c>
    </row>
    <row r="311" s="2" customFormat="1">
      <c r="A311" s="39"/>
      <c r="B311" s="40"/>
      <c r="C311" s="39"/>
      <c r="D311" s="187" t="s">
        <v>165</v>
      </c>
      <c r="E311" s="39"/>
      <c r="F311" s="188" t="s">
        <v>639</v>
      </c>
      <c r="G311" s="39"/>
      <c r="H311" s="39"/>
      <c r="I311" s="189"/>
      <c r="J311" s="39"/>
      <c r="K311" s="39"/>
      <c r="L311" s="40"/>
      <c r="M311" s="190"/>
      <c r="N311" s="191"/>
      <c r="O311" s="73"/>
      <c r="P311" s="73"/>
      <c r="Q311" s="73"/>
      <c r="R311" s="73"/>
      <c r="S311" s="73"/>
      <c r="T311" s="74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20" t="s">
        <v>165</v>
      </c>
      <c r="AU311" s="20" t="s">
        <v>22</v>
      </c>
    </row>
    <row r="312" s="13" customFormat="1">
      <c r="A312" s="13"/>
      <c r="B312" s="192"/>
      <c r="C312" s="13"/>
      <c r="D312" s="193" t="s">
        <v>167</v>
      </c>
      <c r="E312" s="194" t="s">
        <v>3</v>
      </c>
      <c r="F312" s="195" t="s">
        <v>1148</v>
      </c>
      <c r="G312" s="13"/>
      <c r="H312" s="196">
        <v>7</v>
      </c>
      <c r="I312" s="197"/>
      <c r="J312" s="13"/>
      <c r="K312" s="13"/>
      <c r="L312" s="192"/>
      <c r="M312" s="198"/>
      <c r="N312" s="199"/>
      <c r="O312" s="199"/>
      <c r="P312" s="199"/>
      <c r="Q312" s="199"/>
      <c r="R312" s="199"/>
      <c r="S312" s="199"/>
      <c r="T312" s="200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194" t="s">
        <v>167</v>
      </c>
      <c r="AU312" s="194" t="s">
        <v>22</v>
      </c>
      <c r="AV312" s="13" t="s">
        <v>22</v>
      </c>
      <c r="AW312" s="13" t="s">
        <v>36</v>
      </c>
      <c r="AX312" s="13" t="s">
        <v>74</v>
      </c>
      <c r="AY312" s="194" t="s">
        <v>156</v>
      </c>
    </row>
    <row r="313" s="14" customFormat="1">
      <c r="A313" s="14"/>
      <c r="B313" s="201"/>
      <c r="C313" s="14"/>
      <c r="D313" s="193" t="s">
        <v>167</v>
      </c>
      <c r="E313" s="202" t="s">
        <v>3</v>
      </c>
      <c r="F313" s="203" t="s">
        <v>174</v>
      </c>
      <c r="G313" s="14"/>
      <c r="H313" s="204">
        <v>7</v>
      </c>
      <c r="I313" s="205"/>
      <c r="J313" s="14"/>
      <c r="K313" s="14"/>
      <c r="L313" s="201"/>
      <c r="M313" s="206"/>
      <c r="N313" s="207"/>
      <c r="O313" s="207"/>
      <c r="P313" s="207"/>
      <c r="Q313" s="207"/>
      <c r="R313" s="207"/>
      <c r="S313" s="207"/>
      <c r="T313" s="208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02" t="s">
        <v>167</v>
      </c>
      <c r="AU313" s="202" t="s">
        <v>22</v>
      </c>
      <c r="AV313" s="14" t="s">
        <v>163</v>
      </c>
      <c r="AW313" s="14" t="s">
        <v>36</v>
      </c>
      <c r="AX313" s="14" t="s">
        <v>81</v>
      </c>
      <c r="AY313" s="202" t="s">
        <v>156</v>
      </c>
    </row>
    <row r="314" s="12" customFormat="1" ht="22.8" customHeight="1">
      <c r="A314" s="12"/>
      <c r="B314" s="160"/>
      <c r="C314" s="12"/>
      <c r="D314" s="161" t="s">
        <v>73</v>
      </c>
      <c r="E314" s="171" t="s">
        <v>890</v>
      </c>
      <c r="F314" s="171" t="s">
        <v>891</v>
      </c>
      <c r="G314" s="12"/>
      <c r="H314" s="12"/>
      <c r="I314" s="163"/>
      <c r="J314" s="172">
        <f>BK314</f>
        <v>0</v>
      </c>
      <c r="K314" s="12"/>
      <c r="L314" s="160"/>
      <c r="M314" s="165"/>
      <c r="N314" s="166"/>
      <c r="O314" s="166"/>
      <c r="P314" s="167">
        <f>SUM(P315:P328)</f>
        <v>0</v>
      </c>
      <c r="Q314" s="166"/>
      <c r="R314" s="167">
        <f>SUM(R315:R328)</f>
        <v>0</v>
      </c>
      <c r="S314" s="166"/>
      <c r="T314" s="168">
        <f>SUM(T315:T328)</f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R314" s="161" t="s">
        <v>81</v>
      </c>
      <c r="AT314" s="169" t="s">
        <v>73</v>
      </c>
      <c r="AU314" s="169" t="s">
        <v>81</v>
      </c>
      <c r="AY314" s="161" t="s">
        <v>156</v>
      </c>
      <c r="BK314" s="170">
        <f>SUM(BK315:BK328)</f>
        <v>0</v>
      </c>
    </row>
    <row r="315" s="2" customFormat="1" ht="24.15" customHeight="1">
      <c r="A315" s="39"/>
      <c r="B315" s="173"/>
      <c r="C315" s="174" t="s">
        <v>598</v>
      </c>
      <c r="D315" s="174" t="s">
        <v>158</v>
      </c>
      <c r="E315" s="175" t="s">
        <v>893</v>
      </c>
      <c r="F315" s="176" t="s">
        <v>894</v>
      </c>
      <c r="G315" s="177" t="s">
        <v>313</v>
      </c>
      <c r="H315" s="178">
        <v>3.1949999999999998</v>
      </c>
      <c r="I315" s="179"/>
      <c r="J315" s="180">
        <f>ROUND(I315*H315,2)</f>
        <v>0</v>
      </c>
      <c r="K315" s="176" t="s">
        <v>162</v>
      </c>
      <c r="L315" s="40"/>
      <c r="M315" s="181" t="s">
        <v>3</v>
      </c>
      <c r="N315" s="182" t="s">
        <v>45</v>
      </c>
      <c r="O315" s="73"/>
      <c r="P315" s="183">
        <f>O315*H315</f>
        <v>0</v>
      </c>
      <c r="Q315" s="183">
        <v>0</v>
      </c>
      <c r="R315" s="183">
        <f>Q315*H315</f>
        <v>0</v>
      </c>
      <c r="S315" s="183">
        <v>0</v>
      </c>
      <c r="T315" s="184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185" t="s">
        <v>163</v>
      </c>
      <c r="AT315" s="185" t="s">
        <v>158</v>
      </c>
      <c r="AU315" s="185" t="s">
        <v>22</v>
      </c>
      <c r="AY315" s="20" t="s">
        <v>156</v>
      </c>
      <c r="BE315" s="186">
        <f>IF(N315="základní",J315,0)</f>
        <v>0</v>
      </c>
      <c r="BF315" s="186">
        <f>IF(N315="snížená",J315,0)</f>
        <v>0</v>
      </c>
      <c r="BG315" s="186">
        <f>IF(N315="zákl. přenesená",J315,0)</f>
        <v>0</v>
      </c>
      <c r="BH315" s="186">
        <f>IF(N315="sníž. přenesená",J315,0)</f>
        <v>0</v>
      </c>
      <c r="BI315" s="186">
        <f>IF(N315="nulová",J315,0)</f>
        <v>0</v>
      </c>
      <c r="BJ315" s="20" t="s">
        <v>81</v>
      </c>
      <c r="BK315" s="186">
        <f>ROUND(I315*H315,2)</f>
        <v>0</v>
      </c>
      <c r="BL315" s="20" t="s">
        <v>163</v>
      </c>
      <c r="BM315" s="185" t="s">
        <v>1149</v>
      </c>
    </row>
    <row r="316" s="2" customFormat="1">
      <c r="A316" s="39"/>
      <c r="B316" s="40"/>
      <c r="C316" s="39"/>
      <c r="D316" s="187" t="s">
        <v>165</v>
      </c>
      <c r="E316" s="39"/>
      <c r="F316" s="188" t="s">
        <v>896</v>
      </c>
      <c r="G316" s="39"/>
      <c r="H316" s="39"/>
      <c r="I316" s="189"/>
      <c r="J316" s="39"/>
      <c r="K316" s="39"/>
      <c r="L316" s="40"/>
      <c r="M316" s="190"/>
      <c r="N316" s="191"/>
      <c r="O316" s="73"/>
      <c r="P316" s="73"/>
      <c r="Q316" s="73"/>
      <c r="R316" s="73"/>
      <c r="S316" s="73"/>
      <c r="T316" s="74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20" t="s">
        <v>165</v>
      </c>
      <c r="AU316" s="20" t="s">
        <v>22</v>
      </c>
    </row>
    <row r="317" s="2" customFormat="1" ht="24.15" customHeight="1">
      <c r="A317" s="39"/>
      <c r="B317" s="173"/>
      <c r="C317" s="174" t="s">
        <v>603</v>
      </c>
      <c r="D317" s="174" t="s">
        <v>158</v>
      </c>
      <c r="E317" s="175" t="s">
        <v>898</v>
      </c>
      <c r="F317" s="176" t="s">
        <v>899</v>
      </c>
      <c r="G317" s="177" t="s">
        <v>313</v>
      </c>
      <c r="H317" s="178">
        <v>3.1949999999999998</v>
      </c>
      <c r="I317" s="179"/>
      <c r="J317" s="180">
        <f>ROUND(I317*H317,2)</f>
        <v>0</v>
      </c>
      <c r="K317" s="176" t="s">
        <v>162</v>
      </c>
      <c r="L317" s="40"/>
      <c r="M317" s="181" t="s">
        <v>3</v>
      </c>
      <c r="N317" s="182" t="s">
        <v>45</v>
      </c>
      <c r="O317" s="73"/>
      <c r="P317" s="183">
        <f>O317*H317</f>
        <v>0</v>
      </c>
      <c r="Q317" s="183">
        <v>0</v>
      </c>
      <c r="R317" s="183">
        <f>Q317*H317</f>
        <v>0</v>
      </c>
      <c r="S317" s="183">
        <v>0</v>
      </c>
      <c r="T317" s="184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185" t="s">
        <v>163</v>
      </c>
      <c r="AT317" s="185" t="s">
        <v>158</v>
      </c>
      <c r="AU317" s="185" t="s">
        <v>22</v>
      </c>
      <c r="AY317" s="20" t="s">
        <v>156</v>
      </c>
      <c r="BE317" s="186">
        <f>IF(N317="základní",J317,0)</f>
        <v>0</v>
      </c>
      <c r="BF317" s="186">
        <f>IF(N317="snížená",J317,0)</f>
        <v>0</v>
      </c>
      <c r="BG317" s="186">
        <f>IF(N317="zákl. přenesená",J317,0)</f>
        <v>0</v>
      </c>
      <c r="BH317" s="186">
        <f>IF(N317="sníž. přenesená",J317,0)</f>
        <v>0</v>
      </c>
      <c r="BI317" s="186">
        <f>IF(N317="nulová",J317,0)</f>
        <v>0</v>
      </c>
      <c r="BJ317" s="20" t="s">
        <v>81</v>
      </c>
      <c r="BK317" s="186">
        <f>ROUND(I317*H317,2)</f>
        <v>0</v>
      </c>
      <c r="BL317" s="20" t="s">
        <v>163</v>
      </c>
      <c r="BM317" s="185" t="s">
        <v>1150</v>
      </c>
    </row>
    <row r="318" s="2" customFormat="1">
      <c r="A318" s="39"/>
      <c r="B318" s="40"/>
      <c r="C318" s="39"/>
      <c r="D318" s="187" t="s">
        <v>165</v>
      </c>
      <c r="E318" s="39"/>
      <c r="F318" s="188" t="s">
        <v>901</v>
      </c>
      <c r="G318" s="39"/>
      <c r="H318" s="39"/>
      <c r="I318" s="189"/>
      <c r="J318" s="39"/>
      <c r="K318" s="39"/>
      <c r="L318" s="40"/>
      <c r="M318" s="190"/>
      <c r="N318" s="191"/>
      <c r="O318" s="73"/>
      <c r="P318" s="73"/>
      <c r="Q318" s="73"/>
      <c r="R318" s="73"/>
      <c r="S318" s="73"/>
      <c r="T318" s="74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T318" s="20" t="s">
        <v>165</v>
      </c>
      <c r="AU318" s="20" t="s">
        <v>22</v>
      </c>
    </row>
    <row r="319" s="13" customFormat="1">
      <c r="A319" s="13"/>
      <c r="B319" s="192"/>
      <c r="C319" s="13"/>
      <c r="D319" s="193" t="s">
        <v>167</v>
      </c>
      <c r="E319" s="194" t="s">
        <v>3</v>
      </c>
      <c r="F319" s="195" t="s">
        <v>1045</v>
      </c>
      <c r="G319" s="13"/>
      <c r="H319" s="196">
        <v>3.1949999999999998</v>
      </c>
      <c r="I319" s="197"/>
      <c r="J319" s="13"/>
      <c r="K319" s="13"/>
      <c r="L319" s="192"/>
      <c r="M319" s="198"/>
      <c r="N319" s="199"/>
      <c r="O319" s="199"/>
      <c r="P319" s="199"/>
      <c r="Q319" s="199"/>
      <c r="R319" s="199"/>
      <c r="S319" s="199"/>
      <c r="T319" s="200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194" t="s">
        <v>167</v>
      </c>
      <c r="AU319" s="194" t="s">
        <v>22</v>
      </c>
      <c r="AV319" s="13" t="s">
        <v>22</v>
      </c>
      <c r="AW319" s="13" t="s">
        <v>36</v>
      </c>
      <c r="AX319" s="13" t="s">
        <v>74</v>
      </c>
      <c r="AY319" s="194" t="s">
        <v>156</v>
      </c>
    </row>
    <row r="320" s="14" customFormat="1">
      <c r="A320" s="14"/>
      <c r="B320" s="201"/>
      <c r="C320" s="14"/>
      <c r="D320" s="193" t="s">
        <v>167</v>
      </c>
      <c r="E320" s="202" t="s">
        <v>3</v>
      </c>
      <c r="F320" s="203" t="s">
        <v>174</v>
      </c>
      <c r="G320" s="14"/>
      <c r="H320" s="204">
        <v>3.1949999999999998</v>
      </c>
      <c r="I320" s="205"/>
      <c r="J320" s="14"/>
      <c r="K320" s="14"/>
      <c r="L320" s="201"/>
      <c r="M320" s="206"/>
      <c r="N320" s="207"/>
      <c r="O320" s="207"/>
      <c r="P320" s="207"/>
      <c r="Q320" s="207"/>
      <c r="R320" s="207"/>
      <c r="S320" s="207"/>
      <c r="T320" s="208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02" t="s">
        <v>167</v>
      </c>
      <c r="AU320" s="202" t="s">
        <v>22</v>
      </c>
      <c r="AV320" s="14" t="s">
        <v>163</v>
      </c>
      <c r="AW320" s="14" t="s">
        <v>36</v>
      </c>
      <c r="AX320" s="14" t="s">
        <v>81</v>
      </c>
      <c r="AY320" s="202" t="s">
        <v>156</v>
      </c>
    </row>
    <row r="321" s="2" customFormat="1" ht="24.15" customHeight="1">
      <c r="A321" s="39"/>
      <c r="B321" s="173"/>
      <c r="C321" s="174" t="s">
        <v>607</v>
      </c>
      <c r="D321" s="174" t="s">
        <v>158</v>
      </c>
      <c r="E321" s="175" t="s">
        <v>904</v>
      </c>
      <c r="F321" s="176" t="s">
        <v>905</v>
      </c>
      <c r="G321" s="177" t="s">
        <v>313</v>
      </c>
      <c r="H321" s="178">
        <v>0.97499999999999998</v>
      </c>
      <c r="I321" s="179"/>
      <c r="J321" s="180">
        <f>ROUND(I321*H321,2)</f>
        <v>0</v>
      </c>
      <c r="K321" s="176" t="s">
        <v>162</v>
      </c>
      <c r="L321" s="40"/>
      <c r="M321" s="181" t="s">
        <v>3</v>
      </c>
      <c r="N321" s="182" t="s">
        <v>45</v>
      </c>
      <c r="O321" s="73"/>
      <c r="P321" s="183">
        <f>O321*H321</f>
        <v>0</v>
      </c>
      <c r="Q321" s="183">
        <v>0</v>
      </c>
      <c r="R321" s="183">
        <f>Q321*H321</f>
        <v>0</v>
      </c>
      <c r="S321" s="183">
        <v>0</v>
      </c>
      <c r="T321" s="184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185" t="s">
        <v>163</v>
      </c>
      <c r="AT321" s="185" t="s">
        <v>158</v>
      </c>
      <c r="AU321" s="185" t="s">
        <v>22</v>
      </c>
      <c r="AY321" s="20" t="s">
        <v>156</v>
      </c>
      <c r="BE321" s="186">
        <f>IF(N321="základní",J321,0)</f>
        <v>0</v>
      </c>
      <c r="BF321" s="186">
        <f>IF(N321="snížená",J321,0)</f>
        <v>0</v>
      </c>
      <c r="BG321" s="186">
        <f>IF(N321="zákl. přenesená",J321,0)</f>
        <v>0</v>
      </c>
      <c r="BH321" s="186">
        <f>IF(N321="sníž. přenesená",J321,0)</f>
        <v>0</v>
      </c>
      <c r="BI321" s="186">
        <f>IF(N321="nulová",J321,0)</f>
        <v>0</v>
      </c>
      <c r="BJ321" s="20" t="s">
        <v>81</v>
      </c>
      <c r="BK321" s="186">
        <f>ROUND(I321*H321,2)</f>
        <v>0</v>
      </c>
      <c r="BL321" s="20" t="s">
        <v>163</v>
      </c>
      <c r="BM321" s="185" t="s">
        <v>1151</v>
      </c>
    </row>
    <row r="322" s="2" customFormat="1">
      <c r="A322" s="39"/>
      <c r="B322" s="40"/>
      <c r="C322" s="39"/>
      <c r="D322" s="187" t="s">
        <v>165</v>
      </c>
      <c r="E322" s="39"/>
      <c r="F322" s="188" t="s">
        <v>907</v>
      </c>
      <c r="G322" s="39"/>
      <c r="H322" s="39"/>
      <c r="I322" s="189"/>
      <c r="J322" s="39"/>
      <c r="K322" s="39"/>
      <c r="L322" s="40"/>
      <c r="M322" s="190"/>
      <c r="N322" s="191"/>
      <c r="O322" s="73"/>
      <c r="P322" s="73"/>
      <c r="Q322" s="73"/>
      <c r="R322" s="73"/>
      <c r="S322" s="73"/>
      <c r="T322" s="74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20" t="s">
        <v>165</v>
      </c>
      <c r="AU322" s="20" t="s">
        <v>22</v>
      </c>
    </row>
    <row r="323" s="2" customFormat="1" ht="24.15" customHeight="1">
      <c r="A323" s="39"/>
      <c r="B323" s="173"/>
      <c r="C323" s="174" t="s">
        <v>611</v>
      </c>
      <c r="D323" s="174" t="s">
        <v>158</v>
      </c>
      <c r="E323" s="175" t="s">
        <v>909</v>
      </c>
      <c r="F323" s="176" t="s">
        <v>312</v>
      </c>
      <c r="G323" s="177" t="s">
        <v>313</v>
      </c>
      <c r="H323" s="178">
        <v>0.87</v>
      </c>
      <c r="I323" s="179"/>
      <c r="J323" s="180">
        <f>ROUND(I323*H323,2)</f>
        <v>0</v>
      </c>
      <c r="K323" s="176" t="s">
        <v>162</v>
      </c>
      <c r="L323" s="40"/>
      <c r="M323" s="181" t="s">
        <v>3</v>
      </c>
      <c r="N323" s="182" t="s">
        <v>45</v>
      </c>
      <c r="O323" s="73"/>
      <c r="P323" s="183">
        <f>O323*H323</f>
        <v>0</v>
      </c>
      <c r="Q323" s="183">
        <v>0</v>
      </c>
      <c r="R323" s="183">
        <f>Q323*H323</f>
        <v>0</v>
      </c>
      <c r="S323" s="183">
        <v>0</v>
      </c>
      <c r="T323" s="184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185" t="s">
        <v>163</v>
      </c>
      <c r="AT323" s="185" t="s">
        <v>158</v>
      </c>
      <c r="AU323" s="185" t="s">
        <v>22</v>
      </c>
      <c r="AY323" s="20" t="s">
        <v>156</v>
      </c>
      <c r="BE323" s="186">
        <f>IF(N323="základní",J323,0)</f>
        <v>0</v>
      </c>
      <c r="BF323" s="186">
        <f>IF(N323="snížená",J323,0)</f>
        <v>0</v>
      </c>
      <c r="BG323" s="186">
        <f>IF(N323="zákl. přenesená",J323,0)</f>
        <v>0</v>
      </c>
      <c r="BH323" s="186">
        <f>IF(N323="sníž. přenesená",J323,0)</f>
        <v>0</v>
      </c>
      <c r="BI323" s="186">
        <f>IF(N323="nulová",J323,0)</f>
        <v>0</v>
      </c>
      <c r="BJ323" s="20" t="s">
        <v>81</v>
      </c>
      <c r="BK323" s="186">
        <f>ROUND(I323*H323,2)</f>
        <v>0</v>
      </c>
      <c r="BL323" s="20" t="s">
        <v>163</v>
      </c>
      <c r="BM323" s="185" t="s">
        <v>1152</v>
      </c>
    </row>
    <row r="324" s="2" customFormat="1">
      <c r="A324" s="39"/>
      <c r="B324" s="40"/>
      <c r="C324" s="39"/>
      <c r="D324" s="187" t="s">
        <v>165</v>
      </c>
      <c r="E324" s="39"/>
      <c r="F324" s="188" t="s">
        <v>911</v>
      </c>
      <c r="G324" s="39"/>
      <c r="H324" s="39"/>
      <c r="I324" s="189"/>
      <c r="J324" s="39"/>
      <c r="K324" s="39"/>
      <c r="L324" s="40"/>
      <c r="M324" s="190"/>
      <c r="N324" s="191"/>
      <c r="O324" s="73"/>
      <c r="P324" s="73"/>
      <c r="Q324" s="73"/>
      <c r="R324" s="73"/>
      <c r="S324" s="73"/>
      <c r="T324" s="74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20" t="s">
        <v>165</v>
      </c>
      <c r="AU324" s="20" t="s">
        <v>22</v>
      </c>
    </row>
    <row r="325" s="2" customFormat="1" ht="24.15" customHeight="1">
      <c r="A325" s="39"/>
      <c r="B325" s="173"/>
      <c r="C325" s="174" t="s">
        <v>616</v>
      </c>
      <c r="D325" s="174" t="s">
        <v>158</v>
      </c>
      <c r="E325" s="175" t="s">
        <v>913</v>
      </c>
      <c r="F325" s="176" t="s">
        <v>914</v>
      </c>
      <c r="G325" s="177" t="s">
        <v>313</v>
      </c>
      <c r="H325" s="178">
        <v>1.3500000000000001</v>
      </c>
      <c r="I325" s="179"/>
      <c r="J325" s="180">
        <f>ROUND(I325*H325,2)</f>
        <v>0</v>
      </c>
      <c r="K325" s="176" t="s">
        <v>162</v>
      </c>
      <c r="L325" s="40"/>
      <c r="M325" s="181" t="s">
        <v>3</v>
      </c>
      <c r="N325" s="182" t="s">
        <v>45</v>
      </c>
      <c r="O325" s="73"/>
      <c r="P325" s="183">
        <f>O325*H325</f>
        <v>0</v>
      </c>
      <c r="Q325" s="183">
        <v>0</v>
      </c>
      <c r="R325" s="183">
        <f>Q325*H325</f>
        <v>0</v>
      </c>
      <c r="S325" s="183">
        <v>0</v>
      </c>
      <c r="T325" s="184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185" t="s">
        <v>163</v>
      </c>
      <c r="AT325" s="185" t="s">
        <v>158</v>
      </c>
      <c r="AU325" s="185" t="s">
        <v>22</v>
      </c>
      <c r="AY325" s="20" t="s">
        <v>156</v>
      </c>
      <c r="BE325" s="186">
        <f>IF(N325="základní",J325,0)</f>
        <v>0</v>
      </c>
      <c r="BF325" s="186">
        <f>IF(N325="snížená",J325,0)</f>
        <v>0</v>
      </c>
      <c r="BG325" s="186">
        <f>IF(N325="zákl. přenesená",J325,0)</f>
        <v>0</v>
      </c>
      <c r="BH325" s="186">
        <f>IF(N325="sníž. přenesená",J325,0)</f>
        <v>0</v>
      </c>
      <c r="BI325" s="186">
        <f>IF(N325="nulová",J325,0)</f>
        <v>0</v>
      </c>
      <c r="BJ325" s="20" t="s">
        <v>81</v>
      </c>
      <c r="BK325" s="186">
        <f>ROUND(I325*H325,2)</f>
        <v>0</v>
      </c>
      <c r="BL325" s="20" t="s">
        <v>163</v>
      </c>
      <c r="BM325" s="185" t="s">
        <v>1153</v>
      </c>
    </row>
    <row r="326" s="2" customFormat="1">
      <c r="A326" s="39"/>
      <c r="B326" s="40"/>
      <c r="C326" s="39"/>
      <c r="D326" s="187" t="s">
        <v>165</v>
      </c>
      <c r="E326" s="39"/>
      <c r="F326" s="188" t="s">
        <v>916</v>
      </c>
      <c r="G326" s="39"/>
      <c r="H326" s="39"/>
      <c r="I326" s="189"/>
      <c r="J326" s="39"/>
      <c r="K326" s="39"/>
      <c r="L326" s="40"/>
      <c r="M326" s="190"/>
      <c r="N326" s="191"/>
      <c r="O326" s="73"/>
      <c r="P326" s="73"/>
      <c r="Q326" s="73"/>
      <c r="R326" s="73"/>
      <c r="S326" s="73"/>
      <c r="T326" s="74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20" t="s">
        <v>165</v>
      </c>
      <c r="AU326" s="20" t="s">
        <v>22</v>
      </c>
    </row>
    <row r="327" s="13" customFormat="1">
      <c r="A327" s="13"/>
      <c r="B327" s="192"/>
      <c r="C327" s="13"/>
      <c r="D327" s="193" t="s">
        <v>167</v>
      </c>
      <c r="E327" s="194" t="s">
        <v>3</v>
      </c>
      <c r="F327" s="195" t="s">
        <v>1049</v>
      </c>
      <c r="G327" s="13"/>
      <c r="H327" s="196">
        <v>1.3500000000000001</v>
      </c>
      <c r="I327" s="197"/>
      <c r="J327" s="13"/>
      <c r="K327" s="13"/>
      <c r="L327" s="192"/>
      <c r="M327" s="198"/>
      <c r="N327" s="199"/>
      <c r="O327" s="199"/>
      <c r="P327" s="199"/>
      <c r="Q327" s="199"/>
      <c r="R327" s="199"/>
      <c r="S327" s="199"/>
      <c r="T327" s="200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194" t="s">
        <v>167</v>
      </c>
      <c r="AU327" s="194" t="s">
        <v>22</v>
      </c>
      <c r="AV327" s="13" t="s">
        <v>22</v>
      </c>
      <c r="AW327" s="13" t="s">
        <v>36</v>
      </c>
      <c r="AX327" s="13" t="s">
        <v>74</v>
      </c>
      <c r="AY327" s="194" t="s">
        <v>156</v>
      </c>
    </row>
    <row r="328" s="14" customFormat="1">
      <c r="A328" s="14"/>
      <c r="B328" s="201"/>
      <c r="C328" s="14"/>
      <c r="D328" s="193" t="s">
        <v>167</v>
      </c>
      <c r="E328" s="202" t="s">
        <v>3</v>
      </c>
      <c r="F328" s="203" t="s">
        <v>174</v>
      </c>
      <c r="G328" s="14"/>
      <c r="H328" s="204">
        <v>1.3500000000000001</v>
      </c>
      <c r="I328" s="205"/>
      <c r="J328" s="14"/>
      <c r="K328" s="14"/>
      <c r="L328" s="201"/>
      <c r="M328" s="206"/>
      <c r="N328" s="207"/>
      <c r="O328" s="207"/>
      <c r="P328" s="207"/>
      <c r="Q328" s="207"/>
      <c r="R328" s="207"/>
      <c r="S328" s="207"/>
      <c r="T328" s="208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02" t="s">
        <v>167</v>
      </c>
      <c r="AU328" s="202" t="s">
        <v>22</v>
      </c>
      <c r="AV328" s="14" t="s">
        <v>163</v>
      </c>
      <c r="AW328" s="14" t="s">
        <v>36</v>
      </c>
      <c r="AX328" s="14" t="s">
        <v>81</v>
      </c>
      <c r="AY328" s="202" t="s">
        <v>156</v>
      </c>
    </row>
    <row r="329" s="12" customFormat="1" ht="22.8" customHeight="1">
      <c r="A329" s="12"/>
      <c r="B329" s="160"/>
      <c r="C329" s="12"/>
      <c r="D329" s="161" t="s">
        <v>73</v>
      </c>
      <c r="E329" s="171" t="s">
        <v>641</v>
      </c>
      <c r="F329" s="171" t="s">
        <v>642</v>
      </c>
      <c r="G329" s="12"/>
      <c r="H329" s="12"/>
      <c r="I329" s="163"/>
      <c r="J329" s="172">
        <f>BK329</f>
        <v>0</v>
      </c>
      <c r="K329" s="12"/>
      <c r="L329" s="160"/>
      <c r="M329" s="165"/>
      <c r="N329" s="166"/>
      <c r="O329" s="166"/>
      <c r="P329" s="167">
        <f>SUM(P330:P331)</f>
        <v>0</v>
      </c>
      <c r="Q329" s="166"/>
      <c r="R329" s="167">
        <f>SUM(R330:R331)</f>
        <v>0</v>
      </c>
      <c r="S329" s="166"/>
      <c r="T329" s="168">
        <f>SUM(T330:T331)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161" t="s">
        <v>81</v>
      </c>
      <c r="AT329" s="169" t="s">
        <v>73</v>
      </c>
      <c r="AU329" s="169" t="s">
        <v>81</v>
      </c>
      <c r="AY329" s="161" t="s">
        <v>156</v>
      </c>
      <c r="BK329" s="170">
        <f>SUM(BK330:BK331)</f>
        <v>0</v>
      </c>
    </row>
    <row r="330" s="2" customFormat="1" ht="24.15" customHeight="1">
      <c r="A330" s="39"/>
      <c r="B330" s="173"/>
      <c r="C330" s="174" t="s">
        <v>620</v>
      </c>
      <c r="D330" s="174" t="s">
        <v>158</v>
      </c>
      <c r="E330" s="175" t="s">
        <v>644</v>
      </c>
      <c r="F330" s="176" t="s">
        <v>645</v>
      </c>
      <c r="G330" s="177" t="s">
        <v>313</v>
      </c>
      <c r="H330" s="178">
        <v>5.8979999999999997</v>
      </c>
      <c r="I330" s="179"/>
      <c r="J330" s="180">
        <f>ROUND(I330*H330,2)</f>
        <v>0</v>
      </c>
      <c r="K330" s="176" t="s">
        <v>162</v>
      </c>
      <c r="L330" s="40"/>
      <c r="M330" s="181" t="s">
        <v>3</v>
      </c>
      <c r="N330" s="182" t="s">
        <v>45</v>
      </c>
      <c r="O330" s="73"/>
      <c r="P330" s="183">
        <f>O330*H330</f>
        <v>0</v>
      </c>
      <c r="Q330" s="183">
        <v>0</v>
      </c>
      <c r="R330" s="183">
        <f>Q330*H330</f>
        <v>0</v>
      </c>
      <c r="S330" s="183">
        <v>0</v>
      </c>
      <c r="T330" s="184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185" t="s">
        <v>163</v>
      </c>
      <c r="AT330" s="185" t="s">
        <v>158</v>
      </c>
      <c r="AU330" s="185" t="s">
        <v>22</v>
      </c>
      <c r="AY330" s="20" t="s">
        <v>156</v>
      </c>
      <c r="BE330" s="186">
        <f>IF(N330="základní",J330,0)</f>
        <v>0</v>
      </c>
      <c r="BF330" s="186">
        <f>IF(N330="snížená",J330,0)</f>
        <v>0</v>
      </c>
      <c r="BG330" s="186">
        <f>IF(N330="zákl. přenesená",J330,0)</f>
        <v>0</v>
      </c>
      <c r="BH330" s="186">
        <f>IF(N330="sníž. přenesená",J330,0)</f>
        <v>0</v>
      </c>
      <c r="BI330" s="186">
        <f>IF(N330="nulová",J330,0)</f>
        <v>0</v>
      </c>
      <c r="BJ330" s="20" t="s">
        <v>81</v>
      </c>
      <c r="BK330" s="186">
        <f>ROUND(I330*H330,2)</f>
        <v>0</v>
      </c>
      <c r="BL330" s="20" t="s">
        <v>163</v>
      </c>
      <c r="BM330" s="185" t="s">
        <v>1154</v>
      </c>
    </row>
    <row r="331" s="2" customFormat="1">
      <c r="A331" s="39"/>
      <c r="B331" s="40"/>
      <c r="C331" s="39"/>
      <c r="D331" s="187" t="s">
        <v>165</v>
      </c>
      <c r="E331" s="39"/>
      <c r="F331" s="188" t="s">
        <v>647</v>
      </c>
      <c r="G331" s="39"/>
      <c r="H331" s="39"/>
      <c r="I331" s="189"/>
      <c r="J331" s="39"/>
      <c r="K331" s="39"/>
      <c r="L331" s="40"/>
      <c r="M331" s="227"/>
      <c r="N331" s="228"/>
      <c r="O331" s="229"/>
      <c r="P331" s="229"/>
      <c r="Q331" s="229"/>
      <c r="R331" s="229"/>
      <c r="S331" s="229"/>
      <c r="T331" s="230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20" t="s">
        <v>165</v>
      </c>
      <c r="AU331" s="20" t="s">
        <v>22</v>
      </c>
    </row>
    <row r="332" s="2" customFormat="1" ht="6.96" customHeight="1">
      <c r="A332" s="39"/>
      <c r="B332" s="56"/>
      <c r="C332" s="57"/>
      <c r="D332" s="57"/>
      <c r="E332" s="57"/>
      <c r="F332" s="57"/>
      <c r="G332" s="57"/>
      <c r="H332" s="57"/>
      <c r="I332" s="57"/>
      <c r="J332" s="57"/>
      <c r="K332" s="57"/>
      <c r="L332" s="40"/>
      <c r="M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</row>
  </sheetData>
  <autoFilter ref="C91:K33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3_01/113107422"/>
    <hyperlink ref="F100" r:id="rId2" display="https://podminky.urs.cz/item/CS_URS_2023_01/113107431"/>
    <hyperlink ref="F102" r:id="rId3" display="https://podminky.urs.cz/item/CS_URS_2023_01/113107442"/>
    <hyperlink ref="F104" r:id="rId4" display="https://podminky.urs.cz/item/CS_URS_2023_01/113154122"/>
    <hyperlink ref="F108" r:id="rId5" display="https://podminky.urs.cz/item/CS_URS_2023_01/119001405"/>
    <hyperlink ref="F112" r:id="rId6" display="https://podminky.urs.cz/item/CS_URS_2023_01/119001421"/>
    <hyperlink ref="F114" r:id="rId7" display="https://podminky.urs.cz/item/CS_URS_2023_01/119003131"/>
    <hyperlink ref="F118" r:id="rId8" display="https://podminky.urs.cz/item/CS_URS_2023_01/119003132"/>
    <hyperlink ref="F120" r:id="rId9" display="https://podminky.urs.cz/item/CS_URS_2023_01/119003217"/>
    <hyperlink ref="F124" r:id="rId10" display="https://podminky.urs.cz/item/CS_URS_2023_01/119003218"/>
    <hyperlink ref="F126" r:id="rId11" display="https://podminky.urs.cz/item/CS_URS_2023_01/119004111"/>
    <hyperlink ref="F130" r:id="rId12" display="https://podminky.urs.cz/item/CS_URS_2023_01/119004112"/>
    <hyperlink ref="F132" r:id="rId13" display="https://podminky.urs.cz/item/CS_URS_2023_01/121112003"/>
    <hyperlink ref="F136" r:id="rId14" display="https://podminky.urs.cz/item/CS_URS_2023_01/131151201"/>
    <hyperlink ref="F145" r:id="rId15" display="https://podminky.urs.cz/item/CS_URS_2023_01/131251201"/>
    <hyperlink ref="F149" r:id="rId16" display="https://podminky.urs.cz/item/CS_URS_2023_01/131351201"/>
    <hyperlink ref="F153" r:id="rId17" display="https://podminky.urs.cz/item/CS_URS_2023_01/139001101"/>
    <hyperlink ref="F158" r:id="rId18" display="https://podminky.urs.cz/item/CS_URS_2023_01/141721212"/>
    <hyperlink ref="F163" r:id="rId19" display="https://podminky.urs.cz/item/CS_URS_2023_01/151101201"/>
    <hyperlink ref="F168" r:id="rId20" display="https://podminky.urs.cz/item/CS_URS_2023_01/151101211"/>
    <hyperlink ref="F170" r:id="rId21" display="https://podminky.urs.cz/item/CS_URS_2023_01/162251102"/>
    <hyperlink ref="F174" r:id="rId22" display="https://podminky.urs.cz/item/CS_URS_2023_01/162451106"/>
    <hyperlink ref="F180" r:id="rId23" display="https://podminky.urs.cz/item/CS_URS_2023_01/162451126"/>
    <hyperlink ref="F184" r:id="rId24" display="https://podminky.urs.cz/item/CS_URS_2023_01/167151101"/>
    <hyperlink ref="F186" r:id="rId25" display="https://podminky.urs.cz/item/CS_URS_2023_01/167151102"/>
    <hyperlink ref="F188" r:id="rId26" display="https://podminky.urs.cz/item/CS_URS_2023_01/171152501"/>
    <hyperlink ref="F192" r:id="rId27" display="https://podminky.urs.cz/item/CS_URS_2023_01/171201231"/>
    <hyperlink ref="F196" r:id="rId28" display="https://podminky.urs.cz/item/CS_URS_2023_01/171251201"/>
    <hyperlink ref="F200" r:id="rId29" display="https://podminky.urs.cz/item/CS_URS_2023_01/174151101"/>
    <hyperlink ref="F208" r:id="rId30" display="https://podminky.urs.cz/item/CS_URS_2023_01/175151101"/>
    <hyperlink ref="F215" r:id="rId31" display="https://podminky.urs.cz/item/CS_URS_2023_01/181311103"/>
    <hyperlink ref="F220" r:id="rId32" display="https://podminky.urs.cz/item/CS_URS_2023_01/451572111"/>
    <hyperlink ref="F224" r:id="rId33" display="https://podminky.urs.cz/item/CS_URS_2023_01/452313131"/>
    <hyperlink ref="F228" r:id="rId34" display="https://podminky.urs.cz/item/CS_URS_2023_01/452353101"/>
    <hyperlink ref="F233" r:id="rId35" display="https://podminky.urs.cz/item/CS_URS_2023_01/566901132"/>
    <hyperlink ref="F237" r:id="rId36" display="https://podminky.urs.cz/item/CS_URS_2023_01/566901161"/>
    <hyperlink ref="F239" r:id="rId37" display="https://podminky.urs.cz/item/CS_URS_2023_01/566901171"/>
    <hyperlink ref="F241" r:id="rId38" display="https://podminky.urs.cz/item/CS_URS_2023_01/572340111"/>
    <hyperlink ref="F245" r:id="rId39" display="https://podminky.urs.cz/item/CS_URS_2023_01/573211111"/>
    <hyperlink ref="F250" r:id="rId40" display="https://podminky.urs.cz/item/CS_URS_2023_01/857242122"/>
    <hyperlink ref="F256" r:id="rId41" display="https://podminky.urs.cz/item/CS_URS_2023_01/857262122"/>
    <hyperlink ref="F259" r:id="rId42" display="https://podminky.urs.cz/item/CS_URS_2023_01/857264122"/>
    <hyperlink ref="F264" r:id="rId43" display="https://podminky.urs.cz/item/CS_URS_2023_01/871241141"/>
    <hyperlink ref="F268" r:id="rId44" display="https://podminky.urs.cz/item/CS_URS_2023_01/871251141"/>
    <hyperlink ref="F272" r:id="rId45" display="https://podminky.urs.cz/item/CS_URS_2023_01/877161101"/>
    <hyperlink ref="F275" r:id="rId46" display="https://podminky.urs.cz/item/CS_URS_2023_01/877251126"/>
    <hyperlink ref="F279" r:id="rId47" display="https://podminky.urs.cz/item/CS_URS_2023_01/891241112"/>
    <hyperlink ref="F282" r:id="rId48" display="https://podminky.urs.cz/item/CS_URS_2023_01/891247112"/>
    <hyperlink ref="F285" r:id="rId49" display="https://podminky.urs.cz/item/CS_URS_2023_01/891261112"/>
    <hyperlink ref="F289" r:id="rId50" display="https://podminky.urs.cz/item/CS_URS_2023_01/892241111"/>
    <hyperlink ref="F291" r:id="rId51" display="https://podminky.urs.cz/item/CS_URS_2023_01/892273122"/>
    <hyperlink ref="F293" r:id="rId52" display="https://podminky.urs.cz/item/CS_URS_2023_01/892372111"/>
    <hyperlink ref="F295" r:id="rId53" display="https://podminky.urs.cz/item/CS_URS_2023_01/899121102"/>
    <hyperlink ref="F298" r:id="rId54" display="https://podminky.urs.cz/item/CS_URS_2023_01/899401112"/>
    <hyperlink ref="F301" r:id="rId55" display="https://podminky.urs.cz/item/CS_URS_2023_01/899401113"/>
    <hyperlink ref="F305" r:id="rId56" display="https://podminky.urs.cz/item/CS_URS_2023_01/899713111"/>
    <hyperlink ref="F307" r:id="rId57" display="https://podminky.urs.cz/item/CS_URS_2023_01/899721111"/>
    <hyperlink ref="F311" r:id="rId58" display="https://podminky.urs.cz/item/CS_URS_2023_01/899722113"/>
    <hyperlink ref="F316" r:id="rId59" display="https://podminky.urs.cz/item/CS_URS_2023_01/997221551"/>
    <hyperlink ref="F318" r:id="rId60" display="https://podminky.urs.cz/item/CS_URS_2023_01/997221559"/>
    <hyperlink ref="F322" r:id="rId61" display="https://podminky.urs.cz/item/CS_URS_2023_01/997221861"/>
    <hyperlink ref="F324" r:id="rId62" display="https://podminky.urs.cz/item/CS_URS_2023_01/997221873"/>
    <hyperlink ref="F326" r:id="rId63" display="https://podminky.urs.cz/item/CS_URS_2023_01/997221875"/>
    <hyperlink ref="F331" r:id="rId64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5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100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129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1155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83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ROUND(J92,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ROUND((SUM(BE92:BE310)),  2)</f>
        <v>0</v>
      </c>
      <c r="G35" s="39"/>
      <c r="H35" s="39"/>
      <c r="I35" s="132">
        <v>0.20999999999999999</v>
      </c>
      <c r="J35" s="131">
        <f>ROUND(((SUM(BE92:BE310))*I35),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ROUND((SUM(BF92:BF310)),  2)</f>
        <v>0</v>
      </c>
      <c r="G36" s="39"/>
      <c r="H36" s="39"/>
      <c r="I36" s="132">
        <v>0.14999999999999999</v>
      </c>
      <c r="J36" s="131">
        <f>ROUND(((SUM(BF92:BF310))*I36),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ROUND((SUM(BG92:BG310)),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ROUND((SUM(BH92:BH310)),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ROUND((SUM(BI92:BI310)),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129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01.5 - Řad E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J92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J93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J94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J214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649</v>
      </c>
      <c r="E67" s="148"/>
      <c r="F67" s="148"/>
      <c r="G67" s="148"/>
      <c r="H67" s="148"/>
      <c r="I67" s="148"/>
      <c r="J67" s="149">
        <f>J227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139</v>
      </c>
      <c r="E68" s="148"/>
      <c r="F68" s="148"/>
      <c r="G68" s="148"/>
      <c r="H68" s="148"/>
      <c r="I68" s="148"/>
      <c r="J68" s="149">
        <f>J244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46"/>
      <c r="C69" s="10"/>
      <c r="D69" s="147" t="s">
        <v>650</v>
      </c>
      <c r="E69" s="148"/>
      <c r="F69" s="148"/>
      <c r="G69" s="148"/>
      <c r="H69" s="148"/>
      <c r="I69" s="148"/>
      <c r="J69" s="149">
        <f>J293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46"/>
      <c r="C70" s="10"/>
      <c r="D70" s="147" t="s">
        <v>140</v>
      </c>
      <c r="E70" s="148"/>
      <c r="F70" s="148"/>
      <c r="G70" s="148"/>
      <c r="H70" s="148"/>
      <c r="I70" s="148"/>
      <c r="J70" s="149">
        <f>J308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39"/>
      <c r="B71" s="40"/>
      <c r="C71" s="39"/>
      <c r="D71" s="39"/>
      <c r="E71" s="39"/>
      <c r="F71" s="39"/>
      <c r="G71" s="39"/>
      <c r="H71" s="39"/>
      <c r="I71" s="39"/>
      <c r="J71" s="39"/>
      <c r="K71" s="39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2" s="2" customFormat="1" ht="6.96" customHeight="1">
      <c r="A72" s="39"/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125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</row>
    <row r="76" s="2" customFormat="1" ht="6.96" customHeight="1">
      <c r="A76" s="39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24.96" customHeight="1">
      <c r="A77" s="39"/>
      <c r="B77" s="40"/>
      <c r="C77" s="24" t="s">
        <v>141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6.96" customHeight="1">
      <c r="A78" s="39"/>
      <c r="B78" s="40"/>
      <c r="C78" s="39"/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2" customHeight="1">
      <c r="A79" s="39"/>
      <c r="B79" s="40"/>
      <c r="C79" s="33" t="s">
        <v>17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6.5" customHeight="1">
      <c r="A80" s="39"/>
      <c r="B80" s="40"/>
      <c r="C80" s="39"/>
      <c r="D80" s="39"/>
      <c r="E80" s="124" t="str">
        <f>E7</f>
        <v>Kanalizace a vodovod Dolní Beřkovice a Podvlčí</v>
      </c>
      <c r="F80" s="33"/>
      <c r="G80" s="33"/>
      <c r="H80" s="33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1" customFormat="1" ht="12" customHeight="1">
      <c r="B81" s="23"/>
      <c r="C81" s="33" t="s">
        <v>128</v>
      </c>
      <c r="L81" s="23"/>
    </row>
    <row r="82" s="2" customFormat="1" ht="16.5" customHeight="1">
      <c r="A82" s="39"/>
      <c r="B82" s="40"/>
      <c r="C82" s="39"/>
      <c r="D82" s="39"/>
      <c r="E82" s="124" t="s">
        <v>129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130</v>
      </c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6.5" customHeight="1">
      <c r="A84" s="39"/>
      <c r="B84" s="40"/>
      <c r="C84" s="39"/>
      <c r="D84" s="39"/>
      <c r="E84" s="63" t="str">
        <f>E11</f>
        <v>IO 01.5 - Řad E</v>
      </c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23</v>
      </c>
      <c r="D86" s="39"/>
      <c r="E86" s="39"/>
      <c r="F86" s="28" t="str">
        <f>F14</f>
        <v xml:space="preserve"> </v>
      </c>
      <c r="G86" s="39"/>
      <c r="H86" s="39"/>
      <c r="I86" s="33" t="s">
        <v>25</v>
      </c>
      <c r="J86" s="65" t="str">
        <f>IF(J14="","",J14)</f>
        <v>18. 4. 2023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6.96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40.05" customHeight="1">
      <c r="A88" s="39"/>
      <c r="B88" s="40"/>
      <c r="C88" s="33" t="s">
        <v>27</v>
      </c>
      <c r="D88" s="39"/>
      <c r="E88" s="39"/>
      <c r="F88" s="28" t="str">
        <f>E17</f>
        <v>Obec Dolní Beřkovice, Kláštěrní 110, 27701</v>
      </c>
      <c r="G88" s="39"/>
      <c r="H88" s="39"/>
      <c r="I88" s="33" t="s">
        <v>33</v>
      </c>
      <c r="J88" s="37" t="str">
        <f>E23</f>
        <v>VHS PROJEKT s.r.o., Přemyslova 153, Kralupy n.Vlt.</v>
      </c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15" customHeight="1">
      <c r="A89" s="39"/>
      <c r="B89" s="40"/>
      <c r="C89" s="33" t="s">
        <v>31</v>
      </c>
      <c r="D89" s="39"/>
      <c r="E89" s="39"/>
      <c r="F89" s="28" t="str">
        <f>IF(E20="","",E20)</f>
        <v>Vyplň údaj</v>
      </c>
      <c r="G89" s="39"/>
      <c r="H89" s="39"/>
      <c r="I89" s="33" t="s">
        <v>37</v>
      </c>
      <c r="J89" s="37" t="str">
        <f>E26</f>
        <v xml:space="preserve"> </v>
      </c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0.32" customHeight="1">
      <c r="A90" s="39"/>
      <c r="B90" s="40"/>
      <c r="C90" s="39"/>
      <c r="D90" s="39"/>
      <c r="E90" s="39"/>
      <c r="F90" s="39"/>
      <c r="G90" s="39"/>
      <c r="H90" s="39"/>
      <c r="I90" s="39"/>
      <c r="J90" s="39"/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11" customFormat="1" ht="29.28" customHeight="1">
      <c r="A91" s="150"/>
      <c r="B91" s="151"/>
      <c r="C91" s="152" t="s">
        <v>142</v>
      </c>
      <c r="D91" s="153" t="s">
        <v>59</v>
      </c>
      <c r="E91" s="153" t="s">
        <v>55</v>
      </c>
      <c r="F91" s="153" t="s">
        <v>56</v>
      </c>
      <c r="G91" s="153" t="s">
        <v>143</v>
      </c>
      <c r="H91" s="153" t="s">
        <v>144</v>
      </c>
      <c r="I91" s="153" t="s">
        <v>145</v>
      </c>
      <c r="J91" s="153" t="s">
        <v>134</v>
      </c>
      <c r="K91" s="154" t="s">
        <v>146</v>
      </c>
      <c r="L91" s="155"/>
      <c r="M91" s="81" t="s">
        <v>3</v>
      </c>
      <c r="N91" s="82" t="s">
        <v>44</v>
      </c>
      <c r="O91" s="82" t="s">
        <v>147</v>
      </c>
      <c r="P91" s="82" t="s">
        <v>148</v>
      </c>
      <c r="Q91" s="82" t="s">
        <v>149</v>
      </c>
      <c r="R91" s="82" t="s">
        <v>150</v>
      </c>
      <c r="S91" s="82" t="s">
        <v>151</v>
      </c>
      <c r="T91" s="83" t="s">
        <v>152</v>
      </c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</row>
    <row r="92" s="2" customFormat="1" ht="22.8" customHeight="1">
      <c r="A92" s="39"/>
      <c r="B92" s="40"/>
      <c r="C92" s="88" t="s">
        <v>153</v>
      </c>
      <c r="D92" s="39"/>
      <c r="E92" s="39"/>
      <c r="F92" s="39"/>
      <c r="G92" s="39"/>
      <c r="H92" s="39"/>
      <c r="I92" s="39"/>
      <c r="J92" s="156">
        <f>BK92</f>
        <v>0</v>
      </c>
      <c r="K92" s="39"/>
      <c r="L92" s="40"/>
      <c r="M92" s="84"/>
      <c r="N92" s="69"/>
      <c r="O92" s="85"/>
      <c r="P92" s="157">
        <f>P93</f>
        <v>0</v>
      </c>
      <c r="Q92" s="85"/>
      <c r="R92" s="157">
        <f>R93</f>
        <v>5.0721850000000002</v>
      </c>
      <c r="S92" s="85"/>
      <c r="T92" s="158">
        <f>T93</f>
        <v>3.1950000000000003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T92" s="20" t="s">
        <v>73</v>
      </c>
      <c r="AU92" s="20" t="s">
        <v>135</v>
      </c>
      <c r="BK92" s="159">
        <f>BK93</f>
        <v>0</v>
      </c>
    </row>
    <row r="93" s="12" customFormat="1" ht="25.92" customHeight="1">
      <c r="A93" s="12"/>
      <c r="B93" s="160"/>
      <c r="C93" s="12"/>
      <c r="D93" s="161" t="s">
        <v>73</v>
      </c>
      <c r="E93" s="162" t="s">
        <v>154</v>
      </c>
      <c r="F93" s="162" t="s">
        <v>155</v>
      </c>
      <c r="G93" s="12"/>
      <c r="H93" s="12"/>
      <c r="I93" s="163"/>
      <c r="J93" s="164">
        <f>BK93</f>
        <v>0</v>
      </c>
      <c r="K93" s="12"/>
      <c r="L93" s="160"/>
      <c r="M93" s="165"/>
      <c r="N93" s="166"/>
      <c r="O93" s="166"/>
      <c r="P93" s="167">
        <f>P94+P214+P227+P244+P293+P308</f>
        <v>0</v>
      </c>
      <c r="Q93" s="166"/>
      <c r="R93" s="167">
        <f>R94+R214+R227+R244+R293+R308</f>
        <v>5.0721850000000002</v>
      </c>
      <c r="S93" s="166"/>
      <c r="T93" s="168">
        <f>T94+T214+T227+T244+T293+T308</f>
        <v>3.1950000000000003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161" t="s">
        <v>81</v>
      </c>
      <c r="AT93" s="169" t="s">
        <v>73</v>
      </c>
      <c r="AU93" s="169" t="s">
        <v>74</v>
      </c>
      <c r="AY93" s="161" t="s">
        <v>156</v>
      </c>
      <c r="BK93" s="170">
        <f>BK94+BK214+BK227+BK244+BK293+BK308</f>
        <v>0</v>
      </c>
    </row>
    <row r="94" s="12" customFormat="1" ht="22.8" customHeight="1">
      <c r="A94" s="12"/>
      <c r="B94" s="160"/>
      <c r="C94" s="12"/>
      <c r="D94" s="161" t="s">
        <v>73</v>
      </c>
      <c r="E94" s="171" t="s">
        <v>81</v>
      </c>
      <c r="F94" s="171" t="s">
        <v>157</v>
      </c>
      <c r="G94" s="12"/>
      <c r="H94" s="12"/>
      <c r="I94" s="163"/>
      <c r="J94" s="172">
        <f>BK94</f>
        <v>0</v>
      </c>
      <c r="K94" s="12"/>
      <c r="L94" s="160"/>
      <c r="M94" s="165"/>
      <c r="N94" s="166"/>
      <c r="O94" s="166"/>
      <c r="P94" s="167">
        <f>SUM(P95:P213)</f>
        <v>0</v>
      </c>
      <c r="Q94" s="166"/>
      <c r="R94" s="167">
        <f>SUM(R95:R213)</f>
        <v>0.27156599999999997</v>
      </c>
      <c r="S94" s="166"/>
      <c r="T94" s="168">
        <f>SUM(T95:T213)</f>
        <v>3.1950000000000003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1" t="s">
        <v>81</v>
      </c>
      <c r="AT94" s="169" t="s">
        <v>73</v>
      </c>
      <c r="AU94" s="169" t="s">
        <v>81</v>
      </c>
      <c r="AY94" s="161" t="s">
        <v>156</v>
      </c>
      <c r="BK94" s="170">
        <f>SUM(BK95:BK213)</f>
        <v>0</v>
      </c>
    </row>
    <row r="95" s="2" customFormat="1" ht="37.8" customHeight="1">
      <c r="A95" s="39"/>
      <c r="B95" s="173"/>
      <c r="C95" s="174" t="s">
        <v>81</v>
      </c>
      <c r="D95" s="174" t="s">
        <v>158</v>
      </c>
      <c r="E95" s="175" t="s">
        <v>651</v>
      </c>
      <c r="F95" s="176" t="s">
        <v>652</v>
      </c>
      <c r="G95" s="177" t="s">
        <v>205</v>
      </c>
      <c r="H95" s="178">
        <v>3</v>
      </c>
      <c r="I95" s="179"/>
      <c r="J95" s="180">
        <f>ROUND(I95*H95,2)</f>
        <v>0</v>
      </c>
      <c r="K95" s="176" t="s">
        <v>162</v>
      </c>
      <c r="L95" s="40"/>
      <c r="M95" s="181" t="s">
        <v>3</v>
      </c>
      <c r="N95" s="182" t="s">
        <v>45</v>
      </c>
      <c r="O95" s="73"/>
      <c r="P95" s="183">
        <f>O95*H95</f>
        <v>0</v>
      </c>
      <c r="Q95" s="183">
        <v>0</v>
      </c>
      <c r="R95" s="183">
        <f>Q95*H95</f>
        <v>0</v>
      </c>
      <c r="S95" s="183">
        <v>0.28999999999999998</v>
      </c>
      <c r="T95" s="184">
        <f>S95*H95</f>
        <v>0.86999999999999988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163</v>
      </c>
      <c r="AT95" s="185" t="s">
        <v>158</v>
      </c>
      <c r="AU95" s="185" t="s">
        <v>22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163</v>
      </c>
      <c r="BM95" s="185" t="s">
        <v>1156</v>
      </c>
    </row>
    <row r="96" s="2" customFormat="1">
      <c r="A96" s="39"/>
      <c r="B96" s="40"/>
      <c r="C96" s="39"/>
      <c r="D96" s="187" t="s">
        <v>165</v>
      </c>
      <c r="E96" s="39"/>
      <c r="F96" s="188" t="s">
        <v>654</v>
      </c>
      <c r="G96" s="39"/>
      <c r="H96" s="39"/>
      <c r="I96" s="189"/>
      <c r="J96" s="39"/>
      <c r="K96" s="39"/>
      <c r="L96" s="40"/>
      <c r="M96" s="190"/>
      <c r="N96" s="191"/>
      <c r="O96" s="73"/>
      <c r="P96" s="73"/>
      <c r="Q96" s="73"/>
      <c r="R96" s="73"/>
      <c r="S96" s="73"/>
      <c r="T96" s="74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T96" s="20" t="s">
        <v>165</v>
      </c>
      <c r="AU96" s="20" t="s">
        <v>22</v>
      </c>
    </row>
    <row r="97" s="13" customFormat="1">
      <c r="A97" s="13"/>
      <c r="B97" s="192"/>
      <c r="C97" s="13"/>
      <c r="D97" s="193" t="s">
        <v>167</v>
      </c>
      <c r="E97" s="194" t="s">
        <v>3</v>
      </c>
      <c r="F97" s="195" t="s">
        <v>922</v>
      </c>
      <c r="G97" s="13"/>
      <c r="H97" s="196">
        <v>3</v>
      </c>
      <c r="I97" s="197"/>
      <c r="J97" s="13"/>
      <c r="K97" s="13"/>
      <c r="L97" s="192"/>
      <c r="M97" s="198"/>
      <c r="N97" s="199"/>
      <c r="O97" s="199"/>
      <c r="P97" s="199"/>
      <c r="Q97" s="199"/>
      <c r="R97" s="199"/>
      <c r="S97" s="199"/>
      <c r="T97" s="200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194" t="s">
        <v>167</v>
      </c>
      <c r="AU97" s="194" t="s">
        <v>22</v>
      </c>
      <c r="AV97" s="13" t="s">
        <v>22</v>
      </c>
      <c r="AW97" s="13" t="s">
        <v>36</v>
      </c>
      <c r="AX97" s="13" t="s">
        <v>74</v>
      </c>
      <c r="AY97" s="194" t="s">
        <v>156</v>
      </c>
    </row>
    <row r="98" s="14" customFormat="1">
      <c r="A98" s="14"/>
      <c r="B98" s="201"/>
      <c r="C98" s="14"/>
      <c r="D98" s="193" t="s">
        <v>167</v>
      </c>
      <c r="E98" s="202" t="s">
        <v>3</v>
      </c>
      <c r="F98" s="203" t="s">
        <v>174</v>
      </c>
      <c r="G98" s="14"/>
      <c r="H98" s="204">
        <v>3</v>
      </c>
      <c r="I98" s="205"/>
      <c r="J98" s="14"/>
      <c r="K98" s="14"/>
      <c r="L98" s="201"/>
      <c r="M98" s="206"/>
      <c r="N98" s="207"/>
      <c r="O98" s="207"/>
      <c r="P98" s="207"/>
      <c r="Q98" s="207"/>
      <c r="R98" s="207"/>
      <c r="S98" s="207"/>
      <c r="T98" s="208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02" t="s">
        <v>167</v>
      </c>
      <c r="AU98" s="202" t="s">
        <v>22</v>
      </c>
      <c r="AV98" s="14" t="s">
        <v>163</v>
      </c>
      <c r="AW98" s="14" t="s">
        <v>36</v>
      </c>
      <c r="AX98" s="14" t="s">
        <v>81</v>
      </c>
      <c r="AY98" s="202" t="s">
        <v>156</v>
      </c>
    </row>
    <row r="99" s="2" customFormat="1" ht="37.8" customHeight="1">
      <c r="A99" s="39"/>
      <c r="B99" s="173"/>
      <c r="C99" s="174" t="s">
        <v>22</v>
      </c>
      <c r="D99" s="174" t="s">
        <v>158</v>
      </c>
      <c r="E99" s="175" t="s">
        <v>657</v>
      </c>
      <c r="F99" s="176" t="s">
        <v>658</v>
      </c>
      <c r="G99" s="177" t="s">
        <v>205</v>
      </c>
      <c r="H99" s="178">
        <v>3</v>
      </c>
      <c r="I99" s="179"/>
      <c r="J99" s="180">
        <f>ROUND(I99*H99,2)</f>
        <v>0</v>
      </c>
      <c r="K99" s="176" t="s">
        <v>162</v>
      </c>
      <c r="L99" s="40"/>
      <c r="M99" s="181" t="s">
        <v>3</v>
      </c>
      <c r="N99" s="182" t="s">
        <v>45</v>
      </c>
      <c r="O99" s="73"/>
      <c r="P99" s="183">
        <f>O99*H99</f>
        <v>0</v>
      </c>
      <c r="Q99" s="183">
        <v>0</v>
      </c>
      <c r="R99" s="183">
        <f>Q99*H99</f>
        <v>0</v>
      </c>
      <c r="S99" s="183">
        <v>0.32500000000000001</v>
      </c>
      <c r="T99" s="184">
        <f>S99*H99</f>
        <v>0.97500000000000009</v>
      </c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R99" s="185" t="s">
        <v>163</v>
      </c>
      <c r="AT99" s="185" t="s">
        <v>158</v>
      </c>
      <c r="AU99" s="185" t="s">
        <v>22</v>
      </c>
      <c r="AY99" s="20" t="s">
        <v>156</v>
      </c>
      <c r="BE99" s="186">
        <f>IF(N99="základní",J99,0)</f>
        <v>0</v>
      </c>
      <c r="BF99" s="186">
        <f>IF(N99="snížená",J99,0)</f>
        <v>0</v>
      </c>
      <c r="BG99" s="186">
        <f>IF(N99="zákl. přenesená",J99,0)</f>
        <v>0</v>
      </c>
      <c r="BH99" s="186">
        <f>IF(N99="sníž. přenesená",J99,0)</f>
        <v>0</v>
      </c>
      <c r="BI99" s="186">
        <f>IF(N99="nulová",J99,0)</f>
        <v>0</v>
      </c>
      <c r="BJ99" s="20" t="s">
        <v>81</v>
      </c>
      <c r="BK99" s="186">
        <f>ROUND(I99*H99,2)</f>
        <v>0</v>
      </c>
      <c r="BL99" s="20" t="s">
        <v>163</v>
      </c>
      <c r="BM99" s="185" t="s">
        <v>1157</v>
      </c>
    </row>
    <row r="100" s="2" customFormat="1">
      <c r="A100" s="39"/>
      <c r="B100" s="40"/>
      <c r="C100" s="39"/>
      <c r="D100" s="187" t="s">
        <v>165</v>
      </c>
      <c r="E100" s="39"/>
      <c r="F100" s="188" t="s">
        <v>660</v>
      </c>
      <c r="G100" s="39"/>
      <c r="H100" s="39"/>
      <c r="I100" s="189"/>
      <c r="J100" s="39"/>
      <c r="K100" s="39"/>
      <c r="L100" s="40"/>
      <c r="M100" s="190"/>
      <c r="N100" s="191"/>
      <c r="O100" s="73"/>
      <c r="P100" s="73"/>
      <c r="Q100" s="73"/>
      <c r="R100" s="73"/>
      <c r="S100" s="73"/>
      <c r="T100" s="74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T100" s="20" t="s">
        <v>165</v>
      </c>
      <c r="AU100" s="20" t="s">
        <v>22</v>
      </c>
    </row>
    <row r="101" s="2" customFormat="1" ht="37.8" customHeight="1">
      <c r="A101" s="39"/>
      <c r="B101" s="173"/>
      <c r="C101" s="174" t="s">
        <v>175</v>
      </c>
      <c r="D101" s="174" t="s">
        <v>158</v>
      </c>
      <c r="E101" s="175" t="s">
        <v>661</v>
      </c>
      <c r="F101" s="176" t="s">
        <v>662</v>
      </c>
      <c r="G101" s="177" t="s">
        <v>205</v>
      </c>
      <c r="H101" s="178">
        <v>3</v>
      </c>
      <c r="I101" s="179"/>
      <c r="J101" s="180">
        <f>ROUND(I101*H101,2)</f>
        <v>0</v>
      </c>
      <c r="K101" s="176" t="s">
        <v>162</v>
      </c>
      <c r="L101" s="40"/>
      <c r="M101" s="181" t="s">
        <v>3</v>
      </c>
      <c r="N101" s="182" t="s">
        <v>45</v>
      </c>
      <c r="O101" s="73"/>
      <c r="P101" s="183">
        <f>O101*H101</f>
        <v>0</v>
      </c>
      <c r="Q101" s="183">
        <v>0</v>
      </c>
      <c r="R101" s="183">
        <f>Q101*H101</f>
        <v>0</v>
      </c>
      <c r="S101" s="183">
        <v>0.22</v>
      </c>
      <c r="T101" s="184">
        <f>S101*H101</f>
        <v>0.66000000000000003</v>
      </c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R101" s="185" t="s">
        <v>163</v>
      </c>
      <c r="AT101" s="185" t="s">
        <v>158</v>
      </c>
      <c r="AU101" s="185" t="s">
        <v>22</v>
      </c>
      <c r="AY101" s="20" t="s">
        <v>156</v>
      </c>
      <c r="BE101" s="186">
        <f>IF(N101="základní",J101,0)</f>
        <v>0</v>
      </c>
      <c r="BF101" s="186">
        <f>IF(N101="snížená",J101,0)</f>
        <v>0</v>
      </c>
      <c r="BG101" s="186">
        <f>IF(N101="zákl. přenesená",J101,0)</f>
        <v>0</v>
      </c>
      <c r="BH101" s="186">
        <f>IF(N101="sníž. přenesená",J101,0)</f>
        <v>0</v>
      </c>
      <c r="BI101" s="186">
        <f>IF(N101="nulová",J101,0)</f>
        <v>0</v>
      </c>
      <c r="BJ101" s="20" t="s">
        <v>81</v>
      </c>
      <c r="BK101" s="186">
        <f>ROUND(I101*H101,2)</f>
        <v>0</v>
      </c>
      <c r="BL101" s="20" t="s">
        <v>163</v>
      </c>
      <c r="BM101" s="185" t="s">
        <v>1158</v>
      </c>
    </row>
    <row r="102" s="2" customFormat="1">
      <c r="A102" s="39"/>
      <c r="B102" s="40"/>
      <c r="C102" s="39"/>
      <c r="D102" s="187" t="s">
        <v>165</v>
      </c>
      <c r="E102" s="39"/>
      <c r="F102" s="188" t="s">
        <v>664</v>
      </c>
      <c r="G102" s="39"/>
      <c r="H102" s="39"/>
      <c r="I102" s="189"/>
      <c r="J102" s="39"/>
      <c r="K102" s="39"/>
      <c r="L102" s="40"/>
      <c r="M102" s="190"/>
      <c r="N102" s="191"/>
      <c r="O102" s="73"/>
      <c r="P102" s="73"/>
      <c r="Q102" s="73"/>
      <c r="R102" s="73"/>
      <c r="S102" s="73"/>
      <c r="T102" s="74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T102" s="20" t="s">
        <v>165</v>
      </c>
      <c r="AU102" s="20" t="s">
        <v>22</v>
      </c>
    </row>
    <row r="103" s="2" customFormat="1" ht="24.15" customHeight="1">
      <c r="A103" s="39"/>
      <c r="B103" s="173"/>
      <c r="C103" s="174" t="s">
        <v>163</v>
      </c>
      <c r="D103" s="174" t="s">
        <v>158</v>
      </c>
      <c r="E103" s="175" t="s">
        <v>665</v>
      </c>
      <c r="F103" s="176" t="s">
        <v>666</v>
      </c>
      <c r="G103" s="177" t="s">
        <v>205</v>
      </c>
      <c r="H103" s="178">
        <v>7.5</v>
      </c>
      <c r="I103" s="179"/>
      <c r="J103" s="180">
        <f>ROUND(I103*H103,2)</f>
        <v>0</v>
      </c>
      <c r="K103" s="176" t="s">
        <v>162</v>
      </c>
      <c r="L103" s="40"/>
      <c r="M103" s="181" t="s">
        <v>3</v>
      </c>
      <c r="N103" s="182" t="s">
        <v>45</v>
      </c>
      <c r="O103" s="73"/>
      <c r="P103" s="183">
        <f>O103*H103</f>
        <v>0</v>
      </c>
      <c r="Q103" s="183">
        <v>4.0000000000000003E-05</v>
      </c>
      <c r="R103" s="183">
        <f>Q103*H103</f>
        <v>0.00030000000000000003</v>
      </c>
      <c r="S103" s="183">
        <v>0.091999999999999998</v>
      </c>
      <c r="T103" s="184">
        <f>S103*H103</f>
        <v>0.68999999999999995</v>
      </c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R103" s="185" t="s">
        <v>163</v>
      </c>
      <c r="AT103" s="185" t="s">
        <v>158</v>
      </c>
      <c r="AU103" s="185" t="s">
        <v>22</v>
      </c>
      <c r="AY103" s="20" t="s">
        <v>156</v>
      </c>
      <c r="BE103" s="186">
        <f>IF(N103="základní",J103,0)</f>
        <v>0</v>
      </c>
      <c r="BF103" s="186">
        <f>IF(N103="snížená",J103,0)</f>
        <v>0</v>
      </c>
      <c r="BG103" s="186">
        <f>IF(N103="zákl. přenesená",J103,0)</f>
        <v>0</v>
      </c>
      <c r="BH103" s="186">
        <f>IF(N103="sníž. přenesená",J103,0)</f>
        <v>0</v>
      </c>
      <c r="BI103" s="186">
        <f>IF(N103="nulová",J103,0)</f>
        <v>0</v>
      </c>
      <c r="BJ103" s="20" t="s">
        <v>81</v>
      </c>
      <c r="BK103" s="186">
        <f>ROUND(I103*H103,2)</f>
        <v>0</v>
      </c>
      <c r="BL103" s="20" t="s">
        <v>163</v>
      </c>
      <c r="BM103" s="185" t="s">
        <v>1159</v>
      </c>
    </row>
    <row r="104" s="2" customFormat="1">
      <c r="A104" s="39"/>
      <c r="B104" s="40"/>
      <c r="C104" s="39"/>
      <c r="D104" s="187" t="s">
        <v>165</v>
      </c>
      <c r="E104" s="39"/>
      <c r="F104" s="188" t="s">
        <v>668</v>
      </c>
      <c r="G104" s="39"/>
      <c r="H104" s="39"/>
      <c r="I104" s="189"/>
      <c r="J104" s="39"/>
      <c r="K104" s="39"/>
      <c r="L104" s="40"/>
      <c r="M104" s="190"/>
      <c r="N104" s="191"/>
      <c r="O104" s="73"/>
      <c r="P104" s="73"/>
      <c r="Q104" s="73"/>
      <c r="R104" s="73"/>
      <c r="S104" s="73"/>
      <c r="T104" s="74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T104" s="20" t="s">
        <v>165</v>
      </c>
      <c r="AU104" s="20" t="s">
        <v>22</v>
      </c>
    </row>
    <row r="105" s="13" customFormat="1">
      <c r="A105" s="13"/>
      <c r="B105" s="192"/>
      <c r="C105" s="13"/>
      <c r="D105" s="193" t="s">
        <v>167</v>
      </c>
      <c r="E105" s="194" t="s">
        <v>3</v>
      </c>
      <c r="F105" s="195" t="s">
        <v>926</v>
      </c>
      <c r="G105" s="13"/>
      <c r="H105" s="196">
        <v>7.5</v>
      </c>
      <c r="I105" s="197"/>
      <c r="J105" s="13"/>
      <c r="K105" s="13"/>
      <c r="L105" s="192"/>
      <c r="M105" s="198"/>
      <c r="N105" s="199"/>
      <c r="O105" s="199"/>
      <c r="P105" s="199"/>
      <c r="Q105" s="199"/>
      <c r="R105" s="199"/>
      <c r="S105" s="199"/>
      <c r="T105" s="200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194" t="s">
        <v>167</v>
      </c>
      <c r="AU105" s="194" t="s">
        <v>22</v>
      </c>
      <c r="AV105" s="13" t="s">
        <v>22</v>
      </c>
      <c r="AW105" s="13" t="s">
        <v>36</v>
      </c>
      <c r="AX105" s="13" t="s">
        <v>74</v>
      </c>
      <c r="AY105" s="194" t="s">
        <v>156</v>
      </c>
    </row>
    <row r="106" s="14" customFormat="1">
      <c r="A106" s="14"/>
      <c r="B106" s="201"/>
      <c r="C106" s="14"/>
      <c r="D106" s="193" t="s">
        <v>167</v>
      </c>
      <c r="E106" s="202" t="s">
        <v>3</v>
      </c>
      <c r="F106" s="203" t="s">
        <v>174</v>
      </c>
      <c r="G106" s="14"/>
      <c r="H106" s="204">
        <v>7.5</v>
      </c>
      <c r="I106" s="205"/>
      <c r="J106" s="14"/>
      <c r="K106" s="14"/>
      <c r="L106" s="201"/>
      <c r="M106" s="206"/>
      <c r="N106" s="207"/>
      <c r="O106" s="207"/>
      <c r="P106" s="207"/>
      <c r="Q106" s="207"/>
      <c r="R106" s="207"/>
      <c r="S106" s="207"/>
      <c r="T106" s="208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02" t="s">
        <v>167</v>
      </c>
      <c r="AU106" s="202" t="s">
        <v>22</v>
      </c>
      <c r="AV106" s="14" t="s">
        <v>163</v>
      </c>
      <c r="AW106" s="14" t="s">
        <v>36</v>
      </c>
      <c r="AX106" s="14" t="s">
        <v>81</v>
      </c>
      <c r="AY106" s="202" t="s">
        <v>156</v>
      </c>
    </row>
    <row r="107" s="2" customFormat="1" ht="49.05" customHeight="1">
      <c r="A107" s="39"/>
      <c r="B107" s="173"/>
      <c r="C107" s="174" t="s">
        <v>186</v>
      </c>
      <c r="D107" s="174" t="s">
        <v>158</v>
      </c>
      <c r="E107" s="175" t="s">
        <v>176</v>
      </c>
      <c r="F107" s="176" t="s">
        <v>177</v>
      </c>
      <c r="G107" s="177" t="s">
        <v>161</v>
      </c>
      <c r="H107" s="178">
        <v>1.5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0.036900000000000002</v>
      </c>
      <c r="R107" s="183">
        <f>Q107*H107</f>
        <v>0.055350000000000003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1160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179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2" customFormat="1" ht="16.5" customHeight="1">
      <c r="A109" s="39"/>
      <c r="B109" s="173"/>
      <c r="C109" s="174" t="s">
        <v>191</v>
      </c>
      <c r="D109" s="174" t="s">
        <v>158</v>
      </c>
      <c r="E109" s="175" t="s">
        <v>181</v>
      </c>
      <c r="F109" s="176" t="s">
        <v>182</v>
      </c>
      <c r="G109" s="177" t="s">
        <v>161</v>
      </c>
      <c r="H109" s="178">
        <v>7</v>
      </c>
      <c r="I109" s="179"/>
      <c r="J109" s="180">
        <f>ROUND(I109*H109,2)</f>
        <v>0</v>
      </c>
      <c r="K109" s="176" t="s">
        <v>162</v>
      </c>
      <c r="L109" s="40"/>
      <c r="M109" s="181" t="s">
        <v>3</v>
      </c>
      <c r="N109" s="182" t="s">
        <v>45</v>
      </c>
      <c r="O109" s="73"/>
      <c r="P109" s="183">
        <f>O109*H109</f>
        <v>0</v>
      </c>
      <c r="Q109" s="183">
        <v>0.00055999999999999995</v>
      </c>
      <c r="R109" s="183">
        <f>Q109*H109</f>
        <v>0.0039199999999999999</v>
      </c>
      <c r="S109" s="183">
        <v>0</v>
      </c>
      <c r="T109" s="184">
        <f>S109*H109</f>
        <v>0</v>
      </c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R109" s="185" t="s">
        <v>163</v>
      </c>
      <c r="AT109" s="185" t="s">
        <v>158</v>
      </c>
      <c r="AU109" s="185" t="s">
        <v>22</v>
      </c>
      <c r="AY109" s="20" t="s">
        <v>156</v>
      </c>
      <c r="BE109" s="186">
        <f>IF(N109="základní",J109,0)</f>
        <v>0</v>
      </c>
      <c r="BF109" s="186">
        <f>IF(N109="snížená",J109,0)</f>
        <v>0</v>
      </c>
      <c r="BG109" s="186">
        <f>IF(N109="zákl. přenesená",J109,0)</f>
        <v>0</v>
      </c>
      <c r="BH109" s="186">
        <f>IF(N109="sníž. přenesená",J109,0)</f>
        <v>0</v>
      </c>
      <c r="BI109" s="186">
        <f>IF(N109="nulová",J109,0)</f>
        <v>0</v>
      </c>
      <c r="BJ109" s="20" t="s">
        <v>81</v>
      </c>
      <c r="BK109" s="186">
        <f>ROUND(I109*H109,2)</f>
        <v>0</v>
      </c>
      <c r="BL109" s="20" t="s">
        <v>163</v>
      </c>
      <c r="BM109" s="185" t="s">
        <v>1161</v>
      </c>
    </row>
    <row r="110" s="2" customFormat="1">
      <c r="A110" s="39"/>
      <c r="B110" s="40"/>
      <c r="C110" s="39"/>
      <c r="D110" s="187" t="s">
        <v>165</v>
      </c>
      <c r="E110" s="39"/>
      <c r="F110" s="188" t="s">
        <v>184</v>
      </c>
      <c r="G110" s="39"/>
      <c r="H110" s="39"/>
      <c r="I110" s="189"/>
      <c r="J110" s="39"/>
      <c r="K110" s="39"/>
      <c r="L110" s="40"/>
      <c r="M110" s="190"/>
      <c r="N110" s="191"/>
      <c r="O110" s="73"/>
      <c r="P110" s="73"/>
      <c r="Q110" s="73"/>
      <c r="R110" s="73"/>
      <c r="S110" s="73"/>
      <c r="T110" s="74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T110" s="20" t="s">
        <v>165</v>
      </c>
      <c r="AU110" s="20" t="s">
        <v>22</v>
      </c>
    </row>
    <row r="111" s="13" customFormat="1">
      <c r="A111" s="13"/>
      <c r="B111" s="192"/>
      <c r="C111" s="13"/>
      <c r="D111" s="193" t="s">
        <v>167</v>
      </c>
      <c r="E111" s="194" t="s">
        <v>3</v>
      </c>
      <c r="F111" s="195" t="s">
        <v>1162</v>
      </c>
      <c r="G111" s="13"/>
      <c r="H111" s="196">
        <v>7</v>
      </c>
      <c r="I111" s="197"/>
      <c r="J111" s="13"/>
      <c r="K111" s="13"/>
      <c r="L111" s="192"/>
      <c r="M111" s="198"/>
      <c r="N111" s="199"/>
      <c r="O111" s="199"/>
      <c r="P111" s="199"/>
      <c r="Q111" s="199"/>
      <c r="R111" s="199"/>
      <c r="S111" s="199"/>
      <c r="T111" s="200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194" t="s">
        <v>167</v>
      </c>
      <c r="AU111" s="194" t="s">
        <v>22</v>
      </c>
      <c r="AV111" s="13" t="s">
        <v>22</v>
      </c>
      <c r="AW111" s="13" t="s">
        <v>36</v>
      </c>
      <c r="AX111" s="13" t="s">
        <v>74</v>
      </c>
      <c r="AY111" s="194" t="s">
        <v>156</v>
      </c>
    </row>
    <row r="112" s="14" customFormat="1">
      <c r="A112" s="14"/>
      <c r="B112" s="201"/>
      <c r="C112" s="14"/>
      <c r="D112" s="193" t="s">
        <v>167</v>
      </c>
      <c r="E112" s="202" t="s">
        <v>3</v>
      </c>
      <c r="F112" s="203" t="s">
        <v>174</v>
      </c>
      <c r="G112" s="14"/>
      <c r="H112" s="204">
        <v>7</v>
      </c>
      <c r="I112" s="205"/>
      <c r="J112" s="14"/>
      <c r="K112" s="14"/>
      <c r="L112" s="201"/>
      <c r="M112" s="206"/>
      <c r="N112" s="207"/>
      <c r="O112" s="207"/>
      <c r="P112" s="207"/>
      <c r="Q112" s="207"/>
      <c r="R112" s="207"/>
      <c r="S112" s="207"/>
      <c r="T112" s="208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02" t="s">
        <v>167</v>
      </c>
      <c r="AU112" s="202" t="s">
        <v>22</v>
      </c>
      <c r="AV112" s="14" t="s">
        <v>163</v>
      </c>
      <c r="AW112" s="14" t="s">
        <v>36</v>
      </c>
      <c r="AX112" s="14" t="s">
        <v>81</v>
      </c>
      <c r="AY112" s="202" t="s">
        <v>156</v>
      </c>
    </row>
    <row r="113" s="2" customFormat="1" ht="16.5" customHeight="1">
      <c r="A113" s="39"/>
      <c r="B113" s="173"/>
      <c r="C113" s="174" t="s">
        <v>197</v>
      </c>
      <c r="D113" s="174" t="s">
        <v>158</v>
      </c>
      <c r="E113" s="175" t="s">
        <v>187</v>
      </c>
      <c r="F113" s="176" t="s">
        <v>188</v>
      </c>
      <c r="G113" s="177" t="s">
        <v>161</v>
      </c>
      <c r="H113" s="178">
        <v>7</v>
      </c>
      <c r="I113" s="179"/>
      <c r="J113" s="180">
        <f>ROUND(I113*H113,2)</f>
        <v>0</v>
      </c>
      <c r="K113" s="176" t="s">
        <v>162</v>
      </c>
      <c r="L113" s="40"/>
      <c r="M113" s="181" t="s">
        <v>3</v>
      </c>
      <c r="N113" s="182" t="s">
        <v>45</v>
      </c>
      <c r="O113" s="73"/>
      <c r="P113" s="183">
        <f>O113*H113</f>
        <v>0</v>
      </c>
      <c r="Q113" s="183">
        <v>0</v>
      </c>
      <c r="R113" s="183">
        <f>Q113*H113</f>
        <v>0</v>
      </c>
      <c r="S113" s="183">
        <v>0</v>
      </c>
      <c r="T113" s="184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185" t="s">
        <v>163</v>
      </c>
      <c r="AT113" s="185" t="s">
        <v>158</v>
      </c>
      <c r="AU113" s="185" t="s">
        <v>22</v>
      </c>
      <c r="AY113" s="20" t="s">
        <v>156</v>
      </c>
      <c r="BE113" s="186">
        <f>IF(N113="základní",J113,0)</f>
        <v>0</v>
      </c>
      <c r="BF113" s="186">
        <f>IF(N113="snížená",J113,0)</f>
        <v>0</v>
      </c>
      <c r="BG113" s="186">
        <f>IF(N113="zákl. přenesená",J113,0)</f>
        <v>0</v>
      </c>
      <c r="BH113" s="186">
        <f>IF(N113="sníž. přenesená",J113,0)</f>
        <v>0</v>
      </c>
      <c r="BI113" s="186">
        <f>IF(N113="nulová",J113,0)</f>
        <v>0</v>
      </c>
      <c r="BJ113" s="20" t="s">
        <v>81</v>
      </c>
      <c r="BK113" s="186">
        <f>ROUND(I113*H113,2)</f>
        <v>0</v>
      </c>
      <c r="BL113" s="20" t="s">
        <v>163</v>
      </c>
      <c r="BM113" s="185" t="s">
        <v>1163</v>
      </c>
    </row>
    <row r="114" s="2" customFormat="1">
      <c r="A114" s="39"/>
      <c r="B114" s="40"/>
      <c r="C114" s="39"/>
      <c r="D114" s="187" t="s">
        <v>165</v>
      </c>
      <c r="E114" s="39"/>
      <c r="F114" s="188" t="s">
        <v>190</v>
      </c>
      <c r="G114" s="39"/>
      <c r="H114" s="39"/>
      <c r="I114" s="189"/>
      <c r="J114" s="39"/>
      <c r="K114" s="39"/>
      <c r="L114" s="40"/>
      <c r="M114" s="190"/>
      <c r="N114" s="191"/>
      <c r="O114" s="73"/>
      <c r="P114" s="73"/>
      <c r="Q114" s="73"/>
      <c r="R114" s="73"/>
      <c r="S114" s="73"/>
      <c r="T114" s="74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20" t="s">
        <v>165</v>
      </c>
      <c r="AU114" s="20" t="s">
        <v>22</v>
      </c>
    </row>
    <row r="115" s="2" customFormat="1" ht="24.15" customHeight="1">
      <c r="A115" s="39"/>
      <c r="B115" s="173"/>
      <c r="C115" s="174" t="s">
        <v>202</v>
      </c>
      <c r="D115" s="174" t="s">
        <v>158</v>
      </c>
      <c r="E115" s="175" t="s">
        <v>678</v>
      </c>
      <c r="F115" s="176" t="s">
        <v>679</v>
      </c>
      <c r="G115" s="177" t="s">
        <v>161</v>
      </c>
      <c r="H115" s="178">
        <v>7</v>
      </c>
      <c r="I115" s="179"/>
      <c r="J115" s="180">
        <f>ROUND(I115*H115,2)</f>
        <v>0</v>
      </c>
      <c r="K115" s="176" t="s">
        <v>162</v>
      </c>
      <c r="L115" s="40"/>
      <c r="M115" s="181" t="s">
        <v>3</v>
      </c>
      <c r="N115" s="182" t="s">
        <v>45</v>
      </c>
      <c r="O115" s="73"/>
      <c r="P115" s="183">
        <f>O115*H115</f>
        <v>0</v>
      </c>
      <c r="Q115" s="183">
        <v>0.00010000000000000001</v>
      </c>
      <c r="R115" s="183">
        <f>Q115*H115</f>
        <v>0.00069999999999999999</v>
      </c>
      <c r="S115" s="183">
        <v>0</v>
      </c>
      <c r="T115" s="184">
        <f>S115*H115</f>
        <v>0</v>
      </c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R115" s="185" t="s">
        <v>163</v>
      </c>
      <c r="AT115" s="185" t="s">
        <v>158</v>
      </c>
      <c r="AU115" s="185" t="s">
        <v>22</v>
      </c>
      <c r="AY115" s="20" t="s">
        <v>156</v>
      </c>
      <c r="BE115" s="186">
        <f>IF(N115="základní",J115,0)</f>
        <v>0</v>
      </c>
      <c r="BF115" s="186">
        <f>IF(N115="snížená",J115,0)</f>
        <v>0</v>
      </c>
      <c r="BG115" s="186">
        <f>IF(N115="zákl. přenesená",J115,0)</f>
        <v>0</v>
      </c>
      <c r="BH115" s="186">
        <f>IF(N115="sníž. přenesená",J115,0)</f>
        <v>0</v>
      </c>
      <c r="BI115" s="186">
        <f>IF(N115="nulová",J115,0)</f>
        <v>0</v>
      </c>
      <c r="BJ115" s="20" t="s">
        <v>81</v>
      </c>
      <c r="BK115" s="186">
        <f>ROUND(I115*H115,2)</f>
        <v>0</v>
      </c>
      <c r="BL115" s="20" t="s">
        <v>163</v>
      </c>
      <c r="BM115" s="185" t="s">
        <v>1164</v>
      </c>
    </row>
    <row r="116" s="2" customFormat="1">
      <c r="A116" s="39"/>
      <c r="B116" s="40"/>
      <c r="C116" s="39"/>
      <c r="D116" s="187" t="s">
        <v>165</v>
      </c>
      <c r="E116" s="39"/>
      <c r="F116" s="188" t="s">
        <v>681</v>
      </c>
      <c r="G116" s="39"/>
      <c r="H116" s="39"/>
      <c r="I116" s="189"/>
      <c r="J116" s="39"/>
      <c r="K116" s="39"/>
      <c r="L116" s="40"/>
      <c r="M116" s="190"/>
      <c r="N116" s="191"/>
      <c r="O116" s="73"/>
      <c r="P116" s="73"/>
      <c r="Q116" s="73"/>
      <c r="R116" s="73"/>
      <c r="S116" s="73"/>
      <c r="T116" s="74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T116" s="20" t="s">
        <v>165</v>
      </c>
      <c r="AU116" s="20" t="s">
        <v>22</v>
      </c>
    </row>
    <row r="117" s="13" customFormat="1">
      <c r="A117" s="13"/>
      <c r="B117" s="192"/>
      <c r="C117" s="13"/>
      <c r="D117" s="193" t="s">
        <v>167</v>
      </c>
      <c r="E117" s="194" t="s">
        <v>3</v>
      </c>
      <c r="F117" s="195" t="s">
        <v>933</v>
      </c>
      <c r="G117" s="13"/>
      <c r="H117" s="196">
        <v>7</v>
      </c>
      <c r="I117" s="197"/>
      <c r="J117" s="13"/>
      <c r="K117" s="13"/>
      <c r="L117" s="192"/>
      <c r="M117" s="198"/>
      <c r="N117" s="199"/>
      <c r="O117" s="199"/>
      <c r="P117" s="199"/>
      <c r="Q117" s="199"/>
      <c r="R117" s="199"/>
      <c r="S117" s="199"/>
      <c r="T117" s="200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194" t="s">
        <v>167</v>
      </c>
      <c r="AU117" s="194" t="s">
        <v>22</v>
      </c>
      <c r="AV117" s="13" t="s">
        <v>22</v>
      </c>
      <c r="AW117" s="13" t="s">
        <v>36</v>
      </c>
      <c r="AX117" s="13" t="s">
        <v>74</v>
      </c>
      <c r="AY117" s="194" t="s">
        <v>156</v>
      </c>
    </row>
    <row r="118" s="14" customFormat="1">
      <c r="A118" s="14"/>
      <c r="B118" s="201"/>
      <c r="C118" s="14"/>
      <c r="D118" s="193" t="s">
        <v>167</v>
      </c>
      <c r="E118" s="202" t="s">
        <v>3</v>
      </c>
      <c r="F118" s="203" t="s">
        <v>174</v>
      </c>
      <c r="G118" s="14"/>
      <c r="H118" s="204">
        <v>7</v>
      </c>
      <c r="I118" s="205"/>
      <c r="J118" s="14"/>
      <c r="K118" s="14"/>
      <c r="L118" s="201"/>
      <c r="M118" s="206"/>
      <c r="N118" s="207"/>
      <c r="O118" s="207"/>
      <c r="P118" s="207"/>
      <c r="Q118" s="207"/>
      <c r="R118" s="207"/>
      <c r="S118" s="207"/>
      <c r="T118" s="208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02" t="s">
        <v>167</v>
      </c>
      <c r="AU118" s="202" t="s">
        <v>22</v>
      </c>
      <c r="AV118" s="14" t="s">
        <v>163</v>
      </c>
      <c r="AW118" s="14" t="s">
        <v>36</v>
      </c>
      <c r="AX118" s="14" t="s">
        <v>81</v>
      </c>
      <c r="AY118" s="202" t="s">
        <v>156</v>
      </c>
    </row>
    <row r="119" s="2" customFormat="1" ht="24.15" customHeight="1">
      <c r="A119" s="39"/>
      <c r="B119" s="173"/>
      <c r="C119" s="174" t="s">
        <v>209</v>
      </c>
      <c r="D119" s="174" t="s">
        <v>158</v>
      </c>
      <c r="E119" s="175" t="s">
        <v>684</v>
      </c>
      <c r="F119" s="176" t="s">
        <v>685</v>
      </c>
      <c r="G119" s="177" t="s">
        <v>161</v>
      </c>
      <c r="H119" s="178">
        <v>7</v>
      </c>
      <c r="I119" s="179"/>
      <c r="J119" s="180">
        <f>ROUND(I119*H119,2)</f>
        <v>0</v>
      </c>
      <c r="K119" s="176" t="s">
        <v>162</v>
      </c>
      <c r="L119" s="40"/>
      <c r="M119" s="181" t="s">
        <v>3</v>
      </c>
      <c r="N119" s="182" t="s">
        <v>45</v>
      </c>
      <c r="O119" s="73"/>
      <c r="P119" s="183">
        <f>O119*H119</f>
        <v>0</v>
      </c>
      <c r="Q119" s="183">
        <v>0</v>
      </c>
      <c r="R119" s="183">
        <f>Q119*H119</f>
        <v>0</v>
      </c>
      <c r="S119" s="183">
        <v>0</v>
      </c>
      <c r="T119" s="184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185" t="s">
        <v>163</v>
      </c>
      <c r="AT119" s="185" t="s">
        <v>158</v>
      </c>
      <c r="AU119" s="185" t="s">
        <v>22</v>
      </c>
      <c r="AY119" s="20" t="s">
        <v>156</v>
      </c>
      <c r="BE119" s="186">
        <f>IF(N119="základní",J119,0)</f>
        <v>0</v>
      </c>
      <c r="BF119" s="186">
        <f>IF(N119="snížená",J119,0)</f>
        <v>0</v>
      </c>
      <c r="BG119" s="186">
        <f>IF(N119="zákl. přenesená",J119,0)</f>
        <v>0</v>
      </c>
      <c r="BH119" s="186">
        <f>IF(N119="sníž. přenesená",J119,0)</f>
        <v>0</v>
      </c>
      <c r="BI119" s="186">
        <f>IF(N119="nulová",J119,0)</f>
        <v>0</v>
      </c>
      <c r="BJ119" s="20" t="s">
        <v>81</v>
      </c>
      <c r="BK119" s="186">
        <f>ROUND(I119*H119,2)</f>
        <v>0</v>
      </c>
      <c r="BL119" s="20" t="s">
        <v>163</v>
      </c>
      <c r="BM119" s="185" t="s">
        <v>1165</v>
      </c>
    </row>
    <row r="120" s="2" customFormat="1">
      <c r="A120" s="39"/>
      <c r="B120" s="40"/>
      <c r="C120" s="39"/>
      <c r="D120" s="187" t="s">
        <v>165</v>
      </c>
      <c r="E120" s="39"/>
      <c r="F120" s="188" t="s">
        <v>687</v>
      </c>
      <c r="G120" s="39"/>
      <c r="H120" s="39"/>
      <c r="I120" s="189"/>
      <c r="J120" s="39"/>
      <c r="K120" s="39"/>
      <c r="L120" s="40"/>
      <c r="M120" s="190"/>
      <c r="N120" s="191"/>
      <c r="O120" s="73"/>
      <c r="P120" s="73"/>
      <c r="Q120" s="73"/>
      <c r="R120" s="73"/>
      <c r="S120" s="73"/>
      <c r="T120" s="74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20" t="s">
        <v>165</v>
      </c>
      <c r="AU120" s="20" t="s">
        <v>22</v>
      </c>
    </row>
    <row r="121" s="2" customFormat="1" ht="16.5" customHeight="1">
      <c r="A121" s="39"/>
      <c r="B121" s="173"/>
      <c r="C121" s="174" t="s">
        <v>221</v>
      </c>
      <c r="D121" s="174" t="s">
        <v>158</v>
      </c>
      <c r="E121" s="175" t="s">
        <v>192</v>
      </c>
      <c r="F121" s="176" t="s">
        <v>193</v>
      </c>
      <c r="G121" s="177" t="s">
        <v>161</v>
      </c>
      <c r="H121" s="178">
        <v>3.1000000000000001</v>
      </c>
      <c r="I121" s="179"/>
      <c r="J121" s="180">
        <f>ROUND(I121*H121,2)</f>
        <v>0</v>
      </c>
      <c r="K121" s="176" t="s">
        <v>162</v>
      </c>
      <c r="L121" s="40"/>
      <c r="M121" s="181" t="s">
        <v>3</v>
      </c>
      <c r="N121" s="182" t="s">
        <v>45</v>
      </c>
      <c r="O121" s="73"/>
      <c r="P121" s="183">
        <f>O121*H121</f>
        <v>0</v>
      </c>
      <c r="Q121" s="183">
        <v>0.00046999999999999999</v>
      </c>
      <c r="R121" s="183">
        <f>Q121*H121</f>
        <v>0.001457</v>
      </c>
      <c r="S121" s="183">
        <v>0</v>
      </c>
      <c r="T121" s="184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185" t="s">
        <v>163</v>
      </c>
      <c r="AT121" s="185" t="s">
        <v>158</v>
      </c>
      <c r="AU121" s="185" t="s">
        <v>22</v>
      </c>
      <c r="AY121" s="20" t="s">
        <v>156</v>
      </c>
      <c r="BE121" s="186">
        <f>IF(N121="základní",J121,0)</f>
        <v>0</v>
      </c>
      <c r="BF121" s="186">
        <f>IF(N121="snížená",J121,0)</f>
        <v>0</v>
      </c>
      <c r="BG121" s="186">
        <f>IF(N121="zákl. přenesená",J121,0)</f>
        <v>0</v>
      </c>
      <c r="BH121" s="186">
        <f>IF(N121="sníž. přenesená",J121,0)</f>
        <v>0</v>
      </c>
      <c r="BI121" s="186">
        <f>IF(N121="nulová",J121,0)</f>
        <v>0</v>
      </c>
      <c r="BJ121" s="20" t="s">
        <v>81</v>
      </c>
      <c r="BK121" s="186">
        <f>ROUND(I121*H121,2)</f>
        <v>0</v>
      </c>
      <c r="BL121" s="20" t="s">
        <v>163</v>
      </c>
      <c r="BM121" s="185" t="s">
        <v>1166</v>
      </c>
    </row>
    <row r="122" s="2" customFormat="1">
      <c r="A122" s="39"/>
      <c r="B122" s="40"/>
      <c r="C122" s="39"/>
      <c r="D122" s="187" t="s">
        <v>165</v>
      </c>
      <c r="E122" s="39"/>
      <c r="F122" s="188" t="s">
        <v>195</v>
      </c>
      <c r="G122" s="39"/>
      <c r="H122" s="39"/>
      <c r="I122" s="189"/>
      <c r="J122" s="39"/>
      <c r="K122" s="39"/>
      <c r="L122" s="40"/>
      <c r="M122" s="190"/>
      <c r="N122" s="191"/>
      <c r="O122" s="73"/>
      <c r="P122" s="73"/>
      <c r="Q122" s="73"/>
      <c r="R122" s="73"/>
      <c r="S122" s="73"/>
      <c r="T122" s="74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20" t="s">
        <v>165</v>
      </c>
      <c r="AU122" s="20" t="s">
        <v>22</v>
      </c>
    </row>
    <row r="123" s="13" customFormat="1">
      <c r="A123" s="13"/>
      <c r="B123" s="192"/>
      <c r="C123" s="13"/>
      <c r="D123" s="193" t="s">
        <v>167</v>
      </c>
      <c r="E123" s="194" t="s">
        <v>3</v>
      </c>
      <c r="F123" s="195" t="s">
        <v>196</v>
      </c>
      <c r="G123" s="13"/>
      <c r="H123" s="196">
        <v>3.1000000000000001</v>
      </c>
      <c r="I123" s="197"/>
      <c r="J123" s="13"/>
      <c r="K123" s="13"/>
      <c r="L123" s="192"/>
      <c r="M123" s="198"/>
      <c r="N123" s="199"/>
      <c r="O123" s="199"/>
      <c r="P123" s="199"/>
      <c r="Q123" s="199"/>
      <c r="R123" s="199"/>
      <c r="S123" s="199"/>
      <c r="T123" s="200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194" t="s">
        <v>167</v>
      </c>
      <c r="AU123" s="194" t="s">
        <v>22</v>
      </c>
      <c r="AV123" s="13" t="s">
        <v>22</v>
      </c>
      <c r="AW123" s="13" t="s">
        <v>36</v>
      </c>
      <c r="AX123" s="13" t="s">
        <v>74</v>
      </c>
      <c r="AY123" s="194" t="s">
        <v>156</v>
      </c>
    </row>
    <row r="124" s="14" customFormat="1">
      <c r="A124" s="14"/>
      <c r="B124" s="201"/>
      <c r="C124" s="14"/>
      <c r="D124" s="193" t="s">
        <v>167</v>
      </c>
      <c r="E124" s="202" t="s">
        <v>3</v>
      </c>
      <c r="F124" s="203" t="s">
        <v>174</v>
      </c>
      <c r="G124" s="14"/>
      <c r="H124" s="204">
        <v>3.1000000000000001</v>
      </c>
      <c r="I124" s="205"/>
      <c r="J124" s="14"/>
      <c r="K124" s="14"/>
      <c r="L124" s="201"/>
      <c r="M124" s="206"/>
      <c r="N124" s="207"/>
      <c r="O124" s="207"/>
      <c r="P124" s="207"/>
      <c r="Q124" s="207"/>
      <c r="R124" s="207"/>
      <c r="S124" s="207"/>
      <c r="T124" s="208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02" t="s">
        <v>167</v>
      </c>
      <c r="AU124" s="202" t="s">
        <v>22</v>
      </c>
      <c r="AV124" s="14" t="s">
        <v>163</v>
      </c>
      <c r="AW124" s="14" t="s">
        <v>36</v>
      </c>
      <c r="AX124" s="14" t="s">
        <v>81</v>
      </c>
      <c r="AY124" s="202" t="s">
        <v>156</v>
      </c>
    </row>
    <row r="125" s="2" customFormat="1" ht="16.5" customHeight="1">
      <c r="A125" s="39"/>
      <c r="B125" s="173"/>
      <c r="C125" s="174" t="s">
        <v>227</v>
      </c>
      <c r="D125" s="174" t="s">
        <v>158</v>
      </c>
      <c r="E125" s="175" t="s">
        <v>198</v>
      </c>
      <c r="F125" s="176" t="s">
        <v>199</v>
      </c>
      <c r="G125" s="177" t="s">
        <v>161</v>
      </c>
      <c r="H125" s="178">
        <v>3.1000000000000001</v>
      </c>
      <c r="I125" s="179"/>
      <c r="J125" s="180">
        <f>ROUND(I125*H125,2)</f>
        <v>0</v>
      </c>
      <c r="K125" s="176" t="s">
        <v>162</v>
      </c>
      <c r="L125" s="40"/>
      <c r="M125" s="181" t="s">
        <v>3</v>
      </c>
      <c r="N125" s="182" t="s">
        <v>45</v>
      </c>
      <c r="O125" s="73"/>
      <c r="P125" s="183">
        <f>O125*H125</f>
        <v>0</v>
      </c>
      <c r="Q125" s="183">
        <v>0</v>
      </c>
      <c r="R125" s="183">
        <f>Q125*H125</f>
        <v>0</v>
      </c>
      <c r="S125" s="183">
        <v>0</v>
      </c>
      <c r="T125" s="184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185" t="s">
        <v>163</v>
      </c>
      <c r="AT125" s="185" t="s">
        <v>158</v>
      </c>
      <c r="AU125" s="185" t="s">
        <v>22</v>
      </c>
      <c r="AY125" s="20" t="s">
        <v>156</v>
      </c>
      <c r="BE125" s="186">
        <f>IF(N125="základní",J125,0)</f>
        <v>0</v>
      </c>
      <c r="BF125" s="186">
        <f>IF(N125="snížená",J125,0)</f>
        <v>0</v>
      </c>
      <c r="BG125" s="186">
        <f>IF(N125="zákl. přenesená",J125,0)</f>
        <v>0</v>
      </c>
      <c r="BH125" s="186">
        <f>IF(N125="sníž. přenesená",J125,0)</f>
        <v>0</v>
      </c>
      <c r="BI125" s="186">
        <f>IF(N125="nulová",J125,0)</f>
        <v>0</v>
      </c>
      <c r="BJ125" s="20" t="s">
        <v>81</v>
      </c>
      <c r="BK125" s="186">
        <f>ROUND(I125*H125,2)</f>
        <v>0</v>
      </c>
      <c r="BL125" s="20" t="s">
        <v>163</v>
      </c>
      <c r="BM125" s="185" t="s">
        <v>1167</v>
      </c>
    </row>
    <row r="126" s="2" customFormat="1">
      <c r="A126" s="39"/>
      <c r="B126" s="40"/>
      <c r="C126" s="39"/>
      <c r="D126" s="187" t="s">
        <v>165</v>
      </c>
      <c r="E126" s="39"/>
      <c r="F126" s="188" t="s">
        <v>201</v>
      </c>
      <c r="G126" s="39"/>
      <c r="H126" s="39"/>
      <c r="I126" s="189"/>
      <c r="J126" s="39"/>
      <c r="K126" s="39"/>
      <c r="L126" s="40"/>
      <c r="M126" s="190"/>
      <c r="N126" s="191"/>
      <c r="O126" s="73"/>
      <c r="P126" s="73"/>
      <c r="Q126" s="73"/>
      <c r="R126" s="73"/>
      <c r="S126" s="73"/>
      <c r="T126" s="74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20" t="s">
        <v>165</v>
      </c>
      <c r="AU126" s="20" t="s">
        <v>22</v>
      </c>
    </row>
    <row r="127" s="2" customFormat="1" ht="16.5" customHeight="1">
      <c r="A127" s="39"/>
      <c r="B127" s="173"/>
      <c r="C127" s="174" t="s">
        <v>233</v>
      </c>
      <c r="D127" s="174" t="s">
        <v>158</v>
      </c>
      <c r="E127" s="175" t="s">
        <v>203</v>
      </c>
      <c r="F127" s="176" t="s">
        <v>204</v>
      </c>
      <c r="G127" s="177" t="s">
        <v>205</v>
      </c>
      <c r="H127" s="178">
        <v>3</v>
      </c>
      <c r="I127" s="179"/>
      <c r="J127" s="180">
        <f>ROUND(I127*H127,2)</f>
        <v>0</v>
      </c>
      <c r="K127" s="176" t="s">
        <v>162</v>
      </c>
      <c r="L127" s="40"/>
      <c r="M127" s="181" t="s">
        <v>3</v>
      </c>
      <c r="N127" s="182" t="s">
        <v>45</v>
      </c>
      <c r="O127" s="73"/>
      <c r="P127" s="183">
        <f>O127*H127</f>
        <v>0</v>
      </c>
      <c r="Q127" s="183">
        <v>0</v>
      </c>
      <c r="R127" s="183">
        <f>Q127*H127</f>
        <v>0</v>
      </c>
      <c r="S127" s="183">
        <v>0</v>
      </c>
      <c r="T127" s="184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185" t="s">
        <v>163</v>
      </c>
      <c r="AT127" s="185" t="s">
        <v>158</v>
      </c>
      <c r="AU127" s="185" t="s">
        <v>22</v>
      </c>
      <c r="AY127" s="20" t="s">
        <v>156</v>
      </c>
      <c r="BE127" s="186">
        <f>IF(N127="základní",J127,0)</f>
        <v>0</v>
      </c>
      <c r="BF127" s="186">
        <f>IF(N127="snížená",J127,0)</f>
        <v>0</v>
      </c>
      <c r="BG127" s="186">
        <f>IF(N127="zákl. přenesená",J127,0)</f>
        <v>0</v>
      </c>
      <c r="BH127" s="186">
        <f>IF(N127="sníž. přenesená",J127,0)</f>
        <v>0</v>
      </c>
      <c r="BI127" s="186">
        <f>IF(N127="nulová",J127,0)</f>
        <v>0</v>
      </c>
      <c r="BJ127" s="20" t="s">
        <v>81</v>
      </c>
      <c r="BK127" s="186">
        <f>ROUND(I127*H127,2)</f>
        <v>0</v>
      </c>
      <c r="BL127" s="20" t="s">
        <v>163</v>
      </c>
      <c r="BM127" s="185" t="s">
        <v>1168</v>
      </c>
    </row>
    <row r="128" s="2" customFormat="1">
      <c r="A128" s="39"/>
      <c r="B128" s="40"/>
      <c r="C128" s="39"/>
      <c r="D128" s="187" t="s">
        <v>165</v>
      </c>
      <c r="E128" s="39"/>
      <c r="F128" s="188" t="s">
        <v>207</v>
      </c>
      <c r="G128" s="39"/>
      <c r="H128" s="39"/>
      <c r="I128" s="189"/>
      <c r="J128" s="39"/>
      <c r="K128" s="39"/>
      <c r="L128" s="40"/>
      <c r="M128" s="190"/>
      <c r="N128" s="191"/>
      <c r="O128" s="73"/>
      <c r="P128" s="73"/>
      <c r="Q128" s="73"/>
      <c r="R128" s="73"/>
      <c r="S128" s="73"/>
      <c r="T128" s="7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20" t="s">
        <v>165</v>
      </c>
      <c r="AU128" s="20" t="s">
        <v>22</v>
      </c>
    </row>
    <row r="129" s="13" customFormat="1">
      <c r="A129" s="13"/>
      <c r="B129" s="192"/>
      <c r="C129" s="13"/>
      <c r="D129" s="193" t="s">
        <v>167</v>
      </c>
      <c r="E129" s="194" t="s">
        <v>3</v>
      </c>
      <c r="F129" s="195" t="s">
        <v>922</v>
      </c>
      <c r="G129" s="13"/>
      <c r="H129" s="196">
        <v>3</v>
      </c>
      <c r="I129" s="197"/>
      <c r="J129" s="13"/>
      <c r="K129" s="13"/>
      <c r="L129" s="192"/>
      <c r="M129" s="198"/>
      <c r="N129" s="199"/>
      <c r="O129" s="199"/>
      <c r="P129" s="199"/>
      <c r="Q129" s="199"/>
      <c r="R129" s="199"/>
      <c r="S129" s="199"/>
      <c r="T129" s="200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94" t="s">
        <v>167</v>
      </c>
      <c r="AU129" s="194" t="s">
        <v>22</v>
      </c>
      <c r="AV129" s="13" t="s">
        <v>22</v>
      </c>
      <c r="AW129" s="13" t="s">
        <v>36</v>
      </c>
      <c r="AX129" s="13" t="s">
        <v>74</v>
      </c>
      <c r="AY129" s="194" t="s">
        <v>156</v>
      </c>
    </row>
    <row r="130" s="14" customFormat="1">
      <c r="A130" s="14"/>
      <c r="B130" s="201"/>
      <c r="C130" s="14"/>
      <c r="D130" s="193" t="s">
        <v>167</v>
      </c>
      <c r="E130" s="202" t="s">
        <v>3</v>
      </c>
      <c r="F130" s="203" t="s">
        <v>174</v>
      </c>
      <c r="G130" s="14"/>
      <c r="H130" s="204">
        <v>3</v>
      </c>
      <c r="I130" s="205"/>
      <c r="J130" s="14"/>
      <c r="K130" s="14"/>
      <c r="L130" s="201"/>
      <c r="M130" s="206"/>
      <c r="N130" s="207"/>
      <c r="O130" s="207"/>
      <c r="P130" s="207"/>
      <c r="Q130" s="207"/>
      <c r="R130" s="207"/>
      <c r="S130" s="207"/>
      <c r="T130" s="208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02" t="s">
        <v>167</v>
      </c>
      <c r="AU130" s="202" t="s">
        <v>22</v>
      </c>
      <c r="AV130" s="14" t="s">
        <v>163</v>
      </c>
      <c r="AW130" s="14" t="s">
        <v>36</v>
      </c>
      <c r="AX130" s="14" t="s">
        <v>81</v>
      </c>
      <c r="AY130" s="202" t="s">
        <v>156</v>
      </c>
    </row>
    <row r="131" s="2" customFormat="1" ht="24.15" customHeight="1">
      <c r="A131" s="39"/>
      <c r="B131" s="173"/>
      <c r="C131" s="174" t="s">
        <v>239</v>
      </c>
      <c r="D131" s="174" t="s">
        <v>158</v>
      </c>
      <c r="E131" s="175" t="s">
        <v>210</v>
      </c>
      <c r="F131" s="176" t="s">
        <v>211</v>
      </c>
      <c r="G131" s="177" t="s">
        <v>212</v>
      </c>
      <c r="H131" s="178">
        <v>4.032</v>
      </c>
      <c r="I131" s="179"/>
      <c r="J131" s="180">
        <f>ROUND(I131*H131,2)</f>
        <v>0</v>
      </c>
      <c r="K131" s="176" t="s">
        <v>162</v>
      </c>
      <c r="L131" s="40"/>
      <c r="M131" s="181" t="s">
        <v>3</v>
      </c>
      <c r="N131" s="182" t="s">
        <v>45</v>
      </c>
      <c r="O131" s="73"/>
      <c r="P131" s="183">
        <f>O131*H131</f>
        <v>0</v>
      </c>
      <c r="Q131" s="183">
        <v>0</v>
      </c>
      <c r="R131" s="183">
        <f>Q131*H131</f>
        <v>0</v>
      </c>
      <c r="S131" s="183">
        <v>0</v>
      </c>
      <c r="T131" s="184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185" t="s">
        <v>163</v>
      </c>
      <c r="AT131" s="185" t="s">
        <v>158</v>
      </c>
      <c r="AU131" s="185" t="s">
        <v>22</v>
      </c>
      <c r="AY131" s="20" t="s">
        <v>156</v>
      </c>
      <c r="BE131" s="186">
        <f>IF(N131="základní",J131,0)</f>
        <v>0</v>
      </c>
      <c r="BF131" s="186">
        <f>IF(N131="snížená",J131,0)</f>
        <v>0</v>
      </c>
      <c r="BG131" s="186">
        <f>IF(N131="zákl. přenesená",J131,0)</f>
        <v>0</v>
      </c>
      <c r="BH131" s="186">
        <f>IF(N131="sníž. přenesená",J131,0)</f>
        <v>0</v>
      </c>
      <c r="BI131" s="186">
        <f>IF(N131="nulová",J131,0)</f>
        <v>0</v>
      </c>
      <c r="BJ131" s="20" t="s">
        <v>81</v>
      </c>
      <c r="BK131" s="186">
        <f>ROUND(I131*H131,2)</f>
        <v>0</v>
      </c>
      <c r="BL131" s="20" t="s">
        <v>163</v>
      </c>
      <c r="BM131" s="185" t="s">
        <v>1169</v>
      </c>
    </row>
    <row r="132" s="2" customFormat="1">
      <c r="A132" s="39"/>
      <c r="B132" s="40"/>
      <c r="C132" s="39"/>
      <c r="D132" s="187" t="s">
        <v>165</v>
      </c>
      <c r="E132" s="39"/>
      <c r="F132" s="188" t="s">
        <v>214</v>
      </c>
      <c r="G132" s="39"/>
      <c r="H132" s="39"/>
      <c r="I132" s="189"/>
      <c r="J132" s="39"/>
      <c r="K132" s="39"/>
      <c r="L132" s="40"/>
      <c r="M132" s="190"/>
      <c r="N132" s="191"/>
      <c r="O132" s="73"/>
      <c r="P132" s="73"/>
      <c r="Q132" s="73"/>
      <c r="R132" s="73"/>
      <c r="S132" s="73"/>
      <c r="T132" s="74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20" t="s">
        <v>165</v>
      </c>
      <c r="AU132" s="20" t="s">
        <v>22</v>
      </c>
    </row>
    <row r="133" s="13" customFormat="1">
      <c r="A133" s="13"/>
      <c r="B133" s="192"/>
      <c r="C133" s="13"/>
      <c r="D133" s="193" t="s">
        <v>167</v>
      </c>
      <c r="E133" s="194" t="s">
        <v>3</v>
      </c>
      <c r="F133" s="195" t="s">
        <v>1170</v>
      </c>
      <c r="G133" s="13"/>
      <c r="H133" s="196">
        <v>6</v>
      </c>
      <c r="I133" s="197"/>
      <c r="J133" s="13"/>
      <c r="K133" s="13"/>
      <c r="L133" s="192"/>
      <c r="M133" s="198"/>
      <c r="N133" s="199"/>
      <c r="O133" s="199"/>
      <c r="P133" s="199"/>
      <c r="Q133" s="199"/>
      <c r="R133" s="199"/>
      <c r="S133" s="199"/>
      <c r="T133" s="200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94" t="s">
        <v>167</v>
      </c>
      <c r="AU133" s="194" t="s">
        <v>22</v>
      </c>
      <c r="AV133" s="13" t="s">
        <v>22</v>
      </c>
      <c r="AW133" s="13" t="s">
        <v>36</v>
      </c>
      <c r="AX133" s="13" t="s">
        <v>74</v>
      </c>
      <c r="AY133" s="194" t="s">
        <v>156</v>
      </c>
    </row>
    <row r="134" s="13" customFormat="1">
      <c r="A134" s="13"/>
      <c r="B134" s="192"/>
      <c r="C134" s="13"/>
      <c r="D134" s="193" t="s">
        <v>167</v>
      </c>
      <c r="E134" s="194" t="s">
        <v>3</v>
      </c>
      <c r="F134" s="195" t="s">
        <v>1171</v>
      </c>
      <c r="G134" s="13"/>
      <c r="H134" s="196">
        <v>6</v>
      </c>
      <c r="I134" s="197"/>
      <c r="J134" s="13"/>
      <c r="K134" s="13"/>
      <c r="L134" s="192"/>
      <c r="M134" s="198"/>
      <c r="N134" s="199"/>
      <c r="O134" s="199"/>
      <c r="P134" s="199"/>
      <c r="Q134" s="199"/>
      <c r="R134" s="199"/>
      <c r="S134" s="199"/>
      <c r="T134" s="200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194" t="s">
        <v>167</v>
      </c>
      <c r="AU134" s="194" t="s">
        <v>22</v>
      </c>
      <c r="AV134" s="13" t="s">
        <v>22</v>
      </c>
      <c r="AW134" s="13" t="s">
        <v>36</v>
      </c>
      <c r="AX134" s="13" t="s">
        <v>74</v>
      </c>
      <c r="AY134" s="194" t="s">
        <v>156</v>
      </c>
    </row>
    <row r="135" s="13" customFormat="1">
      <c r="A135" s="13"/>
      <c r="B135" s="192"/>
      <c r="C135" s="13"/>
      <c r="D135" s="193" t="s">
        <v>167</v>
      </c>
      <c r="E135" s="194" t="s">
        <v>3</v>
      </c>
      <c r="F135" s="195" t="s">
        <v>1172</v>
      </c>
      <c r="G135" s="13"/>
      <c r="H135" s="196">
        <v>-0.59999999999999998</v>
      </c>
      <c r="I135" s="197"/>
      <c r="J135" s="13"/>
      <c r="K135" s="13"/>
      <c r="L135" s="192"/>
      <c r="M135" s="198"/>
      <c r="N135" s="199"/>
      <c r="O135" s="199"/>
      <c r="P135" s="199"/>
      <c r="Q135" s="199"/>
      <c r="R135" s="199"/>
      <c r="S135" s="199"/>
      <c r="T135" s="200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94" t="s">
        <v>167</v>
      </c>
      <c r="AU135" s="194" t="s">
        <v>22</v>
      </c>
      <c r="AV135" s="13" t="s">
        <v>22</v>
      </c>
      <c r="AW135" s="13" t="s">
        <v>36</v>
      </c>
      <c r="AX135" s="13" t="s">
        <v>74</v>
      </c>
      <c r="AY135" s="194" t="s">
        <v>156</v>
      </c>
    </row>
    <row r="136" s="13" customFormat="1">
      <c r="A136" s="13"/>
      <c r="B136" s="192"/>
      <c r="C136" s="13"/>
      <c r="D136" s="193" t="s">
        <v>167</v>
      </c>
      <c r="E136" s="194" t="s">
        <v>3</v>
      </c>
      <c r="F136" s="195" t="s">
        <v>944</v>
      </c>
      <c r="G136" s="13"/>
      <c r="H136" s="196">
        <v>-1.3200000000000001</v>
      </c>
      <c r="I136" s="197"/>
      <c r="J136" s="13"/>
      <c r="K136" s="13"/>
      <c r="L136" s="192"/>
      <c r="M136" s="198"/>
      <c r="N136" s="199"/>
      <c r="O136" s="199"/>
      <c r="P136" s="199"/>
      <c r="Q136" s="199"/>
      <c r="R136" s="199"/>
      <c r="S136" s="199"/>
      <c r="T136" s="200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94" t="s">
        <v>167</v>
      </c>
      <c r="AU136" s="194" t="s">
        <v>22</v>
      </c>
      <c r="AV136" s="13" t="s">
        <v>22</v>
      </c>
      <c r="AW136" s="13" t="s">
        <v>36</v>
      </c>
      <c r="AX136" s="13" t="s">
        <v>74</v>
      </c>
      <c r="AY136" s="194" t="s">
        <v>156</v>
      </c>
    </row>
    <row r="137" s="15" customFormat="1">
      <c r="A137" s="15"/>
      <c r="B137" s="209"/>
      <c r="C137" s="15"/>
      <c r="D137" s="193" t="s">
        <v>167</v>
      </c>
      <c r="E137" s="210" t="s">
        <v>3</v>
      </c>
      <c r="F137" s="211" t="s">
        <v>219</v>
      </c>
      <c r="G137" s="15"/>
      <c r="H137" s="212">
        <v>10.08</v>
      </c>
      <c r="I137" s="213"/>
      <c r="J137" s="15"/>
      <c r="K137" s="15"/>
      <c r="L137" s="209"/>
      <c r="M137" s="214"/>
      <c r="N137" s="215"/>
      <c r="O137" s="215"/>
      <c r="P137" s="215"/>
      <c r="Q137" s="215"/>
      <c r="R137" s="215"/>
      <c r="S137" s="215"/>
      <c r="T137" s="216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10" t="s">
        <v>167</v>
      </c>
      <c r="AU137" s="210" t="s">
        <v>22</v>
      </c>
      <c r="AV137" s="15" t="s">
        <v>175</v>
      </c>
      <c r="AW137" s="15" t="s">
        <v>36</v>
      </c>
      <c r="AX137" s="15" t="s">
        <v>74</v>
      </c>
      <c r="AY137" s="210" t="s">
        <v>156</v>
      </c>
    </row>
    <row r="138" s="13" customFormat="1">
      <c r="A138" s="13"/>
      <c r="B138" s="192"/>
      <c r="C138" s="13"/>
      <c r="D138" s="193" t="s">
        <v>167</v>
      </c>
      <c r="E138" s="194" t="s">
        <v>3</v>
      </c>
      <c r="F138" s="195" t="s">
        <v>1173</v>
      </c>
      <c r="G138" s="13"/>
      <c r="H138" s="196">
        <v>4.032</v>
      </c>
      <c r="I138" s="197"/>
      <c r="J138" s="13"/>
      <c r="K138" s="13"/>
      <c r="L138" s="192"/>
      <c r="M138" s="198"/>
      <c r="N138" s="199"/>
      <c r="O138" s="199"/>
      <c r="P138" s="199"/>
      <c r="Q138" s="199"/>
      <c r="R138" s="199"/>
      <c r="S138" s="199"/>
      <c r="T138" s="200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94" t="s">
        <v>167</v>
      </c>
      <c r="AU138" s="194" t="s">
        <v>22</v>
      </c>
      <c r="AV138" s="13" t="s">
        <v>22</v>
      </c>
      <c r="AW138" s="13" t="s">
        <v>36</v>
      </c>
      <c r="AX138" s="13" t="s">
        <v>74</v>
      </c>
      <c r="AY138" s="194" t="s">
        <v>156</v>
      </c>
    </row>
    <row r="139" s="15" customFormat="1">
      <c r="A139" s="15"/>
      <c r="B139" s="209"/>
      <c r="C139" s="15"/>
      <c r="D139" s="193" t="s">
        <v>167</v>
      </c>
      <c r="E139" s="210" t="s">
        <v>3</v>
      </c>
      <c r="F139" s="211" t="s">
        <v>219</v>
      </c>
      <c r="G139" s="15"/>
      <c r="H139" s="212">
        <v>4.032</v>
      </c>
      <c r="I139" s="213"/>
      <c r="J139" s="15"/>
      <c r="K139" s="15"/>
      <c r="L139" s="209"/>
      <c r="M139" s="214"/>
      <c r="N139" s="215"/>
      <c r="O139" s="215"/>
      <c r="P139" s="215"/>
      <c r="Q139" s="215"/>
      <c r="R139" s="215"/>
      <c r="S139" s="215"/>
      <c r="T139" s="216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10" t="s">
        <v>167</v>
      </c>
      <c r="AU139" s="210" t="s">
        <v>22</v>
      </c>
      <c r="AV139" s="15" t="s">
        <v>175</v>
      </c>
      <c r="AW139" s="15" t="s">
        <v>36</v>
      </c>
      <c r="AX139" s="15" t="s">
        <v>81</v>
      </c>
      <c r="AY139" s="210" t="s">
        <v>156</v>
      </c>
    </row>
    <row r="140" s="2" customFormat="1" ht="24.15" customHeight="1">
      <c r="A140" s="39"/>
      <c r="B140" s="173"/>
      <c r="C140" s="174" t="s">
        <v>244</v>
      </c>
      <c r="D140" s="174" t="s">
        <v>158</v>
      </c>
      <c r="E140" s="175" t="s">
        <v>222</v>
      </c>
      <c r="F140" s="176" t="s">
        <v>223</v>
      </c>
      <c r="G140" s="177" t="s">
        <v>212</v>
      </c>
      <c r="H140" s="178">
        <v>4.032</v>
      </c>
      <c r="I140" s="179"/>
      <c r="J140" s="180">
        <f>ROUND(I140*H140,2)</f>
        <v>0</v>
      </c>
      <c r="K140" s="176" t="s">
        <v>162</v>
      </c>
      <c r="L140" s="40"/>
      <c r="M140" s="181" t="s">
        <v>3</v>
      </c>
      <c r="N140" s="182" t="s">
        <v>45</v>
      </c>
      <c r="O140" s="73"/>
      <c r="P140" s="183">
        <f>O140*H140</f>
        <v>0</v>
      </c>
      <c r="Q140" s="183">
        <v>0</v>
      </c>
      <c r="R140" s="183">
        <f>Q140*H140</f>
        <v>0</v>
      </c>
      <c r="S140" s="183">
        <v>0</v>
      </c>
      <c r="T140" s="184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185" t="s">
        <v>163</v>
      </c>
      <c r="AT140" s="185" t="s">
        <v>158</v>
      </c>
      <c r="AU140" s="185" t="s">
        <v>22</v>
      </c>
      <c r="AY140" s="20" t="s">
        <v>156</v>
      </c>
      <c r="BE140" s="186">
        <f>IF(N140="základní",J140,0)</f>
        <v>0</v>
      </c>
      <c r="BF140" s="186">
        <f>IF(N140="snížená",J140,0)</f>
        <v>0</v>
      </c>
      <c r="BG140" s="186">
        <f>IF(N140="zákl. přenesená",J140,0)</f>
        <v>0</v>
      </c>
      <c r="BH140" s="186">
        <f>IF(N140="sníž. přenesená",J140,0)</f>
        <v>0</v>
      </c>
      <c r="BI140" s="186">
        <f>IF(N140="nulová",J140,0)</f>
        <v>0</v>
      </c>
      <c r="BJ140" s="20" t="s">
        <v>81</v>
      </c>
      <c r="BK140" s="186">
        <f>ROUND(I140*H140,2)</f>
        <v>0</v>
      </c>
      <c r="BL140" s="20" t="s">
        <v>163</v>
      </c>
      <c r="BM140" s="185" t="s">
        <v>1174</v>
      </c>
    </row>
    <row r="141" s="2" customFormat="1">
      <c r="A141" s="39"/>
      <c r="B141" s="40"/>
      <c r="C141" s="39"/>
      <c r="D141" s="187" t="s">
        <v>165</v>
      </c>
      <c r="E141" s="39"/>
      <c r="F141" s="188" t="s">
        <v>225</v>
      </c>
      <c r="G141" s="39"/>
      <c r="H141" s="39"/>
      <c r="I141" s="189"/>
      <c r="J141" s="39"/>
      <c r="K141" s="39"/>
      <c r="L141" s="40"/>
      <c r="M141" s="190"/>
      <c r="N141" s="191"/>
      <c r="O141" s="73"/>
      <c r="P141" s="73"/>
      <c r="Q141" s="73"/>
      <c r="R141" s="73"/>
      <c r="S141" s="73"/>
      <c r="T141" s="74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20" t="s">
        <v>165</v>
      </c>
      <c r="AU141" s="20" t="s">
        <v>22</v>
      </c>
    </row>
    <row r="142" s="13" customFormat="1">
      <c r="A142" s="13"/>
      <c r="B142" s="192"/>
      <c r="C142" s="13"/>
      <c r="D142" s="193" t="s">
        <v>167</v>
      </c>
      <c r="E142" s="194" t="s">
        <v>3</v>
      </c>
      <c r="F142" s="195" t="s">
        <v>1175</v>
      </c>
      <c r="G142" s="13"/>
      <c r="H142" s="196">
        <v>4.032</v>
      </c>
      <c r="I142" s="197"/>
      <c r="J142" s="13"/>
      <c r="K142" s="13"/>
      <c r="L142" s="192"/>
      <c r="M142" s="198"/>
      <c r="N142" s="199"/>
      <c r="O142" s="199"/>
      <c r="P142" s="199"/>
      <c r="Q142" s="199"/>
      <c r="R142" s="199"/>
      <c r="S142" s="199"/>
      <c r="T142" s="200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94" t="s">
        <v>167</v>
      </c>
      <c r="AU142" s="194" t="s">
        <v>22</v>
      </c>
      <c r="AV142" s="13" t="s">
        <v>22</v>
      </c>
      <c r="AW142" s="13" t="s">
        <v>36</v>
      </c>
      <c r="AX142" s="13" t="s">
        <v>74</v>
      </c>
      <c r="AY142" s="194" t="s">
        <v>156</v>
      </c>
    </row>
    <row r="143" s="14" customFormat="1">
      <c r="A143" s="14"/>
      <c r="B143" s="201"/>
      <c r="C143" s="14"/>
      <c r="D143" s="193" t="s">
        <v>167</v>
      </c>
      <c r="E143" s="202" t="s">
        <v>3</v>
      </c>
      <c r="F143" s="203" t="s">
        <v>174</v>
      </c>
      <c r="G143" s="14"/>
      <c r="H143" s="204">
        <v>4.032</v>
      </c>
      <c r="I143" s="205"/>
      <c r="J143" s="14"/>
      <c r="K143" s="14"/>
      <c r="L143" s="201"/>
      <c r="M143" s="206"/>
      <c r="N143" s="207"/>
      <c r="O143" s="207"/>
      <c r="P143" s="207"/>
      <c r="Q143" s="207"/>
      <c r="R143" s="207"/>
      <c r="S143" s="207"/>
      <c r="T143" s="208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02" t="s">
        <v>167</v>
      </c>
      <c r="AU143" s="202" t="s">
        <v>22</v>
      </c>
      <c r="AV143" s="14" t="s">
        <v>163</v>
      </c>
      <c r="AW143" s="14" t="s">
        <v>36</v>
      </c>
      <c r="AX143" s="14" t="s">
        <v>81</v>
      </c>
      <c r="AY143" s="202" t="s">
        <v>156</v>
      </c>
    </row>
    <row r="144" s="2" customFormat="1" ht="24.15" customHeight="1">
      <c r="A144" s="39"/>
      <c r="B144" s="173"/>
      <c r="C144" s="174" t="s">
        <v>9</v>
      </c>
      <c r="D144" s="174" t="s">
        <v>158</v>
      </c>
      <c r="E144" s="175" t="s">
        <v>228</v>
      </c>
      <c r="F144" s="176" t="s">
        <v>229</v>
      </c>
      <c r="G144" s="177" t="s">
        <v>212</v>
      </c>
      <c r="H144" s="178">
        <v>2.016</v>
      </c>
      <c r="I144" s="179"/>
      <c r="J144" s="180">
        <f>ROUND(I144*H144,2)</f>
        <v>0</v>
      </c>
      <c r="K144" s="176" t="s">
        <v>162</v>
      </c>
      <c r="L144" s="40"/>
      <c r="M144" s="181" t="s">
        <v>3</v>
      </c>
      <c r="N144" s="182" t="s">
        <v>45</v>
      </c>
      <c r="O144" s="73"/>
      <c r="P144" s="183">
        <f>O144*H144</f>
        <v>0</v>
      </c>
      <c r="Q144" s="183">
        <v>0</v>
      </c>
      <c r="R144" s="183">
        <f>Q144*H144</f>
        <v>0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163</v>
      </c>
      <c r="AT144" s="185" t="s">
        <v>158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1176</v>
      </c>
    </row>
    <row r="145" s="2" customFormat="1">
      <c r="A145" s="39"/>
      <c r="B145" s="40"/>
      <c r="C145" s="39"/>
      <c r="D145" s="187" t="s">
        <v>165</v>
      </c>
      <c r="E145" s="39"/>
      <c r="F145" s="188" t="s">
        <v>231</v>
      </c>
      <c r="G145" s="39"/>
      <c r="H145" s="39"/>
      <c r="I145" s="189"/>
      <c r="J145" s="39"/>
      <c r="K145" s="39"/>
      <c r="L145" s="40"/>
      <c r="M145" s="190"/>
      <c r="N145" s="191"/>
      <c r="O145" s="73"/>
      <c r="P145" s="73"/>
      <c r="Q145" s="73"/>
      <c r="R145" s="73"/>
      <c r="S145" s="73"/>
      <c r="T145" s="74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20" t="s">
        <v>165</v>
      </c>
      <c r="AU145" s="20" t="s">
        <v>22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1177</v>
      </c>
      <c r="G146" s="13"/>
      <c r="H146" s="196">
        <v>2.016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4" customFormat="1">
      <c r="A147" s="14"/>
      <c r="B147" s="201"/>
      <c r="C147" s="14"/>
      <c r="D147" s="193" t="s">
        <v>167</v>
      </c>
      <c r="E147" s="202" t="s">
        <v>3</v>
      </c>
      <c r="F147" s="203" t="s">
        <v>174</v>
      </c>
      <c r="G147" s="14"/>
      <c r="H147" s="204">
        <v>2.016</v>
      </c>
      <c r="I147" s="205"/>
      <c r="J147" s="14"/>
      <c r="K147" s="14"/>
      <c r="L147" s="201"/>
      <c r="M147" s="206"/>
      <c r="N147" s="207"/>
      <c r="O147" s="207"/>
      <c r="P147" s="207"/>
      <c r="Q147" s="207"/>
      <c r="R147" s="207"/>
      <c r="S147" s="207"/>
      <c r="T147" s="208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02" t="s">
        <v>167</v>
      </c>
      <c r="AU147" s="202" t="s">
        <v>22</v>
      </c>
      <c r="AV147" s="14" t="s">
        <v>163</v>
      </c>
      <c r="AW147" s="14" t="s">
        <v>36</v>
      </c>
      <c r="AX147" s="14" t="s">
        <v>81</v>
      </c>
      <c r="AY147" s="202" t="s">
        <v>156</v>
      </c>
    </row>
    <row r="148" s="2" customFormat="1" ht="24.15" customHeight="1">
      <c r="A148" s="39"/>
      <c r="B148" s="173"/>
      <c r="C148" s="174" t="s">
        <v>254</v>
      </c>
      <c r="D148" s="174" t="s">
        <v>158</v>
      </c>
      <c r="E148" s="175" t="s">
        <v>234</v>
      </c>
      <c r="F148" s="176" t="s">
        <v>235</v>
      </c>
      <c r="G148" s="177" t="s">
        <v>212</v>
      </c>
      <c r="H148" s="178">
        <v>0.504</v>
      </c>
      <c r="I148" s="179"/>
      <c r="J148" s="180">
        <f>ROUND(I148*H148,2)</f>
        <v>0</v>
      </c>
      <c r="K148" s="176" t="s">
        <v>162</v>
      </c>
      <c r="L148" s="40"/>
      <c r="M148" s="181" t="s">
        <v>3</v>
      </c>
      <c r="N148" s="182" t="s">
        <v>45</v>
      </c>
      <c r="O148" s="73"/>
      <c r="P148" s="183">
        <f>O148*H148</f>
        <v>0</v>
      </c>
      <c r="Q148" s="183">
        <v>0</v>
      </c>
      <c r="R148" s="183">
        <f>Q148*H148</f>
        <v>0</v>
      </c>
      <c r="S148" s="183">
        <v>0</v>
      </c>
      <c r="T148" s="184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185" t="s">
        <v>163</v>
      </c>
      <c r="AT148" s="185" t="s">
        <v>158</v>
      </c>
      <c r="AU148" s="185" t="s">
        <v>22</v>
      </c>
      <c r="AY148" s="20" t="s">
        <v>156</v>
      </c>
      <c r="BE148" s="186">
        <f>IF(N148="základní",J148,0)</f>
        <v>0</v>
      </c>
      <c r="BF148" s="186">
        <f>IF(N148="snížená",J148,0)</f>
        <v>0</v>
      </c>
      <c r="BG148" s="186">
        <f>IF(N148="zákl. přenesená",J148,0)</f>
        <v>0</v>
      </c>
      <c r="BH148" s="186">
        <f>IF(N148="sníž. přenesená",J148,0)</f>
        <v>0</v>
      </c>
      <c r="BI148" s="186">
        <f>IF(N148="nulová",J148,0)</f>
        <v>0</v>
      </c>
      <c r="BJ148" s="20" t="s">
        <v>81</v>
      </c>
      <c r="BK148" s="186">
        <f>ROUND(I148*H148,2)</f>
        <v>0</v>
      </c>
      <c r="BL148" s="20" t="s">
        <v>163</v>
      </c>
      <c r="BM148" s="185" t="s">
        <v>1178</v>
      </c>
    </row>
    <row r="149" s="2" customFormat="1">
      <c r="A149" s="39"/>
      <c r="B149" s="40"/>
      <c r="C149" s="39"/>
      <c r="D149" s="187" t="s">
        <v>165</v>
      </c>
      <c r="E149" s="39"/>
      <c r="F149" s="188" t="s">
        <v>237</v>
      </c>
      <c r="G149" s="39"/>
      <c r="H149" s="39"/>
      <c r="I149" s="189"/>
      <c r="J149" s="39"/>
      <c r="K149" s="39"/>
      <c r="L149" s="40"/>
      <c r="M149" s="190"/>
      <c r="N149" s="191"/>
      <c r="O149" s="73"/>
      <c r="P149" s="73"/>
      <c r="Q149" s="73"/>
      <c r="R149" s="73"/>
      <c r="S149" s="73"/>
      <c r="T149" s="74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20" t="s">
        <v>165</v>
      </c>
      <c r="AU149" s="20" t="s">
        <v>22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1179</v>
      </c>
      <c r="G150" s="13"/>
      <c r="H150" s="196">
        <v>0.504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4" customFormat="1">
      <c r="A151" s="14"/>
      <c r="B151" s="201"/>
      <c r="C151" s="14"/>
      <c r="D151" s="193" t="s">
        <v>167</v>
      </c>
      <c r="E151" s="202" t="s">
        <v>3</v>
      </c>
      <c r="F151" s="203" t="s">
        <v>174</v>
      </c>
      <c r="G151" s="14"/>
      <c r="H151" s="204">
        <v>0.504</v>
      </c>
      <c r="I151" s="205"/>
      <c r="J151" s="14"/>
      <c r="K151" s="14"/>
      <c r="L151" s="201"/>
      <c r="M151" s="206"/>
      <c r="N151" s="207"/>
      <c r="O151" s="207"/>
      <c r="P151" s="207"/>
      <c r="Q151" s="207"/>
      <c r="R151" s="207"/>
      <c r="S151" s="207"/>
      <c r="T151" s="208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02" t="s">
        <v>167</v>
      </c>
      <c r="AU151" s="202" t="s">
        <v>22</v>
      </c>
      <c r="AV151" s="14" t="s">
        <v>163</v>
      </c>
      <c r="AW151" s="14" t="s">
        <v>36</v>
      </c>
      <c r="AX151" s="14" t="s">
        <v>81</v>
      </c>
      <c r="AY151" s="202" t="s">
        <v>156</v>
      </c>
    </row>
    <row r="152" s="2" customFormat="1" ht="16.5" customHeight="1">
      <c r="A152" s="39"/>
      <c r="B152" s="173"/>
      <c r="C152" s="174" t="s">
        <v>262</v>
      </c>
      <c r="D152" s="174" t="s">
        <v>158</v>
      </c>
      <c r="E152" s="175" t="s">
        <v>240</v>
      </c>
      <c r="F152" s="176" t="s">
        <v>241</v>
      </c>
      <c r="G152" s="177" t="s">
        <v>242</v>
      </c>
      <c r="H152" s="178">
        <v>1</v>
      </c>
      <c r="I152" s="179"/>
      <c r="J152" s="180">
        <f>ROUND(I152*H152,2)</f>
        <v>0</v>
      </c>
      <c r="K152" s="176" t="s">
        <v>3</v>
      </c>
      <c r="L152" s="40"/>
      <c r="M152" s="181" t="s">
        <v>3</v>
      </c>
      <c r="N152" s="182" t="s">
        <v>45</v>
      </c>
      <c r="O152" s="73"/>
      <c r="P152" s="183">
        <f>O152*H152</f>
        <v>0</v>
      </c>
      <c r="Q152" s="183">
        <v>0</v>
      </c>
      <c r="R152" s="183">
        <f>Q152*H152</f>
        <v>0</v>
      </c>
      <c r="S152" s="183">
        <v>0</v>
      </c>
      <c r="T152" s="184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185" t="s">
        <v>163</v>
      </c>
      <c r="AT152" s="185" t="s">
        <v>158</v>
      </c>
      <c r="AU152" s="185" t="s">
        <v>22</v>
      </c>
      <c r="AY152" s="20" t="s">
        <v>156</v>
      </c>
      <c r="BE152" s="186">
        <f>IF(N152="základní",J152,0)</f>
        <v>0</v>
      </c>
      <c r="BF152" s="186">
        <f>IF(N152="snížená",J152,0)</f>
        <v>0</v>
      </c>
      <c r="BG152" s="186">
        <f>IF(N152="zákl. přenesená",J152,0)</f>
        <v>0</v>
      </c>
      <c r="BH152" s="186">
        <f>IF(N152="sníž. přenesená",J152,0)</f>
        <v>0</v>
      </c>
      <c r="BI152" s="186">
        <f>IF(N152="nulová",J152,0)</f>
        <v>0</v>
      </c>
      <c r="BJ152" s="20" t="s">
        <v>81</v>
      </c>
      <c r="BK152" s="186">
        <f>ROUND(I152*H152,2)</f>
        <v>0</v>
      </c>
      <c r="BL152" s="20" t="s">
        <v>163</v>
      </c>
      <c r="BM152" s="185" t="s">
        <v>1180</v>
      </c>
    </row>
    <row r="153" s="2" customFormat="1" ht="24.15" customHeight="1">
      <c r="A153" s="39"/>
      <c r="B153" s="173"/>
      <c r="C153" s="174" t="s">
        <v>267</v>
      </c>
      <c r="D153" s="174" t="s">
        <v>158</v>
      </c>
      <c r="E153" s="175" t="s">
        <v>1181</v>
      </c>
      <c r="F153" s="176" t="s">
        <v>1182</v>
      </c>
      <c r="G153" s="177" t="s">
        <v>161</v>
      </c>
      <c r="H153" s="178">
        <v>42</v>
      </c>
      <c r="I153" s="179"/>
      <c r="J153" s="180">
        <f>ROUND(I153*H153,2)</f>
        <v>0</v>
      </c>
      <c r="K153" s="176" t="s">
        <v>162</v>
      </c>
      <c r="L153" s="40"/>
      <c r="M153" s="181" t="s">
        <v>3</v>
      </c>
      <c r="N153" s="182" t="s">
        <v>45</v>
      </c>
      <c r="O153" s="73"/>
      <c r="P153" s="183">
        <f>O153*H153</f>
        <v>0</v>
      </c>
      <c r="Q153" s="183">
        <v>0.0018</v>
      </c>
      <c r="R153" s="183">
        <f>Q153*H153</f>
        <v>0.075600000000000001</v>
      </c>
      <c r="S153" s="183">
        <v>0</v>
      </c>
      <c r="T153" s="184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185" t="s">
        <v>163</v>
      </c>
      <c r="AT153" s="185" t="s">
        <v>158</v>
      </c>
      <c r="AU153" s="185" t="s">
        <v>22</v>
      </c>
      <c r="AY153" s="20" t="s">
        <v>156</v>
      </c>
      <c r="BE153" s="186">
        <f>IF(N153="základní",J153,0)</f>
        <v>0</v>
      </c>
      <c r="BF153" s="186">
        <f>IF(N153="snížená",J153,0)</f>
        <v>0</v>
      </c>
      <c r="BG153" s="186">
        <f>IF(N153="zákl. přenesená",J153,0)</f>
        <v>0</v>
      </c>
      <c r="BH153" s="186">
        <f>IF(N153="sníž. přenesená",J153,0)</f>
        <v>0</v>
      </c>
      <c r="BI153" s="186">
        <f>IF(N153="nulová",J153,0)</f>
        <v>0</v>
      </c>
      <c r="BJ153" s="20" t="s">
        <v>81</v>
      </c>
      <c r="BK153" s="186">
        <f>ROUND(I153*H153,2)</f>
        <v>0</v>
      </c>
      <c r="BL153" s="20" t="s">
        <v>163</v>
      </c>
      <c r="BM153" s="185" t="s">
        <v>1183</v>
      </c>
    </row>
    <row r="154" s="2" customFormat="1">
      <c r="A154" s="39"/>
      <c r="B154" s="40"/>
      <c r="C154" s="39"/>
      <c r="D154" s="187" t="s">
        <v>165</v>
      </c>
      <c r="E154" s="39"/>
      <c r="F154" s="188" t="s">
        <v>1184</v>
      </c>
      <c r="G154" s="39"/>
      <c r="H154" s="39"/>
      <c r="I154" s="189"/>
      <c r="J154" s="39"/>
      <c r="K154" s="39"/>
      <c r="L154" s="40"/>
      <c r="M154" s="190"/>
      <c r="N154" s="191"/>
      <c r="O154" s="73"/>
      <c r="P154" s="73"/>
      <c r="Q154" s="73"/>
      <c r="R154" s="73"/>
      <c r="S154" s="73"/>
      <c r="T154" s="74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20" t="s">
        <v>165</v>
      </c>
      <c r="AU154" s="20" t="s">
        <v>22</v>
      </c>
    </row>
    <row r="155" s="2" customFormat="1" ht="16.5" customHeight="1">
      <c r="A155" s="39"/>
      <c r="B155" s="173"/>
      <c r="C155" s="217" t="s">
        <v>273</v>
      </c>
      <c r="D155" s="217" t="s">
        <v>249</v>
      </c>
      <c r="E155" s="218" t="s">
        <v>1185</v>
      </c>
      <c r="F155" s="219" t="s">
        <v>1186</v>
      </c>
      <c r="G155" s="220" t="s">
        <v>161</v>
      </c>
      <c r="H155" s="221">
        <v>43.259999999999998</v>
      </c>
      <c r="I155" s="222"/>
      <c r="J155" s="223">
        <f>ROUND(I155*H155,2)</f>
        <v>0</v>
      </c>
      <c r="K155" s="219" t="s">
        <v>3</v>
      </c>
      <c r="L155" s="224"/>
      <c r="M155" s="225" t="s">
        <v>3</v>
      </c>
      <c r="N155" s="226" t="s">
        <v>45</v>
      </c>
      <c r="O155" s="73"/>
      <c r="P155" s="183">
        <f>O155*H155</f>
        <v>0</v>
      </c>
      <c r="Q155" s="183">
        <v>0.00265</v>
      </c>
      <c r="R155" s="183">
        <f>Q155*H155</f>
        <v>0.11463899999999999</v>
      </c>
      <c r="S155" s="183">
        <v>0</v>
      </c>
      <c r="T155" s="184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185" t="s">
        <v>202</v>
      </c>
      <c r="AT155" s="185" t="s">
        <v>249</v>
      </c>
      <c r="AU155" s="185" t="s">
        <v>22</v>
      </c>
      <c r="AY155" s="20" t="s">
        <v>156</v>
      </c>
      <c r="BE155" s="186">
        <f>IF(N155="základní",J155,0)</f>
        <v>0</v>
      </c>
      <c r="BF155" s="186">
        <f>IF(N155="snížená",J155,0)</f>
        <v>0</v>
      </c>
      <c r="BG155" s="186">
        <f>IF(N155="zákl. přenesená",J155,0)</f>
        <v>0</v>
      </c>
      <c r="BH155" s="186">
        <f>IF(N155="sníž. přenesená",J155,0)</f>
        <v>0</v>
      </c>
      <c r="BI155" s="186">
        <f>IF(N155="nulová",J155,0)</f>
        <v>0</v>
      </c>
      <c r="BJ155" s="20" t="s">
        <v>81</v>
      </c>
      <c r="BK155" s="186">
        <f>ROUND(I155*H155,2)</f>
        <v>0</v>
      </c>
      <c r="BL155" s="20" t="s">
        <v>163</v>
      </c>
      <c r="BM155" s="185" t="s">
        <v>1187</v>
      </c>
    </row>
    <row r="156" s="13" customFormat="1">
      <c r="A156" s="13"/>
      <c r="B156" s="192"/>
      <c r="C156" s="13"/>
      <c r="D156" s="193" t="s">
        <v>167</v>
      </c>
      <c r="E156" s="194" t="s">
        <v>3</v>
      </c>
      <c r="F156" s="195" t="s">
        <v>1188</v>
      </c>
      <c r="G156" s="13"/>
      <c r="H156" s="196">
        <v>43.259999999999998</v>
      </c>
      <c r="I156" s="197"/>
      <c r="J156" s="13"/>
      <c r="K156" s="13"/>
      <c r="L156" s="192"/>
      <c r="M156" s="198"/>
      <c r="N156" s="199"/>
      <c r="O156" s="199"/>
      <c r="P156" s="199"/>
      <c r="Q156" s="199"/>
      <c r="R156" s="199"/>
      <c r="S156" s="199"/>
      <c r="T156" s="200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194" t="s">
        <v>167</v>
      </c>
      <c r="AU156" s="194" t="s">
        <v>22</v>
      </c>
      <c r="AV156" s="13" t="s">
        <v>22</v>
      </c>
      <c r="AW156" s="13" t="s">
        <v>36</v>
      </c>
      <c r="AX156" s="13" t="s">
        <v>74</v>
      </c>
      <c r="AY156" s="194" t="s">
        <v>156</v>
      </c>
    </row>
    <row r="157" s="14" customFormat="1">
      <c r="A157" s="14"/>
      <c r="B157" s="201"/>
      <c r="C157" s="14"/>
      <c r="D157" s="193" t="s">
        <v>167</v>
      </c>
      <c r="E157" s="202" t="s">
        <v>3</v>
      </c>
      <c r="F157" s="203" t="s">
        <v>174</v>
      </c>
      <c r="G157" s="14"/>
      <c r="H157" s="204">
        <v>43.259999999999998</v>
      </c>
      <c r="I157" s="205"/>
      <c r="J157" s="14"/>
      <c r="K157" s="14"/>
      <c r="L157" s="201"/>
      <c r="M157" s="206"/>
      <c r="N157" s="207"/>
      <c r="O157" s="207"/>
      <c r="P157" s="207"/>
      <c r="Q157" s="207"/>
      <c r="R157" s="207"/>
      <c r="S157" s="207"/>
      <c r="T157" s="208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02" t="s">
        <v>167</v>
      </c>
      <c r="AU157" s="202" t="s">
        <v>22</v>
      </c>
      <c r="AV157" s="14" t="s">
        <v>163</v>
      </c>
      <c r="AW157" s="14" t="s">
        <v>36</v>
      </c>
      <c r="AX157" s="14" t="s">
        <v>81</v>
      </c>
      <c r="AY157" s="202" t="s">
        <v>156</v>
      </c>
    </row>
    <row r="158" s="2" customFormat="1" ht="16.5" customHeight="1">
      <c r="A158" s="39"/>
      <c r="B158" s="173"/>
      <c r="C158" s="174" t="s">
        <v>279</v>
      </c>
      <c r="D158" s="174" t="s">
        <v>158</v>
      </c>
      <c r="E158" s="175" t="s">
        <v>255</v>
      </c>
      <c r="F158" s="176" t="s">
        <v>256</v>
      </c>
      <c r="G158" s="177" t="s">
        <v>205</v>
      </c>
      <c r="H158" s="178">
        <v>28</v>
      </c>
      <c r="I158" s="179"/>
      <c r="J158" s="180">
        <f>ROUND(I158*H158,2)</f>
        <v>0</v>
      </c>
      <c r="K158" s="176" t="s">
        <v>162</v>
      </c>
      <c r="L158" s="40"/>
      <c r="M158" s="181" t="s">
        <v>3</v>
      </c>
      <c r="N158" s="182" t="s">
        <v>45</v>
      </c>
      <c r="O158" s="73"/>
      <c r="P158" s="183">
        <f>O158*H158</f>
        <v>0</v>
      </c>
      <c r="Q158" s="183">
        <v>0.00069999999999999999</v>
      </c>
      <c r="R158" s="183">
        <f>Q158*H158</f>
        <v>0.019599999999999999</v>
      </c>
      <c r="S158" s="183">
        <v>0</v>
      </c>
      <c r="T158" s="184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185" t="s">
        <v>163</v>
      </c>
      <c r="AT158" s="185" t="s">
        <v>158</v>
      </c>
      <c r="AU158" s="185" t="s">
        <v>22</v>
      </c>
      <c r="AY158" s="20" t="s">
        <v>156</v>
      </c>
      <c r="BE158" s="186">
        <f>IF(N158="základní",J158,0)</f>
        <v>0</v>
      </c>
      <c r="BF158" s="186">
        <f>IF(N158="snížená",J158,0)</f>
        <v>0</v>
      </c>
      <c r="BG158" s="186">
        <f>IF(N158="zákl. přenesená",J158,0)</f>
        <v>0</v>
      </c>
      <c r="BH158" s="186">
        <f>IF(N158="sníž. přenesená",J158,0)</f>
        <v>0</v>
      </c>
      <c r="BI158" s="186">
        <f>IF(N158="nulová",J158,0)</f>
        <v>0</v>
      </c>
      <c r="BJ158" s="20" t="s">
        <v>81</v>
      </c>
      <c r="BK158" s="186">
        <f>ROUND(I158*H158,2)</f>
        <v>0</v>
      </c>
      <c r="BL158" s="20" t="s">
        <v>163</v>
      </c>
      <c r="BM158" s="185" t="s">
        <v>1189</v>
      </c>
    </row>
    <row r="159" s="2" customFormat="1">
      <c r="A159" s="39"/>
      <c r="B159" s="40"/>
      <c r="C159" s="39"/>
      <c r="D159" s="187" t="s">
        <v>165</v>
      </c>
      <c r="E159" s="39"/>
      <c r="F159" s="188" t="s">
        <v>258</v>
      </c>
      <c r="G159" s="39"/>
      <c r="H159" s="39"/>
      <c r="I159" s="189"/>
      <c r="J159" s="39"/>
      <c r="K159" s="39"/>
      <c r="L159" s="40"/>
      <c r="M159" s="190"/>
      <c r="N159" s="191"/>
      <c r="O159" s="73"/>
      <c r="P159" s="73"/>
      <c r="Q159" s="73"/>
      <c r="R159" s="73"/>
      <c r="S159" s="73"/>
      <c r="T159" s="74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20" t="s">
        <v>165</v>
      </c>
      <c r="AU159" s="20" t="s">
        <v>22</v>
      </c>
    </row>
    <row r="160" s="13" customFormat="1">
      <c r="A160" s="13"/>
      <c r="B160" s="192"/>
      <c r="C160" s="13"/>
      <c r="D160" s="193" t="s">
        <v>167</v>
      </c>
      <c r="E160" s="194" t="s">
        <v>3</v>
      </c>
      <c r="F160" s="195" t="s">
        <v>1190</v>
      </c>
      <c r="G160" s="13"/>
      <c r="H160" s="196">
        <v>16</v>
      </c>
      <c r="I160" s="197"/>
      <c r="J160" s="13"/>
      <c r="K160" s="13"/>
      <c r="L160" s="192"/>
      <c r="M160" s="198"/>
      <c r="N160" s="199"/>
      <c r="O160" s="199"/>
      <c r="P160" s="199"/>
      <c r="Q160" s="199"/>
      <c r="R160" s="199"/>
      <c r="S160" s="199"/>
      <c r="T160" s="200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94" t="s">
        <v>167</v>
      </c>
      <c r="AU160" s="194" t="s">
        <v>22</v>
      </c>
      <c r="AV160" s="13" t="s">
        <v>22</v>
      </c>
      <c r="AW160" s="13" t="s">
        <v>36</v>
      </c>
      <c r="AX160" s="13" t="s">
        <v>74</v>
      </c>
      <c r="AY160" s="194" t="s">
        <v>156</v>
      </c>
    </row>
    <row r="161" s="13" customFormat="1">
      <c r="A161" s="13"/>
      <c r="B161" s="192"/>
      <c r="C161" s="13"/>
      <c r="D161" s="193" t="s">
        <v>167</v>
      </c>
      <c r="E161" s="194" t="s">
        <v>3</v>
      </c>
      <c r="F161" s="195" t="s">
        <v>1191</v>
      </c>
      <c r="G161" s="13"/>
      <c r="H161" s="196">
        <v>12</v>
      </c>
      <c r="I161" s="197"/>
      <c r="J161" s="13"/>
      <c r="K161" s="13"/>
      <c r="L161" s="192"/>
      <c r="M161" s="198"/>
      <c r="N161" s="199"/>
      <c r="O161" s="199"/>
      <c r="P161" s="199"/>
      <c r="Q161" s="199"/>
      <c r="R161" s="199"/>
      <c r="S161" s="199"/>
      <c r="T161" s="200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194" t="s">
        <v>167</v>
      </c>
      <c r="AU161" s="194" t="s">
        <v>22</v>
      </c>
      <c r="AV161" s="13" t="s">
        <v>22</v>
      </c>
      <c r="AW161" s="13" t="s">
        <v>36</v>
      </c>
      <c r="AX161" s="13" t="s">
        <v>74</v>
      </c>
      <c r="AY161" s="194" t="s">
        <v>156</v>
      </c>
    </row>
    <row r="162" s="14" customFormat="1">
      <c r="A162" s="14"/>
      <c r="B162" s="201"/>
      <c r="C162" s="14"/>
      <c r="D162" s="193" t="s">
        <v>167</v>
      </c>
      <c r="E162" s="202" t="s">
        <v>3</v>
      </c>
      <c r="F162" s="203" t="s">
        <v>174</v>
      </c>
      <c r="G162" s="14"/>
      <c r="H162" s="204">
        <v>28</v>
      </c>
      <c r="I162" s="205"/>
      <c r="J162" s="14"/>
      <c r="K162" s="14"/>
      <c r="L162" s="201"/>
      <c r="M162" s="206"/>
      <c r="N162" s="207"/>
      <c r="O162" s="207"/>
      <c r="P162" s="207"/>
      <c r="Q162" s="207"/>
      <c r="R162" s="207"/>
      <c r="S162" s="207"/>
      <c r="T162" s="208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2" t="s">
        <v>167</v>
      </c>
      <c r="AU162" s="202" t="s">
        <v>22</v>
      </c>
      <c r="AV162" s="14" t="s">
        <v>163</v>
      </c>
      <c r="AW162" s="14" t="s">
        <v>36</v>
      </c>
      <c r="AX162" s="14" t="s">
        <v>81</v>
      </c>
      <c r="AY162" s="202" t="s">
        <v>156</v>
      </c>
    </row>
    <row r="163" s="2" customFormat="1" ht="24.15" customHeight="1">
      <c r="A163" s="39"/>
      <c r="B163" s="173"/>
      <c r="C163" s="174" t="s">
        <v>8</v>
      </c>
      <c r="D163" s="174" t="s">
        <v>158</v>
      </c>
      <c r="E163" s="175" t="s">
        <v>263</v>
      </c>
      <c r="F163" s="176" t="s">
        <v>264</v>
      </c>
      <c r="G163" s="177" t="s">
        <v>205</v>
      </c>
      <c r="H163" s="178">
        <v>28</v>
      </c>
      <c r="I163" s="179"/>
      <c r="J163" s="180">
        <f>ROUND(I163*H163,2)</f>
        <v>0</v>
      </c>
      <c r="K163" s="176" t="s">
        <v>162</v>
      </c>
      <c r="L163" s="40"/>
      <c r="M163" s="181" t="s">
        <v>3</v>
      </c>
      <c r="N163" s="182" t="s">
        <v>45</v>
      </c>
      <c r="O163" s="73"/>
      <c r="P163" s="183">
        <f>O163*H163</f>
        <v>0</v>
      </c>
      <c r="Q163" s="183">
        <v>0</v>
      </c>
      <c r="R163" s="183">
        <f>Q163*H163</f>
        <v>0</v>
      </c>
      <c r="S163" s="183">
        <v>0</v>
      </c>
      <c r="T163" s="184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185" t="s">
        <v>163</v>
      </c>
      <c r="AT163" s="185" t="s">
        <v>158</v>
      </c>
      <c r="AU163" s="185" t="s">
        <v>22</v>
      </c>
      <c r="AY163" s="20" t="s">
        <v>156</v>
      </c>
      <c r="BE163" s="186">
        <f>IF(N163="základní",J163,0)</f>
        <v>0</v>
      </c>
      <c r="BF163" s="186">
        <f>IF(N163="snížená",J163,0)</f>
        <v>0</v>
      </c>
      <c r="BG163" s="186">
        <f>IF(N163="zákl. přenesená",J163,0)</f>
        <v>0</v>
      </c>
      <c r="BH163" s="186">
        <f>IF(N163="sníž. přenesená",J163,0)</f>
        <v>0</v>
      </c>
      <c r="BI163" s="186">
        <f>IF(N163="nulová",J163,0)</f>
        <v>0</v>
      </c>
      <c r="BJ163" s="20" t="s">
        <v>81</v>
      </c>
      <c r="BK163" s="186">
        <f>ROUND(I163*H163,2)</f>
        <v>0</v>
      </c>
      <c r="BL163" s="20" t="s">
        <v>163</v>
      </c>
      <c r="BM163" s="185" t="s">
        <v>1192</v>
      </c>
    </row>
    <row r="164" s="2" customFormat="1">
      <c r="A164" s="39"/>
      <c r="B164" s="40"/>
      <c r="C164" s="39"/>
      <c r="D164" s="187" t="s">
        <v>165</v>
      </c>
      <c r="E164" s="39"/>
      <c r="F164" s="188" t="s">
        <v>266</v>
      </c>
      <c r="G164" s="39"/>
      <c r="H164" s="39"/>
      <c r="I164" s="189"/>
      <c r="J164" s="39"/>
      <c r="K164" s="39"/>
      <c r="L164" s="40"/>
      <c r="M164" s="190"/>
      <c r="N164" s="191"/>
      <c r="O164" s="73"/>
      <c r="P164" s="73"/>
      <c r="Q164" s="73"/>
      <c r="R164" s="73"/>
      <c r="S164" s="73"/>
      <c r="T164" s="74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20" t="s">
        <v>165</v>
      </c>
      <c r="AU164" s="20" t="s">
        <v>22</v>
      </c>
    </row>
    <row r="165" s="2" customFormat="1" ht="37.8" customHeight="1">
      <c r="A165" s="39"/>
      <c r="B165" s="173"/>
      <c r="C165" s="174" t="s">
        <v>292</v>
      </c>
      <c r="D165" s="174" t="s">
        <v>158</v>
      </c>
      <c r="E165" s="175" t="s">
        <v>268</v>
      </c>
      <c r="F165" s="176" t="s">
        <v>269</v>
      </c>
      <c r="G165" s="177" t="s">
        <v>212</v>
      </c>
      <c r="H165" s="178">
        <v>7.0800000000000001</v>
      </c>
      <c r="I165" s="179"/>
      <c r="J165" s="180">
        <f>ROUND(I165*H165,2)</f>
        <v>0</v>
      </c>
      <c r="K165" s="176" t="s">
        <v>162</v>
      </c>
      <c r="L165" s="40"/>
      <c r="M165" s="181" t="s">
        <v>3</v>
      </c>
      <c r="N165" s="182" t="s">
        <v>45</v>
      </c>
      <c r="O165" s="73"/>
      <c r="P165" s="183">
        <f>O165*H165</f>
        <v>0</v>
      </c>
      <c r="Q165" s="183">
        <v>0</v>
      </c>
      <c r="R165" s="183">
        <f>Q165*H165</f>
        <v>0</v>
      </c>
      <c r="S165" s="183">
        <v>0</v>
      </c>
      <c r="T165" s="184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185" t="s">
        <v>163</v>
      </c>
      <c r="AT165" s="185" t="s">
        <v>158</v>
      </c>
      <c r="AU165" s="185" t="s">
        <v>22</v>
      </c>
      <c r="AY165" s="20" t="s">
        <v>156</v>
      </c>
      <c r="BE165" s="186">
        <f>IF(N165="základní",J165,0)</f>
        <v>0</v>
      </c>
      <c r="BF165" s="186">
        <f>IF(N165="snížená",J165,0)</f>
        <v>0</v>
      </c>
      <c r="BG165" s="186">
        <f>IF(N165="zákl. přenesená",J165,0)</f>
        <v>0</v>
      </c>
      <c r="BH165" s="186">
        <f>IF(N165="sníž. přenesená",J165,0)</f>
        <v>0</v>
      </c>
      <c r="BI165" s="186">
        <f>IF(N165="nulová",J165,0)</f>
        <v>0</v>
      </c>
      <c r="BJ165" s="20" t="s">
        <v>81</v>
      </c>
      <c r="BK165" s="186">
        <f>ROUND(I165*H165,2)</f>
        <v>0</v>
      </c>
      <c r="BL165" s="20" t="s">
        <v>163</v>
      </c>
      <c r="BM165" s="185" t="s">
        <v>1193</v>
      </c>
    </row>
    <row r="166" s="2" customFormat="1">
      <c r="A166" s="39"/>
      <c r="B166" s="40"/>
      <c r="C166" s="39"/>
      <c r="D166" s="187" t="s">
        <v>165</v>
      </c>
      <c r="E166" s="39"/>
      <c r="F166" s="188" t="s">
        <v>271</v>
      </c>
      <c r="G166" s="39"/>
      <c r="H166" s="39"/>
      <c r="I166" s="189"/>
      <c r="J166" s="39"/>
      <c r="K166" s="39"/>
      <c r="L166" s="40"/>
      <c r="M166" s="190"/>
      <c r="N166" s="191"/>
      <c r="O166" s="73"/>
      <c r="P166" s="73"/>
      <c r="Q166" s="73"/>
      <c r="R166" s="73"/>
      <c r="S166" s="73"/>
      <c r="T166" s="74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20" t="s">
        <v>165</v>
      </c>
      <c r="AU166" s="20" t="s">
        <v>22</v>
      </c>
    </row>
    <row r="167" s="13" customFormat="1">
      <c r="A167" s="13"/>
      <c r="B167" s="192"/>
      <c r="C167" s="13"/>
      <c r="D167" s="193" t="s">
        <v>167</v>
      </c>
      <c r="E167" s="194" t="s">
        <v>3</v>
      </c>
      <c r="F167" s="195" t="s">
        <v>1194</v>
      </c>
      <c r="G167" s="13"/>
      <c r="H167" s="196">
        <v>7.0800000000000001</v>
      </c>
      <c r="I167" s="197"/>
      <c r="J167" s="13"/>
      <c r="K167" s="13"/>
      <c r="L167" s="192"/>
      <c r="M167" s="198"/>
      <c r="N167" s="199"/>
      <c r="O167" s="199"/>
      <c r="P167" s="199"/>
      <c r="Q167" s="199"/>
      <c r="R167" s="199"/>
      <c r="S167" s="199"/>
      <c r="T167" s="200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194" t="s">
        <v>167</v>
      </c>
      <c r="AU167" s="194" t="s">
        <v>22</v>
      </c>
      <c r="AV167" s="13" t="s">
        <v>22</v>
      </c>
      <c r="AW167" s="13" t="s">
        <v>36</v>
      </c>
      <c r="AX167" s="13" t="s">
        <v>74</v>
      </c>
      <c r="AY167" s="194" t="s">
        <v>156</v>
      </c>
    </row>
    <row r="168" s="14" customFormat="1">
      <c r="A168" s="14"/>
      <c r="B168" s="201"/>
      <c r="C168" s="14"/>
      <c r="D168" s="193" t="s">
        <v>167</v>
      </c>
      <c r="E168" s="202" t="s">
        <v>3</v>
      </c>
      <c r="F168" s="203" t="s">
        <v>174</v>
      </c>
      <c r="G168" s="14"/>
      <c r="H168" s="204">
        <v>7.0800000000000001</v>
      </c>
      <c r="I168" s="205"/>
      <c r="J168" s="14"/>
      <c r="K168" s="14"/>
      <c r="L168" s="201"/>
      <c r="M168" s="206"/>
      <c r="N168" s="207"/>
      <c r="O168" s="207"/>
      <c r="P168" s="207"/>
      <c r="Q168" s="207"/>
      <c r="R168" s="207"/>
      <c r="S168" s="207"/>
      <c r="T168" s="208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02" t="s">
        <v>167</v>
      </c>
      <c r="AU168" s="202" t="s">
        <v>22</v>
      </c>
      <c r="AV168" s="14" t="s">
        <v>163</v>
      </c>
      <c r="AW168" s="14" t="s">
        <v>36</v>
      </c>
      <c r="AX168" s="14" t="s">
        <v>81</v>
      </c>
      <c r="AY168" s="202" t="s">
        <v>156</v>
      </c>
    </row>
    <row r="169" s="2" customFormat="1" ht="37.8" customHeight="1">
      <c r="A169" s="39"/>
      <c r="B169" s="173"/>
      <c r="C169" s="174" t="s">
        <v>299</v>
      </c>
      <c r="D169" s="174" t="s">
        <v>158</v>
      </c>
      <c r="E169" s="175" t="s">
        <v>280</v>
      </c>
      <c r="F169" s="176" t="s">
        <v>281</v>
      </c>
      <c r="G169" s="177" t="s">
        <v>212</v>
      </c>
      <c r="H169" s="178">
        <v>5.2320000000000002</v>
      </c>
      <c r="I169" s="179"/>
      <c r="J169" s="180">
        <f>ROUND(I169*H169,2)</f>
        <v>0</v>
      </c>
      <c r="K169" s="176" t="s">
        <v>162</v>
      </c>
      <c r="L169" s="40"/>
      <c r="M169" s="181" t="s">
        <v>3</v>
      </c>
      <c r="N169" s="182" t="s">
        <v>45</v>
      </c>
      <c r="O169" s="73"/>
      <c r="P169" s="183">
        <f>O169*H169</f>
        <v>0</v>
      </c>
      <c r="Q169" s="183">
        <v>0</v>
      </c>
      <c r="R169" s="183">
        <f>Q169*H169</f>
        <v>0</v>
      </c>
      <c r="S169" s="183">
        <v>0</v>
      </c>
      <c r="T169" s="184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185" t="s">
        <v>163</v>
      </c>
      <c r="AT169" s="185" t="s">
        <v>158</v>
      </c>
      <c r="AU169" s="185" t="s">
        <v>22</v>
      </c>
      <c r="AY169" s="20" t="s">
        <v>156</v>
      </c>
      <c r="BE169" s="186">
        <f>IF(N169="základní",J169,0)</f>
        <v>0</v>
      </c>
      <c r="BF169" s="186">
        <f>IF(N169="snížená",J169,0)</f>
        <v>0</v>
      </c>
      <c r="BG169" s="186">
        <f>IF(N169="zákl. přenesená",J169,0)</f>
        <v>0</v>
      </c>
      <c r="BH169" s="186">
        <f>IF(N169="sníž. přenesená",J169,0)</f>
        <v>0</v>
      </c>
      <c r="BI169" s="186">
        <f>IF(N169="nulová",J169,0)</f>
        <v>0</v>
      </c>
      <c r="BJ169" s="20" t="s">
        <v>81</v>
      </c>
      <c r="BK169" s="186">
        <f>ROUND(I169*H169,2)</f>
        <v>0</v>
      </c>
      <c r="BL169" s="20" t="s">
        <v>163</v>
      </c>
      <c r="BM169" s="185" t="s">
        <v>1195</v>
      </c>
    </row>
    <row r="170" s="2" customFormat="1">
      <c r="A170" s="39"/>
      <c r="B170" s="40"/>
      <c r="C170" s="39"/>
      <c r="D170" s="187" t="s">
        <v>165</v>
      </c>
      <c r="E170" s="39"/>
      <c r="F170" s="188" t="s">
        <v>283</v>
      </c>
      <c r="G170" s="39"/>
      <c r="H170" s="39"/>
      <c r="I170" s="189"/>
      <c r="J170" s="39"/>
      <c r="K170" s="39"/>
      <c r="L170" s="40"/>
      <c r="M170" s="190"/>
      <c r="N170" s="191"/>
      <c r="O170" s="73"/>
      <c r="P170" s="73"/>
      <c r="Q170" s="73"/>
      <c r="R170" s="73"/>
      <c r="S170" s="73"/>
      <c r="T170" s="74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20" t="s">
        <v>165</v>
      </c>
      <c r="AU170" s="20" t="s">
        <v>22</v>
      </c>
    </row>
    <row r="171" s="13" customFormat="1">
      <c r="A171" s="13"/>
      <c r="B171" s="192"/>
      <c r="C171" s="13"/>
      <c r="D171" s="193" t="s">
        <v>167</v>
      </c>
      <c r="E171" s="194" t="s">
        <v>3</v>
      </c>
      <c r="F171" s="195" t="s">
        <v>1196</v>
      </c>
      <c r="G171" s="13"/>
      <c r="H171" s="196">
        <v>6.54</v>
      </c>
      <c r="I171" s="197"/>
      <c r="J171" s="13"/>
      <c r="K171" s="13"/>
      <c r="L171" s="192"/>
      <c r="M171" s="198"/>
      <c r="N171" s="199"/>
      <c r="O171" s="199"/>
      <c r="P171" s="199"/>
      <c r="Q171" s="199"/>
      <c r="R171" s="199"/>
      <c r="S171" s="199"/>
      <c r="T171" s="200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194" t="s">
        <v>167</v>
      </c>
      <c r="AU171" s="194" t="s">
        <v>22</v>
      </c>
      <c r="AV171" s="13" t="s">
        <v>22</v>
      </c>
      <c r="AW171" s="13" t="s">
        <v>36</v>
      </c>
      <c r="AX171" s="13" t="s">
        <v>74</v>
      </c>
      <c r="AY171" s="194" t="s">
        <v>156</v>
      </c>
    </row>
    <row r="172" s="15" customFormat="1">
      <c r="A172" s="15"/>
      <c r="B172" s="209"/>
      <c r="C172" s="15"/>
      <c r="D172" s="193" t="s">
        <v>167</v>
      </c>
      <c r="E172" s="210" t="s">
        <v>3</v>
      </c>
      <c r="F172" s="211" t="s">
        <v>219</v>
      </c>
      <c r="G172" s="15"/>
      <c r="H172" s="212">
        <v>6.54</v>
      </c>
      <c r="I172" s="213"/>
      <c r="J172" s="15"/>
      <c r="K172" s="15"/>
      <c r="L172" s="209"/>
      <c r="M172" s="214"/>
      <c r="N172" s="215"/>
      <c r="O172" s="215"/>
      <c r="P172" s="215"/>
      <c r="Q172" s="215"/>
      <c r="R172" s="215"/>
      <c r="S172" s="215"/>
      <c r="T172" s="216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10" t="s">
        <v>167</v>
      </c>
      <c r="AU172" s="210" t="s">
        <v>22</v>
      </c>
      <c r="AV172" s="15" t="s">
        <v>175</v>
      </c>
      <c r="AW172" s="15" t="s">
        <v>36</v>
      </c>
      <c r="AX172" s="15" t="s">
        <v>74</v>
      </c>
      <c r="AY172" s="210" t="s">
        <v>156</v>
      </c>
    </row>
    <row r="173" s="13" customFormat="1">
      <c r="A173" s="13"/>
      <c r="B173" s="192"/>
      <c r="C173" s="13"/>
      <c r="D173" s="193" t="s">
        <v>167</v>
      </c>
      <c r="E173" s="194" t="s">
        <v>3</v>
      </c>
      <c r="F173" s="195" t="s">
        <v>1197</v>
      </c>
      <c r="G173" s="13"/>
      <c r="H173" s="196">
        <v>5.2320000000000002</v>
      </c>
      <c r="I173" s="197"/>
      <c r="J173" s="13"/>
      <c r="K173" s="13"/>
      <c r="L173" s="192"/>
      <c r="M173" s="198"/>
      <c r="N173" s="199"/>
      <c r="O173" s="199"/>
      <c r="P173" s="199"/>
      <c r="Q173" s="199"/>
      <c r="R173" s="199"/>
      <c r="S173" s="199"/>
      <c r="T173" s="200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94" t="s">
        <v>167</v>
      </c>
      <c r="AU173" s="194" t="s">
        <v>22</v>
      </c>
      <c r="AV173" s="13" t="s">
        <v>22</v>
      </c>
      <c r="AW173" s="13" t="s">
        <v>36</v>
      </c>
      <c r="AX173" s="13" t="s">
        <v>74</v>
      </c>
      <c r="AY173" s="194" t="s">
        <v>156</v>
      </c>
    </row>
    <row r="174" s="15" customFormat="1">
      <c r="A174" s="15"/>
      <c r="B174" s="209"/>
      <c r="C174" s="15"/>
      <c r="D174" s="193" t="s">
        <v>167</v>
      </c>
      <c r="E174" s="210" t="s">
        <v>3</v>
      </c>
      <c r="F174" s="211" t="s">
        <v>219</v>
      </c>
      <c r="G174" s="15"/>
      <c r="H174" s="212">
        <v>5.2320000000000002</v>
      </c>
      <c r="I174" s="213"/>
      <c r="J174" s="15"/>
      <c r="K174" s="15"/>
      <c r="L174" s="209"/>
      <c r="M174" s="214"/>
      <c r="N174" s="215"/>
      <c r="O174" s="215"/>
      <c r="P174" s="215"/>
      <c r="Q174" s="215"/>
      <c r="R174" s="215"/>
      <c r="S174" s="215"/>
      <c r="T174" s="216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10" t="s">
        <v>167</v>
      </c>
      <c r="AU174" s="210" t="s">
        <v>22</v>
      </c>
      <c r="AV174" s="15" t="s">
        <v>175</v>
      </c>
      <c r="AW174" s="15" t="s">
        <v>36</v>
      </c>
      <c r="AX174" s="15" t="s">
        <v>81</v>
      </c>
      <c r="AY174" s="210" t="s">
        <v>156</v>
      </c>
    </row>
    <row r="175" s="2" customFormat="1" ht="37.8" customHeight="1">
      <c r="A175" s="39"/>
      <c r="B175" s="173"/>
      <c r="C175" s="174" t="s">
        <v>304</v>
      </c>
      <c r="D175" s="174" t="s">
        <v>158</v>
      </c>
      <c r="E175" s="175" t="s">
        <v>287</v>
      </c>
      <c r="F175" s="176" t="s">
        <v>288</v>
      </c>
      <c r="G175" s="177" t="s">
        <v>212</v>
      </c>
      <c r="H175" s="178">
        <v>1.3080000000000001</v>
      </c>
      <c r="I175" s="179"/>
      <c r="J175" s="180">
        <f>ROUND(I175*H175,2)</f>
        <v>0</v>
      </c>
      <c r="K175" s="176" t="s">
        <v>162</v>
      </c>
      <c r="L175" s="40"/>
      <c r="M175" s="181" t="s">
        <v>3</v>
      </c>
      <c r="N175" s="182" t="s">
        <v>45</v>
      </c>
      <c r="O175" s="73"/>
      <c r="P175" s="183">
        <f>O175*H175</f>
        <v>0</v>
      </c>
      <c r="Q175" s="183">
        <v>0</v>
      </c>
      <c r="R175" s="183">
        <f>Q175*H175</f>
        <v>0</v>
      </c>
      <c r="S175" s="183">
        <v>0</v>
      </c>
      <c r="T175" s="184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185" t="s">
        <v>163</v>
      </c>
      <c r="AT175" s="185" t="s">
        <v>158</v>
      </c>
      <c r="AU175" s="185" t="s">
        <v>22</v>
      </c>
      <c r="AY175" s="20" t="s">
        <v>156</v>
      </c>
      <c r="BE175" s="186">
        <f>IF(N175="základní",J175,0)</f>
        <v>0</v>
      </c>
      <c r="BF175" s="186">
        <f>IF(N175="snížená",J175,0)</f>
        <v>0</v>
      </c>
      <c r="BG175" s="186">
        <f>IF(N175="zákl. přenesená",J175,0)</f>
        <v>0</v>
      </c>
      <c r="BH175" s="186">
        <f>IF(N175="sníž. přenesená",J175,0)</f>
        <v>0</v>
      </c>
      <c r="BI175" s="186">
        <f>IF(N175="nulová",J175,0)</f>
        <v>0</v>
      </c>
      <c r="BJ175" s="20" t="s">
        <v>81</v>
      </c>
      <c r="BK175" s="186">
        <f>ROUND(I175*H175,2)</f>
        <v>0</v>
      </c>
      <c r="BL175" s="20" t="s">
        <v>163</v>
      </c>
      <c r="BM175" s="185" t="s">
        <v>1198</v>
      </c>
    </row>
    <row r="176" s="2" customFormat="1">
      <c r="A176" s="39"/>
      <c r="B176" s="40"/>
      <c r="C176" s="39"/>
      <c r="D176" s="187" t="s">
        <v>165</v>
      </c>
      <c r="E176" s="39"/>
      <c r="F176" s="188" t="s">
        <v>290</v>
      </c>
      <c r="G176" s="39"/>
      <c r="H176" s="39"/>
      <c r="I176" s="189"/>
      <c r="J176" s="39"/>
      <c r="K176" s="39"/>
      <c r="L176" s="40"/>
      <c r="M176" s="190"/>
      <c r="N176" s="191"/>
      <c r="O176" s="73"/>
      <c r="P176" s="73"/>
      <c r="Q176" s="73"/>
      <c r="R176" s="73"/>
      <c r="S176" s="73"/>
      <c r="T176" s="74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20" t="s">
        <v>165</v>
      </c>
      <c r="AU176" s="20" t="s">
        <v>22</v>
      </c>
    </row>
    <row r="177" s="13" customFormat="1">
      <c r="A177" s="13"/>
      <c r="B177" s="192"/>
      <c r="C177" s="13"/>
      <c r="D177" s="193" t="s">
        <v>167</v>
      </c>
      <c r="E177" s="194" t="s">
        <v>3</v>
      </c>
      <c r="F177" s="195" t="s">
        <v>1199</v>
      </c>
      <c r="G177" s="13"/>
      <c r="H177" s="196">
        <v>1.3080000000000001</v>
      </c>
      <c r="I177" s="197"/>
      <c r="J177" s="13"/>
      <c r="K177" s="13"/>
      <c r="L177" s="192"/>
      <c r="M177" s="198"/>
      <c r="N177" s="199"/>
      <c r="O177" s="199"/>
      <c r="P177" s="199"/>
      <c r="Q177" s="199"/>
      <c r="R177" s="199"/>
      <c r="S177" s="199"/>
      <c r="T177" s="200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194" t="s">
        <v>167</v>
      </c>
      <c r="AU177" s="194" t="s">
        <v>22</v>
      </c>
      <c r="AV177" s="13" t="s">
        <v>22</v>
      </c>
      <c r="AW177" s="13" t="s">
        <v>36</v>
      </c>
      <c r="AX177" s="13" t="s">
        <v>74</v>
      </c>
      <c r="AY177" s="194" t="s">
        <v>156</v>
      </c>
    </row>
    <row r="178" s="14" customFormat="1">
      <c r="A178" s="14"/>
      <c r="B178" s="201"/>
      <c r="C178" s="14"/>
      <c r="D178" s="193" t="s">
        <v>167</v>
      </c>
      <c r="E178" s="202" t="s">
        <v>3</v>
      </c>
      <c r="F178" s="203" t="s">
        <v>174</v>
      </c>
      <c r="G178" s="14"/>
      <c r="H178" s="204">
        <v>1.3080000000000001</v>
      </c>
      <c r="I178" s="205"/>
      <c r="J178" s="14"/>
      <c r="K178" s="14"/>
      <c r="L178" s="201"/>
      <c r="M178" s="206"/>
      <c r="N178" s="207"/>
      <c r="O178" s="207"/>
      <c r="P178" s="207"/>
      <c r="Q178" s="207"/>
      <c r="R178" s="207"/>
      <c r="S178" s="207"/>
      <c r="T178" s="208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02" t="s">
        <v>167</v>
      </c>
      <c r="AU178" s="202" t="s">
        <v>22</v>
      </c>
      <c r="AV178" s="14" t="s">
        <v>163</v>
      </c>
      <c r="AW178" s="14" t="s">
        <v>36</v>
      </c>
      <c r="AX178" s="14" t="s">
        <v>81</v>
      </c>
      <c r="AY178" s="202" t="s">
        <v>156</v>
      </c>
    </row>
    <row r="179" s="2" customFormat="1" ht="24.15" customHeight="1">
      <c r="A179" s="39"/>
      <c r="B179" s="173"/>
      <c r="C179" s="174" t="s">
        <v>310</v>
      </c>
      <c r="D179" s="174" t="s">
        <v>158</v>
      </c>
      <c r="E179" s="175" t="s">
        <v>293</v>
      </c>
      <c r="F179" s="176" t="s">
        <v>294</v>
      </c>
      <c r="G179" s="177" t="s">
        <v>212</v>
      </c>
      <c r="H179" s="178">
        <v>5.2320000000000002</v>
      </c>
      <c r="I179" s="179"/>
      <c r="J179" s="180">
        <f>ROUND(I179*H179,2)</f>
        <v>0</v>
      </c>
      <c r="K179" s="176" t="s">
        <v>162</v>
      </c>
      <c r="L179" s="40"/>
      <c r="M179" s="181" t="s">
        <v>3</v>
      </c>
      <c r="N179" s="182" t="s">
        <v>45</v>
      </c>
      <c r="O179" s="73"/>
      <c r="P179" s="183">
        <f>O179*H179</f>
        <v>0</v>
      </c>
      <c r="Q179" s="183">
        <v>0</v>
      </c>
      <c r="R179" s="183">
        <f>Q179*H179</f>
        <v>0</v>
      </c>
      <c r="S179" s="183">
        <v>0</v>
      </c>
      <c r="T179" s="184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185" t="s">
        <v>163</v>
      </c>
      <c r="AT179" s="185" t="s">
        <v>158</v>
      </c>
      <c r="AU179" s="185" t="s">
        <v>22</v>
      </c>
      <c r="AY179" s="20" t="s">
        <v>156</v>
      </c>
      <c r="BE179" s="186">
        <f>IF(N179="základní",J179,0)</f>
        <v>0</v>
      </c>
      <c r="BF179" s="186">
        <f>IF(N179="snížená",J179,0)</f>
        <v>0</v>
      </c>
      <c r="BG179" s="186">
        <f>IF(N179="zákl. přenesená",J179,0)</f>
        <v>0</v>
      </c>
      <c r="BH179" s="186">
        <f>IF(N179="sníž. přenesená",J179,0)</f>
        <v>0</v>
      </c>
      <c r="BI179" s="186">
        <f>IF(N179="nulová",J179,0)</f>
        <v>0</v>
      </c>
      <c r="BJ179" s="20" t="s">
        <v>81</v>
      </c>
      <c r="BK179" s="186">
        <f>ROUND(I179*H179,2)</f>
        <v>0</v>
      </c>
      <c r="BL179" s="20" t="s">
        <v>163</v>
      </c>
      <c r="BM179" s="185" t="s">
        <v>1200</v>
      </c>
    </row>
    <row r="180" s="2" customFormat="1">
      <c r="A180" s="39"/>
      <c r="B180" s="40"/>
      <c r="C180" s="39"/>
      <c r="D180" s="187" t="s">
        <v>165</v>
      </c>
      <c r="E180" s="39"/>
      <c r="F180" s="188" t="s">
        <v>296</v>
      </c>
      <c r="G180" s="39"/>
      <c r="H180" s="39"/>
      <c r="I180" s="189"/>
      <c r="J180" s="39"/>
      <c r="K180" s="39"/>
      <c r="L180" s="40"/>
      <c r="M180" s="190"/>
      <c r="N180" s="191"/>
      <c r="O180" s="73"/>
      <c r="P180" s="73"/>
      <c r="Q180" s="73"/>
      <c r="R180" s="73"/>
      <c r="S180" s="73"/>
      <c r="T180" s="74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20" t="s">
        <v>165</v>
      </c>
      <c r="AU180" s="20" t="s">
        <v>22</v>
      </c>
    </row>
    <row r="181" s="2" customFormat="1" ht="24.15" customHeight="1">
      <c r="A181" s="39"/>
      <c r="B181" s="173"/>
      <c r="C181" s="174" t="s">
        <v>317</v>
      </c>
      <c r="D181" s="174" t="s">
        <v>158</v>
      </c>
      <c r="E181" s="175" t="s">
        <v>300</v>
      </c>
      <c r="F181" s="176" t="s">
        <v>301</v>
      </c>
      <c r="G181" s="177" t="s">
        <v>212</v>
      </c>
      <c r="H181" s="178">
        <v>1.3080000000000001</v>
      </c>
      <c r="I181" s="179"/>
      <c r="J181" s="180">
        <f>ROUND(I181*H181,2)</f>
        <v>0</v>
      </c>
      <c r="K181" s="176" t="s">
        <v>162</v>
      </c>
      <c r="L181" s="40"/>
      <c r="M181" s="181" t="s">
        <v>3</v>
      </c>
      <c r="N181" s="182" t="s">
        <v>45</v>
      </c>
      <c r="O181" s="73"/>
      <c r="P181" s="183">
        <f>O181*H181</f>
        <v>0</v>
      </c>
      <c r="Q181" s="183">
        <v>0</v>
      </c>
      <c r="R181" s="183">
        <f>Q181*H181</f>
        <v>0</v>
      </c>
      <c r="S181" s="183">
        <v>0</v>
      </c>
      <c r="T181" s="184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185" t="s">
        <v>163</v>
      </c>
      <c r="AT181" s="185" t="s">
        <v>158</v>
      </c>
      <c r="AU181" s="185" t="s">
        <v>22</v>
      </c>
      <c r="AY181" s="20" t="s">
        <v>156</v>
      </c>
      <c r="BE181" s="186">
        <f>IF(N181="základní",J181,0)</f>
        <v>0</v>
      </c>
      <c r="BF181" s="186">
        <f>IF(N181="snížená",J181,0)</f>
        <v>0</v>
      </c>
      <c r="BG181" s="186">
        <f>IF(N181="zákl. přenesená",J181,0)</f>
        <v>0</v>
      </c>
      <c r="BH181" s="186">
        <f>IF(N181="sníž. přenesená",J181,0)</f>
        <v>0</v>
      </c>
      <c r="BI181" s="186">
        <f>IF(N181="nulová",J181,0)</f>
        <v>0</v>
      </c>
      <c r="BJ181" s="20" t="s">
        <v>81</v>
      </c>
      <c r="BK181" s="186">
        <f>ROUND(I181*H181,2)</f>
        <v>0</v>
      </c>
      <c r="BL181" s="20" t="s">
        <v>163</v>
      </c>
      <c r="BM181" s="185" t="s">
        <v>1201</v>
      </c>
    </row>
    <row r="182" s="2" customFormat="1">
      <c r="A182" s="39"/>
      <c r="B182" s="40"/>
      <c r="C182" s="39"/>
      <c r="D182" s="187" t="s">
        <v>165</v>
      </c>
      <c r="E182" s="39"/>
      <c r="F182" s="188" t="s">
        <v>303</v>
      </c>
      <c r="G182" s="39"/>
      <c r="H182" s="39"/>
      <c r="I182" s="189"/>
      <c r="J182" s="39"/>
      <c r="K182" s="39"/>
      <c r="L182" s="40"/>
      <c r="M182" s="190"/>
      <c r="N182" s="191"/>
      <c r="O182" s="73"/>
      <c r="P182" s="73"/>
      <c r="Q182" s="73"/>
      <c r="R182" s="73"/>
      <c r="S182" s="73"/>
      <c r="T182" s="74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20" t="s">
        <v>165</v>
      </c>
      <c r="AU182" s="20" t="s">
        <v>22</v>
      </c>
    </row>
    <row r="183" s="2" customFormat="1" ht="24.15" customHeight="1">
      <c r="A183" s="39"/>
      <c r="B183" s="173"/>
      <c r="C183" s="174" t="s">
        <v>323</v>
      </c>
      <c r="D183" s="174" t="s">
        <v>158</v>
      </c>
      <c r="E183" s="175" t="s">
        <v>305</v>
      </c>
      <c r="F183" s="176" t="s">
        <v>306</v>
      </c>
      <c r="G183" s="177" t="s">
        <v>205</v>
      </c>
      <c r="H183" s="178">
        <v>6</v>
      </c>
      <c r="I183" s="179"/>
      <c r="J183" s="180">
        <f>ROUND(I183*H183,2)</f>
        <v>0</v>
      </c>
      <c r="K183" s="176" t="s">
        <v>162</v>
      </c>
      <c r="L183" s="40"/>
      <c r="M183" s="181" t="s">
        <v>3</v>
      </c>
      <c r="N183" s="182" t="s">
        <v>45</v>
      </c>
      <c r="O183" s="73"/>
      <c r="P183" s="183">
        <f>O183*H183</f>
        <v>0</v>
      </c>
      <c r="Q183" s="183">
        <v>0</v>
      </c>
      <c r="R183" s="183">
        <f>Q183*H183</f>
        <v>0</v>
      </c>
      <c r="S183" s="183">
        <v>0</v>
      </c>
      <c r="T183" s="184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185" t="s">
        <v>163</v>
      </c>
      <c r="AT183" s="185" t="s">
        <v>158</v>
      </c>
      <c r="AU183" s="185" t="s">
        <v>22</v>
      </c>
      <c r="AY183" s="20" t="s">
        <v>156</v>
      </c>
      <c r="BE183" s="186">
        <f>IF(N183="základní",J183,0)</f>
        <v>0</v>
      </c>
      <c r="BF183" s="186">
        <f>IF(N183="snížená",J183,0)</f>
        <v>0</v>
      </c>
      <c r="BG183" s="186">
        <f>IF(N183="zákl. přenesená",J183,0)</f>
        <v>0</v>
      </c>
      <c r="BH183" s="186">
        <f>IF(N183="sníž. přenesená",J183,0)</f>
        <v>0</v>
      </c>
      <c r="BI183" s="186">
        <f>IF(N183="nulová",J183,0)</f>
        <v>0</v>
      </c>
      <c r="BJ183" s="20" t="s">
        <v>81</v>
      </c>
      <c r="BK183" s="186">
        <f>ROUND(I183*H183,2)</f>
        <v>0</v>
      </c>
      <c r="BL183" s="20" t="s">
        <v>163</v>
      </c>
      <c r="BM183" s="185" t="s">
        <v>1202</v>
      </c>
    </row>
    <row r="184" s="2" customFormat="1">
      <c r="A184" s="39"/>
      <c r="B184" s="40"/>
      <c r="C184" s="39"/>
      <c r="D184" s="187" t="s">
        <v>165</v>
      </c>
      <c r="E184" s="39"/>
      <c r="F184" s="188" t="s">
        <v>308</v>
      </c>
      <c r="G184" s="39"/>
      <c r="H184" s="39"/>
      <c r="I184" s="189"/>
      <c r="J184" s="39"/>
      <c r="K184" s="39"/>
      <c r="L184" s="40"/>
      <c r="M184" s="190"/>
      <c r="N184" s="191"/>
      <c r="O184" s="73"/>
      <c r="P184" s="73"/>
      <c r="Q184" s="73"/>
      <c r="R184" s="73"/>
      <c r="S184" s="73"/>
      <c r="T184" s="74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20" t="s">
        <v>165</v>
      </c>
      <c r="AU184" s="20" t="s">
        <v>22</v>
      </c>
    </row>
    <row r="185" s="13" customFormat="1">
      <c r="A185" s="13"/>
      <c r="B185" s="192"/>
      <c r="C185" s="13"/>
      <c r="D185" s="193" t="s">
        <v>167</v>
      </c>
      <c r="E185" s="194" t="s">
        <v>3</v>
      </c>
      <c r="F185" s="195" t="s">
        <v>997</v>
      </c>
      <c r="G185" s="13"/>
      <c r="H185" s="196">
        <v>6</v>
      </c>
      <c r="I185" s="197"/>
      <c r="J185" s="13"/>
      <c r="K185" s="13"/>
      <c r="L185" s="192"/>
      <c r="M185" s="198"/>
      <c r="N185" s="199"/>
      <c r="O185" s="199"/>
      <c r="P185" s="199"/>
      <c r="Q185" s="199"/>
      <c r="R185" s="199"/>
      <c r="S185" s="199"/>
      <c r="T185" s="200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194" t="s">
        <v>167</v>
      </c>
      <c r="AU185" s="194" t="s">
        <v>22</v>
      </c>
      <c r="AV185" s="13" t="s">
        <v>22</v>
      </c>
      <c r="AW185" s="13" t="s">
        <v>36</v>
      </c>
      <c r="AX185" s="13" t="s">
        <v>74</v>
      </c>
      <c r="AY185" s="194" t="s">
        <v>156</v>
      </c>
    </row>
    <row r="186" s="14" customFormat="1">
      <c r="A186" s="14"/>
      <c r="B186" s="201"/>
      <c r="C186" s="14"/>
      <c r="D186" s="193" t="s">
        <v>167</v>
      </c>
      <c r="E186" s="202" t="s">
        <v>3</v>
      </c>
      <c r="F186" s="203" t="s">
        <v>174</v>
      </c>
      <c r="G186" s="14"/>
      <c r="H186" s="204">
        <v>6</v>
      </c>
      <c r="I186" s="205"/>
      <c r="J186" s="14"/>
      <c r="K186" s="14"/>
      <c r="L186" s="201"/>
      <c r="M186" s="206"/>
      <c r="N186" s="207"/>
      <c r="O186" s="207"/>
      <c r="P186" s="207"/>
      <c r="Q186" s="207"/>
      <c r="R186" s="207"/>
      <c r="S186" s="207"/>
      <c r="T186" s="208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02" t="s">
        <v>167</v>
      </c>
      <c r="AU186" s="202" t="s">
        <v>22</v>
      </c>
      <c r="AV186" s="14" t="s">
        <v>163</v>
      </c>
      <c r="AW186" s="14" t="s">
        <v>36</v>
      </c>
      <c r="AX186" s="14" t="s">
        <v>81</v>
      </c>
      <c r="AY186" s="202" t="s">
        <v>156</v>
      </c>
    </row>
    <row r="187" s="2" customFormat="1" ht="24.15" customHeight="1">
      <c r="A187" s="39"/>
      <c r="B187" s="173"/>
      <c r="C187" s="174" t="s">
        <v>331</v>
      </c>
      <c r="D187" s="174" t="s">
        <v>158</v>
      </c>
      <c r="E187" s="175" t="s">
        <v>311</v>
      </c>
      <c r="F187" s="176" t="s">
        <v>312</v>
      </c>
      <c r="G187" s="177" t="s">
        <v>313</v>
      </c>
      <c r="H187" s="178">
        <v>13.08</v>
      </c>
      <c r="I187" s="179"/>
      <c r="J187" s="180">
        <f>ROUND(I187*H187,2)</f>
        <v>0</v>
      </c>
      <c r="K187" s="176" t="s">
        <v>162</v>
      </c>
      <c r="L187" s="40"/>
      <c r="M187" s="181" t="s">
        <v>3</v>
      </c>
      <c r="N187" s="182" t="s">
        <v>45</v>
      </c>
      <c r="O187" s="73"/>
      <c r="P187" s="183">
        <f>O187*H187</f>
        <v>0</v>
      </c>
      <c r="Q187" s="183">
        <v>0</v>
      </c>
      <c r="R187" s="183">
        <f>Q187*H187</f>
        <v>0</v>
      </c>
      <c r="S187" s="183">
        <v>0</v>
      </c>
      <c r="T187" s="184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185" t="s">
        <v>163</v>
      </c>
      <c r="AT187" s="185" t="s">
        <v>158</v>
      </c>
      <c r="AU187" s="185" t="s">
        <v>22</v>
      </c>
      <c r="AY187" s="20" t="s">
        <v>156</v>
      </c>
      <c r="BE187" s="186">
        <f>IF(N187="základní",J187,0)</f>
        <v>0</v>
      </c>
      <c r="BF187" s="186">
        <f>IF(N187="snížená",J187,0)</f>
        <v>0</v>
      </c>
      <c r="BG187" s="186">
        <f>IF(N187="zákl. přenesená",J187,0)</f>
        <v>0</v>
      </c>
      <c r="BH187" s="186">
        <f>IF(N187="sníž. přenesená",J187,0)</f>
        <v>0</v>
      </c>
      <c r="BI187" s="186">
        <f>IF(N187="nulová",J187,0)</f>
        <v>0</v>
      </c>
      <c r="BJ187" s="20" t="s">
        <v>81</v>
      </c>
      <c r="BK187" s="186">
        <f>ROUND(I187*H187,2)</f>
        <v>0</v>
      </c>
      <c r="BL187" s="20" t="s">
        <v>163</v>
      </c>
      <c r="BM187" s="185" t="s">
        <v>1203</v>
      </c>
    </row>
    <row r="188" s="2" customFormat="1">
      <c r="A188" s="39"/>
      <c r="B188" s="40"/>
      <c r="C188" s="39"/>
      <c r="D188" s="187" t="s">
        <v>165</v>
      </c>
      <c r="E188" s="39"/>
      <c r="F188" s="188" t="s">
        <v>315</v>
      </c>
      <c r="G188" s="39"/>
      <c r="H188" s="39"/>
      <c r="I188" s="189"/>
      <c r="J188" s="39"/>
      <c r="K188" s="39"/>
      <c r="L188" s="40"/>
      <c r="M188" s="190"/>
      <c r="N188" s="191"/>
      <c r="O188" s="73"/>
      <c r="P188" s="73"/>
      <c r="Q188" s="73"/>
      <c r="R188" s="73"/>
      <c r="S188" s="73"/>
      <c r="T188" s="74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20" t="s">
        <v>165</v>
      </c>
      <c r="AU188" s="20" t="s">
        <v>22</v>
      </c>
    </row>
    <row r="189" s="13" customFormat="1">
      <c r="A189" s="13"/>
      <c r="B189" s="192"/>
      <c r="C189" s="13"/>
      <c r="D189" s="193" t="s">
        <v>167</v>
      </c>
      <c r="E189" s="194" t="s">
        <v>3</v>
      </c>
      <c r="F189" s="195" t="s">
        <v>1204</v>
      </c>
      <c r="G189" s="13"/>
      <c r="H189" s="196">
        <v>13.08</v>
      </c>
      <c r="I189" s="197"/>
      <c r="J189" s="13"/>
      <c r="K189" s="13"/>
      <c r="L189" s="192"/>
      <c r="M189" s="198"/>
      <c r="N189" s="199"/>
      <c r="O189" s="199"/>
      <c r="P189" s="199"/>
      <c r="Q189" s="199"/>
      <c r="R189" s="199"/>
      <c r="S189" s="199"/>
      <c r="T189" s="200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94" t="s">
        <v>167</v>
      </c>
      <c r="AU189" s="194" t="s">
        <v>22</v>
      </c>
      <c r="AV189" s="13" t="s">
        <v>22</v>
      </c>
      <c r="AW189" s="13" t="s">
        <v>36</v>
      </c>
      <c r="AX189" s="13" t="s">
        <v>74</v>
      </c>
      <c r="AY189" s="194" t="s">
        <v>156</v>
      </c>
    </row>
    <row r="190" s="14" customFormat="1">
      <c r="A190" s="14"/>
      <c r="B190" s="201"/>
      <c r="C190" s="14"/>
      <c r="D190" s="193" t="s">
        <v>167</v>
      </c>
      <c r="E190" s="202" t="s">
        <v>3</v>
      </c>
      <c r="F190" s="203" t="s">
        <v>174</v>
      </c>
      <c r="G190" s="14"/>
      <c r="H190" s="204">
        <v>13.08</v>
      </c>
      <c r="I190" s="205"/>
      <c r="J190" s="14"/>
      <c r="K190" s="14"/>
      <c r="L190" s="201"/>
      <c r="M190" s="206"/>
      <c r="N190" s="207"/>
      <c r="O190" s="207"/>
      <c r="P190" s="207"/>
      <c r="Q190" s="207"/>
      <c r="R190" s="207"/>
      <c r="S190" s="207"/>
      <c r="T190" s="208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02" t="s">
        <v>167</v>
      </c>
      <c r="AU190" s="202" t="s">
        <v>22</v>
      </c>
      <c r="AV190" s="14" t="s">
        <v>163</v>
      </c>
      <c r="AW190" s="14" t="s">
        <v>36</v>
      </c>
      <c r="AX190" s="14" t="s">
        <v>81</v>
      </c>
      <c r="AY190" s="202" t="s">
        <v>156</v>
      </c>
    </row>
    <row r="191" s="2" customFormat="1" ht="24.15" customHeight="1">
      <c r="A191" s="39"/>
      <c r="B191" s="173"/>
      <c r="C191" s="174" t="s">
        <v>337</v>
      </c>
      <c r="D191" s="174" t="s">
        <v>158</v>
      </c>
      <c r="E191" s="175" t="s">
        <v>318</v>
      </c>
      <c r="F191" s="176" t="s">
        <v>319</v>
      </c>
      <c r="G191" s="177" t="s">
        <v>212</v>
      </c>
      <c r="H191" s="178">
        <v>6.54</v>
      </c>
      <c r="I191" s="179"/>
      <c r="J191" s="180">
        <f>ROUND(I191*H191,2)</f>
        <v>0</v>
      </c>
      <c r="K191" s="176" t="s">
        <v>162</v>
      </c>
      <c r="L191" s="40"/>
      <c r="M191" s="181" t="s">
        <v>3</v>
      </c>
      <c r="N191" s="182" t="s">
        <v>45</v>
      </c>
      <c r="O191" s="73"/>
      <c r="P191" s="183">
        <f>O191*H191</f>
        <v>0</v>
      </c>
      <c r="Q191" s="183">
        <v>0</v>
      </c>
      <c r="R191" s="183">
        <f>Q191*H191</f>
        <v>0</v>
      </c>
      <c r="S191" s="183">
        <v>0</v>
      </c>
      <c r="T191" s="184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185" t="s">
        <v>163</v>
      </c>
      <c r="AT191" s="185" t="s">
        <v>158</v>
      </c>
      <c r="AU191" s="185" t="s">
        <v>22</v>
      </c>
      <c r="AY191" s="20" t="s">
        <v>156</v>
      </c>
      <c r="BE191" s="186">
        <f>IF(N191="základní",J191,0)</f>
        <v>0</v>
      </c>
      <c r="BF191" s="186">
        <f>IF(N191="snížená",J191,0)</f>
        <v>0</v>
      </c>
      <c r="BG191" s="186">
        <f>IF(N191="zákl. přenesená",J191,0)</f>
        <v>0</v>
      </c>
      <c r="BH191" s="186">
        <f>IF(N191="sníž. přenesená",J191,0)</f>
        <v>0</v>
      </c>
      <c r="BI191" s="186">
        <f>IF(N191="nulová",J191,0)</f>
        <v>0</v>
      </c>
      <c r="BJ191" s="20" t="s">
        <v>81</v>
      </c>
      <c r="BK191" s="186">
        <f>ROUND(I191*H191,2)</f>
        <v>0</v>
      </c>
      <c r="BL191" s="20" t="s">
        <v>163</v>
      </c>
      <c r="BM191" s="185" t="s">
        <v>1205</v>
      </c>
    </row>
    <row r="192" s="2" customFormat="1">
      <c r="A192" s="39"/>
      <c r="B192" s="40"/>
      <c r="C192" s="39"/>
      <c r="D192" s="187" t="s">
        <v>165</v>
      </c>
      <c r="E192" s="39"/>
      <c r="F192" s="188" t="s">
        <v>321</v>
      </c>
      <c r="G192" s="39"/>
      <c r="H192" s="39"/>
      <c r="I192" s="189"/>
      <c r="J192" s="39"/>
      <c r="K192" s="39"/>
      <c r="L192" s="40"/>
      <c r="M192" s="190"/>
      <c r="N192" s="191"/>
      <c r="O192" s="73"/>
      <c r="P192" s="73"/>
      <c r="Q192" s="73"/>
      <c r="R192" s="73"/>
      <c r="S192" s="73"/>
      <c r="T192" s="74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20" t="s">
        <v>165</v>
      </c>
      <c r="AU192" s="20" t="s">
        <v>22</v>
      </c>
    </row>
    <row r="193" s="13" customFormat="1">
      <c r="A193" s="13"/>
      <c r="B193" s="192"/>
      <c r="C193" s="13"/>
      <c r="D193" s="193" t="s">
        <v>167</v>
      </c>
      <c r="E193" s="194" t="s">
        <v>3</v>
      </c>
      <c r="F193" s="195" t="s">
        <v>1206</v>
      </c>
      <c r="G193" s="13"/>
      <c r="H193" s="196">
        <v>6.54</v>
      </c>
      <c r="I193" s="197"/>
      <c r="J193" s="13"/>
      <c r="K193" s="13"/>
      <c r="L193" s="192"/>
      <c r="M193" s="198"/>
      <c r="N193" s="199"/>
      <c r="O193" s="199"/>
      <c r="P193" s="199"/>
      <c r="Q193" s="199"/>
      <c r="R193" s="199"/>
      <c r="S193" s="199"/>
      <c r="T193" s="200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194" t="s">
        <v>167</v>
      </c>
      <c r="AU193" s="194" t="s">
        <v>22</v>
      </c>
      <c r="AV193" s="13" t="s">
        <v>22</v>
      </c>
      <c r="AW193" s="13" t="s">
        <v>36</v>
      </c>
      <c r="AX193" s="13" t="s">
        <v>74</v>
      </c>
      <c r="AY193" s="194" t="s">
        <v>156</v>
      </c>
    </row>
    <row r="194" s="14" customFormat="1">
      <c r="A194" s="14"/>
      <c r="B194" s="201"/>
      <c r="C194" s="14"/>
      <c r="D194" s="193" t="s">
        <v>167</v>
      </c>
      <c r="E194" s="202" t="s">
        <v>3</v>
      </c>
      <c r="F194" s="203" t="s">
        <v>174</v>
      </c>
      <c r="G194" s="14"/>
      <c r="H194" s="204">
        <v>6.54</v>
      </c>
      <c r="I194" s="205"/>
      <c r="J194" s="14"/>
      <c r="K194" s="14"/>
      <c r="L194" s="201"/>
      <c r="M194" s="206"/>
      <c r="N194" s="207"/>
      <c r="O194" s="207"/>
      <c r="P194" s="207"/>
      <c r="Q194" s="207"/>
      <c r="R194" s="207"/>
      <c r="S194" s="207"/>
      <c r="T194" s="208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2" t="s">
        <v>167</v>
      </c>
      <c r="AU194" s="202" t="s">
        <v>22</v>
      </c>
      <c r="AV194" s="14" t="s">
        <v>163</v>
      </c>
      <c r="AW194" s="14" t="s">
        <v>36</v>
      </c>
      <c r="AX194" s="14" t="s">
        <v>81</v>
      </c>
      <c r="AY194" s="202" t="s">
        <v>156</v>
      </c>
    </row>
    <row r="195" s="2" customFormat="1" ht="24.15" customHeight="1">
      <c r="A195" s="39"/>
      <c r="B195" s="173"/>
      <c r="C195" s="174" t="s">
        <v>342</v>
      </c>
      <c r="D195" s="174" t="s">
        <v>158</v>
      </c>
      <c r="E195" s="175" t="s">
        <v>324</v>
      </c>
      <c r="F195" s="176" t="s">
        <v>325</v>
      </c>
      <c r="G195" s="177" t="s">
        <v>212</v>
      </c>
      <c r="H195" s="178">
        <v>7.0800000000000001</v>
      </c>
      <c r="I195" s="179"/>
      <c r="J195" s="180">
        <f>ROUND(I195*H195,2)</f>
        <v>0</v>
      </c>
      <c r="K195" s="176" t="s">
        <v>162</v>
      </c>
      <c r="L195" s="40"/>
      <c r="M195" s="181" t="s">
        <v>3</v>
      </c>
      <c r="N195" s="182" t="s">
        <v>45</v>
      </c>
      <c r="O195" s="73"/>
      <c r="P195" s="183">
        <f>O195*H195</f>
        <v>0</v>
      </c>
      <c r="Q195" s="183">
        <v>0</v>
      </c>
      <c r="R195" s="183">
        <f>Q195*H195</f>
        <v>0</v>
      </c>
      <c r="S195" s="183">
        <v>0</v>
      </c>
      <c r="T195" s="184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185" t="s">
        <v>163</v>
      </c>
      <c r="AT195" s="185" t="s">
        <v>158</v>
      </c>
      <c r="AU195" s="185" t="s">
        <v>22</v>
      </c>
      <c r="AY195" s="20" t="s">
        <v>156</v>
      </c>
      <c r="BE195" s="186">
        <f>IF(N195="základní",J195,0)</f>
        <v>0</v>
      </c>
      <c r="BF195" s="186">
        <f>IF(N195="snížená",J195,0)</f>
        <v>0</v>
      </c>
      <c r="BG195" s="186">
        <f>IF(N195="zákl. přenesená",J195,0)</f>
        <v>0</v>
      </c>
      <c r="BH195" s="186">
        <f>IF(N195="sníž. přenesená",J195,0)</f>
        <v>0</v>
      </c>
      <c r="BI195" s="186">
        <f>IF(N195="nulová",J195,0)</f>
        <v>0</v>
      </c>
      <c r="BJ195" s="20" t="s">
        <v>81</v>
      </c>
      <c r="BK195" s="186">
        <f>ROUND(I195*H195,2)</f>
        <v>0</v>
      </c>
      <c r="BL195" s="20" t="s">
        <v>163</v>
      </c>
      <c r="BM195" s="185" t="s">
        <v>1207</v>
      </c>
    </row>
    <row r="196" s="2" customFormat="1">
      <c r="A196" s="39"/>
      <c r="B196" s="40"/>
      <c r="C196" s="39"/>
      <c r="D196" s="187" t="s">
        <v>165</v>
      </c>
      <c r="E196" s="39"/>
      <c r="F196" s="188" t="s">
        <v>327</v>
      </c>
      <c r="G196" s="39"/>
      <c r="H196" s="39"/>
      <c r="I196" s="189"/>
      <c r="J196" s="39"/>
      <c r="K196" s="39"/>
      <c r="L196" s="40"/>
      <c r="M196" s="190"/>
      <c r="N196" s="191"/>
      <c r="O196" s="73"/>
      <c r="P196" s="73"/>
      <c r="Q196" s="73"/>
      <c r="R196" s="73"/>
      <c r="S196" s="73"/>
      <c r="T196" s="74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20" t="s">
        <v>165</v>
      </c>
      <c r="AU196" s="20" t="s">
        <v>22</v>
      </c>
    </row>
    <row r="197" s="13" customFormat="1">
      <c r="A197" s="13"/>
      <c r="B197" s="192"/>
      <c r="C197" s="13"/>
      <c r="D197" s="193" t="s">
        <v>167</v>
      </c>
      <c r="E197" s="194" t="s">
        <v>3</v>
      </c>
      <c r="F197" s="195" t="s">
        <v>1208</v>
      </c>
      <c r="G197" s="13"/>
      <c r="H197" s="196">
        <v>10.08</v>
      </c>
      <c r="I197" s="197"/>
      <c r="J197" s="13"/>
      <c r="K197" s="13"/>
      <c r="L197" s="192"/>
      <c r="M197" s="198"/>
      <c r="N197" s="199"/>
      <c r="O197" s="199"/>
      <c r="P197" s="199"/>
      <c r="Q197" s="199"/>
      <c r="R197" s="199"/>
      <c r="S197" s="199"/>
      <c r="T197" s="200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194" t="s">
        <v>167</v>
      </c>
      <c r="AU197" s="194" t="s">
        <v>22</v>
      </c>
      <c r="AV197" s="13" t="s">
        <v>22</v>
      </c>
      <c r="AW197" s="13" t="s">
        <v>36</v>
      </c>
      <c r="AX197" s="13" t="s">
        <v>74</v>
      </c>
      <c r="AY197" s="194" t="s">
        <v>156</v>
      </c>
    </row>
    <row r="198" s="13" customFormat="1">
      <c r="A198" s="13"/>
      <c r="B198" s="192"/>
      <c r="C198" s="13"/>
      <c r="D198" s="193" t="s">
        <v>167</v>
      </c>
      <c r="E198" s="194" t="s">
        <v>3</v>
      </c>
      <c r="F198" s="195" t="s">
        <v>1209</v>
      </c>
      <c r="G198" s="13"/>
      <c r="H198" s="196">
        <v>-3</v>
      </c>
      <c r="I198" s="197"/>
      <c r="J198" s="13"/>
      <c r="K198" s="13"/>
      <c r="L198" s="192"/>
      <c r="M198" s="198"/>
      <c r="N198" s="199"/>
      <c r="O198" s="199"/>
      <c r="P198" s="199"/>
      <c r="Q198" s="199"/>
      <c r="R198" s="199"/>
      <c r="S198" s="199"/>
      <c r="T198" s="200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94" t="s">
        <v>167</v>
      </c>
      <c r="AU198" s="194" t="s">
        <v>22</v>
      </c>
      <c r="AV198" s="13" t="s">
        <v>22</v>
      </c>
      <c r="AW198" s="13" t="s">
        <v>36</v>
      </c>
      <c r="AX198" s="13" t="s">
        <v>74</v>
      </c>
      <c r="AY198" s="194" t="s">
        <v>156</v>
      </c>
    </row>
    <row r="199" s="14" customFormat="1">
      <c r="A199" s="14"/>
      <c r="B199" s="201"/>
      <c r="C199" s="14"/>
      <c r="D199" s="193" t="s">
        <v>167</v>
      </c>
      <c r="E199" s="202" t="s">
        <v>3</v>
      </c>
      <c r="F199" s="203" t="s">
        <v>174</v>
      </c>
      <c r="G199" s="14"/>
      <c r="H199" s="204">
        <v>7.0800000000000001</v>
      </c>
      <c r="I199" s="205"/>
      <c r="J199" s="14"/>
      <c r="K199" s="14"/>
      <c r="L199" s="201"/>
      <c r="M199" s="206"/>
      <c r="N199" s="207"/>
      <c r="O199" s="207"/>
      <c r="P199" s="207"/>
      <c r="Q199" s="207"/>
      <c r="R199" s="207"/>
      <c r="S199" s="207"/>
      <c r="T199" s="208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02" t="s">
        <v>167</v>
      </c>
      <c r="AU199" s="202" t="s">
        <v>22</v>
      </c>
      <c r="AV199" s="14" t="s">
        <v>163</v>
      </c>
      <c r="AW199" s="14" t="s">
        <v>36</v>
      </c>
      <c r="AX199" s="14" t="s">
        <v>81</v>
      </c>
      <c r="AY199" s="202" t="s">
        <v>156</v>
      </c>
    </row>
    <row r="200" s="2" customFormat="1" ht="16.5" customHeight="1">
      <c r="A200" s="39"/>
      <c r="B200" s="173"/>
      <c r="C200" s="217" t="s">
        <v>349</v>
      </c>
      <c r="D200" s="217" t="s">
        <v>249</v>
      </c>
      <c r="E200" s="218" t="s">
        <v>738</v>
      </c>
      <c r="F200" s="219" t="s">
        <v>739</v>
      </c>
      <c r="G200" s="220" t="s">
        <v>313</v>
      </c>
      <c r="H200" s="221">
        <v>6.3719999999999999</v>
      </c>
      <c r="I200" s="222"/>
      <c r="J200" s="223">
        <f>ROUND(I200*H200,2)</f>
        <v>0</v>
      </c>
      <c r="K200" s="219" t="s">
        <v>162</v>
      </c>
      <c r="L200" s="224"/>
      <c r="M200" s="225" t="s">
        <v>3</v>
      </c>
      <c r="N200" s="226" t="s">
        <v>45</v>
      </c>
      <c r="O200" s="73"/>
      <c r="P200" s="183">
        <f>O200*H200</f>
        <v>0</v>
      </c>
      <c r="Q200" s="183">
        <v>0</v>
      </c>
      <c r="R200" s="183">
        <f>Q200*H200</f>
        <v>0</v>
      </c>
      <c r="S200" s="183">
        <v>0</v>
      </c>
      <c r="T200" s="184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185" t="s">
        <v>202</v>
      </c>
      <c r="AT200" s="185" t="s">
        <v>249</v>
      </c>
      <c r="AU200" s="185" t="s">
        <v>22</v>
      </c>
      <c r="AY200" s="20" t="s">
        <v>156</v>
      </c>
      <c r="BE200" s="186">
        <f>IF(N200="základní",J200,0)</f>
        <v>0</v>
      </c>
      <c r="BF200" s="186">
        <f>IF(N200="snížená",J200,0)</f>
        <v>0</v>
      </c>
      <c r="BG200" s="186">
        <f>IF(N200="zákl. přenesená",J200,0)</f>
        <v>0</v>
      </c>
      <c r="BH200" s="186">
        <f>IF(N200="sníž. přenesená",J200,0)</f>
        <v>0</v>
      </c>
      <c r="BI200" s="186">
        <f>IF(N200="nulová",J200,0)</f>
        <v>0</v>
      </c>
      <c r="BJ200" s="20" t="s">
        <v>81</v>
      </c>
      <c r="BK200" s="186">
        <f>ROUND(I200*H200,2)</f>
        <v>0</v>
      </c>
      <c r="BL200" s="20" t="s">
        <v>163</v>
      </c>
      <c r="BM200" s="185" t="s">
        <v>1210</v>
      </c>
    </row>
    <row r="201" s="13" customFormat="1">
      <c r="A201" s="13"/>
      <c r="B201" s="192"/>
      <c r="C201" s="13"/>
      <c r="D201" s="193" t="s">
        <v>167</v>
      </c>
      <c r="E201" s="194" t="s">
        <v>3</v>
      </c>
      <c r="F201" s="195" t="s">
        <v>1211</v>
      </c>
      <c r="G201" s="13"/>
      <c r="H201" s="196">
        <v>6.3719999999999999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167</v>
      </c>
      <c r="AU201" s="194" t="s">
        <v>22</v>
      </c>
      <c r="AV201" s="13" t="s">
        <v>22</v>
      </c>
      <c r="AW201" s="13" t="s">
        <v>36</v>
      </c>
      <c r="AX201" s="13" t="s">
        <v>74</v>
      </c>
      <c r="AY201" s="194" t="s">
        <v>156</v>
      </c>
    </row>
    <row r="202" s="14" customFormat="1">
      <c r="A202" s="14"/>
      <c r="B202" s="201"/>
      <c r="C202" s="14"/>
      <c r="D202" s="193" t="s">
        <v>167</v>
      </c>
      <c r="E202" s="202" t="s">
        <v>3</v>
      </c>
      <c r="F202" s="203" t="s">
        <v>174</v>
      </c>
      <c r="G202" s="14"/>
      <c r="H202" s="204">
        <v>6.3719999999999999</v>
      </c>
      <c r="I202" s="205"/>
      <c r="J202" s="14"/>
      <c r="K202" s="14"/>
      <c r="L202" s="201"/>
      <c r="M202" s="206"/>
      <c r="N202" s="207"/>
      <c r="O202" s="207"/>
      <c r="P202" s="207"/>
      <c r="Q202" s="207"/>
      <c r="R202" s="207"/>
      <c r="S202" s="207"/>
      <c r="T202" s="208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02" t="s">
        <v>167</v>
      </c>
      <c r="AU202" s="202" t="s">
        <v>22</v>
      </c>
      <c r="AV202" s="14" t="s">
        <v>163</v>
      </c>
      <c r="AW202" s="14" t="s">
        <v>36</v>
      </c>
      <c r="AX202" s="14" t="s">
        <v>81</v>
      </c>
      <c r="AY202" s="202" t="s">
        <v>156</v>
      </c>
    </row>
    <row r="203" s="2" customFormat="1" ht="37.8" customHeight="1">
      <c r="A203" s="39"/>
      <c r="B203" s="173"/>
      <c r="C203" s="174" t="s">
        <v>355</v>
      </c>
      <c r="D203" s="174" t="s">
        <v>158</v>
      </c>
      <c r="E203" s="175" t="s">
        <v>332</v>
      </c>
      <c r="F203" s="176" t="s">
        <v>333</v>
      </c>
      <c r="G203" s="177" t="s">
        <v>212</v>
      </c>
      <c r="H203" s="178">
        <v>2.3999999999999999</v>
      </c>
      <c r="I203" s="179"/>
      <c r="J203" s="180">
        <f>ROUND(I203*H203,2)</f>
        <v>0</v>
      </c>
      <c r="K203" s="176" t="s">
        <v>162</v>
      </c>
      <c r="L203" s="40"/>
      <c r="M203" s="181" t="s">
        <v>3</v>
      </c>
      <c r="N203" s="182" t="s">
        <v>45</v>
      </c>
      <c r="O203" s="73"/>
      <c r="P203" s="183">
        <f>O203*H203</f>
        <v>0</v>
      </c>
      <c r="Q203" s="183">
        <v>0</v>
      </c>
      <c r="R203" s="183">
        <f>Q203*H203</f>
        <v>0</v>
      </c>
      <c r="S203" s="183">
        <v>0</v>
      </c>
      <c r="T203" s="184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185" t="s">
        <v>163</v>
      </c>
      <c r="AT203" s="185" t="s">
        <v>158</v>
      </c>
      <c r="AU203" s="185" t="s">
        <v>22</v>
      </c>
      <c r="AY203" s="20" t="s">
        <v>156</v>
      </c>
      <c r="BE203" s="186">
        <f>IF(N203="základní",J203,0)</f>
        <v>0</v>
      </c>
      <c r="BF203" s="186">
        <f>IF(N203="snížená",J203,0)</f>
        <v>0</v>
      </c>
      <c r="BG203" s="186">
        <f>IF(N203="zákl. přenesená",J203,0)</f>
        <v>0</v>
      </c>
      <c r="BH203" s="186">
        <f>IF(N203="sníž. přenesená",J203,0)</f>
        <v>0</v>
      </c>
      <c r="BI203" s="186">
        <f>IF(N203="nulová",J203,0)</f>
        <v>0</v>
      </c>
      <c r="BJ203" s="20" t="s">
        <v>81</v>
      </c>
      <c r="BK203" s="186">
        <f>ROUND(I203*H203,2)</f>
        <v>0</v>
      </c>
      <c r="BL203" s="20" t="s">
        <v>163</v>
      </c>
      <c r="BM203" s="185" t="s">
        <v>1212</v>
      </c>
    </row>
    <row r="204" s="2" customFormat="1">
      <c r="A204" s="39"/>
      <c r="B204" s="40"/>
      <c r="C204" s="39"/>
      <c r="D204" s="187" t="s">
        <v>165</v>
      </c>
      <c r="E204" s="39"/>
      <c r="F204" s="188" t="s">
        <v>335</v>
      </c>
      <c r="G204" s="39"/>
      <c r="H204" s="39"/>
      <c r="I204" s="189"/>
      <c r="J204" s="39"/>
      <c r="K204" s="39"/>
      <c r="L204" s="40"/>
      <c r="M204" s="190"/>
      <c r="N204" s="191"/>
      <c r="O204" s="73"/>
      <c r="P204" s="73"/>
      <c r="Q204" s="73"/>
      <c r="R204" s="73"/>
      <c r="S204" s="73"/>
      <c r="T204" s="74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20" t="s">
        <v>165</v>
      </c>
      <c r="AU204" s="20" t="s">
        <v>22</v>
      </c>
    </row>
    <row r="205" s="13" customFormat="1">
      <c r="A205" s="13"/>
      <c r="B205" s="192"/>
      <c r="C205" s="13"/>
      <c r="D205" s="193" t="s">
        <v>167</v>
      </c>
      <c r="E205" s="194" t="s">
        <v>3</v>
      </c>
      <c r="F205" s="195" t="s">
        <v>1213</v>
      </c>
      <c r="G205" s="13"/>
      <c r="H205" s="196">
        <v>2.3999999999999999</v>
      </c>
      <c r="I205" s="197"/>
      <c r="J205" s="13"/>
      <c r="K205" s="13"/>
      <c r="L205" s="192"/>
      <c r="M205" s="198"/>
      <c r="N205" s="199"/>
      <c r="O205" s="199"/>
      <c r="P205" s="199"/>
      <c r="Q205" s="199"/>
      <c r="R205" s="199"/>
      <c r="S205" s="199"/>
      <c r="T205" s="20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94" t="s">
        <v>167</v>
      </c>
      <c r="AU205" s="194" t="s">
        <v>22</v>
      </c>
      <c r="AV205" s="13" t="s">
        <v>22</v>
      </c>
      <c r="AW205" s="13" t="s">
        <v>36</v>
      </c>
      <c r="AX205" s="13" t="s">
        <v>74</v>
      </c>
      <c r="AY205" s="194" t="s">
        <v>156</v>
      </c>
    </row>
    <row r="206" s="14" customFormat="1">
      <c r="A206" s="14"/>
      <c r="B206" s="201"/>
      <c r="C206" s="14"/>
      <c r="D206" s="193" t="s">
        <v>167</v>
      </c>
      <c r="E206" s="202" t="s">
        <v>3</v>
      </c>
      <c r="F206" s="203" t="s">
        <v>174</v>
      </c>
      <c r="G206" s="14"/>
      <c r="H206" s="204">
        <v>2.3999999999999999</v>
      </c>
      <c r="I206" s="205"/>
      <c r="J206" s="14"/>
      <c r="K206" s="14"/>
      <c r="L206" s="201"/>
      <c r="M206" s="206"/>
      <c r="N206" s="207"/>
      <c r="O206" s="207"/>
      <c r="P206" s="207"/>
      <c r="Q206" s="207"/>
      <c r="R206" s="207"/>
      <c r="S206" s="207"/>
      <c r="T206" s="208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02" t="s">
        <v>167</v>
      </c>
      <c r="AU206" s="202" t="s">
        <v>22</v>
      </c>
      <c r="AV206" s="14" t="s">
        <v>163</v>
      </c>
      <c r="AW206" s="14" t="s">
        <v>36</v>
      </c>
      <c r="AX206" s="14" t="s">
        <v>81</v>
      </c>
      <c r="AY206" s="202" t="s">
        <v>156</v>
      </c>
    </row>
    <row r="207" s="2" customFormat="1" ht="16.5" customHeight="1">
      <c r="A207" s="39"/>
      <c r="B207" s="173"/>
      <c r="C207" s="217" t="s">
        <v>361</v>
      </c>
      <c r="D207" s="217" t="s">
        <v>249</v>
      </c>
      <c r="E207" s="218" t="s">
        <v>338</v>
      </c>
      <c r="F207" s="219" t="s">
        <v>339</v>
      </c>
      <c r="G207" s="220" t="s">
        <v>313</v>
      </c>
      <c r="H207" s="221">
        <v>4.3200000000000003</v>
      </c>
      <c r="I207" s="222"/>
      <c r="J207" s="223">
        <f>ROUND(I207*H207,2)</f>
        <v>0</v>
      </c>
      <c r="K207" s="219" t="s">
        <v>162</v>
      </c>
      <c r="L207" s="224"/>
      <c r="M207" s="225" t="s">
        <v>3</v>
      </c>
      <c r="N207" s="226" t="s">
        <v>45</v>
      </c>
      <c r="O207" s="73"/>
      <c r="P207" s="183">
        <f>O207*H207</f>
        <v>0</v>
      </c>
      <c r="Q207" s="183">
        <v>0</v>
      </c>
      <c r="R207" s="183">
        <f>Q207*H207</f>
        <v>0</v>
      </c>
      <c r="S207" s="183">
        <v>0</v>
      </c>
      <c r="T207" s="184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185" t="s">
        <v>202</v>
      </c>
      <c r="AT207" s="185" t="s">
        <v>249</v>
      </c>
      <c r="AU207" s="185" t="s">
        <v>22</v>
      </c>
      <c r="AY207" s="20" t="s">
        <v>156</v>
      </c>
      <c r="BE207" s="186">
        <f>IF(N207="základní",J207,0)</f>
        <v>0</v>
      </c>
      <c r="BF207" s="186">
        <f>IF(N207="snížená",J207,0)</f>
        <v>0</v>
      </c>
      <c r="BG207" s="186">
        <f>IF(N207="zákl. přenesená",J207,0)</f>
        <v>0</v>
      </c>
      <c r="BH207" s="186">
        <f>IF(N207="sníž. přenesená",J207,0)</f>
        <v>0</v>
      </c>
      <c r="BI207" s="186">
        <f>IF(N207="nulová",J207,0)</f>
        <v>0</v>
      </c>
      <c r="BJ207" s="20" t="s">
        <v>81</v>
      </c>
      <c r="BK207" s="186">
        <f>ROUND(I207*H207,2)</f>
        <v>0</v>
      </c>
      <c r="BL207" s="20" t="s">
        <v>163</v>
      </c>
      <c r="BM207" s="185" t="s">
        <v>1214</v>
      </c>
    </row>
    <row r="208" s="13" customFormat="1">
      <c r="A208" s="13"/>
      <c r="B208" s="192"/>
      <c r="C208" s="13"/>
      <c r="D208" s="193" t="s">
        <v>167</v>
      </c>
      <c r="E208" s="194" t="s">
        <v>3</v>
      </c>
      <c r="F208" s="195" t="s">
        <v>1215</v>
      </c>
      <c r="G208" s="13"/>
      <c r="H208" s="196">
        <v>4.3200000000000003</v>
      </c>
      <c r="I208" s="197"/>
      <c r="J208" s="13"/>
      <c r="K208" s="13"/>
      <c r="L208" s="192"/>
      <c r="M208" s="198"/>
      <c r="N208" s="199"/>
      <c r="O208" s="199"/>
      <c r="P208" s="199"/>
      <c r="Q208" s="199"/>
      <c r="R208" s="199"/>
      <c r="S208" s="199"/>
      <c r="T208" s="200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94" t="s">
        <v>167</v>
      </c>
      <c r="AU208" s="194" t="s">
        <v>22</v>
      </c>
      <c r="AV208" s="13" t="s">
        <v>22</v>
      </c>
      <c r="AW208" s="13" t="s">
        <v>36</v>
      </c>
      <c r="AX208" s="13" t="s">
        <v>74</v>
      </c>
      <c r="AY208" s="194" t="s">
        <v>156</v>
      </c>
    </row>
    <row r="209" s="14" customFormat="1">
      <c r="A209" s="14"/>
      <c r="B209" s="201"/>
      <c r="C209" s="14"/>
      <c r="D209" s="193" t="s">
        <v>167</v>
      </c>
      <c r="E209" s="202" t="s">
        <v>3</v>
      </c>
      <c r="F209" s="203" t="s">
        <v>174</v>
      </c>
      <c r="G209" s="14"/>
      <c r="H209" s="204">
        <v>4.3200000000000003</v>
      </c>
      <c r="I209" s="205"/>
      <c r="J209" s="14"/>
      <c r="K209" s="14"/>
      <c r="L209" s="201"/>
      <c r="M209" s="206"/>
      <c r="N209" s="207"/>
      <c r="O209" s="207"/>
      <c r="P209" s="207"/>
      <c r="Q209" s="207"/>
      <c r="R209" s="207"/>
      <c r="S209" s="207"/>
      <c r="T209" s="208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02" t="s">
        <v>167</v>
      </c>
      <c r="AU209" s="202" t="s">
        <v>22</v>
      </c>
      <c r="AV209" s="14" t="s">
        <v>163</v>
      </c>
      <c r="AW209" s="14" t="s">
        <v>36</v>
      </c>
      <c r="AX209" s="14" t="s">
        <v>81</v>
      </c>
      <c r="AY209" s="202" t="s">
        <v>156</v>
      </c>
    </row>
    <row r="210" s="2" customFormat="1" ht="24.15" customHeight="1">
      <c r="A210" s="39"/>
      <c r="B210" s="173"/>
      <c r="C210" s="174" t="s">
        <v>368</v>
      </c>
      <c r="D210" s="174" t="s">
        <v>158</v>
      </c>
      <c r="E210" s="175" t="s">
        <v>343</v>
      </c>
      <c r="F210" s="176" t="s">
        <v>344</v>
      </c>
      <c r="G210" s="177" t="s">
        <v>205</v>
      </c>
      <c r="H210" s="178">
        <v>3</v>
      </c>
      <c r="I210" s="179"/>
      <c r="J210" s="180">
        <f>ROUND(I210*H210,2)</f>
        <v>0</v>
      </c>
      <c r="K210" s="176" t="s">
        <v>162</v>
      </c>
      <c r="L210" s="40"/>
      <c r="M210" s="181" t="s">
        <v>3</v>
      </c>
      <c r="N210" s="182" t="s">
        <v>45</v>
      </c>
      <c r="O210" s="73"/>
      <c r="P210" s="183">
        <f>O210*H210</f>
        <v>0</v>
      </c>
      <c r="Q210" s="183">
        <v>0</v>
      </c>
      <c r="R210" s="183">
        <f>Q210*H210</f>
        <v>0</v>
      </c>
      <c r="S210" s="183">
        <v>0</v>
      </c>
      <c r="T210" s="184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185" t="s">
        <v>163</v>
      </c>
      <c r="AT210" s="185" t="s">
        <v>158</v>
      </c>
      <c r="AU210" s="185" t="s">
        <v>22</v>
      </c>
      <c r="AY210" s="20" t="s">
        <v>156</v>
      </c>
      <c r="BE210" s="186">
        <f>IF(N210="základní",J210,0)</f>
        <v>0</v>
      </c>
      <c r="BF210" s="186">
        <f>IF(N210="snížená",J210,0)</f>
        <v>0</v>
      </c>
      <c r="BG210" s="186">
        <f>IF(N210="zákl. přenesená",J210,0)</f>
        <v>0</v>
      </c>
      <c r="BH210" s="186">
        <f>IF(N210="sníž. přenesená",J210,0)</f>
        <v>0</v>
      </c>
      <c r="BI210" s="186">
        <f>IF(N210="nulová",J210,0)</f>
        <v>0</v>
      </c>
      <c r="BJ210" s="20" t="s">
        <v>81</v>
      </c>
      <c r="BK210" s="186">
        <f>ROUND(I210*H210,2)</f>
        <v>0</v>
      </c>
      <c r="BL210" s="20" t="s">
        <v>163</v>
      </c>
      <c r="BM210" s="185" t="s">
        <v>1216</v>
      </c>
    </row>
    <row r="211" s="2" customFormat="1">
      <c r="A211" s="39"/>
      <c r="B211" s="40"/>
      <c r="C211" s="39"/>
      <c r="D211" s="187" t="s">
        <v>165</v>
      </c>
      <c r="E211" s="39"/>
      <c r="F211" s="188" t="s">
        <v>346</v>
      </c>
      <c r="G211" s="39"/>
      <c r="H211" s="39"/>
      <c r="I211" s="189"/>
      <c r="J211" s="39"/>
      <c r="K211" s="39"/>
      <c r="L211" s="40"/>
      <c r="M211" s="190"/>
      <c r="N211" s="191"/>
      <c r="O211" s="73"/>
      <c r="P211" s="73"/>
      <c r="Q211" s="73"/>
      <c r="R211" s="73"/>
      <c r="S211" s="73"/>
      <c r="T211" s="74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20" t="s">
        <v>165</v>
      </c>
      <c r="AU211" s="20" t="s">
        <v>22</v>
      </c>
    </row>
    <row r="212" s="13" customFormat="1">
      <c r="A212" s="13"/>
      <c r="B212" s="192"/>
      <c r="C212" s="13"/>
      <c r="D212" s="193" t="s">
        <v>167</v>
      </c>
      <c r="E212" s="194" t="s">
        <v>3</v>
      </c>
      <c r="F212" s="195" t="s">
        <v>922</v>
      </c>
      <c r="G212" s="13"/>
      <c r="H212" s="196">
        <v>3</v>
      </c>
      <c r="I212" s="197"/>
      <c r="J212" s="13"/>
      <c r="K212" s="13"/>
      <c r="L212" s="192"/>
      <c r="M212" s="198"/>
      <c r="N212" s="199"/>
      <c r="O212" s="199"/>
      <c r="P212" s="199"/>
      <c r="Q212" s="199"/>
      <c r="R212" s="199"/>
      <c r="S212" s="199"/>
      <c r="T212" s="200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94" t="s">
        <v>167</v>
      </c>
      <c r="AU212" s="194" t="s">
        <v>22</v>
      </c>
      <c r="AV212" s="13" t="s">
        <v>22</v>
      </c>
      <c r="AW212" s="13" t="s">
        <v>36</v>
      </c>
      <c r="AX212" s="13" t="s">
        <v>74</v>
      </c>
      <c r="AY212" s="194" t="s">
        <v>156</v>
      </c>
    </row>
    <row r="213" s="14" customFormat="1">
      <c r="A213" s="14"/>
      <c r="B213" s="201"/>
      <c r="C213" s="14"/>
      <c r="D213" s="193" t="s">
        <v>167</v>
      </c>
      <c r="E213" s="202" t="s">
        <v>3</v>
      </c>
      <c r="F213" s="203" t="s">
        <v>174</v>
      </c>
      <c r="G213" s="14"/>
      <c r="H213" s="204">
        <v>3</v>
      </c>
      <c r="I213" s="205"/>
      <c r="J213" s="14"/>
      <c r="K213" s="14"/>
      <c r="L213" s="201"/>
      <c r="M213" s="206"/>
      <c r="N213" s="207"/>
      <c r="O213" s="207"/>
      <c r="P213" s="207"/>
      <c r="Q213" s="207"/>
      <c r="R213" s="207"/>
      <c r="S213" s="207"/>
      <c r="T213" s="208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02" t="s">
        <v>167</v>
      </c>
      <c r="AU213" s="202" t="s">
        <v>22</v>
      </c>
      <c r="AV213" s="14" t="s">
        <v>163</v>
      </c>
      <c r="AW213" s="14" t="s">
        <v>36</v>
      </c>
      <c r="AX213" s="14" t="s">
        <v>81</v>
      </c>
      <c r="AY213" s="202" t="s">
        <v>156</v>
      </c>
    </row>
    <row r="214" s="12" customFormat="1" ht="22.8" customHeight="1">
      <c r="A214" s="12"/>
      <c r="B214" s="160"/>
      <c r="C214" s="12"/>
      <c r="D214" s="161" t="s">
        <v>73</v>
      </c>
      <c r="E214" s="171" t="s">
        <v>163</v>
      </c>
      <c r="F214" s="171" t="s">
        <v>348</v>
      </c>
      <c r="G214" s="12"/>
      <c r="H214" s="12"/>
      <c r="I214" s="163"/>
      <c r="J214" s="172">
        <f>BK214</f>
        <v>0</v>
      </c>
      <c r="K214" s="12"/>
      <c r="L214" s="160"/>
      <c r="M214" s="165"/>
      <c r="N214" s="166"/>
      <c r="O214" s="166"/>
      <c r="P214" s="167">
        <f>SUM(P215:P226)</f>
        <v>0</v>
      </c>
      <c r="Q214" s="166"/>
      <c r="R214" s="167">
        <f>SUM(R215:R226)</f>
        <v>0.0038339999999999997</v>
      </c>
      <c r="S214" s="166"/>
      <c r="T214" s="168">
        <f>SUM(T215:T226)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161" t="s">
        <v>81</v>
      </c>
      <c r="AT214" s="169" t="s">
        <v>73</v>
      </c>
      <c r="AU214" s="169" t="s">
        <v>81</v>
      </c>
      <c r="AY214" s="161" t="s">
        <v>156</v>
      </c>
      <c r="BK214" s="170">
        <f>SUM(BK215:BK226)</f>
        <v>0</v>
      </c>
    </row>
    <row r="215" s="2" customFormat="1" ht="21.75" customHeight="1">
      <c r="A215" s="39"/>
      <c r="B215" s="173"/>
      <c r="C215" s="174" t="s">
        <v>374</v>
      </c>
      <c r="D215" s="174" t="s">
        <v>158</v>
      </c>
      <c r="E215" s="175" t="s">
        <v>350</v>
      </c>
      <c r="F215" s="176" t="s">
        <v>351</v>
      </c>
      <c r="G215" s="177" t="s">
        <v>212</v>
      </c>
      <c r="H215" s="178">
        <v>0.59999999999999998</v>
      </c>
      <c r="I215" s="179"/>
      <c r="J215" s="180">
        <f>ROUND(I215*H215,2)</f>
        <v>0</v>
      </c>
      <c r="K215" s="176" t="s">
        <v>162</v>
      </c>
      <c r="L215" s="40"/>
      <c r="M215" s="181" t="s">
        <v>3</v>
      </c>
      <c r="N215" s="182" t="s">
        <v>45</v>
      </c>
      <c r="O215" s="73"/>
      <c r="P215" s="183">
        <f>O215*H215</f>
        <v>0</v>
      </c>
      <c r="Q215" s="183">
        <v>0</v>
      </c>
      <c r="R215" s="183">
        <f>Q215*H215</f>
        <v>0</v>
      </c>
      <c r="S215" s="183">
        <v>0</v>
      </c>
      <c r="T215" s="184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185" t="s">
        <v>163</v>
      </c>
      <c r="AT215" s="185" t="s">
        <v>158</v>
      </c>
      <c r="AU215" s="185" t="s">
        <v>22</v>
      </c>
      <c r="AY215" s="20" t="s">
        <v>156</v>
      </c>
      <c r="BE215" s="186">
        <f>IF(N215="základní",J215,0)</f>
        <v>0</v>
      </c>
      <c r="BF215" s="186">
        <f>IF(N215="snížená",J215,0)</f>
        <v>0</v>
      </c>
      <c r="BG215" s="186">
        <f>IF(N215="zákl. přenesená",J215,0)</f>
        <v>0</v>
      </c>
      <c r="BH215" s="186">
        <f>IF(N215="sníž. přenesená",J215,0)</f>
        <v>0</v>
      </c>
      <c r="BI215" s="186">
        <f>IF(N215="nulová",J215,0)</f>
        <v>0</v>
      </c>
      <c r="BJ215" s="20" t="s">
        <v>81</v>
      </c>
      <c r="BK215" s="186">
        <f>ROUND(I215*H215,2)</f>
        <v>0</v>
      </c>
      <c r="BL215" s="20" t="s">
        <v>163</v>
      </c>
      <c r="BM215" s="185" t="s">
        <v>1217</v>
      </c>
    </row>
    <row r="216" s="2" customFormat="1">
      <c r="A216" s="39"/>
      <c r="B216" s="40"/>
      <c r="C216" s="39"/>
      <c r="D216" s="187" t="s">
        <v>165</v>
      </c>
      <c r="E216" s="39"/>
      <c r="F216" s="188" t="s">
        <v>353</v>
      </c>
      <c r="G216" s="39"/>
      <c r="H216" s="39"/>
      <c r="I216" s="189"/>
      <c r="J216" s="39"/>
      <c r="K216" s="39"/>
      <c r="L216" s="40"/>
      <c r="M216" s="190"/>
      <c r="N216" s="191"/>
      <c r="O216" s="73"/>
      <c r="P216" s="73"/>
      <c r="Q216" s="73"/>
      <c r="R216" s="73"/>
      <c r="S216" s="73"/>
      <c r="T216" s="74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20" t="s">
        <v>165</v>
      </c>
      <c r="AU216" s="20" t="s">
        <v>22</v>
      </c>
    </row>
    <row r="217" s="13" customFormat="1">
      <c r="A217" s="13"/>
      <c r="B217" s="192"/>
      <c r="C217" s="13"/>
      <c r="D217" s="193" t="s">
        <v>167</v>
      </c>
      <c r="E217" s="194" t="s">
        <v>3</v>
      </c>
      <c r="F217" s="195" t="s">
        <v>1218</v>
      </c>
      <c r="G217" s="13"/>
      <c r="H217" s="196">
        <v>0.59999999999999998</v>
      </c>
      <c r="I217" s="197"/>
      <c r="J217" s="13"/>
      <c r="K217" s="13"/>
      <c r="L217" s="192"/>
      <c r="M217" s="198"/>
      <c r="N217" s="199"/>
      <c r="O217" s="199"/>
      <c r="P217" s="199"/>
      <c r="Q217" s="199"/>
      <c r="R217" s="199"/>
      <c r="S217" s="199"/>
      <c r="T217" s="200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94" t="s">
        <v>167</v>
      </c>
      <c r="AU217" s="194" t="s">
        <v>22</v>
      </c>
      <c r="AV217" s="13" t="s">
        <v>22</v>
      </c>
      <c r="AW217" s="13" t="s">
        <v>36</v>
      </c>
      <c r="AX217" s="13" t="s">
        <v>74</v>
      </c>
      <c r="AY217" s="194" t="s">
        <v>156</v>
      </c>
    </row>
    <row r="218" s="14" customFormat="1">
      <c r="A218" s="14"/>
      <c r="B218" s="201"/>
      <c r="C218" s="14"/>
      <c r="D218" s="193" t="s">
        <v>167</v>
      </c>
      <c r="E218" s="202" t="s">
        <v>3</v>
      </c>
      <c r="F218" s="203" t="s">
        <v>174</v>
      </c>
      <c r="G218" s="14"/>
      <c r="H218" s="204">
        <v>0.59999999999999998</v>
      </c>
      <c r="I218" s="205"/>
      <c r="J218" s="14"/>
      <c r="K218" s="14"/>
      <c r="L218" s="201"/>
      <c r="M218" s="206"/>
      <c r="N218" s="207"/>
      <c r="O218" s="207"/>
      <c r="P218" s="207"/>
      <c r="Q218" s="207"/>
      <c r="R218" s="207"/>
      <c r="S218" s="207"/>
      <c r="T218" s="208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02" t="s">
        <v>167</v>
      </c>
      <c r="AU218" s="202" t="s">
        <v>22</v>
      </c>
      <c r="AV218" s="14" t="s">
        <v>163</v>
      </c>
      <c r="AW218" s="14" t="s">
        <v>36</v>
      </c>
      <c r="AX218" s="14" t="s">
        <v>81</v>
      </c>
      <c r="AY218" s="202" t="s">
        <v>156</v>
      </c>
    </row>
    <row r="219" s="2" customFormat="1" ht="24.15" customHeight="1">
      <c r="A219" s="39"/>
      <c r="B219" s="173"/>
      <c r="C219" s="174" t="s">
        <v>381</v>
      </c>
      <c r="D219" s="174" t="s">
        <v>158</v>
      </c>
      <c r="E219" s="175" t="s">
        <v>362</v>
      </c>
      <c r="F219" s="176" t="s">
        <v>363</v>
      </c>
      <c r="G219" s="177" t="s">
        <v>212</v>
      </c>
      <c r="H219" s="178">
        <v>0.074999999999999997</v>
      </c>
      <c r="I219" s="179"/>
      <c r="J219" s="180">
        <f>ROUND(I219*H219,2)</f>
        <v>0</v>
      </c>
      <c r="K219" s="176" t="s">
        <v>162</v>
      </c>
      <c r="L219" s="40"/>
      <c r="M219" s="181" t="s">
        <v>3</v>
      </c>
      <c r="N219" s="182" t="s">
        <v>45</v>
      </c>
      <c r="O219" s="73"/>
      <c r="P219" s="183">
        <f>O219*H219</f>
        <v>0</v>
      </c>
      <c r="Q219" s="183">
        <v>0</v>
      </c>
      <c r="R219" s="183">
        <f>Q219*H219</f>
        <v>0</v>
      </c>
      <c r="S219" s="183">
        <v>0</v>
      </c>
      <c r="T219" s="184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185" t="s">
        <v>163</v>
      </c>
      <c r="AT219" s="185" t="s">
        <v>158</v>
      </c>
      <c r="AU219" s="185" t="s">
        <v>22</v>
      </c>
      <c r="AY219" s="20" t="s">
        <v>156</v>
      </c>
      <c r="BE219" s="186">
        <f>IF(N219="základní",J219,0)</f>
        <v>0</v>
      </c>
      <c r="BF219" s="186">
        <f>IF(N219="snížená",J219,0)</f>
        <v>0</v>
      </c>
      <c r="BG219" s="186">
        <f>IF(N219="zákl. přenesená",J219,0)</f>
        <v>0</v>
      </c>
      <c r="BH219" s="186">
        <f>IF(N219="sníž. přenesená",J219,0)</f>
        <v>0</v>
      </c>
      <c r="BI219" s="186">
        <f>IF(N219="nulová",J219,0)</f>
        <v>0</v>
      </c>
      <c r="BJ219" s="20" t="s">
        <v>81</v>
      </c>
      <c r="BK219" s="186">
        <f>ROUND(I219*H219,2)</f>
        <v>0</v>
      </c>
      <c r="BL219" s="20" t="s">
        <v>163</v>
      </c>
      <c r="BM219" s="185" t="s">
        <v>1219</v>
      </c>
    </row>
    <row r="220" s="2" customFormat="1">
      <c r="A220" s="39"/>
      <c r="B220" s="40"/>
      <c r="C220" s="39"/>
      <c r="D220" s="187" t="s">
        <v>165</v>
      </c>
      <c r="E220" s="39"/>
      <c r="F220" s="188" t="s">
        <v>365</v>
      </c>
      <c r="G220" s="39"/>
      <c r="H220" s="39"/>
      <c r="I220" s="189"/>
      <c r="J220" s="39"/>
      <c r="K220" s="39"/>
      <c r="L220" s="40"/>
      <c r="M220" s="190"/>
      <c r="N220" s="191"/>
      <c r="O220" s="73"/>
      <c r="P220" s="73"/>
      <c r="Q220" s="73"/>
      <c r="R220" s="73"/>
      <c r="S220" s="73"/>
      <c r="T220" s="74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20" t="s">
        <v>165</v>
      </c>
      <c r="AU220" s="20" t="s">
        <v>22</v>
      </c>
    </row>
    <row r="221" s="13" customFormat="1">
      <c r="A221" s="13"/>
      <c r="B221" s="192"/>
      <c r="C221" s="13"/>
      <c r="D221" s="193" t="s">
        <v>167</v>
      </c>
      <c r="E221" s="194" t="s">
        <v>3</v>
      </c>
      <c r="F221" s="195" t="s">
        <v>1220</v>
      </c>
      <c r="G221" s="13"/>
      <c r="H221" s="196">
        <v>0.074999999999999997</v>
      </c>
      <c r="I221" s="197"/>
      <c r="J221" s="13"/>
      <c r="K221" s="13"/>
      <c r="L221" s="192"/>
      <c r="M221" s="198"/>
      <c r="N221" s="199"/>
      <c r="O221" s="199"/>
      <c r="P221" s="199"/>
      <c r="Q221" s="199"/>
      <c r="R221" s="199"/>
      <c r="S221" s="199"/>
      <c r="T221" s="200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94" t="s">
        <v>167</v>
      </c>
      <c r="AU221" s="194" t="s">
        <v>22</v>
      </c>
      <c r="AV221" s="13" t="s">
        <v>22</v>
      </c>
      <c r="AW221" s="13" t="s">
        <v>36</v>
      </c>
      <c r="AX221" s="13" t="s">
        <v>74</v>
      </c>
      <c r="AY221" s="194" t="s">
        <v>156</v>
      </c>
    </row>
    <row r="222" s="14" customFormat="1">
      <c r="A222" s="14"/>
      <c r="B222" s="201"/>
      <c r="C222" s="14"/>
      <c r="D222" s="193" t="s">
        <v>167</v>
      </c>
      <c r="E222" s="202" t="s">
        <v>3</v>
      </c>
      <c r="F222" s="203" t="s">
        <v>174</v>
      </c>
      <c r="G222" s="14"/>
      <c r="H222" s="204">
        <v>0.074999999999999997</v>
      </c>
      <c r="I222" s="205"/>
      <c r="J222" s="14"/>
      <c r="K222" s="14"/>
      <c r="L222" s="201"/>
      <c r="M222" s="206"/>
      <c r="N222" s="207"/>
      <c r="O222" s="207"/>
      <c r="P222" s="207"/>
      <c r="Q222" s="207"/>
      <c r="R222" s="207"/>
      <c r="S222" s="207"/>
      <c r="T222" s="208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2" t="s">
        <v>167</v>
      </c>
      <c r="AU222" s="202" t="s">
        <v>22</v>
      </c>
      <c r="AV222" s="14" t="s">
        <v>163</v>
      </c>
      <c r="AW222" s="14" t="s">
        <v>36</v>
      </c>
      <c r="AX222" s="14" t="s">
        <v>81</v>
      </c>
      <c r="AY222" s="202" t="s">
        <v>156</v>
      </c>
    </row>
    <row r="223" s="2" customFormat="1" ht="16.5" customHeight="1">
      <c r="A223" s="39"/>
      <c r="B223" s="173"/>
      <c r="C223" s="174" t="s">
        <v>387</v>
      </c>
      <c r="D223" s="174" t="s">
        <v>158</v>
      </c>
      <c r="E223" s="175" t="s">
        <v>375</v>
      </c>
      <c r="F223" s="176" t="s">
        <v>376</v>
      </c>
      <c r="G223" s="177" t="s">
        <v>205</v>
      </c>
      <c r="H223" s="178">
        <v>0.59999999999999998</v>
      </c>
      <c r="I223" s="179"/>
      <c r="J223" s="180">
        <f>ROUND(I223*H223,2)</f>
        <v>0</v>
      </c>
      <c r="K223" s="176" t="s">
        <v>162</v>
      </c>
      <c r="L223" s="40"/>
      <c r="M223" s="181" t="s">
        <v>3</v>
      </c>
      <c r="N223" s="182" t="s">
        <v>45</v>
      </c>
      <c r="O223" s="73"/>
      <c r="P223" s="183">
        <f>O223*H223</f>
        <v>0</v>
      </c>
      <c r="Q223" s="183">
        <v>0.0063899999999999998</v>
      </c>
      <c r="R223" s="183">
        <f>Q223*H223</f>
        <v>0.0038339999999999997</v>
      </c>
      <c r="S223" s="183">
        <v>0</v>
      </c>
      <c r="T223" s="184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185" t="s">
        <v>163</v>
      </c>
      <c r="AT223" s="185" t="s">
        <v>158</v>
      </c>
      <c r="AU223" s="185" t="s">
        <v>22</v>
      </c>
      <c r="AY223" s="20" t="s">
        <v>156</v>
      </c>
      <c r="BE223" s="186">
        <f>IF(N223="základní",J223,0)</f>
        <v>0</v>
      </c>
      <c r="BF223" s="186">
        <f>IF(N223="snížená",J223,0)</f>
        <v>0</v>
      </c>
      <c r="BG223" s="186">
        <f>IF(N223="zákl. přenesená",J223,0)</f>
        <v>0</v>
      </c>
      <c r="BH223" s="186">
        <f>IF(N223="sníž. přenesená",J223,0)</f>
        <v>0</v>
      </c>
      <c r="BI223" s="186">
        <f>IF(N223="nulová",J223,0)</f>
        <v>0</v>
      </c>
      <c r="BJ223" s="20" t="s">
        <v>81</v>
      </c>
      <c r="BK223" s="186">
        <f>ROUND(I223*H223,2)</f>
        <v>0</v>
      </c>
      <c r="BL223" s="20" t="s">
        <v>163</v>
      </c>
      <c r="BM223" s="185" t="s">
        <v>1221</v>
      </c>
    </row>
    <row r="224" s="2" customFormat="1">
      <c r="A224" s="39"/>
      <c r="B224" s="40"/>
      <c r="C224" s="39"/>
      <c r="D224" s="187" t="s">
        <v>165</v>
      </c>
      <c r="E224" s="39"/>
      <c r="F224" s="188" t="s">
        <v>378</v>
      </c>
      <c r="G224" s="39"/>
      <c r="H224" s="39"/>
      <c r="I224" s="189"/>
      <c r="J224" s="39"/>
      <c r="K224" s="39"/>
      <c r="L224" s="40"/>
      <c r="M224" s="190"/>
      <c r="N224" s="191"/>
      <c r="O224" s="73"/>
      <c r="P224" s="73"/>
      <c r="Q224" s="73"/>
      <c r="R224" s="73"/>
      <c r="S224" s="73"/>
      <c r="T224" s="74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20" t="s">
        <v>165</v>
      </c>
      <c r="AU224" s="20" t="s">
        <v>22</v>
      </c>
    </row>
    <row r="225" s="13" customFormat="1">
      <c r="A225" s="13"/>
      <c r="B225" s="192"/>
      <c r="C225" s="13"/>
      <c r="D225" s="193" t="s">
        <v>167</v>
      </c>
      <c r="E225" s="194" t="s">
        <v>3</v>
      </c>
      <c r="F225" s="195" t="s">
        <v>1222</v>
      </c>
      <c r="G225" s="13"/>
      <c r="H225" s="196">
        <v>0.59999999999999998</v>
      </c>
      <c r="I225" s="197"/>
      <c r="J225" s="13"/>
      <c r="K225" s="13"/>
      <c r="L225" s="192"/>
      <c r="M225" s="198"/>
      <c r="N225" s="199"/>
      <c r="O225" s="199"/>
      <c r="P225" s="199"/>
      <c r="Q225" s="199"/>
      <c r="R225" s="199"/>
      <c r="S225" s="199"/>
      <c r="T225" s="200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94" t="s">
        <v>167</v>
      </c>
      <c r="AU225" s="194" t="s">
        <v>22</v>
      </c>
      <c r="AV225" s="13" t="s">
        <v>22</v>
      </c>
      <c r="AW225" s="13" t="s">
        <v>36</v>
      </c>
      <c r="AX225" s="13" t="s">
        <v>74</v>
      </c>
      <c r="AY225" s="194" t="s">
        <v>156</v>
      </c>
    </row>
    <row r="226" s="14" customFormat="1">
      <c r="A226" s="14"/>
      <c r="B226" s="201"/>
      <c r="C226" s="14"/>
      <c r="D226" s="193" t="s">
        <v>167</v>
      </c>
      <c r="E226" s="202" t="s">
        <v>3</v>
      </c>
      <c r="F226" s="203" t="s">
        <v>174</v>
      </c>
      <c r="G226" s="14"/>
      <c r="H226" s="204">
        <v>0.59999999999999998</v>
      </c>
      <c r="I226" s="205"/>
      <c r="J226" s="14"/>
      <c r="K226" s="14"/>
      <c r="L226" s="201"/>
      <c r="M226" s="206"/>
      <c r="N226" s="207"/>
      <c r="O226" s="207"/>
      <c r="P226" s="207"/>
      <c r="Q226" s="207"/>
      <c r="R226" s="207"/>
      <c r="S226" s="207"/>
      <c r="T226" s="208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02" t="s">
        <v>167</v>
      </c>
      <c r="AU226" s="202" t="s">
        <v>22</v>
      </c>
      <c r="AV226" s="14" t="s">
        <v>163</v>
      </c>
      <c r="AW226" s="14" t="s">
        <v>36</v>
      </c>
      <c r="AX226" s="14" t="s">
        <v>81</v>
      </c>
      <c r="AY226" s="202" t="s">
        <v>156</v>
      </c>
    </row>
    <row r="227" s="12" customFormat="1" ht="22.8" customHeight="1">
      <c r="A227" s="12"/>
      <c r="B227" s="160"/>
      <c r="C227" s="12"/>
      <c r="D227" s="161" t="s">
        <v>73</v>
      </c>
      <c r="E227" s="171" t="s">
        <v>186</v>
      </c>
      <c r="F227" s="171" t="s">
        <v>763</v>
      </c>
      <c r="G227" s="12"/>
      <c r="H227" s="12"/>
      <c r="I227" s="163"/>
      <c r="J227" s="172">
        <f>BK227</f>
        <v>0</v>
      </c>
      <c r="K227" s="12"/>
      <c r="L227" s="160"/>
      <c r="M227" s="165"/>
      <c r="N227" s="166"/>
      <c r="O227" s="166"/>
      <c r="P227" s="167">
        <f>SUM(P228:P243)</f>
        <v>0</v>
      </c>
      <c r="Q227" s="166"/>
      <c r="R227" s="167">
        <f>SUM(R228:R243)</f>
        <v>3.5489700000000002</v>
      </c>
      <c r="S227" s="166"/>
      <c r="T227" s="168">
        <f>SUM(T228:T243)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161" t="s">
        <v>81</v>
      </c>
      <c r="AT227" s="169" t="s">
        <v>73</v>
      </c>
      <c r="AU227" s="169" t="s">
        <v>81</v>
      </c>
      <c r="AY227" s="161" t="s">
        <v>156</v>
      </c>
      <c r="BK227" s="170">
        <f>SUM(BK228:BK243)</f>
        <v>0</v>
      </c>
    </row>
    <row r="228" s="2" customFormat="1" ht="24.15" customHeight="1">
      <c r="A228" s="39"/>
      <c r="B228" s="173"/>
      <c r="C228" s="174" t="s">
        <v>391</v>
      </c>
      <c r="D228" s="174" t="s">
        <v>158</v>
      </c>
      <c r="E228" s="175" t="s">
        <v>764</v>
      </c>
      <c r="F228" s="176" t="s">
        <v>765</v>
      </c>
      <c r="G228" s="177" t="s">
        <v>205</v>
      </c>
      <c r="H228" s="178">
        <v>3</v>
      </c>
      <c r="I228" s="179"/>
      <c r="J228" s="180">
        <f>ROUND(I228*H228,2)</f>
        <v>0</v>
      </c>
      <c r="K228" s="176" t="s">
        <v>162</v>
      </c>
      <c r="L228" s="40"/>
      <c r="M228" s="181" t="s">
        <v>3</v>
      </c>
      <c r="N228" s="182" t="s">
        <v>45</v>
      </c>
      <c r="O228" s="73"/>
      <c r="P228" s="183">
        <f>O228*H228</f>
        <v>0</v>
      </c>
      <c r="Q228" s="183">
        <v>0.34499999999999997</v>
      </c>
      <c r="R228" s="183">
        <f>Q228*H228</f>
        <v>1.0349999999999999</v>
      </c>
      <c r="S228" s="183">
        <v>0</v>
      </c>
      <c r="T228" s="184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185" t="s">
        <v>163</v>
      </c>
      <c r="AT228" s="185" t="s">
        <v>158</v>
      </c>
      <c r="AU228" s="185" t="s">
        <v>22</v>
      </c>
      <c r="AY228" s="20" t="s">
        <v>156</v>
      </c>
      <c r="BE228" s="186">
        <f>IF(N228="základní",J228,0)</f>
        <v>0</v>
      </c>
      <c r="BF228" s="186">
        <f>IF(N228="snížená",J228,0)</f>
        <v>0</v>
      </c>
      <c r="BG228" s="186">
        <f>IF(N228="zákl. přenesená",J228,0)</f>
        <v>0</v>
      </c>
      <c r="BH228" s="186">
        <f>IF(N228="sníž. přenesená",J228,0)</f>
        <v>0</v>
      </c>
      <c r="BI228" s="186">
        <f>IF(N228="nulová",J228,0)</f>
        <v>0</v>
      </c>
      <c r="BJ228" s="20" t="s">
        <v>81</v>
      </c>
      <c r="BK228" s="186">
        <f>ROUND(I228*H228,2)</f>
        <v>0</v>
      </c>
      <c r="BL228" s="20" t="s">
        <v>163</v>
      </c>
      <c r="BM228" s="185" t="s">
        <v>1223</v>
      </c>
    </row>
    <row r="229" s="2" customFormat="1">
      <c r="A229" s="39"/>
      <c r="B229" s="40"/>
      <c r="C229" s="39"/>
      <c r="D229" s="187" t="s">
        <v>165</v>
      </c>
      <c r="E229" s="39"/>
      <c r="F229" s="188" t="s">
        <v>767</v>
      </c>
      <c r="G229" s="39"/>
      <c r="H229" s="39"/>
      <c r="I229" s="189"/>
      <c r="J229" s="39"/>
      <c r="K229" s="39"/>
      <c r="L229" s="40"/>
      <c r="M229" s="190"/>
      <c r="N229" s="191"/>
      <c r="O229" s="73"/>
      <c r="P229" s="73"/>
      <c r="Q229" s="73"/>
      <c r="R229" s="73"/>
      <c r="S229" s="73"/>
      <c r="T229" s="74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20" t="s">
        <v>165</v>
      </c>
      <c r="AU229" s="20" t="s">
        <v>22</v>
      </c>
    </row>
    <row r="230" s="13" customFormat="1">
      <c r="A230" s="13"/>
      <c r="B230" s="192"/>
      <c r="C230" s="13"/>
      <c r="D230" s="193" t="s">
        <v>167</v>
      </c>
      <c r="E230" s="194" t="s">
        <v>3</v>
      </c>
      <c r="F230" s="195" t="s">
        <v>922</v>
      </c>
      <c r="G230" s="13"/>
      <c r="H230" s="196">
        <v>3</v>
      </c>
      <c r="I230" s="197"/>
      <c r="J230" s="13"/>
      <c r="K230" s="13"/>
      <c r="L230" s="192"/>
      <c r="M230" s="198"/>
      <c r="N230" s="199"/>
      <c r="O230" s="199"/>
      <c r="P230" s="199"/>
      <c r="Q230" s="199"/>
      <c r="R230" s="199"/>
      <c r="S230" s="199"/>
      <c r="T230" s="200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194" t="s">
        <v>167</v>
      </c>
      <c r="AU230" s="194" t="s">
        <v>22</v>
      </c>
      <c r="AV230" s="13" t="s">
        <v>22</v>
      </c>
      <c r="AW230" s="13" t="s">
        <v>36</v>
      </c>
      <c r="AX230" s="13" t="s">
        <v>74</v>
      </c>
      <c r="AY230" s="194" t="s">
        <v>156</v>
      </c>
    </row>
    <row r="231" s="14" customFormat="1">
      <c r="A231" s="14"/>
      <c r="B231" s="201"/>
      <c r="C231" s="14"/>
      <c r="D231" s="193" t="s">
        <v>167</v>
      </c>
      <c r="E231" s="202" t="s">
        <v>3</v>
      </c>
      <c r="F231" s="203" t="s">
        <v>174</v>
      </c>
      <c r="G231" s="14"/>
      <c r="H231" s="204">
        <v>3</v>
      </c>
      <c r="I231" s="205"/>
      <c r="J231" s="14"/>
      <c r="K231" s="14"/>
      <c r="L231" s="201"/>
      <c r="M231" s="206"/>
      <c r="N231" s="207"/>
      <c r="O231" s="207"/>
      <c r="P231" s="207"/>
      <c r="Q231" s="207"/>
      <c r="R231" s="207"/>
      <c r="S231" s="207"/>
      <c r="T231" s="208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02" t="s">
        <v>167</v>
      </c>
      <c r="AU231" s="202" t="s">
        <v>22</v>
      </c>
      <c r="AV231" s="14" t="s">
        <v>163</v>
      </c>
      <c r="AW231" s="14" t="s">
        <v>36</v>
      </c>
      <c r="AX231" s="14" t="s">
        <v>81</v>
      </c>
      <c r="AY231" s="202" t="s">
        <v>156</v>
      </c>
    </row>
    <row r="232" s="2" customFormat="1" ht="24.15" customHeight="1">
      <c r="A232" s="39"/>
      <c r="B232" s="173"/>
      <c r="C232" s="174" t="s">
        <v>396</v>
      </c>
      <c r="D232" s="174" t="s">
        <v>158</v>
      </c>
      <c r="E232" s="175" t="s">
        <v>769</v>
      </c>
      <c r="F232" s="176" t="s">
        <v>770</v>
      </c>
      <c r="G232" s="177" t="s">
        <v>205</v>
      </c>
      <c r="H232" s="178">
        <v>3</v>
      </c>
      <c r="I232" s="179"/>
      <c r="J232" s="180">
        <f>ROUND(I232*H232,2)</f>
        <v>0</v>
      </c>
      <c r="K232" s="176" t="s">
        <v>162</v>
      </c>
      <c r="L232" s="40"/>
      <c r="M232" s="181" t="s">
        <v>3</v>
      </c>
      <c r="N232" s="182" t="s">
        <v>45</v>
      </c>
      <c r="O232" s="73"/>
      <c r="P232" s="183">
        <f>O232*H232</f>
        <v>0</v>
      </c>
      <c r="Q232" s="183">
        <v>0.26375999999999999</v>
      </c>
      <c r="R232" s="183">
        <f>Q232*H232</f>
        <v>0.79127999999999998</v>
      </c>
      <c r="S232" s="183">
        <v>0</v>
      </c>
      <c r="T232" s="184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185" t="s">
        <v>163</v>
      </c>
      <c r="AT232" s="185" t="s">
        <v>158</v>
      </c>
      <c r="AU232" s="185" t="s">
        <v>22</v>
      </c>
      <c r="AY232" s="20" t="s">
        <v>156</v>
      </c>
      <c r="BE232" s="186">
        <f>IF(N232="základní",J232,0)</f>
        <v>0</v>
      </c>
      <c r="BF232" s="186">
        <f>IF(N232="snížená",J232,0)</f>
        <v>0</v>
      </c>
      <c r="BG232" s="186">
        <f>IF(N232="zákl. přenesená",J232,0)</f>
        <v>0</v>
      </c>
      <c r="BH232" s="186">
        <f>IF(N232="sníž. přenesená",J232,0)</f>
        <v>0</v>
      </c>
      <c r="BI232" s="186">
        <f>IF(N232="nulová",J232,0)</f>
        <v>0</v>
      </c>
      <c r="BJ232" s="20" t="s">
        <v>81</v>
      </c>
      <c r="BK232" s="186">
        <f>ROUND(I232*H232,2)</f>
        <v>0</v>
      </c>
      <c r="BL232" s="20" t="s">
        <v>163</v>
      </c>
      <c r="BM232" s="185" t="s">
        <v>1224</v>
      </c>
    </row>
    <row r="233" s="2" customFormat="1">
      <c r="A233" s="39"/>
      <c r="B233" s="40"/>
      <c r="C233" s="39"/>
      <c r="D233" s="187" t="s">
        <v>165</v>
      </c>
      <c r="E233" s="39"/>
      <c r="F233" s="188" t="s">
        <v>772</v>
      </c>
      <c r="G233" s="39"/>
      <c r="H233" s="39"/>
      <c r="I233" s="189"/>
      <c r="J233" s="39"/>
      <c r="K233" s="39"/>
      <c r="L233" s="40"/>
      <c r="M233" s="190"/>
      <c r="N233" s="191"/>
      <c r="O233" s="73"/>
      <c r="P233" s="73"/>
      <c r="Q233" s="73"/>
      <c r="R233" s="73"/>
      <c r="S233" s="73"/>
      <c r="T233" s="74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20" t="s">
        <v>165</v>
      </c>
      <c r="AU233" s="20" t="s">
        <v>22</v>
      </c>
    </row>
    <row r="234" s="2" customFormat="1" ht="24.15" customHeight="1">
      <c r="A234" s="39"/>
      <c r="B234" s="173"/>
      <c r="C234" s="174" t="s">
        <v>401</v>
      </c>
      <c r="D234" s="174" t="s">
        <v>158</v>
      </c>
      <c r="E234" s="175" t="s">
        <v>773</v>
      </c>
      <c r="F234" s="176" t="s">
        <v>774</v>
      </c>
      <c r="G234" s="177" t="s">
        <v>205</v>
      </c>
      <c r="H234" s="178">
        <v>3</v>
      </c>
      <c r="I234" s="179"/>
      <c r="J234" s="180">
        <f>ROUND(I234*H234,2)</f>
        <v>0</v>
      </c>
      <c r="K234" s="176" t="s">
        <v>162</v>
      </c>
      <c r="L234" s="40"/>
      <c r="M234" s="181" t="s">
        <v>3</v>
      </c>
      <c r="N234" s="182" t="s">
        <v>45</v>
      </c>
      <c r="O234" s="73"/>
      <c r="P234" s="183">
        <f>O234*H234</f>
        <v>0</v>
      </c>
      <c r="Q234" s="183">
        <v>0.25008000000000002</v>
      </c>
      <c r="R234" s="183">
        <f>Q234*H234</f>
        <v>0.75024000000000002</v>
      </c>
      <c r="S234" s="183">
        <v>0</v>
      </c>
      <c r="T234" s="184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185" t="s">
        <v>163</v>
      </c>
      <c r="AT234" s="185" t="s">
        <v>158</v>
      </c>
      <c r="AU234" s="185" t="s">
        <v>22</v>
      </c>
      <c r="AY234" s="20" t="s">
        <v>156</v>
      </c>
      <c r="BE234" s="186">
        <f>IF(N234="základní",J234,0)</f>
        <v>0</v>
      </c>
      <c r="BF234" s="186">
        <f>IF(N234="snížená",J234,0)</f>
        <v>0</v>
      </c>
      <c r="BG234" s="186">
        <f>IF(N234="zákl. přenesená",J234,0)</f>
        <v>0</v>
      </c>
      <c r="BH234" s="186">
        <f>IF(N234="sníž. přenesená",J234,0)</f>
        <v>0</v>
      </c>
      <c r="BI234" s="186">
        <f>IF(N234="nulová",J234,0)</f>
        <v>0</v>
      </c>
      <c r="BJ234" s="20" t="s">
        <v>81</v>
      </c>
      <c r="BK234" s="186">
        <f>ROUND(I234*H234,2)</f>
        <v>0</v>
      </c>
      <c r="BL234" s="20" t="s">
        <v>163</v>
      </c>
      <c r="BM234" s="185" t="s">
        <v>1225</v>
      </c>
    </row>
    <row r="235" s="2" customFormat="1">
      <c r="A235" s="39"/>
      <c r="B235" s="40"/>
      <c r="C235" s="39"/>
      <c r="D235" s="187" t="s">
        <v>165</v>
      </c>
      <c r="E235" s="39"/>
      <c r="F235" s="188" t="s">
        <v>776</v>
      </c>
      <c r="G235" s="39"/>
      <c r="H235" s="39"/>
      <c r="I235" s="189"/>
      <c r="J235" s="39"/>
      <c r="K235" s="39"/>
      <c r="L235" s="40"/>
      <c r="M235" s="190"/>
      <c r="N235" s="191"/>
      <c r="O235" s="73"/>
      <c r="P235" s="73"/>
      <c r="Q235" s="73"/>
      <c r="R235" s="73"/>
      <c r="S235" s="73"/>
      <c r="T235" s="74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20" t="s">
        <v>165</v>
      </c>
      <c r="AU235" s="20" t="s">
        <v>22</v>
      </c>
    </row>
    <row r="236" s="2" customFormat="1" ht="24.15" customHeight="1">
      <c r="A236" s="39"/>
      <c r="B236" s="173"/>
      <c r="C236" s="174" t="s">
        <v>405</v>
      </c>
      <c r="D236" s="174" t="s">
        <v>158</v>
      </c>
      <c r="E236" s="175" t="s">
        <v>777</v>
      </c>
      <c r="F236" s="176" t="s">
        <v>778</v>
      </c>
      <c r="G236" s="177" t="s">
        <v>205</v>
      </c>
      <c r="H236" s="178">
        <v>7.5</v>
      </c>
      <c r="I236" s="179"/>
      <c r="J236" s="180">
        <f>ROUND(I236*H236,2)</f>
        <v>0</v>
      </c>
      <c r="K236" s="176" t="s">
        <v>162</v>
      </c>
      <c r="L236" s="40"/>
      <c r="M236" s="181" t="s">
        <v>3</v>
      </c>
      <c r="N236" s="182" t="s">
        <v>45</v>
      </c>
      <c r="O236" s="73"/>
      <c r="P236" s="183">
        <f>O236*H236</f>
        <v>0</v>
      </c>
      <c r="Q236" s="183">
        <v>0.12966</v>
      </c>
      <c r="R236" s="183">
        <f>Q236*H236</f>
        <v>0.97245000000000004</v>
      </c>
      <c r="S236" s="183">
        <v>0</v>
      </c>
      <c r="T236" s="184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185" t="s">
        <v>163</v>
      </c>
      <c r="AT236" s="185" t="s">
        <v>158</v>
      </c>
      <c r="AU236" s="185" t="s">
        <v>22</v>
      </c>
      <c r="AY236" s="20" t="s">
        <v>156</v>
      </c>
      <c r="BE236" s="186">
        <f>IF(N236="základní",J236,0)</f>
        <v>0</v>
      </c>
      <c r="BF236" s="186">
        <f>IF(N236="snížená",J236,0)</f>
        <v>0</v>
      </c>
      <c r="BG236" s="186">
        <f>IF(N236="zákl. přenesená",J236,0)</f>
        <v>0</v>
      </c>
      <c r="BH236" s="186">
        <f>IF(N236="sníž. přenesená",J236,0)</f>
        <v>0</v>
      </c>
      <c r="BI236" s="186">
        <f>IF(N236="nulová",J236,0)</f>
        <v>0</v>
      </c>
      <c r="BJ236" s="20" t="s">
        <v>81</v>
      </c>
      <c r="BK236" s="186">
        <f>ROUND(I236*H236,2)</f>
        <v>0</v>
      </c>
      <c r="BL236" s="20" t="s">
        <v>163</v>
      </c>
      <c r="BM236" s="185" t="s">
        <v>1226</v>
      </c>
    </row>
    <row r="237" s="2" customFormat="1">
      <c r="A237" s="39"/>
      <c r="B237" s="40"/>
      <c r="C237" s="39"/>
      <c r="D237" s="187" t="s">
        <v>165</v>
      </c>
      <c r="E237" s="39"/>
      <c r="F237" s="188" t="s">
        <v>780</v>
      </c>
      <c r="G237" s="39"/>
      <c r="H237" s="39"/>
      <c r="I237" s="189"/>
      <c r="J237" s="39"/>
      <c r="K237" s="39"/>
      <c r="L237" s="40"/>
      <c r="M237" s="190"/>
      <c r="N237" s="191"/>
      <c r="O237" s="73"/>
      <c r="P237" s="73"/>
      <c r="Q237" s="73"/>
      <c r="R237" s="73"/>
      <c r="S237" s="73"/>
      <c r="T237" s="74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20" t="s">
        <v>165</v>
      </c>
      <c r="AU237" s="20" t="s">
        <v>22</v>
      </c>
    </row>
    <row r="238" s="13" customFormat="1">
      <c r="A238" s="13"/>
      <c r="B238" s="192"/>
      <c r="C238" s="13"/>
      <c r="D238" s="193" t="s">
        <v>167</v>
      </c>
      <c r="E238" s="194" t="s">
        <v>3</v>
      </c>
      <c r="F238" s="195" t="s">
        <v>995</v>
      </c>
      <c r="G238" s="13"/>
      <c r="H238" s="196">
        <v>7.5</v>
      </c>
      <c r="I238" s="197"/>
      <c r="J238" s="13"/>
      <c r="K238" s="13"/>
      <c r="L238" s="192"/>
      <c r="M238" s="198"/>
      <c r="N238" s="199"/>
      <c r="O238" s="199"/>
      <c r="P238" s="199"/>
      <c r="Q238" s="199"/>
      <c r="R238" s="199"/>
      <c r="S238" s="199"/>
      <c r="T238" s="20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194" t="s">
        <v>167</v>
      </c>
      <c r="AU238" s="194" t="s">
        <v>22</v>
      </c>
      <c r="AV238" s="13" t="s">
        <v>22</v>
      </c>
      <c r="AW238" s="13" t="s">
        <v>36</v>
      </c>
      <c r="AX238" s="13" t="s">
        <v>74</v>
      </c>
      <c r="AY238" s="194" t="s">
        <v>156</v>
      </c>
    </row>
    <row r="239" s="14" customFormat="1">
      <c r="A239" s="14"/>
      <c r="B239" s="201"/>
      <c r="C239" s="14"/>
      <c r="D239" s="193" t="s">
        <v>167</v>
      </c>
      <c r="E239" s="202" t="s">
        <v>3</v>
      </c>
      <c r="F239" s="203" t="s">
        <v>174</v>
      </c>
      <c r="G239" s="14"/>
      <c r="H239" s="204">
        <v>7.5</v>
      </c>
      <c r="I239" s="205"/>
      <c r="J239" s="14"/>
      <c r="K239" s="14"/>
      <c r="L239" s="201"/>
      <c r="M239" s="206"/>
      <c r="N239" s="207"/>
      <c r="O239" s="207"/>
      <c r="P239" s="207"/>
      <c r="Q239" s="207"/>
      <c r="R239" s="207"/>
      <c r="S239" s="207"/>
      <c r="T239" s="208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02" t="s">
        <v>167</v>
      </c>
      <c r="AU239" s="202" t="s">
        <v>22</v>
      </c>
      <c r="AV239" s="14" t="s">
        <v>163</v>
      </c>
      <c r="AW239" s="14" t="s">
        <v>36</v>
      </c>
      <c r="AX239" s="14" t="s">
        <v>81</v>
      </c>
      <c r="AY239" s="202" t="s">
        <v>156</v>
      </c>
    </row>
    <row r="240" s="2" customFormat="1" ht="16.5" customHeight="1">
      <c r="A240" s="39"/>
      <c r="B240" s="173"/>
      <c r="C240" s="174" t="s">
        <v>410</v>
      </c>
      <c r="D240" s="174" t="s">
        <v>158</v>
      </c>
      <c r="E240" s="175" t="s">
        <v>782</v>
      </c>
      <c r="F240" s="176" t="s">
        <v>783</v>
      </c>
      <c r="G240" s="177" t="s">
        <v>205</v>
      </c>
      <c r="H240" s="178">
        <v>6</v>
      </c>
      <c r="I240" s="179"/>
      <c r="J240" s="180">
        <f>ROUND(I240*H240,2)</f>
        <v>0</v>
      </c>
      <c r="K240" s="176" t="s">
        <v>162</v>
      </c>
      <c r="L240" s="40"/>
      <c r="M240" s="181" t="s">
        <v>3</v>
      </c>
      <c r="N240" s="182" t="s">
        <v>45</v>
      </c>
      <c r="O240" s="73"/>
      <c r="P240" s="183">
        <f>O240*H240</f>
        <v>0</v>
      </c>
      <c r="Q240" s="183">
        <v>0</v>
      </c>
      <c r="R240" s="183">
        <f>Q240*H240</f>
        <v>0</v>
      </c>
      <c r="S240" s="183">
        <v>0</v>
      </c>
      <c r="T240" s="184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185" t="s">
        <v>163</v>
      </c>
      <c r="AT240" s="185" t="s">
        <v>158</v>
      </c>
      <c r="AU240" s="185" t="s">
        <v>22</v>
      </c>
      <c r="AY240" s="20" t="s">
        <v>156</v>
      </c>
      <c r="BE240" s="186">
        <f>IF(N240="základní",J240,0)</f>
        <v>0</v>
      </c>
      <c r="BF240" s="186">
        <f>IF(N240="snížená",J240,0)</f>
        <v>0</v>
      </c>
      <c r="BG240" s="186">
        <f>IF(N240="zákl. přenesená",J240,0)</f>
        <v>0</v>
      </c>
      <c r="BH240" s="186">
        <f>IF(N240="sníž. přenesená",J240,0)</f>
        <v>0</v>
      </c>
      <c r="BI240" s="186">
        <f>IF(N240="nulová",J240,0)</f>
        <v>0</v>
      </c>
      <c r="BJ240" s="20" t="s">
        <v>81</v>
      </c>
      <c r="BK240" s="186">
        <f>ROUND(I240*H240,2)</f>
        <v>0</v>
      </c>
      <c r="BL240" s="20" t="s">
        <v>163</v>
      </c>
      <c r="BM240" s="185" t="s">
        <v>1227</v>
      </c>
    </row>
    <row r="241" s="2" customFormat="1">
      <c r="A241" s="39"/>
      <c r="B241" s="40"/>
      <c r="C241" s="39"/>
      <c r="D241" s="187" t="s">
        <v>165</v>
      </c>
      <c r="E241" s="39"/>
      <c r="F241" s="188" t="s">
        <v>785</v>
      </c>
      <c r="G241" s="39"/>
      <c r="H241" s="39"/>
      <c r="I241" s="189"/>
      <c r="J241" s="39"/>
      <c r="K241" s="39"/>
      <c r="L241" s="40"/>
      <c r="M241" s="190"/>
      <c r="N241" s="191"/>
      <c r="O241" s="73"/>
      <c r="P241" s="73"/>
      <c r="Q241" s="73"/>
      <c r="R241" s="73"/>
      <c r="S241" s="73"/>
      <c r="T241" s="74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20" t="s">
        <v>165</v>
      </c>
      <c r="AU241" s="20" t="s">
        <v>22</v>
      </c>
    </row>
    <row r="242" s="13" customFormat="1">
      <c r="A242" s="13"/>
      <c r="B242" s="192"/>
      <c r="C242" s="13"/>
      <c r="D242" s="193" t="s">
        <v>167</v>
      </c>
      <c r="E242" s="194" t="s">
        <v>3</v>
      </c>
      <c r="F242" s="195" t="s">
        <v>997</v>
      </c>
      <c r="G242" s="13"/>
      <c r="H242" s="196">
        <v>6</v>
      </c>
      <c r="I242" s="197"/>
      <c r="J242" s="13"/>
      <c r="K242" s="13"/>
      <c r="L242" s="192"/>
      <c r="M242" s="198"/>
      <c r="N242" s="199"/>
      <c r="O242" s="199"/>
      <c r="P242" s="199"/>
      <c r="Q242" s="199"/>
      <c r="R242" s="199"/>
      <c r="S242" s="199"/>
      <c r="T242" s="200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194" t="s">
        <v>167</v>
      </c>
      <c r="AU242" s="194" t="s">
        <v>22</v>
      </c>
      <c r="AV242" s="13" t="s">
        <v>22</v>
      </c>
      <c r="AW242" s="13" t="s">
        <v>36</v>
      </c>
      <c r="AX242" s="13" t="s">
        <v>74</v>
      </c>
      <c r="AY242" s="194" t="s">
        <v>156</v>
      </c>
    </row>
    <row r="243" s="14" customFormat="1">
      <c r="A243" s="14"/>
      <c r="B243" s="201"/>
      <c r="C243" s="14"/>
      <c r="D243" s="193" t="s">
        <v>167</v>
      </c>
      <c r="E243" s="202" t="s">
        <v>3</v>
      </c>
      <c r="F243" s="203" t="s">
        <v>174</v>
      </c>
      <c r="G243" s="14"/>
      <c r="H243" s="204">
        <v>6</v>
      </c>
      <c r="I243" s="205"/>
      <c r="J243" s="14"/>
      <c r="K243" s="14"/>
      <c r="L243" s="201"/>
      <c r="M243" s="206"/>
      <c r="N243" s="207"/>
      <c r="O243" s="207"/>
      <c r="P243" s="207"/>
      <c r="Q243" s="207"/>
      <c r="R243" s="207"/>
      <c r="S243" s="207"/>
      <c r="T243" s="208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02" t="s">
        <v>167</v>
      </c>
      <c r="AU243" s="202" t="s">
        <v>22</v>
      </c>
      <c r="AV243" s="14" t="s">
        <v>163</v>
      </c>
      <c r="AW243" s="14" t="s">
        <v>36</v>
      </c>
      <c r="AX243" s="14" t="s">
        <v>81</v>
      </c>
      <c r="AY243" s="202" t="s">
        <v>156</v>
      </c>
    </row>
    <row r="244" s="12" customFormat="1" ht="22.8" customHeight="1">
      <c r="A244" s="12"/>
      <c r="B244" s="160"/>
      <c r="C244" s="12"/>
      <c r="D244" s="161" t="s">
        <v>73</v>
      </c>
      <c r="E244" s="171" t="s">
        <v>202</v>
      </c>
      <c r="F244" s="171" t="s">
        <v>395</v>
      </c>
      <c r="G244" s="12"/>
      <c r="H244" s="12"/>
      <c r="I244" s="163"/>
      <c r="J244" s="172">
        <f>BK244</f>
        <v>0</v>
      </c>
      <c r="K244" s="12"/>
      <c r="L244" s="160"/>
      <c r="M244" s="165"/>
      <c r="N244" s="166"/>
      <c r="O244" s="166"/>
      <c r="P244" s="167">
        <f>SUM(P245:P292)</f>
        <v>0</v>
      </c>
      <c r="Q244" s="166"/>
      <c r="R244" s="167">
        <f>SUM(R245:R292)</f>
        <v>1.2478150000000001</v>
      </c>
      <c r="S244" s="166"/>
      <c r="T244" s="168">
        <f>SUM(T245:T292)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61" t="s">
        <v>81</v>
      </c>
      <c r="AT244" s="169" t="s">
        <v>73</v>
      </c>
      <c r="AU244" s="169" t="s">
        <v>81</v>
      </c>
      <c r="AY244" s="161" t="s">
        <v>156</v>
      </c>
      <c r="BK244" s="170">
        <f>SUM(BK245:BK292)</f>
        <v>0</v>
      </c>
    </row>
    <row r="245" s="2" customFormat="1" ht="24.15" customHeight="1">
      <c r="A245" s="39"/>
      <c r="B245" s="173"/>
      <c r="C245" s="174" t="s">
        <v>414</v>
      </c>
      <c r="D245" s="174" t="s">
        <v>158</v>
      </c>
      <c r="E245" s="175" t="s">
        <v>397</v>
      </c>
      <c r="F245" s="176" t="s">
        <v>398</v>
      </c>
      <c r="G245" s="177" t="s">
        <v>384</v>
      </c>
      <c r="H245" s="178">
        <v>6</v>
      </c>
      <c r="I245" s="179"/>
      <c r="J245" s="180">
        <f>ROUND(I245*H245,2)</f>
        <v>0</v>
      </c>
      <c r="K245" s="176" t="s">
        <v>162</v>
      </c>
      <c r="L245" s="40"/>
      <c r="M245" s="181" t="s">
        <v>3</v>
      </c>
      <c r="N245" s="182" t="s">
        <v>45</v>
      </c>
      <c r="O245" s="73"/>
      <c r="P245" s="183">
        <f>O245*H245</f>
        <v>0</v>
      </c>
      <c r="Q245" s="183">
        <v>0.00167</v>
      </c>
      <c r="R245" s="183">
        <f>Q245*H245</f>
        <v>0.010020000000000001</v>
      </c>
      <c r="S245" s="183">
        <v>0</v>
      </c>
      <c r="T245" s="184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185" t="s">
        <v>163</v>
      </c>
      <c r="AT245" s="185" t="s">
        <v>158</v>
      </c>
      <c r="AU245" s="185" t="s">
        <v>22</v>
      </c>
      <c r="AY245" s="20" t="s">
        <v>156</v>
      </c>
      <c r="BE245" s="186">
        <f>IF(N245="základní",J245,0)</f>
        <v>0</v>
      </c>
      <c r="BF245" s="186">
        <f>IF(N245="snížená",J245,0)</f>
        <v>0</v>
      </c>
      <c r="BG245" s="186">
        <f>IF(N245="zákl. přenesená",J245,0)</f>
        <v>0</v>
      </c>
      <c r="BH245" s="186">
        <f>IF(N245="sníž. přenesená",J245,0)</f>
        <v>0</v>
      </c>
      <c r="BI245" s="186">
        <f>IF(N245="nulová",J245,0)</f>
        <v>0</v>
      </c>
      <c r="BJ245" s="20" t="s">
        <v>81</v>
      </c>
      <c r="BK245" s="186">
        <f>ROUND(I245*H245,2)</f>
        <v>0</v>
      </c>
      <c r="BL245" s="20" t="s">
        <v>163</v>
      </c>
      <c r="BM245" s="185" t="s">
        <v>1228</v>
      </c>
    </row>
    <row r="246" s="2" customFormat="1">
      <c r="A246" s="39"/>
      <c r="B246" s="40"/>
      <c r="C246" s="39"/>
      <c r="D246" s="187" t="s">
        <v>165</v>
      </c>
      <c r="E246" s="39"/>
      <c r="F246" s="188" t="s">
        <v>400</v>
      </c>
      <c r="G246" s="39"/>
      <c r="H246" s="39"/>
      <c r="I246" s="189"/>
      <c r="J246" s="39"/>
      <c r="K246" s="39"/>
      <c r="L246" s="40"/>
      <c r="M246" s="190"/>
      <c r="N246" s="191"/>
      <c r="O246" s="73"/>
      <c r="P246" s="73"/>
      <c r="Q246" s="73"/>
      <c r="R246" s="73"/>
      <c r="S246" s="73"/>
      <c r="T246" s="74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20" t="s">
        <v>165</v>
      </c>
      <c r="AU246" s="20" t="s">
        <v>22</v>
      </c>
    </row>
    <row r="247" s="2" customFormat="1" ht="16.5" customHeight="1">
      <c r="A247" s="39"/>
      <c r="B247" s="173"/>
      <c r="C247" s="217" t="s">
        <v>418</v>
      </c>
      <c r="D247" s="217" t="s">
        <v>249</v>
      </c>
      <c r="E247" s="218" t="s">
        <v>788</v>
      </c>
      <c r="F247" s="219" t="s">
        <v>789</v>
      </c>
      <c r="G247" s="220" t="s">
        <v>384</v>
      </c>
      <c r="H247" s="221">
        <v>3</v>
      </c>
      <c r="I247" s="222"/>
      <c r="J247" s="223">
        <f>ROUND(I247*H247,2)</f>
        <v>0</v>
      </c>
      <c r="K247" s="219" t="s">
        <v>3</v>
      </c>
      <c r="L247" s="224"/>
      <c r="M247" s="225" t="s">
        <v>3</v>
      </c>
      <c r="N247" s="226" t="s">
        <v>45</v>
      </c>
      <c r="O247" s="73"/>
      <c r="P247" s="183">
        <f>O247*H247</f>
        <v>0</v>
      </c>
      <c r="Q247" s="183">
        <v>0.0011800000000000001</v>
      </c>
      <c r="R247" s="183">
        <f>Q247*H247</f>
        <v>0.0035400000000000002</v>
      </c>
      <c r="S247" s="183">
        <v>0</v>
      </c>
      <c r="T247" s="184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185" t="s">
        <v>202</v>
      </c>
      <c r="AT247" s="185" t="s">
        <v>249</v>
      </c>
      <c r="AU247" s="185" t="s">
        <v>22</v>
      </c>
      <c r="AY247" s="20" t="s">
        <v>156</v>
      </c>
      <c r="BE247" s="186">
        <f>IF(N247="základní",J247,0)</f>
        <v>0</v>
      </c>
      <c r="BF247" s="186">
        <f>IF(N247="snížená",J247,0)</f>
        <v>0</v>
      </c>
      <c r="BG247" s="186">
        <f>IF(N247="zákl. přenesená",J247,0)</f>
        <v>0</v>
      </c>
      <c r="BH247" s="186">
        <f>IF(N247="sníž. přenesená",J247,0)</f>
        <v>0</v>
      </c>
      <c r="BI247" s="186">
        <f>IF(N247="nulová",J247,0)</f>
        <v>0</v>
      </c>
      <c r="BJ247" s="20" t="s">
        <v>81</v>
      </c>
      <c r="BK247" s="186">
        <f>ROUND(I247*H247,2)</f>
        <v>0</v>
      </c>
      <c r="BL247" s="20" t="s">
        <v>163</v>
      </c>
      <c r="BM247" s="185" t="s">
        <v>1229</v>
      </c>
    </row>
    <row r="248" s="2" customFormat="1" ht="16.5" customHeight="1">
      <c r="A248" s="39"/>
      <c r="B248" s="173"/>
      <c r="C248" s="217" t="s">
        <v>422</v>
      </c>
      <c r="D248" s="217" t="s">
        <v>249</v>
      </c>
      <c r="E248" s="218" t="s">
        <v>791</v>
      </c>
      <c r="F248" s="219" t="s">
        <v>792</v>
      </c>
      <c r="G248" s="220" t="s">
        <v>384</v>
      </c>
      <c r="H248" s="221">
        <v>1</v>
      </c>
      <c r="I248" s="222"/>
      <c r="J248" s="223">
        <f>ROUND(I248*H248,2)</f>
        <v>0</v>
      </c>
      <c r="K248" s="219" t="s">
        <v>162</v>
      </c>
      <c r="L248" s="224"/>
      <c r="M248" s="225" t="s">
        <v>3</v>
      </c>
      <c r="N248" s="226" t="s">
        <v>45</v>
      </c>
      <c r="O248" s="73"/>
      <c r="P248" s="183">
        <f>O248*H248</f>
        <v>0</v>
      </c>
      <c r="Q248" s="183">
        <v>0.0095999999999999992</v>
      </c>
      <c r="R248" s="183">
        <f>Q248*H248</f>
        <v>0.0095999999999999992</v>
      </c>
      <c r="S248" s="183">
        <v>0</v>
      </c>
      <c r="T248" s="184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185" t="s">
        <v>202</v>
      </c>
      <c r="AT248" s="185" t="s">
        <v>249</v>
      </c>
      <c r="AU248" s="185" t="s">
        <v>22</v>
      </c>
      <c r="AY248" s="20" t="s">
        <v>156</v>
      </c>
      <c r="BE248" s="186">
        <f>IF(N248="základní",J248,0)</f>
        <v>0</v>
      </c>
      <c r="BF248" s="186">
        <f>IF(N248="snížená",J248,0)</f>
        <v>0</v>
      </c>
      <c r="BG248" s="186">
        <f>IF(N248="zákl. přenesená",J248,0)</f>
        <v>0</v>
      </c>
      <c r="BH248" s="186">
        <f>IF(N248="sníž. přenesená",J248,0)</f>
        <v>0</v>
      </c>
      <c r="BI248" s="186">
        <f>IF(N248="nulová",J248,0)</f>
        <v>0</v>
      </c>
      <c r="BJ248" s="20" t="s">
        <v>81</v>
      </c>
      <c r="BK248" s="186">
        <f>ROUND(I248*H248,2)</f>
        <v>0</v>
      </c>
      <c r="BL248" s="20" t="s">
        <v>163</v>
      </c>
      <c r="BM248" s="185" t="s">
        <v>1230</v>
      </c>
    </row>
    <row r="249" s="2" customFormat="1" ht="16.5" customHeight="1">
      <c r="A249" s="39"/>
      <c r="B249" s="173"/>
      <c r="C249" s="217" t="s">
        <v>427</v>
      </c>
      <c r="D249" s="217" t="s">
        <v>249</v>
      </c>
      <c r="E249" s="218" t="s">
        <v>794</v>
      </c>
      <c r="F249" s="219" t="s">
        <v>795</v>
      </c>
      <c r="G249" s="220" t="s">
        <v>384</v>
      </c>
      <c r="H249" s="221">
        <v>1</v>
      </c>
      <c r="I249" s="222"/>
      <c r="J249" s="223">
        <f>ROUND(I249*H249,2)</f>
        <v>0</v>
      </c>
      <c r="K249" s="219" t="s">
        <v>162</v>
      </c>
      <c r="L249" s="224"/>
      <c r="M249" s="225" t="s">
        <v>3</v>
      </c>
      <c r="N249" s="226" t="s">
        <v>45</v>
      </c>
      <c r="O249" s="73"/>
      <c r="P249" s="183">
        <f>O249*H249</f>
        <v>0</v>
      </c>
      <c r="Q249" s="183">
        <v>0.012</v>
      </c>
      <c r="R249" s="183">
        <f>Q249*H249</f>
        <v>0.012</v>
      </c>
      <c r="S249" s="183">
        <v>0</v>
      </c>
      <c r="T249" s="184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185" t="s">
        <v>202</v>
      </c>
      <c r="AT249" s="185" t="s">
        <v>249</v>
      </c>
      <c r="AU249" s="185" t="s">
        <v>22</v>
      </c>
      <c r="AY249" s="20" t="s">
        <v>156</v>
      </c>
      <c r="BE249" s="186">
        <f>IF(N249="základní",J249,0)</f>
        <v>0</v>
      </c>
      <c r="BF249" s="186">
        <f>IF(N249="snížená",J249,0)</f>
        <v>0</v>
      </c>
      <c r="BG249" s="186">
        <f>IF(N249="zákl. přenesená",J249,0)</f>
        <v>0</v>
      </c>
      <c r="BH249" s="186">
        <f>IF(N249="sníž. přenesená",J249,0)</f>
        <v>0</v>
      </c>
      <c r="BI249" s="186">
        <f>IF(N249="nulová",J249,0)</f>
        <v>0</v>
      </c>
      <c r="BJ249" s="20" t="s">
        <v>81</v>
      </c>
      <c r="BK249" s="186">
        <f>ROUND(I249*H249,2)</f>
        <v>0</v>
      </c>
      <c r="BL249" s="20" t="s">
        <v>163</v>
      </c>
      <c r="BM249" s="185" t="s">
        <v>1231</v>
      </c>
    </row>
    <row r="250" s="2" customFormat="1" ht="16.5" customHeight="1">
      <c r="A250" s="39"/>
      <c r="B250" s="173"/>
      <c r="C250" s="217" t="s">
        <v>432</v>
      </c>
      <c r="D250" s="217" t="s">
        <v>249</v>
      </c>
      <c r="E250" s="218" t="s">
        <v>402</v>
      </c>
      <c r="F250" s="219" t="s">
        <v>403</v>
      </c>
      <c r="G250" s="220" t="s">
        <v>384</v>
      </c>
      <c r="H250" s="221">
        <v>1</v>
      </c>
      <c r="I250" s="222"/>
      <c r="J250" s="223">
        <f>ROUND(I250*H250,2)</f>
        <v>0</v>
      </c>
      <c r="K250" s="219" t="s">
        <v>162</v>
      </c>
      <c r="L250" s="224"/>
      <c r="M250" s="225" t="s">
        <v>3</v>
      </c>
      <c r="N250" s="226" t="s">
        <v>45</v>
      </c>
      <c r="O250" s="73"/>
      <c r="P250" s="183">
        <f>O250*H250</f>
        <v>0</v>
      </c>
      <c r="Q250" s="183">
        <v>0.012200000000000001</v>
      </c>
      <c r="R250" s="183">
        <f>Q250*H250</f>
        <v>0.012200000000000001</v>
      </c>
      <c r="S250" s="183">
        <v>0</v>
      </c>
      <c r="T250" s="184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185" t="s">
        <v>202</v>
      </c>
      <c r="AT250" s="185" t="s">
        <v>249</v>
      </c>
      <c r="AU250" s="185" t="s">
        <v>22</v>
      </c>
      <c r="AY250" s="20" t="s">
        <v>156</v>
      </c>
      <c r="BE250" s="186">
        <f>IF(N250="základní",J250,0)</f>
        <v>0</v>
      </c>
      <c r="BF250" s="186">
        <f>IF(N250="snížená",J250,0)</f>
        <v>0</v>
      </c>
      <c r="BG250" s="186">
        <f>IF(N250="zákl. přenesená",J250,0)</f>
        <v>0</v>
      </c>
      <c r="BH250" s="186">
        <f>IF(N250="sníž. přenesená",J250,0)</f>
        <v>0</v>
      </c>
      <c r="BI250" s="186">
        <f>IF(N250="nulová",J250,0)</f>
        <v>0</v>
      </c>
      <c r="BJ250" s="20" t="s">
        <v>81</v>
      </c>
      <c r="BK250" s="186">
        <f>ROUND(I250*H250,2)</f>
        <v>0</v>
      </c>
      <c r="BL250" s="20" t="s">
        <v>163</v>
      </c>
      <c r="BM250" s="185" t="s">
        <v>1232</v>
      </c>
    </row>
    <row r="251" s="2" customFormat="1" ht="24.15" customHeight="1">
      <c r="A251" s="39"/>
      <c r="B251" s="173"/>
      <c r="C251" s="174" t="s">
        <v>437</v>
      </c>
      <c r="D251" s="174" t="s">
        <v>158</v>
      </c>
      <c r="E251" s="175" t="s">
        <v>1007</v>
      </c>
      <c r="F251" s="176" t="s">
        <v>1008</v>
      </c>
      <c r="G251" s="177" t="s">
        <v>161</v>
      </c>
      <c r="H251" s="178">
        <v>3</v>
      </c>
      <c r="I251" s="179"/>
      <c r="J251" s="180">
        <f>ROUND(I251*H251,2)</f>
        <v>0</v>
      </c>
      <c r="K251" s="176" t="s">
        <v>162</v>
      </c>
      <c r="L251" s="40"/>
      <c r="M251" s="181" t="s">
        <v>3</v>
      </c>
      <c r="N251" s="182" t="s">
        <v>45</v>
      </c>
      <c r="O251" s="73"/>
      <c r="P251" s="183">
        <f>O251*H251</f>
        <v>0</v>
      </c>
      <c r="Q251" s="183">
        <v>0</v>
      </c>
      <c r="R251" s="183">
        <f>Q251*H251</f>
        <v>0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163</v>
      </c>
      <c r="AT251" s="185" t="s">
        <v>158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1233</v>
      </c>
    </row>
    <row r="252" s="2" customFormat="1">
      <c r="A252" s="39"/>
      <c r="B252" s="40"/>
      <c r="C252" s="39"/>
      <c r="D252" s="187" t="s">
        <v>165</v>
      </c>
      <c r="E252" s="39"/>
      <c r="F252" s="188" t="s">
        <v>1010</v>
      </c>
      <c r="G252" s="39"/>
      <c r="H252" s="39"/>
      <c r="I252" s="189"/>
      <c r="J252" s="39"/>
      <c r="K252" s="39"/>
      <c r="L252" s="40"/>
      <c r="M252" s="190"/>
      <c r="N252" s="191"/>
      <c r="O252" s="73"/>
      <c r="P252" s="73"/>
      <c r="Q252" s="73"/>
      <c r="R252" s="73"/>
      <c r="S252" s="73"/>
      <c r="T252" s="74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20" t="s">
        <v>165</v>
      </c>
      <c r="AU252" s="20" t="s">
        <v>22</v>
      </c>
    </row>
    <row r="253" s="2" customFormat="1" ht="16.5" customHeight="1">
      <c r="A253" s="39"/>
      <c r="B253" s="173"/>
      <c r="C253" s="217" t="s">
        <v>441</v>
      </c>
      <c r="D253" s="217" t="s">
        <v>249</v>
      </c>
      <c r="E253" s="218" t="s">
        <v>805</v>
      </c>
      <c r="F253" s="219" t="s">
        <v>806</v>
      </c>
      <c r="G253" s="220" t="s">
        <v>384</v>
      </c>
      <c r="H253" s="221">
        <v>3</v>
      </c>
      <c r="I253" s="222"/>
      <c r="J253" s="223">
        <f>ROUND(I253*H253,2)</f>
        <v>0</v>
      </c>
      <c r="K253" s="219" t="s">
        <v>3</v>
      </c>
      <c r="L253" s="224"/>
      <c r="M253" s="225" t="s">
        <v>3</v>
      </c>
      <c r="N253" s="226" t="s">
        <v>45</v>
      </c>
      <c r="O253" s="73"/>
      <c r="P253" s="183">
        <f>O253*H253</f>
        <v>0</v>
      </c>
      <c r="Q253" s="183">
        <v>0.00046000000000000001</v>
      </c>
      <c r="R253" s="183">
        <f>Q253*H253</f>
        <v>0.0013800000000000002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202</v>
      </c>
      <c r="AT253" s="185" t="s">
        <v>249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1234</v>
      </c>
    </row>
    <row r="254" s="2" customFormat="1" ht="16.5" customHeight="1">
      <c r="A254" s="39"/>
      <c r="B254" s="173"/>
      <c r="C254" s="217" t="s">
        <v>446</v>
      </c>
      <c r="D254" s="217" t="s">
        <v>249</v>
      </c>
      <c r="E254" s="218" t="s">
        <v>808</v>
      </c>
      <c r="F254" s="219" t="s">
        <v>809</v>
      </c>
      <c r="G254" s="220" t="s">
        <v>384</v>
      </c>
      <c r="H254" s="221">
        <v>3</v>
      </c>
      <c r="I254" s="222"/>
      <c r="J254" s="223">
        <f>ROUND(I254*H254,2)</f>
        <v>0</v>
      </c>
      <c r="K254" s="219" t="s">
        <v>3</v>
      </c>
      <c r="L254" s="224"/>
      <c r="M254" s="225" t="s">
        <v>3</v>
      </c>
      <c r="N254" s="226" t="s">
        <v>45</v>
      </c>
      <c r="O254" s="73"/>
      <c r="P254" s="183">
        <f>O254*H254</f>
        <v>0</v>
      </c>
      <c r="Q254" s="183">
        <v>3.0000000000000001E-05</v>
      </c>
      <c r="R254" s="183">
        <f>Q254*H254</f>
        <v>9.0000000000000006E-05</v>
      </c>
      <c r="S254" s="183">
        <v>0</v>
      </c>
      <c r="T254" s="184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185" t="s">
        <v>202</v>
      </c>
      <c r="AT254" s="185" t="s">
        <v>249</v>
      </c>
      <c r="AU254" s="185" t="s">
        <v>22</v>
      </c>
      <c r="AY254" s="20" t="s">
        <v>156</v>
      </c>
      <c r="BE254" s="186">
        <f>IF(N254="základní",J254,0)</f>
        <v>0</v>
      </c>
      <c r="BF254" s="186">
        <f>IF(N254="snížená",J254,0)</f>
        <v>0</v>
      </c>
      <c r="BG254" s="186">
        <f>IF(N254="zákl. přenesená",J254,0)</f>
        <v>0</v>
      </c>
      <c r="BH254" s="186">
        <f>IF(N254="sníž. přenesená",J254,0)</f>
        <v>0</v>
      </c>
      <c r="BI254" s="186">
        <f>IF(N254="nulová",J254,0)</f>
        <v>0</v>
      </c>
      <c r="BJ254" s="20" t="s">
        <v>81</v>
      </c>
      <c r="BK254" s="186">
        <f>ROUND(I254*H254,2)</f>
        <v>0</v>
      </c>
      <c r="BL254" s="20" t="s">
        <v>163</v>
      </c>
      <c r="BM254" s="185" t="s">
        <v>1235</v>
      </c>
    </row>
    <row r="255" s="2" customFormat="1" ht="24.15" customHeight="1">
      <c r="A255" s="39"/>
      <c r="B255" s="173"/>
      <c r="C255" s="174" t="s">
        <v>450</v>
      </c>
      <c r="D255" s="174" t="s">
        <v>158</v>
      </c>
      <c r="E255" s="175" t="s">
        <v>819</v>
      </c>
      <c r="F255" s="176" t="s">
        <v>820</v>
      </c>
      <c r="G255" s="177" t="s">
        <v>384</v>
      </c>
      <c r="H255" s="178">
        <v>1</v>
      </c>
      <c r="I255" s="179"/>
      <c r="J255" s="180">
        <f>ROUND(I255*H255,2)</f>
        <v>0</v>
      </c>
      <c r="K255" s="176" t="s">
        <v>162</v>
      </c>
      <c r="L255" s="40"/>
      <c r="M255" s="181" t="s">
        <v>3</v>
      </c>
      <c r="N255" s="182" t="s">
        <v>45</v>
      </c>
      <c r="O255" s="73"/>
      <c r="P255" s="183">
        <f>O255*H255</f>
        <v>0</v>
      </c>
      <c r="Q255" s="183">
        <v>0</v>
      </c>
      <c r="R255" s="183">
        <f>Q255*H255</f>
        <v>0</v>
      </c>
      <c r="S255" s="183">
        <v>0</v>
      </c>
      <c r="T255" s="184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185" t="s">
        <v>163</v>
      </c>
      <c r="AT255" s="185" t="s">
        <v>158</v>
      </c>
      <c r="AU255" s="185" t="s">
        <v>22</v>
      </c>
      <c r="AY255" s="20" t="s">
        <v>156</v>
      </c>
      <c r="BE255" s="186">
        <f>IF(N255="základní",J255,0)</f>
        <v>0</v>
      </c>
      <c r="BF255" s="186">
        <f>IF(N255="snížená",J255,0)</f>
        <v>0</v>
      </c>
      <c r="BG255" s="186">
        <f>IF(N255="zákl. přenesená",J255,0)</f>
        <v>0</v>
      </c>
      <c r="BH255" s="186">
        <f>IF(N255="sníž. přenesená",J255,0)</f>
        <v>0</v>
      </c>
      <c r="BI255" s="186">
        <f>IF(N255="nulová",J255,0)</f>
        <v>0</v>
      </c>
      <c r="BJ255" s="20" t="s">
        <v>81</v>
      </c>
      <c r="BK255" s="186">
        <f>ROUND(I255*H255,2)</f>
        <v>0</v>
      </c>
      <c r="BL255" s="20" t="s">
        <v>163</v>
      </c>
      <c r="BM255" s="185" t="s">
        <v>1236</v>
      </c>
    </row>
    <row r="256" s="2" customFormat="1">
      <c r="A256" s="39"/>
      <c r="B256" s="40"/>
      <c r="C256" s="39"/>
      <c r="D256" s="187" t="s">
        <v>165</v>
      </c>
      <c r="E256" s="39"/>
      <c r="F256" s="188" t="s">
        <v>822</v>
      </c>
      <c r="G256" s="39"/>
      <c r="H256" s="39"/>
      <c r="I256" s="189"/>
      <c r="J256" s="39"/>
      <c r="K256" s="39"/>
      <c r="L256" s="40"/>
      <c r="M256" s="190"/>
      <c r="N256" s="191"/>
      <c r="O256" s="73"/>
      <c r="P256" s="73"/>
      <c r="Q256" s="73"/>
      <c r="R256" s="73"/>
      <c r="S256" s="73"/>
      <c r="T256" s="74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20" t="s">
        <v>165</v>
      </c>
      <c r="AU256" s="20" t="s">
        <v>22</v>
      </c>
    </row>
    <row r="257" s="2" customFormat="1" ht="16.5" customHeight="1">
      <c r="A257" s="39"/>
      <c r="B257" s="173"/>
      <c r="C257" s="217" t="s">
        <v>455</v>
      </c>
      <c r="D257" s="217" t="s">
        <v>249</v>
      </c>
      <c r="E257" s="218" t="s">
        <v>823</v>
      </c>
      <c r="F257" s="219" t="s">
        <v>824</v>
      </c>
      <c r="G257" s="220" t="s">
        <v>384</v>
      </c>
      <c r="H257" s="221">
        <v>1</v>
      </c>
      <c r="I257" s="222"/>
      <c r="J257" s="223">
        <f>ROUND(I257*H257,2)</f>
        <v>0</v>
      </c>
      <c r="K257" s="219" t="s">
        <v>3</v>
      </c>
      <c r="L257" s="224"/>
      <c r="M257" s="225" t="s">
        <v>3</v>
      </c>
      <c r="N257" s="226" t="s">
        <v>45</v>
      </c>
      <c r="O257" s="73"/>
      <c r="P257" s="183">
        <f>O257*H257</f>
        <v>0</v>
      </c>
      <c r="Q257" s="183">
        <v>6.0000000000000002E-05</v>
      </c>
      <c r="R257" s="183">
        <f>Q257*H257</f>
        <v>6.0000000000000002E-05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202</v>
      </c>
      <c r="AT257" s="185" t="s">
        <v>249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1237</v>
      </c>
    </row>
    <row r="258" s="2" customFormat="1" ht="24.15" customHeight="1">
      <c r="A258" s="39"/>
      <c r="B258" s="173"/>
      <c r="C258" s="174" t="s">
        <v>459</v>
      </c>
      <c r="D258" s="174" t="s">
        <v>158</v>
      </c>
      <c r="E258" s="175" t="s">
        <v>1238</v>
      </c>
      <c r="F258" s="176" t="s">
        <v>1239</v>
      </c>
      <c r="G258" s="177" t="s">
        <v>384</v>
      </c>
      <c r="H258" s="178">
        <v>1</v>
      </c>
      <c r="I258" s="179"/>
      <c r="J258" s="180">
        <f>ROUND(I258*H258,2)</f>
        <v>0</v>
      </c>
      <c r="K258" s="176" t="s">
        <v>162</v>
      </c>
      <c r="L258" s="40"/>
      <c r="M258" s="181" t="s">
        <v>3</v>
      </c>
      <c r="N258" s="182" t="s">
        <v>45</v>
      </c>
      <c r="O258" s="73"/>
      <c r="P258" s="183">
        <f>O258*H258</f>
        <v>0</v>
      </c>
      <c r="Q258" s="183">
        <v>0</v>
      </c>
      <c r="R258" s="183">
        <f>Q258*H258</f>
        <v>0</v>
      </c>
      <c r="S258" s="183">
        <v>0</v>
      </c>
      <c r="T258" s="184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185" t="s">
        <v>163</v>
      </c>
      <c r="AT258" s="185" t="s">
        <v>158</v>
      </c>
      <c r="AU258" s="185" t="s">
        <v>22</v>
      </c>
      <c r="AY258" s="20" t="s">
        <v>156</v>
      </c>
      <c r="BE258" s="186">
        <f>IF(N258="základní",J258,0)</f>
        <v>0</v>
      </c>
      <c r="BF258" s="186">
        <f>IF(N258="snížená",J258,0)</f>
        <v>0</v>
      </c>
      <c r="BG258" s="186">
        <f>IF(N258="zákl. přenesená",J258,0)</f>
        <v>0</v>
      </c>
      <c r="BH258" s="186">
        <f>IF(N258="sníž. přenesená",J258,0)</f>
        <v>0</v>
      </c>
      <c r="BI258" s="186">
        <f>IF(N258="nulová",J258,0)</f>
        <v>0</v>
      </c>
      <c r="BJ258" s="20" t="s">
        <v>81</v>
      </c>
      <c r="BK258" s="186">
        <f>ROUND(I258*H258,2)</f>
        <v>0</v>
      </c>
      <c r="BL258" s="20" t="s">
        <v>163</v>
      </c>
      <c r="BM258" s="185" t="s">
        <v>1240</v>
      </c>
    </row>
    <row r="259" s="2" customFormat="1">
      <c r="A259" s="39"/>
      <c r="B259" s="40"/>
      <c r="C259" s="39"/>
      <c r="D259" s="187" t="s">
        <v>165</v>
      </c>
      <c r="E259" s="39"/>
      <c r="F259" s="188" t="s">
        <v>1241</v>
      </c>
      <c r="G259" s="39"/>
      <c r="H259" s="39"/>
      <c r="I259" s="189"/>
      <c r="J259" s="39"/>
      <c r="K259" s="39"/>
      <c r="L259" s="40"/>
      <c r="M259" s="190"/>
      <c r="N259" s="191"/>
      <c r="O259" s="73"/>
      <c r="P259" s="73"/>
      <c r="Q259" s="73"/>
      <c r="R259" s="73"/>
      <c r="S259" s="73"/>
      <c r="T259" s="74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20" t="s">
        <v>165</v>
      </c>
      <c r="AU259" s="20" t="s">
        <v>22</v>
      </c>
    </row>
    <row r="260" s="2" customFormat="1" ht="16.5" customHeight="1">
      <c r="A260" s="39"/>
      <c r="B260" s="173"/>
      <c r="C260" s="217" t="s">
        <v>463</v>
      </c>
      <c r="D260" s="217" t="s">
        <v>249</v>
      </c>
      <c r="E260" s="218" t="s">
        <v>1242</v>
      </c>
      <c r="F260" s="219" t="s">
        <v>1243</v>
      </c>
      <c r="G260" s="220" t="s">
        <v>1244</v>
      </c>
      <c r="H260" s="221">
        <v>1</v>
      </c>
      <c r="I260" s="222"/>
      <c r="J260" s="223">
        <f>ROUND(I260*H260,2)</f>
        <v>0</v>
      </c>
      <c r="K260" s="219" t="s">
        <v>3</v>
      </c>
      <c r="L260" s="224"/>
      <c r="M260" s="225" t="s">
        <v>3</v>
      </c>
      <c r="N260" s="226" t="s">
        <v>45</v>
      </c>
      <c r="O260" s="73"/>
      <c r="P260" s="183">
        <f>O260*H260</f>
        <v>0</v>
      </c>
      <c r="Q260" s="183">
        <v>0.00189</v>
      </c>
      <c r="R260" s="183">
        <f>Q260*H260</f>
        <v>0.00189</v>
      </c>
      <c r="S260" s="183">
        <v>0</v>
      </c>
      <c r="T260" s="184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185" t="s">
        <v>202</v>
      </c>
      <c r="AT260" s="185" t="s">
        <v>249</v>
      </c>
      <c r="AU260" s="185" t="s">
        <v>22</v>
      </c>
      <c r="AY260" s="20" t="s">
        <v>156</v>
      </c>
      <c r="BE260" s="186">
        <f>IF(N260="základní",J260,0)</f>
        <v>0</v>
      </c>
      <c r="BF260" s="186">
        <f>IF(N260="snížená",J260,0)</f>
        <v>0</v>
      </c>
      <c r="BG260" s="186">
        <f>IF(N260="zákl. přenesená",J260,0)</f>
        <v>0</v>
      </c>
      <c r="BH260" s="186">
        <f>IF(N260="sníž. přenesená",J260,0)</f>
        <v>0</v>
      </c>
      <c r="BI260" s="186">
        <f>IF(N260="nulová",J260,0)</f>
        <v>0</v>
      </c>
      <c r="BJ260" s="20" t="s">
        <v>81</v>
      </c>
      <c r="BK260" s="186">
        <f>ROUND(I260*H260,2)</f>
        <v>0</v>
      </c>
      <c r="BL260" s="20" t="s">
        <v>163</v>
      </c>
      <c r="BM260" s="185" t="s">
        <v>1245</v>
      </c>
    </row>
    <row r="261" s="2" customFormat="1" ht="16.5" customHeight="1">
      <c r="A261" s="39"/>
      <c r="B261" s="173"/>
      <c r="C261" s="217" t="s">
        <v>468</v>
      </c>
      <c r="D261" s="217" t="s">
        <v>249</v>
      </c>
      <c r="E261" s="218" t="s">
        <v>833</v>
      </c>
      <c r="F261" s="219" t="s">
        <v>834</v>
      </c>
      <c r="G261" s="220" t="s">
        <v>384</v>
      </c>
      <c r="H261" s="221">
        <v>1</v>
      </c>
      <c r="I261" s="222"/>
      <c r="J261" s="223">
        <f>ROUND(I261*H261,2)</f>
        <v>0</v>
      </c>
      <c r="K261" s="219" t="s">
        <v>3</v>
      </c>
      <c r="L261" s="224"/>
      <c r="M261" s="225" t="s">
        <v>3</v>
      </c>
      <c r="N261" s="226" t="s">
        <v>45</v>
      </c>
      <c r="O261" s="73"/>
      <c r="P261" s="183">
        <f>O261*H261</f>
        <v>0</v>
      </c>
      <c r="Q261" s="183">
        <v>0.0033999999999999998</v>
      </c>
      <c r="R261" s="183">
        <f>Q261*H261</f>
        <v>0.0033999999999999998</v>
      </c>
      <c r="S261" s="183">
        <v>0</v>
      </c>
      <c r="T261" s="184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185" t="s">
        <v>202</v>
      </c>
      <c r="AT261" s="185" t="s">
        <v>249</v>
      </c>
      <c r="AU261" s="185" t="s">
        <v>22</v>
      </c>
      <c r="AY261" s="20" t="s">
        <v>156</v>
      </c>
      <c r="BE261" s="186">
        <f>IF(N261="základní",J261,0)</f>
        <v>0</v>
      </c>
      <c r="BF261" s="186">
        <f>IF(N261="snížená",J261,0)</f>
        <v>0</v>
      </c>
      <c r="BG261" s="186">
        <f>IF(N261="zákl. přenesená",J261,0)</f>
        <v>0</v>
      </c>
      <c r="BH261" s="186">
        <f>IF(N261="sníž. přenesená",J261,0)</f>
        <v>0</v>
      </c>
      <c r="BI261" s="186">
        <f>IF(N261="nulová",J261,0)</f>
        <v>0</v>
      </c>
      <c r="BJ261" s="20" t="s">
        <v>81</v>
      </c>
      <c r="BK261" s="186">
        <f>ROUND(I261*H261,2)</f>
        <v>0</v>
      </c>
      <c r="BL261" s="20" t="s">
        <v>163</v>
      </c>
      <c r="BM261" s="185" t="s">
        <v>1246</v>
      </c>
    </row>
    <row r="262" s="2" customFormat="1" ht="24.15" customHeight="1">
      <c r="A262" s="39"/>
      <c r="B262" s="173"/>
      <c r="C262" s="174" t="s">
        <v>472</v>
      </c>
      <c r="D262" s="174" t="s">
        <v>158</v>
      </c>
      <c r="E262" s="175" t="s">
        <v>482</v>
      </c>
      <c r="F262" s="176" t="s">
        <v>483</v>
      </c>
      <c r="G262" s="177" t="s">
        <v>384</v>
      </c>
      <c r="H262" s="178">
        <v>2</v>
      </c>
      <c r="I262" s="179"/>
      <c r="J262" s="180">
        <f>ROUND(I262*H262,2)</f>
        <v>0</v>
      </c>
      <c r="K262" s="176" t="s">
        <v>162</v>
      </c>
      <c r="L262" s="40"/>
      <c r="M262" s="181" t="s">
        <v>3</v>
      </c>
      <c r="N262" s="182" t="s">
        <v>45</v>
      </c>
      <c r="O262" s="73"/>
      <c r="P262" s="183">
        <f>O262*H262</f>
        <v>0</v>
      </c>
      <c r="Q262" s="183">
        <v>0.0016199999999999999</v>
      </c>
      <c r="R262" s="183">
        <f>Q262*H262</f>
        <v>0.0032399999999999998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163</v>
      </c>
      <c r="AT262" s="185" t="s">
        <v>158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1247</v>
      </c>
    </row>
    <row r="263" s="2" customFormat="1">
      <c r="A263" s="39"/>
      <c r="B263" s="40"/>
      <c r="C263" s="39"/>
      <c r="D263" s="187" t="s">
        <v>165</v>
      </c>
      <c r="E263" s="39"/>
      <c r="F263" s="188" t="s">
        <v>485</v>
      </c>
      <c r="G263" s="39"/>
      <c r="H263" s="39"/>
      <c r="I263" s="189"/>
      <c r="J263" s="39"/>
      <c r="K263" s="39"/>
      <c r="L263" s="40"/>
      <c r="M263" s="190"/>
      <c r="N263" s="191"/>
      <c r="O263" s="73"/>
      <c r="P263" s="73"/>
      <c r="Q263" s="73"/>
      <c r="R263" s="73"/>
      <c r="S263" s="73"/>
      <c r="T263" s="74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20" t="s">
        <v>165</v>
      </c>
      <c r="AU263" s="20" t="s">
        <v>22</v>
      </c>
    </row>
    <row r="264" s="2" customFormat="1" ht="24.15" customHeight="1">
      <c r="A264" s="39"/>
      <c r="B264" s="173"/>
      <c r="C264" s="217" t="s">
        <v>477</v>
      </c>
      <c r="D264" s="217" t="s">
        <v>249</v>
      </c>
      <c r="E264" s="218" t="s">
        <v>513</v>
      </c>
      <c r="F264" s="219" t="s">
        <v>514</v>
      </c>
      <c r="G264" s="220" t="s">
        <v>384</v>
      </c>
      <c r="H264" s="221">
        <v>2</v>
      </c>
      <c r="I264" s="222"/>
      <c r="J264" s="223">
        <f>ROUND(I264*H264,2)</f>
        <v>0</v>
      </c>
      <c r="K264" s="219" t="s">
        <v>3</v>
      </c>
      <c r="L264" s="224"/>
      <c r="M264" s="225" t="s">
        <v>3</v>
      </c>
      <c r="N264" s="226" t="s">
        <v>45</v>
      </c>
      <c r="O264" s="73"/>
      <c r="P264" s="183">
        <f>O264*H264</f>
        <v>0</v>
      </c>
      <c r="Q264" s="183">
        <v>0.0063099999999999996</v>
      </c>
      <c r="R264" s="183">
        <f>Q264*H264</f>
        <v>0.012619999999999999</v>
      </c>
      <c r="S264" s="183">
        <v>0</v>
      </c>
      <c r="T264" s="184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185" t="s">
        <v>202</v>
      </c>
      <c r="AT264" s="185" t="s">
        <v>249</v>
      </c>
      <c r="AU264" s="185" t="s">
        <v>22</v>
      </c>
      <c r="AY264" s="20" t="s">
        <v>156</v>
      </c>
      <c r="BE264" s="186">
        <f>IF(N264="základní",J264,0)</f>
        <v>0</v>
      </c>
      <c r="BF264" s="186">
        <f>IF(N264="snížená",J264,0)</f>
        <v>0</v>
      </c>
      <c r="BG264" s="186">
        <f>IF(N264="zákl. přenesená",J264,0)</f>
        <v>0</v>
      </c>
      <c r="BH264" s="186">
        <f>IF(N264="sníž. přenesená",J264,0)</f>
        <v>0</v>
      </c>
      <c r="BI264" s="186">
        <f>IF(N264="nulová",J264,0)</f>
        <v>0</v>
      </c>
      <c r="BJ264" s="20" t="s">
        <v>81</v>
      </c>
      <c r="BK264" s="186">
        <f>ROUND(I264*H264,2)</f>
        <v>0</v>
      </c>
      <c r="BL264" s="20" t="s">
        <v>163</v>
      </c>
      <c r="BM264" s="185" t="s">
        <v>1248</v>
      </c>
    </row>
    <row r="265" s="2" customFormat="1" ht="24.15" customHeight="1">
      <c r="A265" s="39"/>
      <c r="B265" s="173"/>
      <c r="C265" s="217" t="s">
        <v>481</v>
      </c>
      <c r="D265" s="217" t="s">
        <v>249</v>
      </c>
      <c r="E265" s="218" t="s">
        <v>487</v>
      </c>
      <c r="F265" s="219" t="s">
        <v>488</v>
      </c>
      <c r="G265" s="220" t="s">
        <v>384</v>
      </c>
      <c r="H265" s="221">
        <v>2</v>
      </c>
      <c r="I265" s="222"/>
      <c r="J265" s="223">
        <f>ROUND(I265*H265,2)</f>
        <v>0</v>
      </c>
      <c r="K265" s="219" t="s">
        <v>3</v>
      </c>
      <c r="L265" s="224"/>
      <c r="M265" s="225" t="s">
        <v>3</v>
      </c>
      <c r="N265" s="226" t="s">
        <v>45</v>
      </c>
      <c r="O265" s="73"/>
      <c r="P265" s="183">
        <f>O265*H265</f>
        <v>0</v>
      </c>
      <c r="Q265" s="183">
        <v>0.018499999999999999</v>
      </c>
      <c r="R265" s="183">
        <f>Q265*H265</f>
        <v>0.036999999999999998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202</v>
      </c>
      <c r="AT265" s="185" t="s">
        <v>249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1249</v>
      </c>
    </row>
    <row r="266" s="2" customFormat="1" ht="16.5" customHeight="1">
      <c r="A266" s="39"/>
      <c r="B266" s="173"/>
      <c r="C266" s="174" t="s">
        <v>486</v>
      </c>
      <c r="D266" s="174" t="s">
        <v>158</v>
      </c>
      <c r="E266" s="175" t="s">
        <v>495</v>
      </c>
      <c r="F266" s="176" t="s">
        <v>496</v>
      </c>
      <c r="G266" s="177" t="s">
        <v>384</v>
      </c>
      <c r="H266" s="178">
        <v>1</v>
      </c>
      <c r="I266" s="179"/>
      <c r="J266" s="180">
        <f>ROUND(I266*H266,2)</f>
        <v>0</v>
      </c>
      <c r="K266" s="176" t="s">
        <v>162</v>
      </c>
      <c r="L266" s="40"/>
      <c r="M266" s="181" t="s">
        <v>3</v>
      </c>
      <c r="N266" s="182" t="s">
        <v>45</v>
      </c>
      <c r="O266" s="73"/>
      <c r="P266" s="183">
        <f>O266*H266</f>
        <v>0</v>
      </c>
      <c r="Q266" s="183">
        <v>0.0013600000000000001</v>
      </c>
      <c r="R266" s="183">
        <f>Q266*H266</f>
        <v>0.0013600000000000001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163</v>
      </c>
      <c r="AT266" s="185" t="s">
        <v>158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1250</v>
      </c>
    </row>
    <row r="267" s="2" customFormat="1">
      <c r="A267" s="39"/>
      <c r="B267" s="40"/>
      <c r="C267" s="39"/>
      <c r="D267" s="187" t="s">
        <v>165</v>
      </c>
      <c r="E267" s="39"/>
      <c r="F267" s="188" t="s">
        <v>498</v>
      </c>
      <c r="G267" s="39"/>
      <c r="H267" s="39"/>
      <c r="I267" s="189"/>
      <c r="J267" s="39"/>
      <c r="K267" s="39"/>
      <c r="L267" s="40"/>
      <c r="M267" s="190"/>
      <c r="N267" s="191"/>
      <c r="O267" s="73"/>
      <c r="P267" s="73"/>
      <c r="Q267" s="73"/>
      <c r="R267" s="73"/>
      <c r="S267" s="73"/>
      <c r="T267" s="74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20" t="s">
        <v>165</v>
      </c>
      <c r="AU267" s="20" t="s">
        <v>22</v>
      </c>
    </row>
    <row r="268" s="2" customFormat="1" ht="24.15" customHeight="1">
      <c r="A268" s="39"/>
      <c r="B268" s="173"/>
      <c r="C268" s="217" t="s">
        <v>490</v>
      </c>
      <c r="D268" s="217" t="s">
        <v>249</v>
      </c>
      <c r="E268" s="218" t="s">
        <v>500</v>
      </c>
      <c r="F268" s="219" t="s">
        <v>501</v>
      </c>
      <c r="G268" s="220" t="s">
        <v>384</v>
      </c>
      <c r="H268" s="221">
        <v>1</v>
      </c>
      <c r="I268" s="222"/>
      <c r="J268" s="223">
        <f>ROUND(I268*H268,2)</f>
        <v>0</v>
      </c>
      <c r="K268" s="219" t="s">
        <v>3</v>
      </c>
      <c r="L268" s="224"/>
      <c r="M268" s="225" t="s">
        <v>3</v>
      </c>
      <c r="N268" s="226" t="s">
        <v>45</v>
      </c>
      <c r="O268" s="73"/>
      <c r="P268" s="183">
        <f>O268*H268</f>
        <v>0</v>
      </c>
      <c r="Q268" s="183">
        <v>0.040899999999999999</v>
      </c>
      <c r="R268" s="183">
        <f>Q268*H268</f>
        <v>0.040899999999999999</v>
      </c>
      <c r="S268" s="183">
        <v>0</v>
      </c>
      <c r="T268" s="184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185" t="s">
        <v>202</v>
      </c>
      <c r="AT268" s="185" t="s">
        <v>249</v>
      </c>
      <c r="AU268" s="185" t="s">
        <v>22</v>
      </c>
      <c r="AY268" s="20" t="s">
        <v>156</v>
      </c>
      <c r="BE268" s="186">
        <f>IF(N268="základní",J268,0)</f>
        <v>0</v>
      </c>
      <c r="BF268" s="186">
        <f>IF(N268="snížená",J268,0)</f>
        <v>0</v>
      </c>
      <c r="BG268" s="186">
        <f>IF(N268="zákl. přenesená",J268,0)</f>
        <v>0</v>
      </c>
      <c r="BH268" s="186">
        <f>IF(N268="sníž. přenesená",J268,0)</f>
        <v>0</v>
      </c>
      <c r="BI268" s="186">
        <f>IF(N268="nulová",J268,0)</f>
        <v>0</v>
      </c>
      <c r="BJ268" s="20" t="s">
        <v>81</v>
      </c>
      <c r="BK268" s="186">
        <f>ROUND(I268*H268,2)</f>
        <v>0</v>
      </c>
      <c r="BL268" s="20" t="s">
        <v>163</v>
      </c>
      <c r="BM268" s="185" t="s">
        <v>1251</v>
      </c>
    </row>
    <row r="269" s="2" customFormat="1" ht="16.5" customHeight="1">
      <c r="A269" s="39"/>
      <c r="B269" s="173"/>
      <c r="C269" s="174" t="s">
        <v>494</v>
      </c>
      <c r="D269" s="174" t="s">
        <v>158</v>
      </c>
      <c r="E269" s="175" t="s">
        <v>851</v>
      </c>
      <c r="F269" s="176" t="s">
        <v>852</v>
      </c>
      <c r="G269" s="177" t="s">
        <v>161</v>
      </c>
      <c r="H269" s="178">
        <v>42</v>
      </c>
      <c r="I269" s="179"/>
      <c r="J269" s="180">
        <f>ROUND(I269*H269,2)</f>
        <v>0</v>
      </c>
      <c r="K269" s="176" t="s">
        <v>162</v>
      </c>
      <c r="L269" s="40"/>
      <c r="M269" s="181" t="s">
        <v>3</v>
      </c>
      <c r="N269" s="182" t="s">
        <v>45</v>
      </c>
      <c r="O269" s="73"/>
      <c r="P269" s="183">
        <f>O269*H269</f>
        <v>0</v>
      </c>
      <c r="Q269" s="183">
        <v>0</v>
      </c>
      <c r="R269" s="183">
        <f>Q269*H269</f>
        <v>0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163</v>
      </c>
      <c r="AT269" s="185" t="s">
        <v>158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1252</v>
      </c>
    </row>
    <row r="270" s="2" customFormat="1">
      <c r="A270" s="39"/>
      <c r="B270" s="40"/>
      <c r="C270" s="39"/>
      <c r="D270" s="187" t="s">
        <v>165</v>
      </c>
      <c r="E270" s="39"/>
      <c r="F270" s="188" t="s">
        <v>854</v>
      </c>
      <c r="G270" s="39"/>
      <c r="H270" s="39"/>
      <c r="I270" s="189"/>
      <c r="J270" s="39"/>
      <c r="K270" s="39"/>
      <c r="L270" s="40"/>
      <c r="M270" s="190"/>
      <c r="N270" s="191"/>
      <c r="O270" s="73"/>
      <c r="P270" s="73"/>
      <c r="Q270" s="73"/>
      <c r="R270" s="73"/>
      <c r="S270" s="73"/>
      <c r="T270" s="74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20" t="s">
        <v>165</v>
      </c>
      <c r="AU270" s="20" t="s">
        <v>22</v>
      </c>
    </row>
    <row r="271" s="2" customFormat="1" ht="16.5" customHeight="1">
      <c r="A271" s="39"/>
      <c r="B271" s="173"/>
      <c r="C271" s="174" t="s">
        <v>499</v>
      </c>
      <c r="D271" s="174" t="s">
        <v>158</v>
      </c>
      <c r="E271" s="175" t="s">
        <v>545</v>
      </c>
      <c r="F271" s="176" t="s">
        <v>546</v>
      </c>
      <c r="G271" s="177" t="s">
        <v>161</v>
      </c>
      <c r="H271" s="178">
        <v>42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0</v>
      </c>
      <c r="R271" s="183">
        <f>Q271*H271</f>
        <v>0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1253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548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2" customFormat="1" ht="16.5" customHeight="1">
      <c r="A273" s="39"/>
      <c r="B273" s="173"/>
      <c r="C273" s="174" t="s">
        <v>503</v>
      </c>
      <c r="D273" s="174" t="s">
        <v>158</v>
      </c>
      <c r="E273" s="175" t="s">
        <v>550</v>
      </c>
      <c r="F273" s="176" t="s">
        <v>551</v>
      </c>
      <c r="G273" s="177" t="s">
        <v>384</v>
      </c>
      <c r="H273" s="178">
        <v>1</v>
      </c>
      <c r="I273" s="179"/>
      <c r="J273" s="180">
        <f>ROUND(I273*H273,2)</f>
        <v>0</v>
      </c>
      <c r="K273" s="176" t="s">
        <v>162</v>
      </c>
      <c r="L273" s="40"/>
      <c r="M273" s="181" t="s">
        <v>3</v>
      </c>
      <c r="N273" s="182" t="s">
        <v>45</v>
      </c>
      <c r="O273" s="73"/>
      <c r="P273" s="183">
        <f>O273*H273</f>
        <v>0</v>
      </c>
      <c r="Q273" s="183">
        <v>0.45937</v>
      </c>
      <c r="R273" s="183">
        <f>Q273*H273</f>
        <v>0.45937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163</v>
      </c>
      <c r="AT273" s="185" t="s">
        <v>158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1254</v>
      </c>
    </row>
    <row r="274" s="2" customFormat="1">
      <c r="A274" s="39"/>
      <c r="B274" s="40"/>
      <c r="C274" s="39"/>
      <c r="D274" s="187" t="s">
        <v>165</v>
      </c>
      <c r="E274" s="39"/>
      <c r="F274" s="188" t="s">
        <v>553</v>
      </c>
      <c r="G274" s="39"/>
      <c r="H274" s="39"/>
      <c r="I274" s="189"/>
      <c r="J274" s="39"/>
      <c r="K274" s="39"/>
      <c r="L274" s="40"/>
      <c r="M274" s="190"/>
      <c r="N274" s="191"/>
      <c r="O274" s="73"/>
      <c r="P274" s="73"/>
      <c r="Q274" s="73"/>
      <c r="R274" s="73"/>
      <c r="S274" s="73"/>
      <c r="T274" s="74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20" t="s">
        <v>165</v>
      </c>
      <c r="AU274" s="20" t="s">
        <v>22</v>
      </c>
    </row>
    <row r="275" s="2" customFormat="1" ht="16.5" customHeight="1">
      <c r="A275" s="39"/>
      <c r="B275" s="173"/>
      <c r="C275" s="174" t="s">
        <v>508</v>
      </c>
      <c r="D275" s="174" t="s">
        <v>158</v>
      </c>
      <c r="E275" s="175" t="s">
        <v>866</v>
      </c>
      <c r="F275" s="176" t="s">
        <v>867</v>
      </c>
      <c r="G275" s="177" t="s">
        <v>384</v>
      </c>
      <c r="H275" s="178">
        <v>1</v>
      </c>
      <c r="I275" s="179"/>
      <c r="J275" s="180">
        <f>ROUND(I275*H275,2)</f>
        <v>0</v>
      </c>
      <c r="K275" s="176" t="s">
        <v>162</v>
      </c>
      <c r="L275" s="40"/>
      <c r="M275" s="181" t="s">
        <v>3</v>
      </c>
      <c r="N275" s="182" t="s">
        <v>45</v>
      </c>
      <c r="O275" s="73"/>
      <c r="P275" s="183">
        <f>O275*H275</f>
        <v>0</v>
      </c>
      <c r="Q275" s="183">
        <v>0</v>
      </c>
      <c r="R275" s="183">
        <f>Q275*H275</f>
        <v>0</v>
      </c>
      <c r="S275" s="183">
        <v>0</v>
      </c>
      <c r="T275" s="184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185" t="s">
        <v>163</v>
      </c>
      <c r="AT275" s="185" t="s">
        <v>158</v>
      </c>
      <c r="AU275" s="185" t="s">
        <v>22</v>
      </c>
      <c r="AY275" s="20" t="s">
        <v>156</v>
      </c>
      <c r="BE275" s="186">
        <f>IF(N275="základní",J275,0)</f>
        <v>0</v>
      </c>
      <c r="BF275" s="186">
        <f>IF(N275="snížená",J275,0)</f>
        <v>0</v>
      </c>
      <c r="BG275" s="186">
        <f>IF(N275="zákl. přenesená",J275,0)</f>
        <v>0</v>
      </c>
      <c r="BH275" s="186">
        <f>IF(N275="sníž. přenesená",J275,0)</f>
        <v>0</v>
      </c>
      <c r="BI275" s="186">
        <f>IF(N275="nulová",J275,0)</f>
        <v>0</v>
      </c>
      <c r="BJ275" s="20" t="s">
        <v>81</v>
      </c>
      <c r="BK275" s="186">
        <f>ROUND(I275*H275,2)</f>
        <v>0</v>
      </c>
      <c r="BL275" s="20" t="s">
        <v>163</v>
      </c>
      <c r="BM275" s="185" t="s">
        <v>1255</v>
      </c>
    </row>
    <row r="276" s="2" customFormat="1">
      <c r="A276" s="39"/>
      <c r="B276" s="40"/>
      <c r="C276" s="39"/>
      <c r="D276" s="187" t="s">
        <v>165</v>
      </c>
      <c r="E276" s="39"/>
      <c r="F276" s="188" t="s">
        <v>869</v>
      </c>
      <c r="G276" s="39"/>
      <c r="H276" s="39"/>
      <c r="I276" s="189"/>
      <c r="J276" s="39"/>
      <c r="K276" s="39"/>
      <c r="L276" s="40"/>
      <c r="M276" s="190"/>
      <c r="N276" s="191"/>
      <c r="O276" s="73"/>
      <c r="P276" s="73"/>
      <c r="Q276" s="73"/>
      <c r="R276" s="73"/>
      <c r="S276" s="73"/>
      <c r="T276" s="74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20" t="s">
        <v>165</v>
      </c>
      <c r="AU276" s="20" t="s">
        <v>22</v>
      </c>
    </row>
    <row r="277" s="2" customFormat="1" ht="16.5" customHeight="1">
      <c r="A277" s="39"/>
      <c r="B277" s="173"/>
      <c r="C277" s="217" t="s">
        <v>512</v>
      </c>
      <c r="D277" s="217" t="s">
        <v>249</v>
      </c>
      <c r="E277" s="218" t="s">
        <v>870</v>
      </c>
      <c r="F277" s="219" t="s">
        <v>871</v>
      </c>
      <c r="G277" s="220" t="s">
        <v>384</v>
      </c>
      <c r="H277" s="221">
        <v>1</v>
      </c>
      <c r="I277" s="222"/>
      <c r="J277" s="223">
        <f>ROUND(I277*H277,2)</f>
        <v>0</v>
      </c>
      <c r="K277" s="219" t="s">
        <v>3</v>
      </c>
      <c r="L277" s="224"/>
      <c r="M277" s="225" t="s">
        <v>3</v>
      </c>
      <c r="N277" s="226" t="s">
        <v>45</v>
      </c>
      <c r="O277" s="73"/>
      <c r="P277" s="183">
        <f>O277*H277</f>
        <v>0</v>
      </c>
      <c r="Q277" s="183">
        <v>0</v>
      </c>
      <c r="R277" s="183">
        <f>Q277*H277</f>
        <v>0</v>
      </c>
      <c r="S277" s="183">
        <v>0</v>
      </c>
      <c r="T277" s="184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185" t="s">
        <v>202</v>
      </c>
      <c r="AT277" s="185" t="s">
        <v>249</v>
      </c>
      <c r="AU277" s="185" t="s">
        <v>22</v>
      </c>
      <c r="AY277" s="20" t="s">
        <v>156</v>
      </c>
      <c r="BE277" s="186">
        <f>IF(N277="základní",J277,0)</f>
        <v>0</v>
      </c>
      <c r="BF277" s="186">
        <f>IF(N277="snížená",J277,0)</f>
        <v>0</v>
      </c>
      <c r="BG277" s="186">
        <f>IF(N277="zákl. přenesená",J277,0)</f>
        <v>0</v>
      </c>
      <c r="BH277" s="186">
        <f>IF(N277="sníž. přenesená",J277,0)</f>
        <v>0</v>
      </c>
      <c r="BI277" s="186">
        <f>IF(N277="nulová",J277,0)</f>
        <v>0</v>
      </c>
      <c r="BJ277" s="20" t="s">
        <v>81</v>
      </c>
      <c r="BK277" s="186">
        <f>ROUND(I277*H277,2)</f>
        <v>0</v>
      </c>
      <c r="BL277" s="20" t="s">
        <v>163</v>
      </c>
      <c r="BM277" s="185" t="s">
        <v>1256</v>
      </c>
    </row>
    <row r="278" s="2" customFormat="1" ht="16.5" customHeight="1">
      <c r="A278" s="39"/>
      <c r="B278" s="173"/>
      <c r="C278" s="174" t="s">
        <v>516</v>
      </c>
      <c r="D278" s="174" t="s">
        <v>158</v>
      </c>
      <c r="E278" s="175" t="s">
        <v>599</v>
      </c>
      <c r="F278" s="176" t="s">
        <v>600</v>
      </c>
      <c r="G278" s="177" t="s">
        <v>384</v>
      </c>
      <c r="H278" s="178">
        <v>2</v>
      </c>
      <c r="I278" s="179"/>
      <c r="J278" s="180">
        <f>ROUND(I278*H278,2)</f>
        <v>0</v>
      </c>
      <c r="K278" s="176" t="s">
        <v>162</v>
      </c>
      <c r="L278" s="40"/>
      <c r="M278" s="181" t="s">
        <v>3</v>
      </c>
      <c r="N278" s="182" t="s">
        <v>45</v>
      </c>
      <c r="O278" s="73"/>
      <c r="P278" s="183">
        <f>O278*H278</f>
        <v>0</v>
      </c>
      <c r="Q278" s="183">
        <v>0.12303</v>
      </c>
      <c r="R278" s="183">
        <f>Q278*H278</f>
        <v>0.24606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163</v>
      </c>
      <c r="AT278" s="185" t="s">
        <v>158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1257</v>
      </c>
    </row>
    <row r="279" s="2" customFormat="1">
      <c r="A279" s="39"/>
      <c r="B279" s="40"/>
      <c r="C279" s="39"/>
      <c r="D279" s="187" t="s">
        <v>165</v>
      </c>
      <c r="E279" s="39"/>
      <c r="F279" s="188" t="s">
        <v>602</v>
      </c>
      <c r="G279" s="39"/>
      <c r="H279" s="39"/>
      <c r="I279" s="189"/>
      <c r="J279" s="39"/>
      <c r="K279" s="39"/>
      <c r="L279" s="40"/>
      <c r="M279" s="190"/>
      <c r="N279" s="191"/>
      <c r="O279" s="73"/>
      <c r="P279" s="73"/>
      <c r="Q279" s="73"/>
      <c r="R279" s="73"/>
      <c r="S279" s="73"/>
      <c r="T279" s="74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20" t="s">
        <v>165</v>
      </c>
      <c r="AU279" s="20" t="s">
        <v>22</v>
      </c>
    </row>
    <row r="280" s="2" customFormat="1" ht="24.15" customHeight="1">
      <c r="A280" s="39"/>
      <c r="B280" s="173"/>
      <c r="C280" s="217" t="s">
        <v>521</v>
      </c>
      <c r="D280" s="217" t="s">
        <v>249</v>
      </c>
      <c r="E280" s="218" t="s">
        <v>604</v>
      </c>
      <c r="F280" s="219" t="s">
        <v>605</v>
      </c>
      <c r="G280" s="220" t="s">
        <v>384</v>
      </c>
      <c r="H280" s="221">
        <v>2</v>
      </c>
      <c r="I280" s="222"/>
      <c r="J280" s="223">
        <f>ROUND(I280*H280,2)</f>
        <v>0</v>
      </c>
      <c r="K280" s="219" t="s">
        <v>3</v>
      </c>
      <c r="L280" s="224"/>
      <c r="M280" s="225" t="s">
        <v>3</v>
      </c>
      <c r="N280" s="226" t="s">
        <v>45</v>
      </c>
      <c r="O280" s="73"/>
      <c r="P280" s="183">
        <f>O280*H280</f>
        <v>0</v>
      </c>
      <c r="Q280" s="183">
        <v>0.012999999999999999</v>
      </c>
      <c r="R280" s="183">
        <f>Q280*H280</f>
        <v>0.025999999999999999</v>
      </c>
      <c r="S280" s="183">
        <v>0</v>
      </c>
      <c r="T280" s="184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185" t="s">
        <v>202</v>
      </c>
      <c r="AT280" s="185" t="s">
        <v>249</v>
      </c>
      <c r="AU280" s="185" t="s">
        <v>22</v>
      </c>
      <c r="AY280" s="20" t="s">
        <v>156</v>
      </c>
      <c r="BE280" s="186">
        <f>IF(N280="základní",J280,0)</f>
        <v>0</v>
      </c>
      <c r="BF280" s="186">
        <f>IF(N280="snížená",J280,0)</f>
        <v>0</v>
      </c>
      <c r="BG280" s="186">
        <f>IF(N280="zákl. přenesená",J280,0)</f>
        <v>0</v>
      </c>
      <c r="BH280" s="186">
        <f>IF(N280="sníž. přenesená",J280,0)</f>
        <v>0</v>
      </c>
      <c r="BI280" s="186">
        <f>IF(N280="nulová",J280,0)</f>
        <v>0</v>
      </c>
      <c r="BJ280" s="20" t="s">
        <v>81</v>
      </c>
      <c r="BK280" s="186">
        <f>ROUND(I280*H280,2)</f>
        <v>0</v>
      </c>
      <c r="BL280" s="20" t="s">
        <v>163</v>
      </c>
      <c r="BM280" s="185" t="s">
        <v>1258</v>
      </c>
    </row>
    <row r="281" s="2" customFormat="1" ht="16.5" customHeight="1">
      <c r="A281" s="39"/>
      <c r="B281" s="173"/>
      <c r="C281" s="174" t="s">
        <v>526</v>
      </c>
      <c r="D281" s="174" t="s">
        <v>158</v>
      </c>
      <c r="E281" s="175" t="s">
        <v>612</v>
      </c>
      <c r="F281" s="176" t="s">
        <v>613</v>
      </c>
      <c r="G281" s="177" t="s">
        <v>384</v>
      </c>
      <c r="H281" s="178">
        <v>1</v>
      </c>
      <c r="I281" s="179"/>
      <c r="J281" s="180">
        <f>ROUND(I281*H281,2)</f>
        <v>0</v>
      </c>
      <c r="K281" s="176" t="s">
        <v>162</v>
      </c>
      <c r="L281" s="40"/>
      <c r="M281" s="181" t="s">
        <v>3</v>
      </c>
      <c r="N281" s="182" t="s">
        <v>45</v>
      </c>
      <c r="O281" s="73"/>
      <c r="P281" s="183">
        <f>O281*H281</f>
        <v>0</v>
      </c>
      <c r="Q281" s="183">
        <v>0.32906000000000002</v>
      </c>
      <c r="R281" s="183">
        <f>Q281*H281</f>
        <v>0.32906000000000002</v>
      </c>
      <c r="S281" s="183">
        <v>0</v>
      </c>
      <c r="T281" s="184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185" t="s">
        <v>163</v>
      </c>
      <c r="AT281" s="185" t="s">
        <v>158</v>
      </c>
      <c r="AU281" s="185" t="s">
        <v>22</v>
      </c>
      <c r="AY281" s="20" t="s">
        <v>156</v>
      </c>
      <c r="BE281" s="186">
        <f>IF(N281="základní",J281,0)</f>
        <v>0</v>
      </c>
      <c r="BF281" s="186">
        <f>IF(N281="snížená",J281,0)</f>
        <v>0</v>
      </c>
      <c r="BG281" s="186">
        <f>IF(N281="zákl. přenesená",J281,0)</f>
        <v>0</v>
      </c>
      <c r="BH281" s="186">
        <f>IF(N281="sníž. přenesená",J281,0)</f>
        <v>0</v>
      </c>
      <c r="BI281" s="186">
        <f>IF(N281="nulová",J281,0)</f>
        <v>0</v>
      </c>
      <c r="BJ281" s="20" t="s">
        <v>81</v>
      </c>
      <c r="BK281" s="186">
        <f>ROUND(I281*H281,2)</f>
        <v>0</v>
      </c>
      <c r="BL281" s="20" t="s">
        <v>163</v>
      </c>
      <c r="BM281" s="185" t="s">
        <v>1259</v>
      </c>
    </row>
    <row r="282" s="2" customFormat="1">
      <c r="A282" s="39"/>
      <c r="B282" s="40"/>
      <c r="C282" s="39"/>
      <c r="D282" s="187" t="s">
        <v>165</v>
      </c>
      <c r="E282" s="39"/>
      <c r="F282" s="188" t="s">
        <v>615</v>
      </c>
      <c r="G282" s="39"/>
      <c r="H282" s="39"/>
      <c r="I282" s="189"/>
      <c r="J282" s="39"/>
      <c r="K282" s="39"/>
      <c r="L282" s="40"/>
      <c r="M282" s="190"/>
      <c r="N282" s="191"/>
      <c r="O282" s="73"/>
      <c r="P282" s="73"/>
      <c r="Q282" s="73"/>
      <c r="R282" s="73"/>
      <c r="S282" s="73"/>
      <c r="T282" s="74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20" t="s">
        <v>165</v>
      </c>
      <c r="AU282" s="20" t="s">
        <v>22</v>
      </c>
    </row>
    <row r="283" s="2" customFormat="1" ht="24.15" customHeight="1">
      <c r="A283" s="39"/>
      <c r="B283" s="173"/>
      <c r="C283" s="217" t="s">
        <v>530</v>
      </c>
      <c r="D283" s="217" t="s">
        <v>249</v>
      </c>
      <c r="E283" s="218" t="s">
        <v>617</v>
      </c>
      <c r="F283" s="219" t="s">
        <v>618</v>
      </c>
      <c r="G283" s="220" t="s">
        <v>384</v>
      </c>
      <c r="H283" s="221">
        <v>1</v>
      </c>
      <c r="I283" s="222"/>
      <c r="J283" s="223">
        <f>ROUND(I283*H283,2)</f>
        <v>0</v>
      </c>
      <c r="K283" s="219" t="s">
        <v>3</v>
      </c>
      <c r="L283" s="224"/>
      <c r="M283" s="225" t="s">
        <v>3</v>
      </c>
      <c r="N283" s="226" t="s">
        <v>45</v>
      </c>
      <c r="O283" s="73"/>
      <c r="P283" s="183">
        <f>O283*H283</f>
        <v>0</v>
      </c>
      <c r="Q283" s="183">
        <v>0.025649999999999999</v>
      </c>
      <c r="R283" s="183">
        <f>Q283*H283</f>
        <v>0.025649999999999999</v>
      </c>
      <c r="S283" s="183">
        <v>0</v>
      </c>
      <c r="T283" s="184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185" t="s">
        <v>202</v>
      </c>
      <c r="AT283" s="185" t="s">
        <v>249</v>
      </c>
      <c r="AU283" s="185" t="s">
        <v>22</v>
      </c>
      <c r="AY283" s="20" t="s">
        <v>156</v>
      </c>
      <c r="BE283" s="186">
        <f>IF(N283="základní",J283,0)</f>
        <v>0</v>
      </c>
      <c r="BF283" s="186">
        <f>IF(N283="snížená",J283,0)</f>
        <v>0</v>
      </c>
      <c r="BG283" s="186">
        <f>IF(N283="zákl. přenesená",J283,0)</f>
        <v>0</v>
      </c>
      <c r="BH283" s="186">
        <f>IF(N283="sníž. přenesená",J283,0)</f>
        <v>0</v>
      </c>
      <c r="BI283" s="186">
        <f>IF(N283="nulová",J283,0)</f>
        <v>0</v>
      </c>
      <c r="BJ283" s="20" t="s">
        <v>81</v>
      </c>
      <c r="BK283" s="186">
        <f>ROUND(I283*H283,2)</f>
        <v>0</v>
      </c>
      <c r="BL283" s="20" t="s">
        <v>163</v>
      </c>
      <c r="BM283" s="185" t="s">
        <v>1260</v>
      </c>
    </row>
    <row r="284" s="2" customFormat="1" ht="24.15" customHeight="1">
      <c r="A284" s="39"/>
      <c r="B284" s="173"/>
      <c r="C284" s="217" t="s">
        <v>534</v>
      </c>
      <c r="D284" s="217" t="s">
        <v>249</v>
      </c>
      <c r="E284" s="218" t="s">
        <v>621</v>
      </c>
      <c r="F284" s="219" t="s">
        <v>622</v>
      </c>
      <c r="G284" s="220" t="s">
        <v>384</v>
      </c>
      <c r="H284" s="221">
        <v>1</v>
      </c>
      <c r="I284" s="222"/>
      <c r="J284" s="223">
        <f>ROUND(I284*H284,2)</f>
        <v>0</v>
      </c>
      <c r="K284" s="219" t="s">
        <v>3</v>
      </c>
      <c r="L284" s="224"/>
      <c r="M284" s="225" t="s">
        <v>3</v>
      </c>
      <c r="N284" s="226" t="s">
        <v>45</v>
      </c>
      <c r="O284" s="73"/>
      <c r="P284" s="183">
        <f>O284*H284</f>
        <v>0</v>
      </c>
      <c r="Q284" s="183">
        <v>0.0027000000000000001</v>
      </c>
      <c r="R284" s="183">
        <f>Q284*H284</f>
        <v>0.0027000000000000001</v>
      </c>
      <c r="S284" s="183">
        <v>0</v>
      </c>
      <c r="T284" s="184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185" t="s">
        <v>202</v>
      </c>
      <c r="AT284" s="185" t="s">
        <v>249</v>
      </c>
      <c r="AU284" s="185" t="s">
        <v>22</v>
      </c>
      <c r="AY284" s="20" t="s">
        <v>156</v>
      </c>
      <c r="BE284" s="186">
        <f>IF(N284="základní",J284,0)</f>
        <v>0</v>
      </c>
      <c r="BF284" s="186">
        <f>IF(N284="snížená",J284,0)</f>
        <v>0</v>
      </c>
      <c r="BG284" s="186">
        <f>IF(N284="zákl. přenesená",J284,0)</f>
        <v>0</v>
      </c>
      <c r="BH284" s="186">
        <f>IF(N284="sníž. přenesená",J284,0)</f>
        <v>0</v>
      </c>
      <c r="BI284" s="186">
        <f>IF(N284="nulová",J284,0)</f>
        <v>0</v>
      </c>
      <c r="BJ284" s="20" t="s">
        <v>81</v>
      </c>
      <c r="BK284" s="186">
        <f>ROUND(I284*H284,2)</f>
        <v>0</v>
      </c>
      <c r="BL284" s="20" t="s">
        <v>163</v>
      </c>
      <c r="BM284" s="185" t="s">
        <v>1261</v>
      </c>
    </row>
    <row r="285" s="2" customFormat="1" ht="16.5" customHeight="1">
      <c r="A285" s="39"/>
      <c r="B285" s="173"/>
      <c r="C285" s="174" t="s">
        <v>539</v>
      </c>
      <c r="D285" s="174" t="s">
        <v>158</v>
      </c>
      <c r="E285" s="175" t="s">
        <v>625</v>
      </c>
      <c r="F285" s="176" t="s">
        <v>626</v>
      </c>
      <c r="G285" s="177" t="s">
        <v>384</v>
      </c>
      <c r="H285" s="178">
        <v>3</v>
      </c>
      <c r="I285" s="179"/>
      <c r="J285" s="180">
        <f>ROUND(I285*H285,2)</f>
        <v>0</v>
      </c>
      <c r="K285" s="176" t="s">
        <v>162</v>
      </c>
      <c r="L285" s="40"/>
      <c r="M285" s="181" t="s">
        <v>3</v>
      </c>
      <c r="N285" s="182" t="s">
        <v>45</v>
      </c>
      <c r="O285" s="73"/>
      <c r="P285" s="183">
        <f>O285*H285</f>
        <v>0</v>
      </c>
      <c r="Q285" s="183">
        <v>0.00016000000000000001</v>
      </c>
      <c r="R285" s="183">
        <f>Q285*H285</f>
        <v>0.00048000000000000007</v>
      </c>
      <c r="S285" s="183">
        <v>0</v>
      </c>
      <c r="T285" s="184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185" t="s">
        <v>163</v>
      </c>
      <c r="AT285" s="185" t="s">
        <v>158</v>
      </c>
      <c r="AU285" s="185" t="s">
        <v>22</v>
      </c>
      <c r="AY285" s="20" t="s">
        <v>156</v>
      </c>
      <c r="BE285" s="186">
        <f>IF(N285="základní",J285,0)</f>
        <v>0</v>
      </c>
      <c r="BF285" s="186">
        <f>IF(N285="snížená",J285,0)</f>
        <v>0</v>
      </c>
      <c r="BG285" s="186">
        <f>IF(N285="zákl. přenesená",J285,0)</f>
        <v>0</v>
      </c>
      <c r="BH285" s="186">
        <f>IF(N285="sníž. přenesená",J285,0)</f>
        <v>0</v>
      </c>
      <c r="BI285" s="186">
        <f>IF(N285="nulová",J285,0)</f>
        <v>0</v>
      </c>
      <c r="BJ285" s="20" t="s">
        <v>81</v>
      </c>
      <c r="BK285" s="186">
        <f>ROUND(I285*H285,2)</f>
        <v>0</v>
      </c>
      <c r="BL285" s="20" t="s">
        <v>163</v>
      </c>
      <c r="BM285" s="185" t="s">
        <v>1262</v>
      </c>
    </row>
    <row r="286" s="2" customFormat="1">
      <c r="A286" s="39"/>
      <c r="B286" s="40"/>
      <c r="C286" s="39"/>
      <c r="D286" s="187" t="s">
        <v>165</v>
      </c>
      <c r="E286" s="39"/>
      <c r="F286" s="188" t="s">
        <v>628</v>
      </c>
      <c r="G286" s="39"/>
      <c r="H286" s="39"/>
      <c r="I286" s="189"/>
      <c r="J286" s="39"/>
      <c r="K286" s="39"/>
      <c r="L286" s="40"/>
      <c r="M286" s="190"/>
      <c r="N286" s="191"/>
      <c r="O286" s="73"/>
      <c r="P286" s="73"/>
      <c r="Q286" s="73"/>
      <c r="R286" s="73"/>
      <c r="S286" s="73"/>
      <c r="T286" s="74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20" t="s">
        <v>165</v>
      </c>
      <c r="AU286" s="20" t="s">
        <v>22</v>
      </c>
    </row>
    <row r="287" s="2" customFormat="1" ht="16.5" customHeight="1">
      <c r="A287" s="39"/>
      <c r="B287" s="173"/>
      <c r="C287" s="174" t="s">
        <v>544</v>
      </c>
      <c r="D287" s="174" t="s">
        <v>158</v>
      </c>
      <c r="E287" s="175" t="s">
        <v>630</v>
      </c>
      <c r="F287" s="176" t="s">
        <v>631</v>
      </c>
      <c r="G287" s="177" t="s">
        <v>161</v>
      </c>
      <c r="H287" s="178">
        <v>46.5</v>
      </c>
      <c r="I287" s="179"/>
      <c r="J287" s="180">
        <f>ROUND(I287*H287,2)</f>
        <v>0</v>
      </c>
      <c r="K287" s="176" t="s">
        <v>162</v>
      </c>
      <c r="L287" s="40"/>
      <c r="M287" s="181" t="s">
        <v>3</v>
      </c>
      <c r="N287" s="182" t="s">
        <v>45</v>
      </c>
      <c r="O287" s="73"/>
      <c r="P287" s="183">
        <f>O287*H287</f>
        <v>0</v>
      </c>
      <c r="Q287" s="183">
        <v>0.00019000000000000001</v>
      </c>
      <c r="R287" s="183">
        <f>Q287*H287</f>
        <v>0.0088350000000000008</v>
      </c>
      <c r="S287" s="183">
        <v>0</v>
      </c>
      <c r="T287" s="184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185" t="s">
        <v>163</v>
      </c>
      <c r="AT287" s="185" t="s">
        <v>158</v>
      </c>
      <c r="AU287" s="185" t="s">
        <v>22</v>
      </c>
      <c r="AY287" s="20" t="s">
        <v>156</v>
      </c>
      <c r="BE287" s="186">
        <f>IF(N287="základní",J287,0)</f>
        <v>0</v>
      </c>
      <c r="BF287" s="186">
        <f>IF(N287="snížená",J287,0)</f>
        <v>0</v>
      </c>
      <c r="BG287" s="186">
        <f>IF(N287="zákl. přenesená",J287,0)</f>
        <v>0</v>
      </c>
      <c r="BH287" s="186">
        <f>IF(N287="sníž. přenesená",J287,0)</f>
        <v>0</v>
      </c>
      <c r="BI287" s="186">
        <f>IF(N287="nulová",J287,0)</f>
        <v>0</v>
      </c>
      <c r="BJ287" s="20" t="s">
        <v>81</v>
      </c>
      <c r="BK287" s="186">
        <f>ROUND(I287*H287,2)</f>
        <v>0</v>
      </c>
      <c r="BL287" s="20" t="s">
        <v>163</v>
      </c>
      <c r="BM287" s="185" t="s">
        <v>1263</v>
      </c>
    </row>
    <row r="288" s="2" customFormat="1">
      <c r="A288" s="39"/>
      <c r="B288" s="40"/>
      <c r="C288" s="39"/>
      <c r="D288" s="187" t="s">
        <v>165</v>
      </c>
      <c r="E288" s="39"/>
      <c r="F288" s="188" t="s">
        <v>633</v>
      </c>
      <c r="G288" s="39"/>
      <c r="H288" s="39"/>
      <c r="I288" s="189"/>
      <c r="J288" s="39"/>
      <c r="K288" s="39"/>
      <c r="L288" s="40"/>
      <c r="M288" s="190"/>
      <c r="N288" s="191"/>
      <c r="O288" s="73"/>
      <c r="P288" s="73"/>
      <c r="Q288" s="73"/>
      <c r="R288" s="73"/>
      <c r="S288" s="73"/>
      <c r="T288" s="74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20" t="s">
        <v>165</v>
      </c>
      <c r="AU288" s="20" t="s">
        <v>22</v>
      </c>
    </row>
    <row r="289" s="13" customFormat="1">
      <c r="A289" s="13"/>
      <c r="B289" s="192"/>
      <c r="C289" s="13"/>
      <c r="D289" s="193" t="s">
        <v>167</v>
      </c>
      <c r="E289" s="194" t="s">
        <v>3</v>
      </c>
      <c r="F289" s="195" t="s">
        <v>1264</v>
      </c>
      <c r="G289" s="13"/>
      <c r="H289" s="196">
        <v>46.5</v>
      </c>
      <c r="I289" s="197"/>
      <c r="J289" s="13"/>
      <c r="K289" s="13"/>
      <c r="L289" s="192"/>
      <c r="M289" s="198"/>
      <c r="N289" s="199"/>
      <c r="O289" s="199"/>
      <c r="P289" s="199"/>
      <c r="Q289" s="199"/>
      <c r="R289" s="199"/>
      <c r="S289" s="199"/>
      <c r="T289" s="200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194" t="s">
        <v>167</v>
      </c>
      <c r="AU289" s="194" t="s">
        <v>22</v>
      </c>
      <c r="AV289" s="13" t="s">
        <v>22</v>
      </c>
      <c r="AW289" s="13" t="s">
        <v>36</v>
      </c>
      <c r="AX289" s="13" t="s">
        <v>74</v>
      </c>
      <c r="AY289" s="194" t="s">
        <v>156</v>
      </c>
    </row>
    <row r="290" s="14" customFormat="1">
      <c r="A290" s="14"/>
      <c r="B290" s="201"/>
      <c r="C290" s="14"/>
      <c r="D290" s="193" t="s">
        <v>167</v>
      </c>
      <c r="E290" s="202" t="s">
        <v>3</v>
      </c>
      <c r="F290" s="203" t="s">
        <v>174</v>
      </c>
      <c r="G290" s="14"/>
      <c r="H290" s="204">
        <v>46.5</v>
      </c>
      <c r="I290" s="205"/>
      <c r="J290" s="14"/>
      <c r="K290" s="14"/>
      <c r="L290" s="201"/>
      <c r="M290" s="206"/>
      <c r="N290" s="207"/>
      <c r="O290" s="207"/>
      <c r="P290" s="207"/>
      <c r="Q290" s="207"/>
      <c r="R290" s="207"/>
      <c r="S290" s="207"/>
      <c r="T290" s="208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02" t="s">
        <v>167</v>
      </c>
      <c r="AU290" s="202" t="s">
        <v>22</v>
      </c>
      <c r="AV290" s="14" t="s">
        <v>163</v>
      </c>
      <c r="AW290" s="14" t="s">
        <v>36</v>
      </c>
      <c r="AX290" s="14" t="s">
        <v>81</v>
      </c>
      <c r="AY290" s="202" t="s">
        <v>156</v>
      </c>
    </row>
    <row r="291" s="2" customFormat="1" ht="16.5" customHeight="1">
      <c r="A291" s="39"/>
      <c r="B291" s="173"/>
      <c r="C291" s="174" t="s">
        <v>549</v>
      </c>
      <c r="D291" s="174" t="s">
        <v>158</v>
      </c>
      <c r="E291" s="175" t="s">
        <v>636</v>
      </c>
      <c r="F291" s="176" t="s">
        <v>637</v>
      </c>
      <c r="G291" s="177" t="s">
        <v>161</v>
      </c>
      <c r="H291" s="178">
        <v>4</v>
      </c>
      <c r="I291" s="179"/>
      <c r="J291" s="180">
        <f>ROUND(I291*H291,2)</f>
        <v>0</v>
      </c>
      <c r="K291" s="176" t="s">
        <v>162</v>
      </c>
      <c r="L291" s="40"/>
      <c r="M291" s="181" t="s">
        <v>3</v>
      </c>
      <c r="N291" s="182" t="s">
        <v>45</v>
      </c>
      <c r="O291" s="73"/>
      <c r="P291" s="183">
        <f>O291*H291</f>
        <v>0</v>
      </c>
      <c r="Q291" s="183">
        <v>9.0000000000000006E-05</v>
      </c>
      <c r="R291" s="183">
        <f>Q291*H291</f>
        <v>0.00036000000000000002</v>
      </c>
      <c r="S291" s="183">
        <v>0</v>
      </c>
      <c r="T291" s="184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185" t="s">
        <v>163</v>
      </c>
      <c r="AT291" s="185" t="s">
        <v>158</v>
      </c>
      <c r="AU291" s="185" t="s">
        <v>22</v>
      </c>
      <c r="AY291" s="20" t="s">
        <v>156</v>
      </c>
      <c r="BE291" s="186">
        <f>IF(N291="základní",J291,0)</f>
        <v>0</v>
      </c>
      <c r="BF291" s="186">
        <f>IF(N291="snížená",J291,0)</f>
        <v>0</v>
      </c>
      <c r="BG291" s="186">
        <f>IF(N291="zákl. přenesená",J291,0)</f>
        <v>0</v>
      </c>
      <c r="BH291" s="186">
        <f>IF(N291="sníž. přenesená",J291,0)</f>
        <v>0</v>
      </c>
      <c r="BI291" s="186">
        <f>IF(N291="nulová",J291,0)</f>
        <v>0</v>
      </c>
      <c r="BJ291" s="20" t="s">
        <v>81</v>
      </c>
      <c r="BK291" s="186">
        <f>ROUND(I291*H291,2)</f>
        <v>0</v>
      </c>
      <c r="BL291" s="20" t="s">
        <v>163</v>
      </c>
      <c r="BM291" s="185" t="s">
        <v>1265</v>
      </c>
    </row>
    <row r="292" s="2" customFormat="1">
      <c r="A292" s="39"/>
      <c r="B292" s="40"/>
      <c r="C292" s="39"/>
      <c r="D292" s="187" t="s">
        <v>165</v>
      </c>
      <c r="E292" s="39"/>
      <c r="F292" s="188" t="s">
        <v>639</v>
      </c>
      <c r="G292" s="39"/>
      <c r="H292" s="39"/>
      <c r="I292" s="189"/>
      <c r="J292" s="39"/>
      <c r="K292" s="39"/>
      <c r="L292" s="40"/>
      <c r="M292" s="190"/>
      <c r="N292" s="191"/>
      <c r="O292" s="73"/>
      <c r="P292" s="73"/>
      <c r="Q292" s="73"/>
      <c r="R292" s="73"/>
      <c r="S292" s="73"/>
      <c r="T292" s="74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20" t="s">
        <v>165</v>
      </c>
      <c r="AU292" s="20" t="s">
        <v>22</v>
      </c>
    </row>
    <row r="293" s="12" customFormat="1" ht="22.8" customHeight="1">
      <c r="A293" s="12"/>
      <c r="B293" s="160"/>
      <c r="C293" s="12"/>
      <c r="D293" s="161" t="s">
        <v>73</v>
      </c>
      <c r="E293" s="171" t="s">
        <v>890</v>
      </c>
      <c r="F293" s="171" t="s">
        <v>891</v>
      </c>
      <c r="G293" s="12"/>
      <c r="H293" s="12"/>
      <c r="I293" s="163"/>
      <c r="J293" s="172">
        <f>BK293</f>
        <v>0</v>
      </c>
      <c r="K293" s="12"/>
      <c r="L293" s="160"/>
      <c r="M293" s="165"/>
      <c r="N293" s="166"/>
      <c r="O293" s="166"/>
      <c r="P293" s="167">
        <f>SUM(P294:P307)</f>
        <v>0</v>
      </c>
      <c r="Q293" s="166"/>
      <c r="R293" s="167">
        <f>SUM(R294:R307)</f>
        <v>0</v>
      </c>
      <c r="S293" s="166"/>
      <c r="T293" s="168">
        <f>SUM(T294:T307)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161" t="s">
        <v>81</v>
      </c>
      <c r="AT293" s="169" t="s">
        <v>73</v>
      </c>
      <c r="AU293" s="169" t="s">
        <v>81</v>
      </c>
      <c r="AY293" s="161" t="s">
        <v>156</v>
      </c>
      <c r="BK293" s="170">
        <f>SUM(BK294:BK307)</f>
        <v>0</v>
      </c>
    </row>
    <row r="294" s="2" customFormat="1" ht="24.15" customHeight="1">
      <c r="A294" s="39"/>
      <c r="B294" s="173"/>
      <c r="C294" s="174" t="s">
        <v>554</v>
      </c>
      <c r="D294" s="174" t="s">
        <v>158</v>
      </c>
      <c r="E294" s="175" t="s">
        <v>893</v>
      </c>
      <c r="F294" s="176" t="s">
        <v>894</v>
      </c>
      <c r="G294" s="177" t="s">
        <v>313</v>
      </c>
      <c r="H294" s="178">
        <v>3.1949999999999998</v>
      </c>
      <c r="I294" s="179"/>
      <c r="J294" s="180">
        <f>ROUND(I294*H294,2)</f>
        <v>0</v>
      </c>
      <c r="K294" s="176" t="s">
        <v>162</v>
      </c>
      <c r="L294" s="40"/>
      <c r="M294" s="181" t="s">
        <v>3</v>
      </c>
      <c r="N294" s="182" t="s">
        <v>45</v>
      </c>
      <c r="O294" s="73"/>
      <c r="P294" s="183">
        <f>O294*H294</f>
        <v>0</v>
      </c>
      <c r="Q294" s="183">
        <v>0</v>
      </c>
      <c r="R294" s="183">
        <f>Q294*H294</f>
        <v>0</v>
      </c>
      <c r="S294" s="183">
        <v>0</v>
      </c>
      <c r="T294" s="184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185" t="s">
        <v>163</v>
      </c>
      <c r="AT294" s="185" t="s">
        <v>158</v>
      </c>
      <c r="AU294" s="185" t="s">
        <v>22</v>
      </c>
      <c r="AY294" s="20" t="s">
        <v>156</v>
      </c>
      <c r="BE294" s="186">
        <f>IF(N294="základní",J294,0)</f>
        <v>0</v>
      </c>
      <c r="BF294" s="186">
        <f>IF(N294="snížená",J294,0)</f>
        <v>0</v>
      </c>
      <c r="BG294" s="186">
        <f>IF(N294="zákl. přenesená",J294,0)</f>
        <v>0</v>
      </c>
      <c r="BH294" s="186">
        <f>IF(N294="sníž. přenesená",J294,0)</f>
        <v>0</v>
      </c>
      <c r="BI294" s="186">
        <f>IF(N294="nulová",J294,0)</f>
        <v>0</v>
      </c>
      <c r="BJ294" s="20" t="s">
        <v>81</v>
      </c>
      <c r="BK294" s="186">
        <f>ROUND(I294*H294,2)</f>
        <v>0</v>
      </c>
      <c r="BL294" s="20" t="s">
        <v>163</v>
      </c>
      <c r="BM294" s="185" t="s">
        <v>1266</v>
      </c>
    </row>
    <row r="295" s="2" customFormat="1">
      <c r="A295" s="39"/>
      <c r="B295" s="40"/>
      <c r="C295" s="39"/>
      <c r="D295" s="187" t="s">
        <v>165</v>
      </c>
      <c r="E295" s="39"/>
      <c r="F295" s="188" t="s">
        <v>896</v>
      </c>
      <c r="G295" s="39"/>
      <c r="H295" s="39"/>
      <c r="I295" s="189"/>
      <c r="J295" s="39"/>
      <c r="K295" s="39"/>
      <c r="L295" s="40"/>
      <c r="M295" s="190"/>
      <c r="N295" s="191"/>
      <c r="O295" s="73"/>
      <c r="P295" s="73"/>
      <c r="Q295" s="73"/>
      <c r="R295" s="73"/>
      <c r="S295" s="73"/>
      <c r="T295" s="74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20" t="s">
        <v>165</v>
      </c>
      <c r="AU295" s="20" t="s">
        <v>22</v>
      </c>
    </row>
    <row r="296" s="2" customFormat="1" ht="24.15" customHeight="1">
      <c r="A296" s="39"/>
      <c r="B296" s="173"/>
      <c r="C296" s="174" t="s">
        <v>559</v>
      </c>
      <c r="D296" s="174" t="s">
        <v>158</v>
      </c>
      <c r="E296" s="175" t="s">
        <v>898</v>
      </c>
      <c r="F296" s="176" t="s">
        <v>899</v>
      </c>
      <c r="G296" s="177" t="s">
        <v>313</v>
      </c>
      <c r="H296" s="178">
        <v>3.1949999999999998</v>
      </c>
      <c r="I296" s="179"/>
      <c r="J296" s="180">
        <f>ROUND(I296*H296,2)</f>
        <v>0</v>
      </c>
      <c r="K296" s="176" t="s">
        <v>162</v>
      </c>
      <c r="L296" s="40"/>
      <c r="M296" s="181" t="s">
        <v>3</v>
      </c>
      <c r="N296" s="182" t="s">
        <v>45</v>
      </c>
      <c r="O296" s="73"/>
      <c r="P296" s="183">
        <f>O296*H296</f>
        <v>0</v>
      </c>
      <c r="Q296" s="183">
        <v>0</v>
      </c>
      <c r="R296" s="183">
        <f>Q296*H296</f>
        <v>0</v>
      </c>
      <c r="S296" s="183">
        <v>0</v>
      </c>
      <c r="T296" s="184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185" t="s">
        <v>163</v>
      </c>
      <c r="AT296" s="185" t="s">
        <v>158</v>
      </c>
      <c r="AU296" s="185" t="s">
        <v>22</v>
      </c>
      <c r="AY296" s="20" t="s">
        <v>156</v>
      </c>
      <c r="BE296" s="186">
        <f>IF(N296="základní",J296,0)</f>
        <v>0</v>
      </c>
      <c r="BF296" s="186">
        <f>IF(N296="snížená",J296,0)</f>
        <v>0</v>
      </c>
      <c r="BG296" s="186">
        <f>IF(N296="zákl. přenesená",J296,0)</f>
        <v>0</v>
      </c>
      <c r="BH296" s="186">
        <f>IF(N296="sníž. přenesená",J296,0)</f>
        <v>0</v>
      </c>
      <c r="BI296" s="186">
        <f>IF(N296="nulová",J296,0)</f>
        <v>0</v>
      </c>
      <c r="BJ296" s="20" t="s">
        <v>81</v>
      </c>
      <c r="BK296" s="186">
        <f>ROUND(I296*H296,2)</f>
        <v>0</v>
      </c>
      <c r="BL296" s="20" t="s">
        <v>163</v>
      </c>
      <c r="BM296" s="185" t="s">
        <v>1267</v>
      </c>
    </row>
    <row r="297" s="2" customFormat="1">
      <c r="A297" s="39"/>
      <c r="B297" s="40"/>
      <c r="C297" s="39"/>
      <c r="D297" s="187" t="s">
        <v>165</v>
      </c>
      <c r="E297" s="39"/>
      <c r="F297" s="188" t="s">
        <v>901</v>
      </c>
      <c r="G297" s="39"/>
      <c r="H297" s="39"/>
      <c r="I297" s="189"/>
      <c r="J297" s="39"/>
      <c r="K297" s="39"/>
      <c r="L297" s="40"/>
      <c r="M297" s="190"/>
      <c r="N297" s="191"/>
      <c r="O297" s="73"/>
      <c r="P297" s="73"/>
      <c r="Q297" s="73"/>
      <c r="R297" s="73"/>
      <c r="S297" s="73"/>
      <c r="T297" s="74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20" t="s">
        <v>165</v>
      </c>
      <c r="AU297" s="20" t="s">
        <v>22</v>
      </c>
    </row>
    <row r="298" s="13" customFormat="1">
      <c r="A298" s="13"/>
      <c r="B298" s="192"/>
      <c r="C298" s="13"/>
      <c r="D298" s="193" t="s">
        <v>167</v>
      </c>
      <c r="E298" s="194" t="s">
        <v>3</v>
      </c>
      <c r="F298" s="195" t="s">
        <v>1045</v>
      </c>
      <c r="G298" s="13"/>
      <c r="H298" s="196">
        <v>3.1949999999999998</v>
      </c>
      <c r="I298" s="197"/>
      <c r="J298" s="13"/>
      <c r="K298" s="13"/>
      <c r="L298" s="192"/>
      <c r="M298" s="198"/>
      <c r="N298" s="199"/>
      <c r="O298" s="199"/>
      <c r="P298" s="199"/>
      <c r="Q298" s="199"/>
      <c r="R298" s="199"/>
      <c r="S298" s="199"/>
      <c r="T298" s="200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194" t="s">
        <v>167</v>
      </c>
      <c r="AU298" s="194" t="s">
        <v>22</v>
      </c>
      <c r="AV298" s="13" t="s">
        <v>22</v>
      </c>
      <c r="AW298" s="13" t="s">
        <v>36</v>
      </c>
      <c r="AX298" s="13" t="s">
        <v>74</v>
      </c>
      <c r="AY298" s="194" t="s">
        <v>156</v>
      </c>
    </row>
    <row r="299" s="14" customFormat="1">
      <c r="A299" s="14"/>
      <c r="B299" s="201"/>
      <c r="C299" s="14"/>
      <c r="D299" s="193" t="s">
        <v>167</v>
      </c>
      <c r="E299" s="202" t="s">
        <v>3</v>
      </c>
      <c r="F299" s="203" t="s">
        <v>174</v>
      </c>
      <c r="G299" s="14"/>
      <c r="H299" s="204">
        <v>3.1949999999999998</v>
      </c>
      <c r="I299" s="205"/>
      <c r="J299" s="14"/>
      <c r="K299" s="14"/>
      <c r="L299" s="201"/>
      <c r="M299" s="206"/>
      <c r="N299" s="207"/>
      <c r="O299" s="207"/>
      <c r="P299" s="207"/>
      <c r="Q299" s="207"/>
      <c r="R299" s="207"/>
      <c r="S299" s="207"/>
      <c r="T299" s="208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02" t="s">
        <v>167</v>
      </c>
      <c r="AU299" s="202" t="s">
        <v>22</v>
      </c>
      <c r="AV299" s="14" t="s">
        <v>163</v>
      </c>
      <c r="AW299" s="14" t="s">
        <v>36</v>
      </c>
      <c r="AX299" s="14" t="s">
        <v>81</v>
      </c>
      <c r="AY299" s="202" t="s">
        <v>156</v>
      </c>
    </row>
    <row r="300" s="2" customFormat="1" ht="24.15" customHeight="1">
      <c r="A300" s="39"/>
      <c r="B300" s="173"/>
      <c r="C300" s="174" t="s">
        <v>563</v>
      </c>
      <c r="D300" s="174" t="s">
        <v>158</v>
      </c>
      <c r="E300" s="175" t="s">
        <v>904</v>
      </c>
      <c r="F300" s="176" t="s">
        <v>905</v>
      </c>
      <c r="G300" s="177" t="s">
        <v>313</v>
      </c>
      <c r="H300" s="178">
        <v>0.97499999999999998</v>
      </c>
      <c r="I300" s="179"/>
      <c r="J300" s="180">
        <f>ROUND(I300*H300,2)</f>
        <v>0</v>
      </c>
      <c r="K300" s="176" t="s">
        <v>162</v>
      </c>
      <c r="L300" s="40"/>
      <c r="M300" s="181" t="s">
        <v>3</v>
      </c>
      <c r="N300" s="182" t="s">
        <v>45</v>
      </c>
      <c r="O300" s="73"/>
      <c r="P300" s="183">
        <f>O300*H300</f>
        <v>0</v>
      </c>
      <c r="Q300" s="183">
        <v>0</v>
      </c>
      <c r="R300" s="183">
        <f>Q300*H300</f>
        <v>0</v>
      </c>
      <c r="S300" s="183">
        <v>0</v>
      </c>
      <c r="T300" s="184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185" t="s">
        <v>163</v>
      </c>
      <c r="AT300" s="185" t="s">
        <v>158</v>
      </c>
      <c r="AU300" s="185" t="s">
        <v>22</v>
      </c>
      <c r="AY300" s="20" t="s">
        <v>156</v>
      </c>
      <c r="BE300" s="186">
        <f>IF(N300="základní",J300,0)</f>
        <v>0</v>
      </c>
      <c r="BF300" s="186">
        <f>IF(N300="snížená",J300,0)</f>
        <v>0</v>
      </c>
      <c r="BG300" s="186">
        <f>IF(N300="zákl. přenesená",J300,0)</f>
        <v>0</v>
      </c>
      <c r="BH300" s="186">
        <f>IF(N300="sníž. přenesená",J300,0)</f>
        <v>0</v>
      </c>
      <c r="BI300" s="186">
        <f>IF(N300="nulová",J300,0)</f>
        <v>0</v>
      </c>
      <c r="BJ300" s="20" t="s">
        <v>81</v>
      </c>
      <c r="BK300" s="186">
        <f>ROUND(I300*H300,2)</f>
        <v>0</v>
      </c>
      <c r="BL300" s="20" t="s">
        <v>163</v>
      </c>
      <c r="BM300" s="185" t="s">
        <v>1268</v>
      </c>
    </row>
    <row r="301" s="2" customFormat="1">
      <c r="A301" s="39"/>
      <c r="B301" s="40"/>
      <c r="C301" s="39"/>
      <c r="D301" s="187" t="s">
        <v>165</v>
      </c>
      <c r="E301" s="39"/>
      <c r="F301" s="188" t="s">
        <v>907</v>
      </c>
      <c r="G301" s="39"/>
      <c r="H301" s="39"/>
      <c r="I301" s="189"/>
      <c r="J301" s="39"/>
      <c r="K301" s="39"/>
      <c r="L301" s="40"/>
      <c r="M301" s="190"/>
      <c r="N301" s="191"/>
      <c r="O301" s="73"/>
      <c r="P301" s="73"/>
      <c r="Q301" s="73"/>
      <c r="R301" s="73"/>
      <c r="S301" s="73"/>
      <c r="T301" s="74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20" t="s">
        <v>165</v>
      </c>
      <c r="AU301" s="20" t="s">
        <v>22</v>
      </c>
    </row>
    <row r="302" s="2" customFormat="1" ht="24.15" customHeight="1">
      <c r="A302" s="39"/>
      <c r="B302" s="173"/>
      <c r="C302" s="174" t="s">
        <v>567</v>
      </c>
      <c r="D302" s="174" t="s">
        <v>158</v>
      </c>
      <c r="E302" s="175" t="s">
        <v>909</v>
      </c>
      <c r="F302" s="176" t="s">
        <v>312</v>
      </c>
      <c r="G302" s="177" t="s">
        <v>313</v>
      </c>
      <c r="H302" s="178">
        <v>0.87</v>
      </c>
      <c r="I302" s="179"/>
      <c r="J302" s="180">
        <f>ROUND(I302*H302,2)</f>
        <v>0</v>
      </c>
      <c r="K302" s="176" t="s">
        <v>162</v>
      </c>
      <c r="L302" s="40"/>
      <c r="M302" s="181" t="s">
        <v>3</v>
      </c>
      <c r="N302" s="182" t="s">
        <v>45</v>
      </c>
      <c r="O302" s="73"/>
      <c r="P302" s="183">
        <f>O302*H302</f>
        <v>0</v>
      </c>
      <c r="Q302" s="183">
        <v>0</v>
      </c>
      <c r="R302" s="183">
        <f>Q302*H302</f>
        <v>0</v>
      </c>
      <c r="S302" s="183">
        <v>0</v>
      </c>
      <c r="T302" s="184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185" t="s">
        <v>163</v>
      </c>
      <c r="AT302" s="185" t="s">
        <v>158</v>
      </c>
      <c r="AU302" s="185" t="s">
        <v>22</v>
      </c>
      <c r="AY302" s="20" t="s">
        <v>156</v>
      </c>
      <c r="BE302" s="186">
        <f>IF(N302="základní",J302,0)</f>
        <v>0</v>
      </c>
      <c r="BF302" s="186">
        <f>IF(N302="snížená",J302,0)</f>
        <v>0</v>
      </c>
      <c r="BG302" s="186">
        <f>IF(N302="zákl. přenesená",J302,0)</f>
        <v>0</v>
      </c>
      <c r="BH302" s="186">
        <f>IF(N302="sníž. přenesená",J302,0)</f>
        <v>0</v>
      </c>
      <c r="BI302" s="186">
        <f>IF(N302="nulová",J302,0)</f>
        <v>0</v>
      </c>
      <c r="BJ302" s="20" t="s">
        <v>81</v>
      </c>
      <c r="BK302" s="186">
        <f>ROUND(I302*H302,2)</f>
        <v>0</v>
      </c>
      <c r="BL302" s="20" t="s">
        <v>163</v>
      </c>
      <c r="BM302" s="185" t="s">
        <v>1269</v>
      </c>
    </row>
    <row r="303" s="2" customFormat="1">
      <c r="A303" s="39"/>
      <c r="B303" s="40"/>
      <c r="C303" s="39"/>
      <c r="D303" s="187" t="s">
        <v>165</v>
      </c>
      <c r="E303" s="39"/>
      <c r="F303" s="188" t="s">
        <v>911</v>
      </c>
      <c r="G303" s="39"/>
      <c r="H303" s="39"/>
      <c r="I303" s="189"/>
      <c r="J303" s="39"/>
      <c r="K303" s="39"/>
      <c r="L303" s="40"/>
      <c r="M303" s="190"/>
      <c r="N303" s="191"/>
      <c r="O303" s="73"/>
      <c r="P303" s="73"/>
      <c r="Q303" s="73"/>
      <c r="R303" s="73"/>
      <c r="S303" s="73"/>
      <c r="T303" s="74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20" t="s">
        <v>165</v>
      </c>
      <c r="AU303" s="20" t="s">
        <v>22</v>
      </c>
    </row>
    <row r="304" s="2" customFormat="1" ht="24.15" customHeight="1">
      <c r="A304" s="39"/>
      <c r="B304" s="173"/>
      <c r="C304" s="174" t="s">
        <v>571</v>
      </c>
      <c r="D304" s="174" t="s">
        <v>158</v>
      </c>
      <c r="E304" s="175" t="s">
        <v>913</v>
      </c>
      <c r="F304" s="176" t="s">
        <v>914</v>
      </c>
      <c r="G304" s="177" t="s">
        <v>313</v>
      </c>
      <c r="H304" s="178">
        <v>1.3500000000000001</v>
      </c>
      <c r="I304" s="179"/>
      <c r="J304" s="180">
        <f>ROUND(I304*H304,2)</f>
        <v>0</v>
      </c>
      <c r="K304" s="176" t="s">
        <v>162</v>
      </c>
      <c r="L304" s="40"/>
      <c r="M304" s="181" t="s">
        <v>3</v>
      </c>
      <c r="N304" s="182" t="s">
        <v>45</v>
      </c>
      <c r="O304" s="73"/>
      <c r="P304" s="183">
        <f>O304*H304</f>
        <v>0</v>
      </c>
      <c r="Q304" s="183">
        <v>0</v>
      </c>
      <c r="R304" s="183">
        <f>Q304*H304</f>
        <v>0</v>
      </c>
      <c r="S304" s="183">
        <v>0</v>
      </c>
      <c r="T304" s="184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185" t="s">
        <v>163</v>
      </c>
      <c r="AT304" s="185" t="s">
        <v>158</v>
      </c>
      <c r="AU304" s="185" t="s">
        <v>22</v>
      </c>
      <c r="AY304" s="20" t="s">
        <v>156</v>
      </c>
      <c r="BE304" s="186">
        <f>IF(N304="základní",J304,0)</f>
        <v>0</v>
      </c>
      <c r="BF304" s="186">
        <f>IF(N304="snížená",J304,0)</f>
        <v>0</v>
      </c>
      <c r="BG304" s="186">
        <f>IF(N304="zákl. přenesená",J304,0)</f>
        <v>0</v>
      </c>
      <c r="BH304" s="186">
        <f>IF(N304="sníž. přenesená",J304,0)</f>
        <v>0</v>
      </c>
      <c r="BI304" s="186">
        <f>IF(N304="nulová",J304,0)</f>
        <v>0</v>
      </c>
      <c r="BJ304" s="20" t="s">
        <v>81</v>
      </c>
      <c r="BK304" s="186">
        <f>ROUND(I304*H304,2)</f>
        <v>0</v>
      </c>
      <c r="BL304" s="20" t="s">
        <v>163</v>
      </c>
      <c r="BM304" s="185" t="s">
        <v>1270</v>
      </c>
    </row>
    <row r="305" s="2" customFormat="1">
      <c r="A305" s="39"/>
      <c r="B305" s="40"/>
      <c r="C305" s="39"/>
      <c r="D305" s="187" t="s">
        <v>165</v>
      </c>
      <c r="E305" s="39"/>
      <c r="F305" s="188" t="s">
        <v>916</v>
      </c>
      <c r="G305" s="39"/>
      <c r="H305" s="39"/>
      <c r="I305" s="189"/>
      <c r="J305" s="39"/>
      <c r="K305" s="39"/>
      <c r="L305" s="40"/>
      <c r="M305" s="190"/>
      <c r="N305" s="191"/>
      <c r="O305" s="73"/>
      <c r="P305" s="73"/>
      <c r="Q305" s="73"/>
      <c r="R305" s="73"/>
      <c r="S305" s="73"/>
      <c r="T305" s="74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20" t="s">
        <v>165</v>
      </c>
      <c r="AU305" s="20" t="s">
        <v>22</v>
      </c>
    </row>
    <row r="306" s="13" customFormat="1">
      <c r="A306" s="13"/>
      <c r="B306" s="192"/>
      <c r="C306" s="13"/>
      <c r="D306" s="193" t="s">
        <v>167</v>
      </c>
      <c r="E306" s="194" t="s">
        <v>3</v>
      </c>
      <c r="F306" s="195" t="s">
        <v>1049</v>
      </c>
      <c r="G306" s="13"/>
      <c r="H306" s="196">
        <v>1.3500000000000001</v>
      </c>
      <c r="I306" s="197"/>
      <c r="J306" s="13"/>
      <c r="K306" s="13"/>
      <c r="L306" s="192"/>
      <c r="M306" s="198"/>
      <c r="N306" s="199"/>
      <c r="O306" s="199"/>
      <c r="P306" s="199"/>
      <c r="Q306" s="199"/>
      <c r="R306" s="199"/>
      <c r="S306" s="199"/>
      <c r="T306" s="200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194" t="s">
        <v>167</v>
      </c>
      <c r="AU306" s="194" t="s">
        <v>22</v>
      </c>
      <c r="AV306" s="13" t="s">
        <v>22</v>
      </c>
      <c r="AW306" s="13" t="s">
        <v>36</v>
      </c>
      <c r="AX306" s="13" t="s">
        <v>74</v>
      </c>
      <c r="AY306" s="194" t="s">
        <v>156</v>
      </c>
    </row>
    <row r="307" s="14" customFormat="1">
      <c r="A307" s="14"/>
      <c r="B307" s="201"/>
      <c r="C307" s="14"/>
      <c r="D307" s="193" t="s">
        <v>167</v>
      </c>
      <c r="E307" s="202" t="s">
        <v>3</v>
      </c>
      <c r="F307" s="203" t="s">
        <v>174</v>
      </c>
      <c r="G307" s="14"/>
      <c r="H307" s="204">
        <v>1.3500000000000001</v>
      </c>
      <c r="I307" s="205"/>
      <c r="J307" s="14"/>
      <c r="K307" s="14"/>
      <c r="L307" s="201"/>
      <c r="M307" s="206"/>
      <c r="N307" s="207"/>
      <c r="O307" s="207"/>
      <c r="P307" s="207"/>
      <c r="Q307" s="207"/>
      <c r="R307" s="207"/>
      <c r="S307" s="207"/>
      <c r="T307" s="208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02" t="s">
        <v>167</v>
      </c>
      <c r="AU307" s="202" t="s">
        <v>22</v>
      </c>
      <c r="AV307" s="14" t="s">
        <v>163</v>
      </c>
      <c r="AW307" s="14" t="s">
        <v>36</v>
      </c>
      <c r="AX307" s="14" t="s">
        <v>81</v>
      </c>
      <c r="AY307" s="202" t="s">
        <v>156</v>
      </c>
    </row>
    <row r="308" s="12" customFormat="1" ht="22.8" customHeight="1">
      <c r="A308" s="12"/>
      <c r="B308" s="160"/>
      <c r="C308" s="12"/>
      <c r="D308" s="161" t="s">
        <v>73</v>
      </c>
      <c r="E308" s="171" t="s">
        <v>641</v>
      </c>
      <c r="F308" s="171" t="s">
        <v>642</v>
      </c>
      <c r="G308" s="12"/>
      <c r="H308" s="12"/>
      <c r="I308" s="163"/>
      <c r="J308" s="172">
        <f>BK308</f>
        <v>0</v>
      </c>
      <c r="K308" s="12"/>
      <c r="L308" s="160"/>
      <c r="M308" s="165"/>
      <c r="N308" s="166"/>
      <c r="O308" s="166"/>
      <c r="P308" s="167">
        <f>SUM(P309:P310)</f>
        <v>0</v>
      </c>
      <c r="Q308" s="166"/>
      <c r="R308" s="167">
        <f>SUM(R309:R310)</f>
        <v>0</v>
      </c>
      <c r="S308" s="166"/>
      <c r="T308" s="168">
        <f>SUM(T309:T310)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161" t="s">
        <v>81</v>
      </c>
      <c r="AT308" s="169" t="s">
        <v>73</v>
      </c>
      <c r="AU308" s="169" t="s">
        <v>81</v>
      </c>
      <c r="AY308" s="161" t="s">
        <v>156</v>
      </c>
      <c r="BK308" s="170">
        <f>SUM(BK309:BK310)</f>
        <v>0</v>
      </c>
    </row>
    <row r="309" s="2" customFormat="1" ht="24.15" customHeight="1">
      <c r="A309" s="39"/>
      <c r="B309" s="173"/>
      <c r="C309" s="174" t="s">
        <v>576</v>
      </c>
      <c r="D309" s="174" t="s">
        <v>158</v>
      </c>
      <c r="E309" s="175" t="s">
        <v>644</v>
      </c>
      <c r="F309" s="176" t="s">
        <v>645</v>
      </c>
      <c r="G309" s="177" t="s">
        <v>313</v>
      </c>
      <c r="H309" s="178">
        <v>5.0720000000000001</v>
      </c>
      <c r="I309" s="179"/>
      <c r="J309" s="180">
        <f>ROUND(I309*H309,2)</f>
        <v>0</v>
      </c>
      <c r="K309" s="176" t="s">
        <v>162</v>
      </c>
      <c r="L309" s="40"/>
      <c r="M309" s="181" t="s">
        <v>3</v>
      </c>
      <c r="N309" s="182" t="s">
        <v>45</v>
      </c>
      <c r="O309" s="73"/>
      <c r="P309" s="183">
        <f>O309*H309</f>
        <v>0</v>
      </c>
      <c r="Q309" s="183">
        <v>0</v>
      </c>
      <c r="R309" s="183">
        <f>Q309*H309</f>
        <v>0</v>
      </c>
      <c r="S309" s="183">
        <v>0</v>
      </c>
      <c r="T309" s="184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185" t="s">
        <v>163</v>
      </c>
      <c r="AT309" s="185" t="s">
        <v>158</v>
      </c>
      <c r="AU309" s="185" t="s">
        <v>22</v>
      </c>
      <c r="AY309" s="20" t="s">
        <v>156</v>
      </c>
      <c r="BE309" s="186">
        <f>IF(N309="základní",J309,0)</f>
        <v>0</v>
      </c>
      <c r="BF309" s="186">
        <f>IF(N309="snížená",J309,0)</f>
        <v>0</v>
      </c>
      <c r="BG309" s="186">
        <f>IF(N309="zákl. přenesená",J309,0)</f>
        <v>0</v>
      </c>
      <c r="BH309" s="186">
        <f>IF(N309="sníž. přenesená",J309,0)</f>
        <v>0</v>
      </c>
      <c r="BI309" s="186">
        <f>IF(N309="nulová",J309,0)</f>
        <v>0</v>
      </c>
      <c r="BJ309" s="20" t="s">
        <v>81</v>
      </c>
      <c r="BK309" s="186">
        <f>ROUND(I309*H309,2)</f>
        <v>0</v>
      </c>
      <c r="BL309" s="20" t="s">
        <v>163</v>
      </c>
      <c r="BM309" s="185" t="s">
        <v>1271</v>
      </c>
    </row>
    <row r="310" s="2" customFormat="1">
      <c r="A310" s="39"/>
      <c r="B310" s="40"/>
      <c r="C310" s="39"/>
      <c r="D310" s="187" t="s">
        <v>165</v>
      </c>
      <c r="E310" s="39"/>
      <c r="F310" s="188" t="s">
        <v>647</v>
      </c>
      <c r="G310" s="39"/>
      <c r="H310" s="39"/>
      <c r="I310" s="189"/>
      <c r="J310" s="39"/>
      <c r="K310" s="39"/>
      <c r="L310" s="40"/>
      <c r="M310" s="227"/>
      <c r="N310" s="228"/>
      <c r="O310" s="229"/>
      <c r="P310" s="229"/>
      <c r="Q310" s="229"/>
      <c r="R310" s="229"/>
      <c r="S310" s="229"/>
      <c r="T310" s="230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20" t="s">
        <v>165</v>
      </c>
      <c r="AU310" s="20" t="s">
        <v>22</v>
      </c>
    </row>
    <row r="311" s="2" customFormat="1" ht="6.96" customHeight="1">
      <c r="A311" s="39"/>
      <c r="B311" s="56"/>
      <c r="C311" s="57"/>
      <c r="D311" s="57"/>
      <c r="E311" s="57"/>
      <c r="F311" s="57"/>
      <c r="G311" s="57"/>
      <c r="H311" s="57"/>
      <c r="I311" s="57"/>
      <c r="J311" s="57"/>
      <c r="K311" s="57"/>
      <c r="L311" s="40"/>
      <c r="M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</row>
  </sheetData>
  <autoFilter ref="C91:K31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3_01/113107422"/>
    <hyperlink ref="F100" r:id="rId2" display="https://podminky.urs.cz/item/CS_URS_2023_01/113107431"/>
    <hyperlink ref="F102" r:id="rId3" display="https://podminky.urs.cz/item/CS_URS_2023_01/113107442"/>
    <hyperlink ref="F104" r:id="rId4" display="https://podminky.urs.cz/item/CS_URS_2023_01/113154122"/>
    <hyperlink ref="F108" r:id="rId5" display="https://podminky.urs.cz/item/CS_URS_2023_01/119001421"/>
    <hyperlink ref="F110" r:id="rId6" display="https://podminky.urs.cz/item/CS_URS_2023_01/119003131"/>
    <hyperlink ref="F114" r:id="rId7" display="https://podminky.urs.cz/item/CS_URS_2023_01/119003132"/>
    <hyperlink ref="F116" r:id="rId8" display="https://podminky.urs.cz/item/CS_URS_2023_01/119003217"/>
    <hyperlink ref="F120" r:id="rId9" display="https://podminky.urs.cz/item/CS_URS_2023_01/119003218"/>
    <hyperlink ref="F122" r:id="rId10" display="https://podminky.urs.cz/item/CS_URS_2023_01/119004111"/>
    <hyperlink ref="F126" r:id="rId11" display="https://podminky.urs.cz/item/CS_URS_2023_01/119004112"/>
    <hyperlink ref="F128" r:id="rId12" display="https://podminky.urs.cz/item/CS_URS_2023_01/121112003"/>
    <hyperlink ref="F132" r:id="rId13" display="https://podminky.urs.cz/item/CS_URS_2023_01/131151201"/>
    <hyperlink ref="F141" r:id="rId14" display="https://podminky.urs.cz/item/CS_URS_2023_01/131251201"/>
    <hyperlink ref="F145" r:id="rId15" display="https://podminky.urs.cz/item/CS_URS_2023_01/131351201"/>
    <hyperlink ref="F149" r:id="rId16" display="https://podminky.urs.cz/item/CS_URS_2023_01/139001101"/>
    <hyperlink ref="F154" r:id="rId17" display="https://podminky.urs.cz/item/CS_URS_2023_01/141721211"/>
    <hyperlink ref="F159" r:id="rId18" display="https://podminky.urs.cz/item/CS_URS_2023_01/151101201"/>
    <hyperlink ref="F164" r:id="rId19" display="https://podminky.urs.cz/item/CS_URS_2023_01/151101211"/>
    <hyperlink ref="F166" r:id="rId20" display="https://podminky.urs.cz/item/CS_URS_2023_01/162251102"/>
    <hyperlink ref="F170" r:id="rId21" display="https://podminky.urs.cz/item/CS_URS_2023_01/162451106"/>
    <hyperlink ref="F176" r:id="rId22" display="https://podminky.urs.cz/item/CS_URS_2023_01/162451126"/>
    <hyperlink ref="F180" r:id="rId23" display="https://podminky.urs.cz/item/CS_URS_2023_01/167151101"/>
    <hyperlink ref="F182" r:id="rId24" display="https://podminky.urs.cz/item/CS_URS_2023_01/167151102"/>
    <hyperlink ref="F184" r:id="rId25" display="https://podminky.urs.cz/item/CS_URS_2023_01/171152501"/>
    <hyperlink ref="F188" r:id="rId26" display="https://podminky.urs.cz/item/CS_URS_2023_01/171201231"/>
    <hyperlink ref="F192" r:id="rId27" display="https://podminky.urs.cz/item/CS_URS_2023_01/171251201"/>
    <hyperlink ref="F196" r:id="rId28" display="https://podminky.urs.cz/item/CS_URS_2023_01/174151101"/>
    <hyperlink ref="F204" r:id="rId29" display="https://podminky.urs.cz/item/CS_URS_2023_01/175151101"/>
    <hyperlink ref="F211" r:id="rId30" display="https://podminky.urs.cz/item/CS_URS_2023_01/181311103"/>
    <hyperlink ref="F216" r:id="rId31" display="https://podminky.urs.cz/item/CS_URS_2023_01/451572111"/>
    <hyperlink ref="F220" r:id="rId32" display="https://podminky.urs.cz/item/CS_URS_2023_01/452313131"/>
    <hyperlink ref="F224" r:id="rId33" display="https://podminky.urs.cz/item/CS_URS_2023_01/452353101"/>
    <hyperlink ref="F229" r:id="rId34" display="https://podminky.urs.cz/item/CS_URS_2023_01/566901132"/>
    <hyperlink ref="F233" r:id="rId35" display="https://podminky.urs.cz/item/CS_URS_2023_01/566901161"/>
    <hyperlink ref="F235" r:id="rId36" display="https://podminky.urs.cz/item/CS_URS_2023_01/566901171"/>
    <hyperlink ref="F237" r:id="rId37" display="https://podminky.urs.cz/item/CS_URS_2023_01/572340111"/>
    <hyperlink ref="F241" r:id="rId38" display="https://podminky.urs.cz/item/CS_URS_2023_01/573211111"/>
    <hyperlink ref="F246" r:id="rId39" display="https://podminky.urs.cz/item/CS_URS_2023_01/857242122"/>
    <hyperlink ref="F252" r:id="rId40" display="https://podminky.urs.cz/item/CS_URS_2023_01/871241141"/>
    <hyperlink ref="F256" r:id="rId41" display="https://podminky.urs.cz/item/CS_URS_2023_01/877161101"/>
    <hyperlink ref="F259" r:id="rId42" display="https://podminky.urs.cz/item/CS_URS_2023_01/877241126"/>
    <hyperlink ref="F263" r:id="rId43" display="https://podminky.urs.cz/item/CS_URS_2023_01/891241112"/>
    <hyperlink ref="F267" r:id="rId44" display="https://podminky.urs.cz/item/CS_URS_2023_01/891247112"/>
    <hyperlink ref="F270" r:id="rId45" display="https://podminky.urs.cz/item/CS_URS_2023_01/892241111"/>
    <hyperlink ref="F272" r:id="rId46" display="https://podminky.urs.cz/item/CS_URS_2023_01/892273122"/>
    <hyperlink ref="F274" r:id="rId47" display="https://podminky.urs.cz/item/CS_URS_2023_01/892372111"/>
    <hyperlink ref="F276" r:id="rId48" display="https://podminky.urs.cz/item/CS_URS_2023_01/899121102"/>
    <hyperlink ref="F279" r:id="rId49" display="https://podminky.urs.cz/item/CS_URS_2023_01/899401112"/>
    <hyperlink ref="F282" r:id="rId50" display="https://podminky.urs.cz/item/CS_URS_2023_01/899401113"/>
    <hyperlink ref="F286" r:id="rId51" display="https://podminky.urs.cz/item/CS_URS_2023_01/899713111"/>
    <hyperlink ref="F288" r:id="rId52" display="https://podminky.urs.cz/item/CS_URS_2023_01/899721111"/>
    <hyperlink ref="F292" r:id="rId53" display="https://podminky.urs.cz/item/CS_URS_2023_01/899722113"/>
    <hyperlink ref="F295" r:id="rId54" display="https://podminky.urs.cz/item/CS_URS_2023_01/997221551"/>
    <hyperlink ref="F297" r:id="rId55" display="https://podminky.urs.cz/item/CS_URS_2023_01/997221559"/>
    <hyperlink ref="F301" r:id="rId56" display="https://podminky.urs.cz/item/CS_URS_2023_01/997221861"/>
    <hyperlink ref="F303" r:id="rId57" display="https://podminky.urs.cz/item/CS_URS_2023_01/997221873"/>
    <hyperlink ref="F305" r:id="rId58" display="https://podminky.urs.cz/item/CS_URS_2023_01/997221875"/>
    <hyperlink ref="F310" r:id="rId59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0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103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129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1272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83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ROUND(J97,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ROUND((SUM(BE97:BE430)),  2)</f>
        <v>0</v>
      </c>
      <c r="G35" s="39"/>
      <c r="H35" s="39"/>
      <c r="I35" s="132">
        <v>0.20999999999999999</v>
      </c>
      <c r="J35" s="131">
        <f>ROUND(((SUM(BE97:BE430))*I35),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ROUND((SUM(BF97:BF430)),  2)</f>
        <v>0</v>
      </c>
      <c r="G36" s="39"/>
      <c r="H36" s="39"/>
      <c r="I36" s="132">
        <v>0.14999999999999999</v>
      </c>
      <c r="J36" s="131">
        <f>ROUND(((SUM(BF97:BF430))*I36),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ROUND((SUM(BG97:BG430)),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ROUND((SUM(BH97:BH430)),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ROUND((SUM(BI97:BI430)),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129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01.6 - AŠ1+AŠ2+propoj na stáv.přivaděč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J97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J98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J99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1273</v>
      </c>
      <c r="E66" s="148"/>
      <c r="F66" s="148"/>
      <c r="G66" s="148"/>
      <c r="H66" s="148"/>
      <c r="I66" s="148"/>
      <c r="J66" s="149">
        <f>J207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138</v>
      </c>
      <c r="E67" s="148"/>
      <c r="F67" s="148"/>
      <c r="G67" s="148"/>
      <c r="H67" s="148"/>
      <c r="I67" s="148"/>
      <c r="J67" s="149">
        <f>J229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1274</v>
      </c>
      <c r="E68" s="148"/>
      <c r="F68" s="148"/>
      <c r="G68" s="148"/>
      <c r="H68" s="148"/>
      <c r="I68" s="148"/>
      <c r="J68" s="149">
        <f>J255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46"/>
      <c r="C69" s="10"/>
      <c r="D69" s="147" t="s">
        <v>139</v>
      </c>
      <c r="E69" s="148"/>
      <c r="F69" s="148"/>
      <c r="G69" s="148"/>
      <c r="H69" s="148"/>
      <c r="I69" s="148"/>
      <c r="J69" s="149">
        <f>J262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46"/>
      <c r="C70" s="10"/>
      <c r="D70" s="147" t="s">
        <v>1275</v>
      </c>
      <c r="E70" s="148"/>
      <c r="F70" s="148"/>
      <c r="G70" s="148"/>
      <c r="H70" s="148"/>
      <c r="I70" s="148"/>
      <c r="J70" s="149">
        <f>J349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46"/>
      <c r="C71" s="10"/>
      <c r="D71" s="147" t="s">
        <v>140</v>
      </c>
      <c r="E71" s="148"/>
      <c r="F71" s="148"/>
      <c r="G71" s="148"/>
      <c r="H71" s="148"/>
      <c r="I71" s="148"/>
      <c r="J71" s="149">
        <f>J374</f>
        <v>0</v>
      </c>
      <c r="K71" s="10"/>
      <c r="L71" s="14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42"/>
      <c r="C72" s="9"/>
      <c r="D72" s="143" t="s">
        <v>1276</v>
      </c>
      <c r="E72" s="144"/>
      <c r="F72" s="144"/>
      <c r="G72" s="144"/>
      <c r="H72" s="144"/>
      <c r="I72" s="144"/>
      <c r="J72" s="145">
        <f>J377</f>
        <v>0</v>
      </c>
      <c r="K72" s="9"/>
      <c r="L72" s="14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46"/>
      <c r="C73" s="10"/>
      <c r="D73" s="147" t="s">
        <v>1277</v>
      </c>
      <c r="E73" s="148"/>
      <c r="F73" s="148"/>
      <c r="G73" s="148"/>
      <c r="H73" s="148"/>
      <c r="I73" s="148"/>
      <c r="J73" s="149">
        <f>J378</f>
        <v>0</v>
      </c>
      <c r="K73" s="10"/>
      <c r="L73" s="14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46"/>
      <c r="C74" s="10"/>
      <c r="D74" s="147" t="s">
        <v>1278</v>
      </c>
      <c r="E74" s="148"/>
      <c r="F74" s="148"/>
      <c r="G74" s="148"/>
      <c r="H74" s="148"/>
      <c r="I74" s="148"/>
      <c r="J74" s="149">
        <f>J407</f>
        <v>0</v>
      </c>
      <c r="K74" s="10"/>
      <c r="L74" s="14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46"/>
      <c r="C75" s="10"/>
      <c r="D75" s="147" t="s">
        <v>1279</v>
      </c>
      <c r="E75" s="148"/>
      <c r="F75" s="148"/>
      <c r="G75" s="148"/>
      <c r="H75" s="148"/>
      <c r="I75" s="148"/>
      <c r="J75" s="149">
        <f>J420</f>
        <v>0</v>
      </c>
      <c r="K75" s="10"/>
      <c r="L75" s="14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39"/>
      <c r="B76" s="40"/>
      <c r="C76" s="39"/>
      <c r="D76" s="39"/>
      <c r="E76" s="39"/>
      <c r="F76" s="39"/>
      <c r="G76" s="39"/>
      <c r="H76" s="39"/>
      <c r="I76" s="39"/>
      <c r="J76" s="39"/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6.96" customHeight="1">
      <c r="A77" s="39"/>
      <c r="B77" s="56"/>
      <c r="C77" s="57"/>
      <c r="D77" s="57"/>
      <c r="E77" s="57"/>
      <c r="F77" s="57"/>
      <c r="G77" s="57"/>
      <c r="H77" s="57"/>
      <c r="I77" s="57"/>
      <c r="J77" s="57"/>
      <c r="K77" s="57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141</v>
      </c>
      <c r="D82" s="39"/>
      <c r="E82" s="39"/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39"/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17</v>
      </c>
      <c r="D84" s="39"/>
      <c r="E84" s="39"/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39"/>
      <c r="D85" s="39"/>
      <c r="E85" s="124" t="str">
        <f>E7</f>
        <v>Kanalizace a vodovod Dolní Beřkovice a Podvlčí</v>
      </c>
      <c r="F85" s="33"/>
      <c r="G85" s="33"/>
      <c r="H85" s="33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3"/>
      <c r="C86" s="33" t="s">
        <v>128</v>
      </c>
      <c r="L86" s="23"/>
    </row>
    <row r="87" s="2" customFormat="1" ht="16.5" customHeight="1">
      <c r="A87" s="39"/>
      <c r="B87" s="40"/>
      <c r="C87" s="39"/>
      <c r="D87" s="39"/>
      <c r="E87" s="124" t="s">
        <v>129</v>
      </c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130</v>
      </c>
      <c r="D88" s="39"/>
      <c r="E88" s="39"/>
      <c r="F88" s="39"/>
      <c r="G88" s="39"/>
      <c r="H88" s="39"/>
      <c r="I88" s="39"/>
      <c r="J88" s="39"/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39"/>
      <c r="D89" s="39"/>
      <c r="E89" s="63" t="str">
        <f>E11</f>
        <v>IO 01.6 - AŠ1+AŠ2+propoj na stáv.přivaděč</v>
      </c>
      <c r="F89" s="39"/>
      <c r="G89" s="39"/>
      <c r="H89" s="39"/>
      <c r="I89" s="39"/>
      <c r="J89" s="39"/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39"/>
      <c r="D90" s="39"/>
      <c r="E90" s="39"/>
      <c r="F90" s="39"/>
      <c r="G90" s="39"/>
      <c r="H90" s="39"/>
      <c r="I90" s="39"/>
      <c r="J90" s="39"/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23</v>
      </c>
      <c r="D91" s="39"/>
      <c r="E91" s="39"/>
      <c r="F91" s="28" t="str">
        <f>F14</f>
        <v xml:space="preserve"> </v>
      </c>
      <c r="G91" s="39"/>
      <c r="H91" s="39"/>
      <c r="I91" s="33" t="s">
        <v>25</v>
      </c>
      <c r="J91" s="65" t="str">
        <f>IF(J14="","",J14)</f>
        <v>18. 4. 2023</v>
      </c>
      <c r="K91" s="39"/>
      <c r="L91" s="125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39"/>
      <c r="D92" s="39"/>
      <c r="E92" s="39"/>
      <c r="F92" s="39"/>
      <c r="G92" s="39"/>
      <c r="H92" s="39"/>
      <c r="I92" s="39"/>
      <c r="J92" s="39"/>
      <c r="K92" s="39"/>
      <c r="L92" s="125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40.05" customHeight="1">
      <c r="A93" s="39"/>
      <c r="B93" s="40"/>
      <c r="C93" s="33" t="s">
        <v>27</v>
      </c>
      <c r="D93" s="39"/>
      <c r="E93" s="39"/>
      <c r="F93" s="28" t="str">
        <f>E17</f>
        <v>Obec Dolní Beřkovice, Kláštěrní 110, 27701</v>
      </c>
      <c r="G93" s="39"/>
      <c r="H93" s="39"/>
      <c r="I93" s="33" t="s">
        <v>33</v>
      </c>
      <c r="J93" s="37" t="str">
        <f>E23</f>
        <v>VHS PROJEKT s.r.o., Přemyslova 153, Kralupy n.Vlt.</v>
      </c>
      <c r="K93" s="39"/>
      <c r="L93" s="125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31</v>
      </c>
      <c r="D94" s="39"/>
      <c r="E94" s="39"/>
      <c r="F94" s="28" t="str">
        <f>IF(E20="","",E20)</f>
        <v>Vyplň údaj</v>
      </c>
      <c r="G94" s="39"/>
      <c r="H94" s="39"/>
      <c r="I94" s="33" t="s">
        <v>37</v>
      </c>
      <c r="J94" s="37" t="str">
        <f>E26</f>
        <v xml:space="preserve"> </v>
      </c>
      <c r="K94" s="39"/>
      <c r="L94" s="125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39"/>
      <c r="D95" s="39"/>
      <c r="E95" s="39"/>
      <c r="F95" s="39"/>
      <c r="G95" s="39"/>
      <c r="H95" s="39"/>
      <c r="I95" s="39"/>
      <c r="J95" s="39"/>
      <c r="K95" s="39"/>
      <c r="L95" s="125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11" customFormat="1" ht="29.28" customHeight="1">
      <c r="A96" s="150"/>
      <c r="B96" s="151"/>
      <c r="C96" s="152" t="s">
        <v>142</v>
      </c>
      <c r="D96" s="153" t="s">
        <v>59</v>
      </c>
      <c r="E96" s="153" t="s">
        <v>55</v>
      </c>
      <c r="F96" s="153" t="s">
        <v>56</v>
      </c>
      <c r="G96" s="153" t="s">
        <v>143</v>
      </c>
      <c r="H96" s="153" t="s">
        <v>144</v>
      </c>
      <c r="I96" s="153" t="s">
        <v>145</v>
      </c>
      <c r="J96" s="153" t="s">
        <v>134</v>
      </c>
      <c r="K96" s="154" t="s">
        <v>146</v>
      </c>
      <c r="L96" s="155"/>
      <c r="M96" s="81" t="s">
        <v>3</v>
      </c>
      <c r="N96" s="82" t="s">
        <v>44</v>
      </c>
      <c r="O96" s="82" t="s">
        <v>147</v>
      </c>
      <c r="P96" s="82" t="s">
        <v>148</v>
      </c>
      <c r="Q96" s="82" t="s">
        <v>149</v>
      </c>
      <c r="R96" s="82" t="s">
        <v>150</v>
      </c>
      <c r="S96" s="82" t="s">
        <v>151</v>
      </c>
      <c r="T96" s="83" t="s">
        <v>152</v>
      </c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</row>
    <row r="97" s="2" customFormat="1" ht="22.8" customHeight="1">
      <c r="A97" s="39"/>
      <c r="B97" s="40"/>
      <c r="C97" s="88" t="s">
        <v>153</v>
      </c>
      <c r="D97" s="39"/>
      <c r="E97" s="39"/>
      <c r="F97" s="39"/>
      <c r="G97" s="39"/>
      <c r="H97" s="39"/>
      <c r="I97" s="39"/>
      <c r="J97" s="156">
        <f>BK97</f>
        <v>0</v>
      </c>
      <c r="K97" s="39"/>
      <c r="L97" s="40"/>
      <c r="M97" s="84"/>
      <c r="N97" s="69"/>
      <c r="O97" s="85"/>
      <c r="P97" s="157">
        <f>P98+P377</f>
        <v>0</v>
      </c>
      <c r="Q97" s="85"/>
      <c r="R97" s="157">
        <f>R98+R377</f>
        <v>121.85990427000002</v>
      </c>
      <c r="S97" s="85"/>
      <c r="T97" s="158">
        <f>T98+T377</f>
        <v>0</v>
      </c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T97" s="20" t="s">
        <v>73</v>
      </c>
      <c r="AU97" s="20" t="s">
        <v>135</v>
      </c>
      <c r="BK97" s="159">
        <f>BK98+BK377</f>
        <v>0</v>
      </c>
    </row>
    <row r="98" s="12" customFormat="1" ht="25.92" customHeight="1">
      <c r="A98" s="12"/>
      <c r="B98" s="160"/>
      <c r="C98" s="12"/>
      <c r="D98" s="161" t="s">
        <v>73</v>
      </c>
      <c r="E98" s="162" t="s">
        <v>154</v>
      </c>
      <c r="F98" s="162" t="s">
        <v>155</v>
      </c>
      <c r="G98" s="12"/>
      <c r="H98" s="12"/>
      <c r="I98" s="163"/>
      <c r="J98" s="164">
        <f>BK98</f>
        <v>0</v>
      </c>
      <c r="K98" s="12"/>
      <c r="L98" s="160"/>
      <c r="M98" s="165"/>
      <c r="N98" s="166"/>
      <c r="O98" s="166"/>
      <c r="P98" s="167">
        <f>P99+P207+P229+P255+P262+P349+P374</f>
        <v>0</v>
      </c>
      <c r="Q98" s="166"/>
      <c r="R98" s="167">
        <f>R99+R207+R229+R255+R262+R349+R374</f>
        <v>119.69727177000002</v>
      </c>
      <c r="S98" s="166"/>
      <c r="T98" s="168">
        <f>T99+T207+T229+T255+T262+T349+T374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1" t="s">
        <v>81</v>
      </c>
      <c r="AT98" s="169" t="s">
        <v>73</v>
      </c>
      <c r="AU98" s="169" t="s">
        <v>74</v>
      </c>
      <c r="AY98" s="161" t="s">
        <v>156</v>
      </c>
      <c r="BK98" s="170">
        <f>BK99+BK207+BK229+BK255+BK262+BK349+BK374</f>
        <v>0</v>
      </c>
    </row>
    <row r="99" s="12" customFormat="1" ht="22.8" customHeight="1">
      <c r="A99" s="12"/>
      <c r="B99" s="160"/>
      <c r="C99" s="12"/>
      <c r="D99" s="161" t="s">
        <v>73</v>
      </c>
      <c r="E99" s="171" t="s">
        <v>81</v>
      </c>
      <c r="F99" s="171" t="s">
        <v>157</v>
      </c>
      <c r="G99" s="12"/>
      <c r="H99" s="12"/>
      <c r="I99" s="163"/>
      <c r="J99" s="172">
        <f>BK99</f>
        <v>0</v>
      </c>
      <c r="K99" s="12"/>
      <c r="L99" s="160"/>
      <c r="M99" s="165"/>
      <c r="N99" s="166"/>
      <c r="O99" s="166"/>
      <c r="P99" s="167">
        <f>SUM(P100:P206)</f>
        <v>0</v>
      </c>
      <c r="Q99" s="166"/>
      <c r="R99" s="167">
        <f>SUM(R100:R206)</f>
        <v>0.33630949999999998</v>
      </c>
      <c r="S99" s="166"/>
      <c r="T99" s="168">
        <f>SUM(T100:T206)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161" t="s">
        <v>81</v>
      </c>
      <c r="AT99" s="169" t="s">
        <v>73</v>
      </c>
      <c r="AU99" s="169" t="s">
        <v>81</v>
      </c>
      <c r="AY99" s="161" t="s">
        <v>156</v>
      </c>
      <c r="BK99" s="170">
        <f>SUM(BK100:BK206)</f>
        <v>0</v>
      </c>
    </row>
    <row r="100" s="2" customFormat="1" ht="49.05" customHeight="1">
      <c r="A100" s="39"/>
      <c r="B100" s="173"/>
      <c r="C100" s="174" t="s">
        <v>81</v>
      </c>
      <c r="D100" s="174" t="s">
        <v>158</v>
      </c>
      <c r="E100" s="175" t="s">
        <v>1280</v>
      </c>
      <c r="F100" s="176" t="s">
        <v>1281</v>
      </c>
      <c r="G100" s="177" t="s">
        <v>161</v>
      </c>
      <c r="H100" s="178">
        <v>6</v>
      </c>
      <c r="I100" s="179"/>
      <c r="J100" s="180">
        <f>ROUND(I100*H100,2)</f>
        <v>0</v>
      </c>
      <c r="K100" s="176" t="s">
        <v>162</v>
      </c>
      <c r="L100" s="40"/>
      <c r="M100" s="181" t="s">
        <v>3</v>
      </c>
      <c r="N100" s="182" t="s">
        <v>45</v>
      </c>
      <c r="O100" s="73"/>
      <c r="P100" s="183">
        <f>O100*H100</f>
        <v>0</v>
      </c>
      <c r="Q100" s="183">
        <v>0.0086800000000000002</v>
      </c>
      <c r="R100" s="183">
        <f>Q100*H100</f>
        <v>0.052080000000000001</v>
      </c>
      <c r="S100" s="183">
        <v>0</v>
      </c>
      <c r="T100" s="184">
        <f>S100*H100</f>
        <v>0</v>
      </c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R100" s="185" t="s">
        <v>163</v>
      </c>
      <c r="AT100" s="185" t="s">
        <v>158</v>
      </c>
      <c r="AU100" s="185" t="s">
        <v>22</v>
      </c>
      <c r="AY100" s="20" t="s">
        <v>156</v>
      </c>
      <c r="BE100" s="186">
        <f>IF(N100="základní",J100,0)</f>
        <v>0</v>
      </c>
      <c r="BF100" s="186">
        <f>IF(N100="snížená",J100,0)</f>
        <v>0</v>
      </c>
      <c r="BG100" s="186">
        <f>IF(N100="zákl. přenesená",J100,0)</f>
        <v>0</v>
      </c>
      <c r="BH100" s="186">
        <f>IF(N100="sníž. přenesená",J100,0)</f>
        <v>0</v>
      </c>
      <c r="BI100" s="186">
        <f>IF(N100="nulová",J100,0)</f>
        <v>0</v>
      </c>
      <c r="BJ100" s="20" t="s">
        <v>81</v>
      </c>
      <c r="BK100" s="186">
        <f>ROUND(I100*H100,2)</f>
        <v>0</v>
      </c>
      <c r="BL100" s="20" t="s">
        <v>163</v>
      </c>
      <c r="BM100" s="185" t="s">
        <v>1282</v>
      </c>
    </row>
    <row r="101" s="2" customFormat="1">
      <c r="A101" s="39"/>
      <c r="B101" s="40"/>
      <c r="C101" s="39"/>
      <c r="D101" s="187" t="s">
        <v>165</v>
      </c>
      <c r="E101" s="39"/>
      <c r="F101" s="188" t="s">
        <v>1283</v>
      </c>
      <c r="G101" s="39"/>
      <c r="H101" s="39"/>
      <c r="I101" s="189"/>
      <c r="J101" s="39"/>
      <c r="K101" s="39"/>
      <c r="L101" s="40"/>
      <c r="M101" s="190"/>
      <c r="N101" s="191"/>
      <c r="O101" s="73"/>
      <c r="P101" s="73"/>
      <c r="Q101" s="73"/>
      <c r="R101" s="73"/>
      <c r="S101" s="73"/>
      <c r="T101" s="74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T101" s="20" t="s">
        <v>165</v>
      </c>
      <c r="AU101" s="20" t="s">
        <v>22</v>
      </c>
    </row>
    <row r="102" s="13" customFormat="1">
      <c r="A102" s="13"/>
      <c r="B102" s="192"/>
      <c r="C102" s="13"/>
      <c r="D102" s="193" t="s">
        <v>167</v>
      </c>
      <c r="E102" s="194" t="s">
        <v>3</v>
      </c>
      <c r="F102" s="195" t="s">
        <v>1284</v>
      </c>
      <c r="G102" s="13"/>
      <c r="H102" s="196">
        <v>6</v>
      </c>
      <c r="I102" s="197"/>
      <c r="J102" s="13"/>
      <c r="K102" s="13"/>
      <c r="L102" s="192"/>
      <c r="M102" s="198"/>
      <c r="N102" s="199"/>
      <c r="O102" s="199"/>
      <c r="P102" s="199"/>
      <c r="Q102" s="199"/>
      <c r="R102" s="199"/>
      <c r="S102" s="199"/>
      <c r="T102" s="200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194" t="s">
        <v>167</v>
      </c>
      <c r="AU102" s="194" t="s">
        <v>22</v>
      </c>
      <c r="AV102" s="13" t="s">
        <v>22</v>
      </c>
      <c r="AW102" s="13" t="s">
        <v>36</v>
      </c>
      <c r="AX102" s="13" t="s">
        <v>74</v>
      </c>
      <c r="AY102" s="194" t="s">
        <v>156</v>
      </c>
    </row>
    <row r="103" s="14" customFormat="1">
      <c r="A103" s="14"/>
      <c r="B103" s="201"/>
      <c r="C103" s="14"/>
      <c r="D103" s="193" t="s">
        <v>167</v>
      </c>
      <c r="E103" s="202" t="s">
        <v>3</v>
      </c>
      <c r="F103" s="203" t="s">
        <v>174</v>
      </c>
      <c r="G103" s="14"/>
      <c r="H103" s="204">
        <v>6</v>
      </c>
      <c r="I103" s="205"/>
      <c r="J103" s="14"/>
      <c r="K103" s="14"/>
      <c r="L103" s="201"/>
      <c r="M103" s="206"/>
      <c r="N103" s="207"/>
      <c r="O103" s="207"/>
      <c r="P103" s="207"/>
      <c r="Q103" s="207"/>
      <c r="R103" s="207"/>
      <c r="S103" s="207"/>
      <c r="T103" s="208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02" t="s">
        <v>167</v>
      </c>
      <c r="AU103" s="202" t="s">
        <v>22</v>
      </c>
      <c r="AV103" s="14" t="s">
        <v>163</v>
      </c>
      <c r="AW103" s="14" t="s">
        <v>36</v>
      </c>
      <c r="AX103" s="14" t="s">
        <v>81</v>
      </c>
      <c r="AY103" s="202" t="s">
        <v>156</v>
      </c>
    </row>
    <row r="104" s="2" customFormat="1" ht="49.05" customHeight="1">
      <c r="A104" s="39"/>
      <c r="B104" s="173"/>
      <c r="C104" s="174" t="s">
        <v>22</v>
      </c>
      <c r="D104" s="174" t="s">
        <v>158</v>
      </c>
      <c r="E104" s="175" t="s">
        <v>1285</v>
      </c>
      <c r="F104" s="176" t="s">
        <v>1286</v>
      </c>
      <c r="G104" s="177" t="s">
        <v>161</v>
      </c>
      <c r="H104" s="178">
        <v>6</v>
      </c>
      <c r="I104" s="179"/>
      <c r="J104" s="180">
        <f>ROUND(I104*H104,2)</f>
        <v>0</v>
      </c>
      <c r="K104" s="176" t="s">
        <v>162</v>
      </c>
      <c r="L104" s="40"/>
      <c r="M104" s="181" t="s">
        <v>3</v>
      </c>
      <c r="N104" s="182" t="s">
        <v>45</v>
      </c>
      <c r="O104" s="73"/>
      <c r="P104" s="183">
        <f>O104*H104</f>
        <v>0</v>
      </c>
      <c r="Q104" s="183">
        <v>0.01269</v>
      </c>
      <c r="R104" s="183">
        <f>Q104*H104</f>
        <v>0.076139999999999999</v>
      </c>
      <c r="S104" s="183">
        <v>0</v>
      </c>
      <c r="T104" s="184">
        <f>S104*H104</f>
        <v>0</v>
      </c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R104" s="185" t="s">
        <v>163</v>
      </c>
      <c r="AT104" s="185" t="s">
        <v>158</v>
      </c>
      <c r="AU104" s="185" t="s">
        <v>22</v>
      </c>
      <c r="AY104" s="20" t="s">
        <v>156</v>
      </c>
      <c r="BE104" s="186">
        <f>IF(N104="základní",J104,0)</f>
        <v>0</v>
      </c>
      <c r="BF104" s="186">
        <f>IF(N104="snížená",J104,0)</f>
        <v>0</v>
      </c>
      <c r="BG104" s="186">
        <f>IF(N104="zákl. přenesená",J104,0)</f>
        <v>0</v>
      </c>
      <c r="BH104" s="186">
        <f>IF(N104="sníž. přenesená",J104,0)</f>
        <v>0</v>
      </c>
      <c r="BI104" s="186">
        <f>IF(N104="nulová",J104,0)</f>
        <v>0</v>
      </c>
      <c r="BJ104" s="20" t="s">
        <v>81</v>
      </c>
      <c r="BK104" s="186">
        <f>ROUND(I104*H104,2)</f>
        <v>0</v>
      </c>
      <c r="BL104" s="20" t="s">
        <v>163</v>
      </c>
      <c r="BM104" s="185" t="s">
        <v>1287</v>
      </c>
    </row>
    <row r="105" s="2" customFormat="1">
      <c r="A105" s="39"/>
      <c r="B105" s="40"/>
      <c r="C105" s="39"/>
      <c r="D105" s="187" t="s">
        <v>165</v>
      </c>
      <c r="E105" s="39"/>
      <c r="F105" s="188" t="s">
        <v>1288</v>
      </c>
      <c r="G105" s="39"/>
      <c r="H105" s="39"/>
      <c r="I105" s="189"/>
      <c r="J105" s="39"/>
      <c r="K105" s="39"/>
      <c r="L105" s="40"/>
      <c r="M105" s="190"/>
      <c r="N105" s="191"/>
      <c r="O105" s="73"/>
      <c r="P105" s="73"/>
      <c r="Q105" s="73"/>
      <c r="R105" s="73"/>
      <c r="S105" s="73"/>
      <c r="T105" s="74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T105" s="20" t="s">
        <v>165</v>
      </c>
      <c r="AU105" s="20" t="s">
        <v>22</v>
      </c>
    </row>
    <row r="106" s="13" customFormat="1">
      <c r="A106" s="13"/>
      <c r="B106" s="192"/>
      <c r="C106" s="13"/>
      <c r="D106" s="193" t="s">
        <v>167</v>
      </c>
      <c r="E106" s="194" t="s">
        <v>3</v>
      </c>
      <c r="F106" s="195" t="s">
        <v>1289</v>
      </c>
      <c r="G106" s="13"/>
      <c r="H106" s="196">
        <v>6</v>
      </c>
      <c r="I106" s="197"/>
      <c r="J106" s="13"/>
      <c r="K106" s="13"/>
      <c r="L106" s="192"/>
      <c r="M106" s="198"/>
      <c r="N106" s="199"/>
      <c r="O106" s="199"/>
      <c r="P106" s="199"/>
      <c r="Q106" s="199"/>
      <c r="R106" s="199"/>
      <c r="S106" s="199"/>
      <c r="T106" s="200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94" t="s">
        <v>167</v>
      </c>
      <c r="AU106" s="194" t="s">
        <v>22</v>
      </c>
      <c r="AV106" s="13" t="s">
        <v>22</v>
      </c>
      <c r="AW106" s="13" t="s">
        <v>36</v>
      </c>
      <c r="AX106" s="13" t="s">
        <v>74</v>
      </c>
      <c r="AY106" s="194" t="s">
        <v>156</v>
      </c>
    </row>
    <row r="107" s="14" customFormat="1">
      <c r="A107" s="14"/>
      <c r="B107" s="201"/>
      <c r="C107" s="14"/>
      <c r="D107" s="193" t="s">
        <v>167</v>
      </c>
      <c r="E107" s="202" t="s">
        <v>3</v>
      </c>
      <c r="F107" s="203" t="s">
        <v>174</v>
      </c>
      <c r="G107" s="14"/>
      <c r="H107" s="204">
        <v>6</v>
      </c>
      <c r="I107" s="205"/>
      <c r="J107" s="14"/>
      <c r="K107" s="14"/>
      <c r="L107" s="201"/>
      <c r="M107" s="206"/>
      <c r="N107" s="207"/>
      <c r="O107" s="207"/>
      <c r="P107" s="207"/>
      <c r="Q107" s="207"/>
      <c r="R107" s="207"/>
      <c r="S107" s="207"/>
      <c r="T107" s="20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02" t="s">
        <v>167</v>
      </c>
      <c r="AU107" s="202" t="s">
        <v>22</v>
      </c>
      <c r="AV107" s="14" t="s">
        <v>163</v>
      </c>
      <c r="AW107" s="14" t="s">
        <v>36</v>
      </c>
      <c r="AX107" s="14" t="s">
        <v>81</v>
      </c>
      <c r="AY107" s="202" t="s">
        <v>156</v>
      </c>
    </row>
    <row r="108" s="2" customFormat="1" ht="16.5" customHeight="1">
      <c r="A108" s="39"/>
      <c r="B108" s="173"/>
      <c r="C108" s="174" t="s">
        <v>175</v>
      </c>
      <c r="D108" s="174" t="s">
        <v>158</v>
      </c>
      <c r="E108" s="175" t="s">
        <v>181</v>
      </c>
      <c r="F108" s="176" t="s">
        <v>182</v>
      </c>
      <c r="G108" s="177" t="s">
        <v>161</v>
      </c>
      <c r="H108" s="178">
        <v>108</v>
      </c>
      <c r="I108" s="179"/>
      <c r="J108" s="180">
        <f>ROUND(I108*H108,2)</f>
        <v>0</v>
      </c>
      <c r="K108" s="176" t="s">
        <v>162</v>
      </c>
      <c r="L108" s="40"/>
      <c r="M108" s="181" t="s">
        <v>3</v>
      </c>
      <c r="N108" s="182" t="s">
        <v>45</v>
      </c>
      <c r="O108" s="73"/>
      <c r="P108" s="183">
        <f>O108*H108</f>
        <v>0</v>
      </c>
      <c r="Q108" s="183">
        <v>0.00055999999999999995</v>
      </c>
      <c r="R108" s="183">
        <f>Q108*H108</f>
        <v>0.060479999999999992</v>
      </c>
      <c r="S108" s="183">
        <v>0</v>
      </c>
      <c r="T108" s="184">
        <f>S108*H108</f>
        <v>0</v>
      </c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R108" s="185" t="s">
        <v>163</v>
      </c>
      <c r="AT108" s="185" t="s">
        <v>158</v>
      </c>
      <c r="AU108" s="185" t="s">
        <v>22</v>
      </c>
      <c r="AY108" s="20" t="s">
        <v>156</v>
      </c>
      <c r="BE108" s="186">
        <f>IF(N108="základní",J108,0)</f>
        <v>0</v>
      </c>
      <c r="BF108" s="186">
        <f>IF(N108="snížená",J108,0)</f>
        <v>0</v>
      </c>
      <c r="BG108" s="186">
        <f>IF(N108="zákl. přenesená",J108,0)</f>
        <v>0</v>
      </c>
      <c r="BH108" s="186">
        <f>IF(N108="sníž. přenesená",J108,0)</f>
        <v>0</v>
      </c>
      <c r="BI108" s="186">
        <f>IF(N108="nulová",J108,0)</f>
        <v>0</v>
      </c>
      <c r="BJ108" s="20" t="s">
        <v>81</v>
      </c>
      <c r="BK108" s="186">
        <f>ROUND(I108*H108,2)</f>
        <v>0</v>
      </c>
      <c r="BL108" s="20" t="s">
        <v>163</v>
      </c>
      <c r="BM108" s="185" t="s">
        <v>1290</v>
      </c>
    </row>
    <row r="109" s="2" customFormat="1">
      <c r="A109" s="39"/>
      <c r="B109" s="40"/>
      <c r="C109" s="39"/>
      <c r="D109" s="187" t="s">
        <v>165</v>
      </c>
      <c r="E109" s="39"/>
      <c r="F109" s="188" t="s">
        <v>184</v>
      </c>
      <c r="G109" s="39"/>
      <c r="H109" s="39"/>
      <c r="I109" s="189"/>
      <c r="J109" s="39"/>
      <c r="K109" s="39"/>
      <c r="L109" s="40"/>
      <c r="M109" s="190"/>
      <c r="N109" s="191"/>
      <c r="O109" s="73"/>
      <c r="P109" s="73"/>
      <c r="Q109" s="73"/>
      <c r="R109" s="73"/>
      <c r="S109" s="73"/>
      <c r="T109" s="74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T109" s="20" t="s">
        <v>165</v>
      </c>
      <c r="AU109" s="20" t="s">
        <v>22</v>
      </c>
    </row>
    <row r="110" s="13" customFormat="1">
      <c r="A110" s="13"/>
      <c r="B110" s="192"/>
      <c r="C110" s="13"/>
      <c r="D110" s="193" t="s">
        <v>167</v>
      </c>
      <c r="E110" s="194" t="s">
        <v>3</v>
      </c>
      <c r="F110" s="195" t="s">
        <v>1291</v>
      </c>
      <c r="G110" s="13"/>
      <c r="H110" s="196">
        <v>80</v>
      </c>
      <c r="I110" s="197"/>
      <c r="J110" s="13"/>
      <c r="K110" s="13"/>
      <c r="L110" s="192"/>
      <c r="M110" s="198"/>
      <c r="N110" s="199"/>
      <c r="O110" s="199"/>
      <c r="P110" s="199"/>
      <c r="Q110" s="199"/>
      <c r="R110" s="199"/>
      <c r="S110" s="199"/>
      <c r="T110" s="200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194" t="s">
        <v>167</v>
      </c>
      <c r="AU110" s="194" t="s">
        <v>22</v>
      </c>
      <c r="AV110" s="13" t="s">
        <v>22</v>
      </c>
      <c r="AW110" s="13" t="s">
        <v>36</v>
      </c>
      <c r="AX110" s="13" t="s">
        <v>74</v>
      </c>
      <c r="AY110" s="194" t="s">
        <v>156</v>
      </c>
    </row>
    <row r="111" s="13" customFormat="1">
      <c r="A111" s="13"/>
      <c r="B111" s="192"/>
      <c r="C111" s="13"/>
      <c r="D111" s="193" t="s">
        <v>167</v>
      </c>
      <c r="E111" s="194" t="s">
        <v>3</v>
      </c>
      <c r="F111" s="195" t="s">
        <v>1292</v>
      </c>
      <c r="G111" s="13"/>
      <c r="H111" s="196">
        <v>28</v>
      </c>
      <c r="I111" s="197"/>
      <c r="J111" s="13"/>
      <c r="K111" s="13"/>
      <c r="L111" s="192"/>
      <c r="M111" s="198"/>
      <c r="N111" s="199"/>
      <c r="O111" s="199"/>
      <c r="P111" s="199"/>
      <c r="Q111" s="199"/>
      <c r="R111" s="199"/>
      <c r="S111" s="199"/>
      <c r="T111" s="200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194" t="s">
        <v>167</v>
      </c>
      <c r="AU111" s="194" t="s">
        <v>22</v>
      </c>
      <c r="AV111" s="13" t="s">
        <v>22</v>
      </c>
      <c r="AW111" s="13" t="s">
        <v>36</v>
      </c>
      <c r="AX111" s="13" t="s">
        <v>74</v>
      </c>
      <c r="AY111" s="194" t="s">
        <v>156</v>
      </c>
    </row>
    <row r="112" s="14" customFormat="1">
      <c r="A112" s="14"/>
      <c r="B112" s="201"/>
      <c r="C112" s="14"/>
      <c r="D112" s="193" t="s">
        <v>167</v>
      </c>
      <c r="E112" s="202" t="s">
        <v>3</v>
      </c>
      <c r="F112" s="203" t="s">
        <v>174</v>
      </c>
      <c r="G112" s="14"/>
      <c r="H112" s="204">
        <v>108</v>
      </c>
      <c r="I112" s="205"/>
      <c r="J112" s="14"/>
      <c r="K112" s="14"/>
      <c r="L112" s="201"/>
      <c r="M112" s="206"/>
      <c r="N112" s="207"/>
      <c r="O112" s="207"/>
      <c r="P112" s="207"/>
      <c r="Q112" s="207"/>
      <c r="R112" s="207"/>
      <c r="S112" s="207"/>
      <c r="T112" s="208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02" t="s">
        <v>167</v>
      </c>
      <c r="AU112" s="202" t="s">
        <v>22</v>
      </c>
      <c r="AV112" s="14" t="s">
        <v>163</v>
      </c>
      <c r="AW112" s="14" t="s">
        <v>36</v>
      </c>
      <c r="AX112" s="14" t="s">
        <v>81</v>
      </c>
      <c r="AY112" s="202" t="s">
        <v>156</v>
      </c>
    </row>
    <row r="113" s="2" customFormat="1" ht="16.5" customHeight="1">
      <c r="A113" s="39"/>
      <c r="B113" s="173"/>
      <c r="C113" s="174" t="s">
        <v>163</v>
      </c>
      <c r="D113" s="174" t="s">
        <v>158</v>
      </c>
      <c r="E113" s="175" t="s">
        <v>187</v>
      </c>
      <c r="F113" s="176" t="s">
        <v>188</v>
      </c>
      <c r="G113" s="177" t="s">
        <v>161</v>
      </c>
      <c r="H113" s="178">
        <v>108</v>
      </c>
      <c r="I113" s="179"/>
      <c r="J113" s="180">
        <f>ROUND(I113*H113,2)</f>
        <v>0</v>
      </c>
      <c r="K113" s="176" t="s">
        <v>162</v>
      </c>
      <c r="L113" s="40"/>
      <c r="M113" s="181" t="s">
        <v>3</v>
      </c>
      <c r="N113" s="182" t="s">
        <v>45</v>
      </c>
      <c r="O113" s="73"/>
      <c r="P113" s="183">
        <f>O113*H113</f>
        <v>0</v>
      </c>
      <c r="Q113" s="183">
        <v>0</v>
      </c>
      <c r="R113" s="183">
        <f>Q113*H113</f>
        <v>0</v>
      </c>
      <c r="S113" s="183">
        <v>0</v>
      </c>
      <c r="T113" s="184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185" t="s">
        <v>163</v>
      </c>
      <c r="AT113" s="185" t="s">
        <v>158</v>
      </c>
      <c r="AU113" s="185" t="s">
        <v>22</v>
      </c>
      <c r="AY113" s="20" t="s">
        <v>156</v>
      </c>
      <c r="BE113" s="186">
        <f>IF(N113="základní",J113,0)</f>
        <v>0</v>
      </c>
      <c r="BF113" s="186">
        <f>IF(N113="snížená",J113,0)</f>
        <v>0</v>
      </c>
      <c r="BG113" s="186">
        <f>IF(N113="zákl. přenesená",J113,0)</f>
        <v>0</v>
      </c>
      <c r="BH113" s="186">
        <f>IF(N113="sníž. přenesená",J113,0)</f>
        <v>0</v>
      </c>
      <c r="BI113" s="186">
        <f>IF(N113="nulová",J113,0)</f>
        <v>0</v>
      </c>
      <c r="BJ113" s="20" t="s">
        <v>81</v>
      </c>
      <c r="BK113" s="186">
        <f>ROUND(I113*H113,2)</f>
        <v>0</v>
      </c>
      <c r="BL113" s="20" t="s">
        <v>163</v>
      </c>
      <c r="BM113" s="185" t="s">
        <v>1293</v>
      </c>
    </row>
    <row r="114" s="2" customFormat="1">
      <c r="A114" s="39"/>
      <c r="B114" s="40"/>
      <c r="C114" s="39"/>
      <c r="D114" s="187" t="s">
        <v>165</v>
      </c>
      <c r="E114" s="39"/>
      <c r="F114" s="188" t="s">
        <v>190</v>
      </c>
      <c r="G114" s="39"/>
      <c r="H114" s="39"/>
      <c r="I114" s="189"/>
      <c r="J114" s="39"/>
      <c r="K114" s="39"/>
      <c r="L114" s="40"/>
      <c r="M114" s="190"/>
      <c r="N114" s="191"/>
      <c r="O114" s="73"/>
      <c r="P114" s="73"/>
      <c r="Q114" s="73"/>
      <c r="R114" s="73"/>
      <c r="S114" s="73"/>
      <c r="T114" s="74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20" t="s">
        <v>165</v>
      </c>
      <c r="AU114" s="20" t="s">
        <v>22</v>
      </c>
    </row>
    <row r="115" s="2" customFormat="1" ht="16.5" customHeight="1">
      <c r="A115" s="39"/>
      <c r="B115" s="173"/>
      <c r="C115" s="174" t="s">
        <v>186</v>
      </c>
      <c r="D115" s="174" t="s">
        <v>158</v>
      </c>
      <c r="E115" s="175" t="s">
        <v>192</v>
      </c>
      <c r="F115" s="176" t="s">
        <v>193</v>
      </c>
      <c r="G115" s="177" t="s">
        <v>161</v>
      </c>
      <c r="H115" s="178">
        <v>3.8500000000000001</v>
      </c>
      <c r="I115" s="179"/>
      <c r="J115" s="180">
        <f>ROUND(I115*H115,2)</f>
        <v>0</v>
      </c>
      <c r="K115" s="176" t="s">
        <v>162</v>
      </c>
      <c r="L115" s="40"/>
      <c r="M115" s="181" t="s">
        <v>3</v>
      </c>
      <c r="N115" s="182" t="s">
        <v>45</v>
      </c>
      <c r="O115" s="73"/>
      <c r="P115" s="183">
        <f>O115*H115</f>
        <v>0</v>
      </c>
      <c r="Q115" s="183">
        <v>0.00046999999999999999</v>
      </c>
      <c r="R115" s="183">
        <f>Q115*H115</f>
        <v>0.0018094999999999999</v>
      </c>
      <c r="S115" s="183">
        <v>0</v>
      </c>
      <c r="T115" s="184">
        <f>S115*H115</f>
        <v>0</v>
      </c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R115" s="185" t="s">
        <v>163</v>
      </c>
      <c r="AT115" s="185" t="s">
        <v>158</v>
      </c>
      <c r="AU115" s="185" t="s">
        <v>22</v>
      </c>
      <c r="AY115" s="20" t="s">
        <v>156</v>
      </c>
      <c r="BE115" s="186">
        <f>IF(N115="základní",J115,0)</f>
        <v>0</v>
      </c>
      <c r="BF115" s="186">
        <f>IF(N115="snížená",J115,0)</f>
        <v>0</v>
      </c>
      <c r="BG115" s="186">
        <f>IF(N115="zákl. přenesená",J115,0)</f>
        <v>0</v>
      </c>
      <c r="BH115" s="186">
        <f>IF(N115="sníž. přenesená",J115,0)</f>
        <v>0</v>
      </c>
      <c r="BI115" s="186">
        <f>IF(N115="nulová",J115,0)</f>
        <v>0</v>
      </c>
      <c r="BJ115" s="20" t="s">
        <v>81</v>
      </c>
      <c r="BK115" s="186">
        <f>ROUND(I115*H115,2)</f>
        <v>0</v>
      </c>
      <c r="BL115" s="20" t="s">
        <v>163</v>
      </c>
      <c r="BM115" s="185" t="s">
        <v>1294</v>
      </c>
    </row>
    <row r="116" s="2" customFormat="1">
      <c r="A116" s="39"/>
      <c r="B116" s="40"/>
      <c r="C116" s="39"/>
      <c r="D116" s="187" t="s">
        <v>165</v>
      </c>
      <c r="E116" s="39"/>
      <c r="F116" s="188" t="s">
        <v>195</v>
      </c>
      <c r="G116" s="39"/>
      <c r="H116" s="39"/>
      <c r="I116" s="189"/>
      <c r="J116" s="39"/>
      <c r="K116" s="39"/>
      <c r="L116" s="40"/>
      <c r="M116" s="190"/>
      <c r="N116" s="191"/>
      <c r="O116" s="73"/>
      <c r="P116" s="73"/>
      <c r="Q116" s="73"/>
      <c r="R116" s="73"/>
      <c r="S116" s="73"/>
      <c r="T116" s="74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T116" s="20" t="s">
        <v>165</v>
      </c>
      <c r="AU116" s="20" t="s">
        <v>22</v>
      </c>
    </row>
    <row r="117" s="13" customFormat="1">
      <c r="A117" s="13"/>
      <c r="B117" s="192"/>
      <c r="C117" s="13"/>
      <c r="D117" s="193" t="s">
        <v>167</v>
      </c>
      <c r="E117" s="194" t="s">
        <v>3</v>
      </c>
      <c r="F117" s="195" t="s">
        <v>1295</v>
      </c>
      <c r="G117" s="13"/>
      <c r="H117" s="196">
        <v>3.8500000000000001</v>
      </c>
      <c r="I117" s="197"/>
      <c r="J117" s="13"/>
      <c r="K117" s="13"/>
      <c r="L117" s="192"/>
      <c r="M117" s="198"/>
      <c r="N117" s="199"/>
      <c r="O117" s="199"/>
      <c r="P117" s="199"/>
      <c r="Q117" s="199"/>
      <c r="R117" s="199"/>
      <c r="S117" s="199"/>
      <c r="T117" s="200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194" t="s">
        <v>167</v>
      </c>
      <c r="AU117" s="194" t="s">
        <v>22</v>
      </c>
      <c r="AV117" s="13" t="s">
        <v>22</v>
      </c>
      <c r="AW117" s="13" t="s">
        <v>36</v>
      </c>
      <c r="AX117" s="13" t="s">
        <v>74</v>
      </c>
      <c r="AY117" s="194" t="s">
        <v>156</v>
      </c>
    </row>
    <row r="118" s="14" customFormat="1">
      <c r="A118" s="14"/>
      <c r="B118" s="201"/>
      <c r="C118" s="14"/>
      <c r="D118" s="193" t="s">
        <v>167</v>
      </c>
      <c r="E118" s="202" t="s">
        <v>3</v>
      </c>
      <c r="F118" s="203" t="s">
        <v>174</v>
      </c>
      <c r="G118" s="14"/>
      <c r="H118" s="204">
        <v>3.8500000000000001</v>
      </c>
      <c r="I118" s="205"/>
      <c r="J118" s="14"/>
      <c r="K118" s="14"/>
      <c r="L118" s="201"/>
      <c r="M118" s="206"/>
      <c r="N118" s="207"/>
      <c r="O118" s="207"/>
      <c r="P118" s="207"/>
      <c r="Q118" s="207"/>
      <c r="R118" s="207"/>
      <c r="S118" s="207"/>
      <c r="T118" s="208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02" t="s">
        <v>167</v>
      </c>
      <c r="AU118" s="202" t="s">
        <v>22</v>
      </c>
      <c r="AV118" s="14" t="s">
        <v>163</v>
      </c>
      <c r="AW118" s="14" t="s">
        <v>36</v>
      </c>
      <c r="AX118" s="14" t="s">
        <v>81</v>
      </c>
      <c r="AY118" s="202" t="s">
        <v>156</v>
      </c>
    </row>
    <row r="119" s="2" customFormat="1" ht="16.5" customHeight="1">
      <c r="A119" s="39"/>
      <c r="B119" s="173"/>
      <c r="C119" s="174" t="s">
        <v>191</v>
      </c>
      <c r="D119" s="174" t="s">
        <v>158</v>
      </c>
      <c r="E119" s="175" t="s">
        <v>198</v>
      </c>
      <c r="F119" s="176" t="s">
        <v>199</v>
      </c>
      <c r="G119" s="177" t="s">
        <v>161</v>
      </c>
      <c r="H119" s="178">
        <v>3.8500000000000001</v>
      </c>
      <c r="I119" s="179"/>
      <c r="J119" s="180">
        <f>ROUND(I119*H119,2)</f>
        <v>0</v>
      </c>
      <c r="K119" s="176" t="s">
        <v>162</v>
      </c>
      <c r="L119" s="40"/>
      <c r="M119" s="181" t="s">
        <v>3</v>
      </c>
      <c r="N119" s="182" t="s">
        <v>45</v>
      </c>
      <c r="O119" s="73"/>
      <c r="P119" s="183">
        <f>O119*H119</f>
        <v>0</v>
      </c>
      <c r="Q119" s="183">
        <v>0</v>
      </c>
      <c r="R119" s="183">
        <f>Q119*H119</f>
        <v>0</v>
      </c>
      <c r="S119" s="183">
        <v>0</v>
      </c>
      <c r="T119" s="184">
        <f>S119*H119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R119" s="185" t="s">
        <v>163</v>
      </c>
      <c r="AT119" s="185" t="s">
        <v>158</v>
      </c>
      <c r="AU119" s="185" t="s">
        <v>22</v>
      </c>
      <c r="AY119" s="20" t="s">
        <v>156</v>
      </c>
      <c r="BE119" s="186">
        <f>IF(N119="základní",J119,0)</f>
        <v>0</v>
      </c>
      <c r="BF119" s="186">
        <f>IF(N119="snížená",J119,0)</f>
        <v>0</v>
      </c>
      <c r="BG119" s="186">
        <f>IF(N119="zákl. přenesená",J119,0)</f>
        <v>0</v>
      </c>
      <c r="BH119" s="186">
        <f>IF(N119="sníž. přenesená",J119,0)</f>
        <v>0</v>
      </c>
      <c r="BI119" s="186">
        <f>IF(N119="nulová",J119,0)</f>
        <v>0</v>
      </c>
      <c r="BJ119" s="20" t="s">
        <v>81</v>
      </c>
      <c r="BK119" s="186">
        <f>ROUND(I119*H119,2)</f>
        <v>0</v>
      </c>
      <c r="BL119" s="20" t="s">
        <v>163</v>
      </c>
      <c r="BM119" s="185" t="s">
        <v>1296</v>
      </c>
    </row>
    <row r="120" s="2" customFormat="1">
      <c r="A120" s="39"/>
      <c r="B120" s="40"/>
      <c r="C120" s="39"/>
      <c r="D120" s="187" t="s">
        <v>165</v>
      </c>
      <c r="E120" s="39"/>
      <c r="F120" s="188" t="s">
        <v>201</v>
      </c>
      <c r="G120" s="39"/>
      <c r="H120" s="39"/>
      <c r="I120" s="189"/>
      <c r="J120" s="39"/>
      <c r="K120" s="39"/>
      <c r="L120" s="40"/>
      <c r="M120" s="190"/>
      <c r="N120" s="191"/>
      <c r="O120" s="73"/>
      <c r="P120" s="73"/>
      <c r="Q120" s="73"/>
      <c r="R120" s="73"/>
      <c r="S120" s="73"/>
      <c r="T120" s="74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20" t="s">
        <v>165</v>
      </c>
      <c r="AU120" s="20" t="s">
        <v>22</v>
      </c>
    </row>
    <row r="121" s="2" customFormat="1" ht="16.5" customHeight="1">
      <c r="A121" s="39"/>
      <c r="B121" s="173"/>
      <c r="C121" s="174" t="s">
        <v>197</v>
      </c>
      <c r="D121" s="174" t="s">
        <v>158</v>
      </c>
      <c r="E121" s="175" t="s">
        <v>1297</v>
      </c>
      <c r="F121" s="176" t="s">
        <v>1298</v>
      </c>
      <c r="G121" s="177" t="s">
        <v>205</v>
      </c>
      <c r="H121" s="178">
        <v>67.420000000000002</v>
      </c>
      <c r="I121" s="179"/>
      <c r="J121" s="180">
        <f>ROUND(I121*H121,2)</f>
        <v>0</v>
      </c>
      <c r="K121" s="176" t="s">
        <v>162</v>
      </c>
      <c r="L121" s="40"/>
      <c r="M121" s="181" t="s">
        <v>3</v>
      </c>
      <c r="N121" s="182" t="s">
        <v>45</v>
      </c>
      <c r="O121" s="73"/>
      <c r="P121" s="183">
        <f>O121*H121</f>
        <v>0</v>
      </c>
      <c r="Q121" s="183">
        <v>0</v>
      </c>
      <c r="R121" s="183">
        <f>Q121*H121</f>
        <v>0</v>
      </c>
      <c r="S121" s="183">
        <v>0</v>
      </c>
      <c r="T121" s="184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185" t="s">
        <v>163</v>
      </c>
      <c r="AT121" s="185" t="s">
        <v>158</v>
      </c>
      <c r="AU121" s="185" t="s">
        <v>22</v>
      </c>
      <c r="AY121" s="20" t="s">
        <v>156</v>
      </c>
      <c r="BE121" s="186">
        <f>IF(N121="základní",J121,0)</f>
        <v>0</v>
      </c>
      <c r="BF121" s="186">
        <f>IF(N121="snížená",J121,0)</f>
        <v>0</v>
      </c>
      <c r="BG121" s="186">
        <f>IF(N121="zákl. přenesená",J121,0)</f>
        <v>0</v>
      </c>
      <c r="BH121" s="186">
        <f>IF(N121="sníž. přenesená",J121,0)</f>
        <v>0</v>
      </c>
      <c r="BI121" s="186">
        <f>IF(N121="nulová",J121,0)</f>
        <v>0</v>
      </c>
      <c r="BJ121" s="20" t="s">
        <v>81</v>
      </c>
      <c r="BK121" s="186">
        <f>ROUND(I121*H121,2)</f>
        <v>0</v>
      </c>
      <c r="BL121" s="20" t="s">
        <v>163</v>
      </c>
      <c r="BM121" s="185" t="s">
        <v>1299</v>
      </c>
    </row>
    <row r="122" s="2" customFormat="1">
      <c r="A122" s="39"/>
      <c r="B122" s="40"/>
      <c r="C122" s="39"/>
      <c r="D122" s="187" t="s">
        <v>165</v>
      </c>
      <c r="E122" s="39"/>
      <c r="F122" s="188" t="s">
        <v>1300</v>
      </c>
      <c r="G122" s="39"/>
      <c r="H122" s="39"/>
      <c r="I122" s="189"/>
      <c r="J122" s="39"/>
      <c r="K122" s="39"/>
      <c r="L122" s="40"/>
      <c r="M122" s="190"/>
      <c r="N122" s="191"/>
      <c r="O122" s="73"/>
      <c r="P122" s="73"/>
      <c r="Q122" s="73"/>
      <c r="R122" s="73"/>
      <c r="S122" s="73"/>
      <c r="T122" s="74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20" t="s">
        <v>165</v>
      </c>
      <c r="AU122" s="20" t="s">
        <v>22</v>
      </c>
    </row>
    <row r="123" s="13" customFormat="1">
      <c r="A123" s="13"/>
      <c r="B123" s="192"/>
      <c r="C123" s="13"/>
      <c r="D123" s="193" t="s">
        <v>167</v>
      </c>
      <c r="E123" s="194" t="s">
        <v>3</v>
      </c>
      <c r="F123" s="195" t="s">
        <v>1301</v>
      </c>
      <c r="G123" s="13"/>
      <c r="H123" s="196">
        <v>57.420000000000002</v>
      </c>
      <c r="I123" s="197"/>
      <c r="J123" s="13"/>
      <c r="K123" s="13"/>
      <c r="L123" s="192"/>
      <c r="M123" s="198"/>
      <c r="N123" s="199"/>
      <c r="O123" s="199"/>
      <c r="P123" s="199"/>
      <c r="Q123" s="199"/>
      <c r="R123" s="199"/>
      <c r="S123" s="199"/>
      <c r="T123" s="200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194" t="s">
        <v>167</v>
      </c>
      <c r="AU123" s="194" t="s">
        <v>22</v>
      </c>
      <c r="AV123" s="13" t="s">
        <v>22</v>
      </c>
      <c r="AW123" s="13" t="s">
        <v>36</v>
      </c>
      <c r="AX123" s="13" t="s">
        <v>74</v>
      </c>
      <c r="AY123" s="194" t="s">
        <v>156</v>
      </c>
    </row>
    <row r="124" s="13" customFormat="1">
      <c r="A124" s="13"/>
      <c r="B124" s="192"/>
      <c r="C124" s="13"/>
      <c r="D124" s="193" t="s">
        <v>167</v>
      </c>
      <c r="E124" s="194" t="s">
        <v>3</v>
      </c>
      <c r="F124" s="195" t="s">
        <v>1302</v>
      </c>
      <c r="G124" s="13"/>
      <c r="H124" s="196">
        <v>10</v>
      </c>
      <c r="I124" s="197"/>
      <c r="J124" s="13"/>
      <c r="K124" s="13"/>
      <c r="L124" s="192"/>
      <c r="M124" s="198"/>
      <c r="N124" s="199"/>
      <c r="O124" s="199"/>
      <c r="P124" s="199"/>
      <c r="Q124" s="199"/>
      <c r="R124" s="199"/>
      <c r="S124" s="199"/>
      <c r="T124" s="200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194" t="s">
        <v>167</v>
      </c>
      <c r="AU124" s="194" t="s">
        <v>22</v>
      </c>
      <c r="AV124" s="13" t="s">
        <v>22</v>
      </c>
      <c r="AW124" s="13" t="s">
        <v>36</v>
      </c>
      <c r="AX124" s="13" t="s">
        <v>74</v>
      </c>
      <c r="AY124" s="194" t="s">
        <v>156</v>
      </c>
    </row>
    <row r="125" s="14" customFormat="1">
      <c r="A125" s="14"/>
      <c r="B125" s="201"/>
      <c r="C125" s="14"/>
      <c r="D125" s="193" t="s">
        <v>167</v>
      </c>
      <c r="E125" s="202" t="s">
        <v>3</v>
      </c>
      <c r="F125" s="203" t="s">
        <v>174</v>
      </c>
      <c r="G125" s="14"/>
      <c r="H125" s="204">
        <v>67.420000000000002</v>
      </c>
      <c r="I125" s="205"/>
      <c r="J125" s="14"/>
      <c r="K125" s="14"/>
      <c r="L125" s="201"/>
      <c r="M125" s="206"/>
      <c r="N125" s="207"/>
      <c r="O125" s="207"/>
      <c r="P125" s="207"/>
      <c r="Q125" s="207"/>
      <c r="R125" s="207"/>
      <c r="S125" s="207"/>
      <c r="T125" s="208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02" t="s">
        <v>167</v>
      </c>
      <c r="AU125" s="202" t="s">
        <v>22</v>
      </c>
      <c r="AV125" s="14" t="s">
        <v>163</v>
      </c>
      <c r="AW125" s="14" t="s">
        <v>36</v>
      </c>
      <c r="AX125" s="14" t="s">
        <v>81</v>
      </c>
      <c r="AY125" s="202" t="s">
        <v>156</v>
      </c>
    </row>
    <row r="126" s="2" customFormat="1" ht="24.15" customHeight="1">
      <c r="A126" s="39"/>
      <c r="B126" s="173"/>
      <c r="C126" s="174" t="s">
        <v>202</v>
      </c>
      <c r="D126" s="174" t="s">
        <v>158</v>
      </c>
      <c r="E126" s="175" t="s">
        <v>1303</v>
      </c>
      <c r="F126" s="176" t="s">
        <v>1304</v>
      </c>
      <c r="G126" s="177" t="s">
        <v>212</v>
      </c>
      <c r="H126" s="178">
        <v>65.768000000000001</v>
      </c>
      <c r="I126" s="179"/>
      <c r="J126" s="180">
        <f>ROUND(I126*H126,2)</f>
        <v>0</v>
      </c>
      <c r="K126" s="176" t="s">
        <v>162</v>
      </c>
      <c r="L126" s="40"/>
      <c r="M126" s="181" t="s">
        <v>3</v>
      </c>
      <c r="N126" s="182" t="s">
        <v>45</v>
      </c>
      <c r="O126" s="73"/>
      <c r="P126" s="183">
        <f>O126*H126</f>
        <v>0</v>
      </c>
      <c r="Q126" s="183">
        <v>0</v>
      </c>
      <c r="R126" s="183">
        <f>Q126*H126</f>
        <v>0</v>
      </c>
      <c r="S126" s="183">
        <v>0</v>
      </c>
      <c r="T126" s="184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185" t="s">
        <v>163</v>
      </c>
      <c r="AT126" s="185" t="s">
        <v>158</v>
      </c>
      <c r="AU126" s="185" t="s">
        <v>22</v>
      </c>
      <c r="AY126" s="20" t="s">
        <v>156</v>
      </c>
      <c r="BE126" s="186">
        <f>IF(N126="základní",J126,0)</f>
        <v>0</v>
      </c>
      <c r="BF126" s="186">
        <f>IF(N126="snížená",J126,0)</f>
        <v>0</v>
      </c>
      <c r="BG126" s="186">
        <f>IF(N126="zákl. přenesená",J126,0)</f>
        <v>0</v>
      </c>
      <c r="BH126" s="186">
        <f>IF(N126="sníž. přenesená",J126,0)</f>
        <v>0</v>
      </c>
      <c r="BI126" s="186">
        <f>IF(N126="nulová",J126,0)</f>
        <v>0</v>
      </c>
      <c r="BJ126" s="20" t="s">
        <v>81</v>
      </c>
      <c r="BK126" s="186">
        <f>ROUND(I126*H126,2)</f>
        <v>0</v>
      </c>
      <c r="BL126" s="20" t="s">
        <v>163</v>
      </c>
      <c r="BM126" s="185" t="s">
        <v>1305</v>
      </c>
    </row>
    <row r="127" s="2" customFormat="1">
      <c r="A127" s="39"/>
      <c r="B127" s="40"/>
      <c r="C127" s="39"/>
      <c r="D127" s="187" t="s">
        <v>165</v>
      </c>
      <c r="E127" s="39"/>
      <c r="F127" s="188" t="s">
        <v>1306</v>
      </c>
      <c r="G127" s="39"/>
      <c r="H127" s="39"/>
      <c r="I127" s="189"/>
      <c r="J127" s="39"/>
      <c r="K127" s="39"/>
      <c r="L127" s="40"/>
      <c r="M127" s="190"/>
      <c r="N127" s="191"/>
      <c r="O127" s="73"/>
      <c r="P127" s="73"/>
      <c r="Q127" s="73"/>
      <c r="R127" s="73"/>
      <c r="S127" s="73"/>
      <c r="T127" s="74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20" t="s">
        <v>165</v>
      </c>
      <c r="AU127" s="20" t="s">
        <v>22</v>
      </c>
    </row>
    <row r="128" s="13" customFormat="1">
      <c r="A128" s="13"/>
      <c r="B128" s="192"/>
      <c r="C128" s="13"/>
      <c r="D128" s="193" t="s">
        <v>167</v>
      </c>
      <c r="E128" s="194" t="s">
        <v>3</v>
      </c>
      <c r="F128" s="195" t="s">
        <v>1307</v>
      </c>
      <c r="G128" s="13"/>
      <c r="H128" s="196">
        <v>157.905</v>
      </c>
      <c r="I128" s="197"/>
      <c r="J128" s="13"/>
      <c r="K128" s="13"/>
      <c r="L128" s="192"/>
      <c r="M128" s="198"/>
      <c r="N128" s="199"/>
      <c r="O128" s="199"/>
      <c r="P128" s="199"/>
      <c r="Q128" s="199"/>
      <c r="R128" s="199"/>
      <c r="S128" s="199"/>
      <c r="T128" s="200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194" t="s">
        <v>167</v>
      </c>
      <c r="AU128" s="194" t="s">
        <v>22</v>
      </c>
      <c r="AV128" s="13" t="s">
        <v>22</v>
      </c>
      <c r="AW128" s="13" t="s">
        <v>36</v>
      </c>
      <c r="AX128" s="13" t="s">
        <v>74</v>
      </c>
      <c r="AY128" s="194" t="s">
        <v>156</v>
      </c>
    </row>
    <row r="129" s="13" customFormat="1">
      <c r="A129" s="13"/>
      <c r="B129" s="192"/>
      <c r="C129" s="13"/>
      <c r="D129" s="193" t="s">
        <v>167</v>
      </c>
      <c r="E129" s="194" t="s">
        <v>3</v>
      </c>
      <c r="F129" s="195" t="s">
        <v>1308</v>
      </c>
      <c r="G129" s="13"/>
      <c r="H129" s="196">
        <v>20</v>
      </c>
      <c r="I129" s="197"/>
      <c r="J129" s="13"/>
      <c r="K129" s="13"/>
      <c r="L129" s="192"/>
      <c r="M129" s="198"/>
      <c r="N129" s="199"/>
      <c r="O129" s="199"/>
      <c r="P129" s="199"/>
      <c r="Q129" s="199"/>
      <c r="R129" s="199"/>
      <c r="S129" s="199"/>
      <c r="T129" s="200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94" t="s">
        <v>167</v>
      </c>
      <c r="AU129" s="194" t="s">
        <v>22</v>
      </c>
      <c r="AV129" s="13" t="s">
        <v>22</v>
      </c>
      <c r="AW129" s="13" t="s">
        <v>36</v>
      </c>
      <c r="AX129" s="13" t="s">
        <v>74</v>
      </c>
      <c r="AY129" s="194" t="s">
        <v>156</v>
      </c>
    </row>
    <row r="130" s="13" customFormat="1">
      <c r="A130" s="13"/>
      <c r="B130" s="192"/>
      <c r="C130" s="13"/>
      <c r="D130" s="193" t="s">
        <v>167</v>
      </c>
      <c r="E130" s="194" t="s">
        <v>3</v>
      </c>
      <c r="F130" s="195" t="s">
        <v>1309</v>
      </c>
      <c r="G130" s="13"/>
      <c r="H130" s="196">
        <v>-13.484</v>
      </c>
      <c r="I130" s="197"/>
      <c r="J130" s="13"/>
      <c r="K130" s="13"/>
      <c r="L130" s="192"/>
      <c r="M130" s="198"/>
      <c r="N130" s="199"/>
      <c r="O130" s="199"/>
      <c r="P130" s="199"/>
      <c r="Q130" s="199"/>
      <c r="R130" s="199"/>
      <c r="S130" s="199"/>
      <c r="T130" s="200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194" t="s">
        <v>167</v>
      </c>
      <c r="AU130" s="194" t="s">
        <v>22</v>
      </c>
      <c r="AV130" s="13" t="s">
        <v>22</v>
      </c>
      <c r="AW130" s="13" t="s">
        <v>36</v>
      </c>
      <c r="AX130" s="13" t="s">
        <v>74</v>
      </c>
      <c r="AY130" s="194" t="s">
        <v>156</v>
      </c>
    </row>
    <row r="131" s="15" customFormat="1">
      <c r="A131" s="15"/>
      <c r="B131" s="209"/>
      <c r="C131" s="15"/>
      <c r="D131" s="193" t="s">
        <v>167</v>
      </c>
      <c r="E131" s="210" t="s">
        <v>3</v>
      </c>
      <c r="F131" s="211" t="s">
        <v>219</v>
      </c>
      <c r="G131" s="15"/>
      <c r="H131" s="212">
        <v>164.42099999999999</v>
      </c>
      <c r="I131" s="213"/>
      <c r="J131" s="15"/>
      <c r="K131" s="15"/>
      <c r="L131" s="209"/>
      <c r="M131" s="214"/>
      <c r="N131" s="215"/>
      <c r="O131" s="215"/>
      <c r="P131" s="215"/>
      <c r="Q131" s="215"/>
      <c r="R131" s="215"/>
      <c r="S131" s="215"/>
      <c r="T131" s="216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10" t="s">
        <v>167</v>
      </c>
      <c r="AU131" s="210" t="s">
        <v>22</v>
      </c>
      <c r="AV131" s="15" t="s">
        <v>175</v>
      </c>
      <c r="AW131" s="15" t="s">
        <v>36</v>
      </c>
      <c r="AX131" s="15" t="s">
        <v>74</v>
      </c>
      <c r="AY131" s="210" t="s">
        <v>156</v>
      </c>
    </row>
    <row r="132" s="13" customFormat="1">
      <c r="A132" s="13"/>
      <c r="B132" s="192"/>
      <c r="C132" s="13"/>
      <c r="D132" s="193" t="s">
        <v>167</v>
      </c>
      <c r="E132" s="194" t="s">
        <v>3</v>
      </c>
      <c r="F132" s="195" t="s">
        <v>1310</v>
      </c>
      <c r="G132" s="13"/>
      <c r="H132" s="196">
        <v>65.768000000000001</v>
      </c>
      <c r="I132" s="197"/>
      <c r="J132" s="13"/>
      <c r="K132" s="13"/>
      <c r="L132" s="192"/>
      <c r="M132" s="198"/>
      <c r="N132" s="199"/>
      <c r="O132" s="199"/>
      <c r="P132" s="199"/>
      <c r="Q132" s="199"/>
      <c r="R132" s="199"/>
      <c r="S132" s="199"/>
      <c r="T132" s="200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194" t="s">
        <v>167</v>
      </c>
      <c r="AU132" s="194" t="s">
        <v>22</v>
      </c>
      <c r="AV132" s="13" t="s">
        <v>22</v>
      </c>
      <c r="AW132" s="13" t="s">
        <v>36</v>
      </c>
      <c r="AX132" s="13" t="s">
        <v>74</v>
      </c>
      <c r="AY132" s="194" t="s">
        <v>156</v>
      </c>
    </row>
    <row r="133" s="15" customFormat="1">
      <c r="A133" s="15"/>
      <c r="B133" s="209"/>
      <c r="C133" s="15"/>
      <c r="D133" s="193" t="s">
        <v>167</v>
      </c>
      <c r="E133" s="210" t="s">
        <v>3</v>
      </c>
      <c r="F133" s="211" t="s">
        <v>219</v>
      </c>
      <c r="G133" s="15"/>
      <c r="H133" s="212">
        <v>65.768000000000001</v>
      </c>
      <c r="I133" s="213"/>
      <c r="J133" s="15"/>
      <c r="K133" s="15"/>
      <c r="L133" s="209"/>
      <c r="M133" s="214"/>
      <c r="N133" s="215"/>
      <c r="O133" s="215"/>
      <c r="P133" s="215"/>
      <c r="Q133" s="215"/>
      <c r="R133" s="215"/>
      <c r="S133" s="215"/>
      <c r="T133" s="216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10" t="s">
        <v>167</v>
      </c>
      <c r="AU133" s="210" t="s">
        <v>22</v>
      </c>
      <c r="AV133" s="15" t="s">
        <v>175</v>
      </c>
      <c r="AW133" s="15" t="s">
        <v>36</v>
      </c>
      <c r="AX133" s="15" t="s">
        <v>81</v>
      </c>
      <c r="AY133" s="210" t="s">
        <v>156</v>
      </c>
    </row>
    <row r="134" s="2" customFormat="1" ht="24.15" customHeight="1">
      <c r="A134" s="39"/>
      <c r="B134" s="173"/>
      <c r="C134" s="174" t="s">
        <v>209</v>
      </c>
      <c r="D134" s="174" t="s">
        <v>158</v>
      </c>
      <c r="E134" s="175" t="s">
        <v>1311</v>
      </c>
      <c r="F134" s="176" t="s">
        <v>1312</v>
      </c>
      <c r="G134" s="177" t="s">
        <v>212</v>
      </c>
      <c r="H134" s="178">
        <v>65.768000000000001</v>
      </c>
      <c r="I134" s="179"/>
      <c r="J134" s="180">
        <f>ROUND(I134*H134,2)</f>
        <v>0</v>
      </c>
      <c r="K134" s="176" t="s">
        <v>162</v>
      </c>
      <c r="L134" s="40"/>
      <c r="M134" s="181" t="s">
        <v>3</v>
      </c>
      <c r="N134" s="182" t="s">
        <v>45</v>
      </c>
      <c r="O134" s="73"/>
      <c r="P134" s="183">
        <f>O134*H134</f>
        <v>0</v>
      </c>
      <c r="Q134" s="183">
        <v>0</v>
      </c>
      <c r="R134" s="183">
        <f>Q134*H134</f>
        <v>0</v>
      </c>
      <c r="S134" s="183">
        <v>0</v>
      </c>
      <c r="T134" s="184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185" t="s">
        <v>163</v>
      </c>
      <c r="AT134" s="185" t="s">
        <v>158</v>
      </c>
      <c r="AU134" s="185" t="s">
        <v>22</v>
      </c>
      <c r="AY134" s="20" t="s">
        <v>156</v>
      </c>
      <c r="BE134" s="186">
        <f>IF(N134="základní",J134,0)</f>
        <v>0</v>
      </c>
      <c r="BF134" s="186">
        <f>IF(N134="snížená",J134,0)</f>
        <v>0</v>
      </c>
      <c r="BG134" s="186">
        <f>IF(N134="zákl. přenesená",J134,0)</f>
        <v>0</v>
      </c>
      <c r="BH134" s="186">
        <f>IF(N134="sníž. přenesená",J134,0)</f>
        <v>0</v>
      </c>
      <c r="BI134" s="186">
        <f>IF(N134="nulová",J134,0)</f>
        <v>0</v>
      </c>
      <c r="BJ134" s="20" t="s">
        <v>81</v>
      </c>
      <c r="BK134" s="186">
        <f>ROUND(I134*H134,2)</f>
        <v>0</v>
      </c>
      <c r="BL134" s="20" t="s">
        <v>163</v>
      </c>
      <c r="BM134" s="185" t="s">
        <v>1313</v>
      </c>
    </row>
    <row r="135" s="2" customFormat="1">
      <c r="A135" s="39"/>
      <c r="B135" s="40"/>
      <c r="C135" s="39"/>
      <c r="D135" s="187" t="s">
        <v>165</v>
      </c>
      <c r="E135" s="39"/>
      <c r="F135" s="188" t="s">
        <v>1314</v>
      </c>
      <c r="G135" s="39"/>
      <c r="H135" s="39"/>
      <c r="I135" s="189"/>
      <c r="J135" s="39"/>
      <c r="K135" s="39"/>
      <c r="L135" s="40"/>
      <c r="M135" s="190"/>
      <c r="N135" s="191"/>
      <c r="O135" s="73"/>
      <c r="P135" s="73"/>
      <c r="Q135" s="73"/>
      <c r="R135" s="73"/>
      <c r="S135" s="73"/>
      <c r="T135" s="74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20" t="s">
        <v>165</v>
      </c>
      <c r="AU135" s="20" t="s">
        <v>22</v>
      </c>
    </row>
    <row r="136" s="13" customFormat="1">
      <c r="A136" s="13"/>
      <c r="B136" s="192"/>
      <c r="C136" s="13"/>
      <c r="D136" s="193" t="s">
        <v>167</v>
      </c>
      <c r="E136" s="194" t="s">
        <v>3</v>
      </c>
      <c r="F136" s="195" t="s">
        <v>1315</v>
      </c>
      <c r="G136" s="13"/>
      <c r="H136" s="196">
        <v>65.768000000000001</v>
      </c>
      <c r="I136" s="197"/>
      <c r="J136" s="13"/>
      <c r="K136" s="13"/>
      <c r="L136" s="192"/>
      <c r="M136" s="198"/>
      <c r="N136" s="199"/>
      <c r="O136" s="199"/>
      <c r="P136" s="199"/>
      <c r="Q136" s="199"/>
      <c r="R136" s="199"/>
      <c r="S136" s="199"/>
      <c r="T136" s="200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94" t="s">
        <v>167</v>
      </c>
      <c r="AU136" s="194" t="s">
        <v>22</v>
      </c>
      <c r="AV136" s="13" t="s">
        <v>22</v>
      </c>
      <c r="AW136" s="13" t="s">
        <v>36</v>
      </c>
      <c r="AX136" s="13" t="s">
        <v>74</v>
      </c>
      <c r="AY136" s="194" t="s">
        <v>156</v>
      </c>
    </row>
    <row r="137" s="14" customFormat="1">
      <c r="A137" s="14"/>
      <c r="B137" s="201"/>
      <c r="C137" s="14"/>
      <c r="D137" s="193" t="s">
        <v>167</v>
      </c>
      <c r="E137" s="202" t="s">
        <v>3</v>
      </c>
      <c r="F137" s="203" t="s">
        <v>174</v>
      </c>
      <c r="G137" s="14"/>
      <c r="H137" s="204">
        <v>65.768000000000001</v>
      </c>
      <c r="I137" s="205"/>
      <c r="J137" s="14"/>
      <c r="K137" s="14"/>
      <c r="L137" s="201"/>
      <c r="M137" s="206"/>
      <c r="N137" s="207"/>
      <c r="O137" s="207"/>
      <c r="P137" s="207"/>
      <c r="Q137" s="207"/>
      <c r="R137" s="207"/>
      <c r="S137" s="207"/>
      <c r="T137" s="208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02" t="s">
        <v>167</v>
      </c>
      <c r="AU137" s="202" t="s">
        <v>22</v>
      </c>
      <c r="AV137" s="14" t="s">
        <v>163</v>
      </c>
      <c r="AW137" s="14" t="s">
        <v>36</v>
      </c>
      <c r="AX137" s="14" t="s">
        <v>81</v>
      </c>
      <c r="AY137" s="202" t="s">
        <v>156</v>
      </c>
    </row>
    <row r="138" s="2" customFormat="1" ht="24.15" customHeight="1">
      <c r="A138" s="39"/>
      <c r="B138" s="173"/>
      <c r="C138" s="174" t="s">
        <v>221</v>
      </c>
      <c r="D138" s="174" t="s">
        <v>158</v>
      </c>
      <c r="E138" s="175" t="s">
        <v>1316</v>
      </c>
      <c r="F138" s="176" t="s">
        <v>1317</v>
      </c>
      <c r="G138" s="177" t="s">
        <v>212</v>
      </c>
      <c r="H138" s="178">
        <v>32.884</v>
      </c>
      <c r="I138" s="179"/>
      <c r="J138" s="180">
        <f>ROUND(I138*H138,2)</f>
        <v>0</v>
      </c>
      <c r="K138" s="176" t="s">
        <v>162</v>
      </c>
      <c r="L138" s="40"/>
      <c r="M138" s="181" t="s">
        <v>3</v>
      </c>
      <c r="N138" s="182" t="s">
        <v>45</v>
      </c>
      <c r="O138" s="73"/>
      <c r="P138" s="183">
        <f>O138*H138</f>
        <v>0</v>
      </c>
      <c r="Q138" s="183">
        <v>0</v>
      </c>
      <c r="R138" s="183">
        <f>Q138*H138</f>
        <v>0</v>
      </c>
      <c r="S138" s="183">
        <v>0</v>
      </c>
      <c r="T138" s="184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185" t="s">
        <v>163</v>
      </c>
      <c r="AT138" s="185" t="s">
        <v>158</v>
      </c>
      <c r="AU138" s="185" t="s">
        <v>22</v>
      </c>
      <c r="AY138" s="20" t="s">
        <v>156</v>
      </c>
      <c r="BE138" s="186">
        <f>IF(N138="základní",J138,0)</f>
        <v>0</v>
      </c>
      <c r="BF138" s="186">
        <f>IF(N138="snížená",J138,0)</f>
        <v>0</v>
      </c>
      <c r="BG138" s="186">
        <f>IF(N138="zákl. přenesená",J138,0)</f>
        <v>0</v>
      </c>
      <c r="BH138" s="186">
        <f>IF(N138="sníž. přenesená",J138,0)</f>
        <v>0</v>
      </c>
      <c r="BI138" s="186">
        <f>IF(N138="nulová",J138,0)</f>
        <v>0</v>
      </c>
      <c r="BJ138" s="20" t="s">
        <v>81</v>
      </c>
      <c r="BK138" s="186">
        <f>ROUND(I138*H138,2)</f>
        <v>0</v>
      </c>
      <c r="BL138" s="20" t="s">
        <v>163</v>
      </c>
      <c r="BM138" s="185" t="s">
        <v>1318</v>
      </c>
    </row>
    <row r="139" s="2" customFormat="1">
      <c r="A139" s="39"/>
      <c r="B139" s="40"/>
      <c r="C139" s="39"/>
      <c r="D139" s="187" t="s">
        <v>165</v>
      </c>
      <c r="E139" s="39"/>
      <c r="F139" s="188" t="s">
        <v>1319</v>
      </c>
      <c r="G139" s="39"/>
      <c r="H139" s="39"/>
      <c r="I139" s="189"/>
      <c r="J139" s="39"/>
      <c r="K139" s="39"/>
      <c r="L139" s="40"/>
      <c r="M139" s="190"/>
      <c r="N139" s="191"/>
      <c r="O139" s="73"/>
      <c r="P139" s="73"/>
      <c r="Q139" s="73"/>
      <c r="R139" s="73"/>
      <c r="S139" s="73"/>
      <c r="T139" s="74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20" t="s">
        <v>165</v>
      </c>
      <c r="AU139" s="20" t="s">
        <v>22</v>
      </c>
    </row>
    <row r="140" s="13" customFormat="1">
      <c r="A140" s="13"/>
      <c r="B140" s="192"/>
      <c r="C140" s="13"/>
      <c r="D140" s="193" t="s">
        <v>167</v>
      </c>
      <c r="E140" s="194" t="s">
        <v>3</v>
      </c>
      <c r="F140" s="195" t="s">
        <v>1320</v>
      </c>
      <c r="G140" s="13"/>
      <c r="H140" s="196">
        <v>32.884</v>
      </c>
      <c r="I140" s="197"/>
      <c r="J140" s="13"/>
      <c r="K140" s="13"/>
      <c r="L140" s="192"/>
      <c r="M140" s="198"/>
      <c r="N140" s="199"/>
      <c r="O140" s="199"/>
      <c r="P140" s="199"/>
      <c r="Q140" s="199"/>
      <c r="R140" s="199"/>
      <c r="S140" s="199"/>
      <c r="T140" s="200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194" t="s">
        <v>167</v>
      </c>
      <c r="AU140" s="194" t="s">
        <v>22</v>
      </c>
      <c r="AV140" s="13" t="s">
        <v>22</v>
      </c>
      <c r="AW140" s="13" t="s">
        <v>36</v>
      </c>
      <c r="AX140" s="13" t="s">
        <v>74</v>
      </c>
      <c r="AY140" s="194" t="s">
        <v>156</v>
      </c>
    </row>
    <row r="141" s="14" customFormat="1">
      <c r="A141" s="14"/>
      <c r="B141" s="201"/>
      <c r="C141" s="14"/>
      <c r="D141" s="193" t="s">
        <v>167</v>
      </c>
      <c r="E141" s="202" t="s">
        <v>3</v>
      </c>
      <c r="F141" s="203" t="s">
        <v>174</v>
      </c>
      <c r="G141" s="14"/>
      <c r="H141" s="204">
        <v>32.884</v>
      </c>
      <c r="I141" s="205"/>
      <c r="J141" s="14"/>
      <c r="K141" s="14"/>
      <c r="L141" s="201"/>
      <c r="M141" s="206"/>
      <c r="N141" s="207"/>
      <c r="O141" s="207"/>
      <c r="P141" s="207"/>
      <c r="Q141" s="207"/>
      <c r="R141" s="207"/>
      <c r="S141" s="207"/>
      <c r="T141" s="208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02" t="s">
        <v>167</v>
      </c>
      <c r="AU141" s="202" t="s">
        <v>22</v>
      </c>
      <c r="AV141" s="14" t="s">
        <v>163</v>
      </c>
      <c r="AW141" s="14" t="s">
        <v>36</v>
      </c>
      <c r="AX141" s="14" t="s">
        <v>81</v>
      </c>
      <c r="AY141" s="202" t="s">
        <v>156</v>
      </c>
    </row>
    <row r="142" s="2" customFormat="1" ht="24.15" customHeight="1">
      <c r="A142" s="39"/>
      <c r="B142" s="173"/>
      <c r="C142" s="174" t="s">
        <v>227</v>
      </c>
      <c r="D142" s="174" t="s">
        <v>158</v>
      </c>
      <c r="E142" s="175" t="s">
        <v>234</v>
      </c>
      <c r="F142" s="176" t="s">
        <v>235</v>
      </c>
      <c r="G142" s="177" t="s">
        <v>212</v>
      </c>
      <c r="H142" s="178">
        <v>8.2210000000000001</v>
      </c>
      <c r="I142" s="179"/>
      <c r="J142" s="180">
        <f>ROUND(I142*H142,2)</f>
        <v>0</v>
      </c>
      <c r="K142" s="176" t="s">
        <v>162</v>
      </c>
      <c r="L142" s="40"/>
      <c r="M142" s="181" t="s">
        <v>3</v>
      </c>
      <c r="N142" s="182" t="s">
        <v>45</v>
      </c>
      <c r="O142" s="73"/>
      <c r="P142" s="183">
        <f>O142*H142</f>
        <v>0</v>
      </c>
      <c r="Q142" s="183">
        <v>0</v>
      </c>
      <c r="R142" s="183">
        <f>Q142*H142</f>
        <v>0</v>
      </c>
      <c r="S142" s="183">
        <v>0</v>
      </c>
      <c r="T142" s="184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185" t="s">
        <v>163</v>
      </c>
      <c r="AT142" s="185" t="s">
        <v>158</v>
      </c>
      <c r="AU142" s="185" t="s">
        <v>22</v>
      </c>
      <c r="AY142" s="20" t="s">
        <v>156</v>
      </c>
      <c r="BE142" s="186">
        <f>IF(N142="základní",J142,0)</f>
        <v>0</v>
      </c>
      <c r="BF142" s="186">
        <f>IF(N142="snížená",J142,0)</f>
        <v>0</v>
      </c>
      <c r="BG142" s="186">
        <f>IF(N142="zákl. přenesená",J142,0)</f>
        <v>0</v>
      </c>
      <c r="BH142" s="186">
        <f>IF(N142="sníž. přenesená",J142,0)</f>
        <v>0</v>
      </c>
      <c r="BI142" s="186">
        <f>IF(N142="nulová",J142,0)</f>
        <v>0</v>
      </c>
      <c r="BJ142" s="20" t="s">
        <v>81</v>
      </c>
      <c r="BK142" s="186">
        <f>ROUND(I142*H142,2)</f>
        <v>0</v>
      </c>
      <c r="BL142" s="20" t="s">
        <v>163</v>
      </c>
      <c r="BM142" s="185" t="s">
        <v>1321</v>
      </c>
    </row>
    <row r="143" s="2" customFormat="1">
      <c r="A143" s="39"/>
      <c r="B143" s="40"/>
      <c r="C143" s="39"/>
      <c r="D143" s="187" t="s">
        <v>165</v>
      </c>
      <c r="E143" s="39"/>
      <c r="F143" s="188" t="s">
        <v>237</v>
      </c>
      <c r="G143" s="39"/>
      <c r="H143" s="39"/>
      <c r="I143" s="189"/>
      <c r="J143" s="39"/>
      <c r="K143" s="39"/>
      <c r="L143" s="40"/>
      <c r="M143" s="190"/>
      <c r="N143" s="191"/>
      <c r="O143" s="73"/>
      <c r="P143" s="73"/>
      <c r="Q143" s="73"/>
      <c r="R143" s="73"/>
      <c r="S143" s="73"/>
      <c r="T143" s="74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20" t="s">
        <v>165</v>
      </c>
      <c r="AU143" s="20" t="s">
        <v>22</v>
      </c>
    </row>
    <row r="144" s="13" customFormat="1">
      <c r="A144" s="13"/>
      <c r="B144" s="192"/>
      <c r="C144" s="13"/>
      <c r="D144" s="193" t="s">
        <v>167</v>
      </c>
      <c r="E144" s="194" t="s">
        <v>3</v>
      </c>
      <c r="F144" s="195" t="s">
        <v>1322</v>
      </c>
      <c r="G144" s="13"/>
      <c r="H144" s="196">
        <v>8.2210000000000001</v>
      </c>
      <c r="I144" s="197"/>
      <c r="J144" s="13"/>
      <c r="K144" s="13"/>
      <c r="L144" s="192"/>
      <c r="M144" s="198"/>
      <c r="N144" s="199"/>
      <c r="O144" s="199"/>
      <c r="P144" s="199"/>
      <c r="Q144" s="199"/>
      <c r="R144" s="199"/>
      <c r="S144" s="199"/>
      <c r="T144" s="200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194" t="s">
        <v>167</v>
      </c>
      <c r="AU144" s="194" t="s">
        <v>22</v>
      </c>
      <c r="AV144" s="13" t="s">
        <v>22</v>
      </c>
      <c r="AW144" s="13" t="s">
        <v>36</v>
      </c>
      <c r="AX144" s="13" t="s">
        <v>74</v>
      </c>
      <c r="AY144" s="194" t="s">
        <v>156</v>
      </c>
    </row>
    <row r="145" s="14" customFormat="1">
      <c r="A145" s="14"/>
      <c r="B145" s="201"/>
      <c r="C145" s="14"/>
      <c r="D145" s="193" t="s">
        <v>167</v>
      </c>
      <c r="E145" s="202" t="s">
        <v>3</v>
      </c>
      <c r="F145" s="203" t="s">
        <v>174</v>
      </c>
      <c r="G145" s="14"/>
      <c r="H145" s="204">
        <v>8.2210000000000001</v>
      </c>
      <c r="I145" s="205"/>
      <c r="J145" s="14"/>
      <c r="K145" s="14"/>
      <c r="L145" s="201"/>
      <c r="M145" s="206"/>
      <c r="N145" s="207"/>
      <c r="O145" s="207"/>
      <c r="P145" s="207"/>
      <c r="Q145" s="207"/>
      <c r="R145" s="207"/>
      <c r="S145" s="207"/>
      <c r="T145" s="208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02" t="s">
        <v>167</v>
      </c>
      <c r="AU145" s="202" t="s">
        <v>22</v>
      </c>
      <c r="AV145" s="14" t="s">
        <v>163</v>
      </c>
      <c r="AW145" s="14" t="s">
        <v>36</v>
      </c>
      <c r="AX145" s="14" t="s">
        <v>81</v>
      </c>
      <c r="AY145" s="202" t="s">
        <v>156</v>
      </c>
    </row>
    <row r="146" s="2" customFormat="1" ht="21.75" customHeight="1">
      <c r="A146" s="39"/>
      <c r="B146" s="173"/>
      <c r="C146" s="174" t="s">
        <v>233</v>
      </c>
      <c r="D146" s="174" t="s">
        <v>158</v>
      </c>
      <c r="E146" s="175" t="s">
        <v>1323</v>
      </c>
      <c r="F146" s="176" t="s">
        <v>1324</v>
      </c>
      <c r="G146" s="177" t="s">
        <v>205</v>
      </c>
      <c r="H146" s="178">
        <v>40</v>
      </c>
      <c r="I146" s="179"/>
      <c r="J146" s="180">
        <f>ROUND(I146*H146,2)</f>
        <v>0</v>
      </c>
      <c r="K146" s="176" t="s">
        <v>162</v>
      </c>
      <c r="L146" s="40"/>
      <c r="M146" s="181" t="s">
        <v>3</v>
      </c>
      <c r="N146" s="182" t="s">
        <v>45</v>
      </c>
      <c r="O146" s="73"/>
      <c r="P146" s="183">
        <f>O146*H146</f>
        <v>0</v>
      </c>
      <c r="Q146" s="183">
        <v>0.00084000000000000003</v>
      </c>
      <c r="R146" s="183">
        <f>Q146*H146</f>
        <v>0.033600000000000005</v>
      </c>
      <c r="S146" s="183">
        <v>0</v>
      </c>
      <c r="T146" s="184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185" t="s">
        <v>163</v>
      </c>
      <c r="AT146" s="185" t="s">
        <v>158</v>
      </c>
      <c r="AU146" s="185" t="s">
        <v>22</v>
      </c>
      <c r="AY146" s="20" t="s">
        <v>156</v>
      </c>
      <c r="BE146" s="186">
        <f>IF(N146="základní",J146,0)</f>
        <v>0</v>
      </c>
      <c r="BF146" s="186">
        <f>IF(N146="snížená",J146,0)</f>
        <v>0</v>
      </c>
      <c r="BG146" s="186">
        <f>IF(N146="zákl. přenesená",J146,0)</f>
        <v>0</v>
      </c>
      <c r="BH146" s="186">
        <f>IF(N146="sníž. přenesená",J146,0)</f>
        <v>0</v>
      </c>
      <c r="BI146" s="186">
        <f>IF(N146="nulová",J146,0)</f>
        <v>0</v>
      </c>
      <c r="BJ146" s="20" t="s">
        <v>81</v>
      </c>
      <c r="BK146" s="186">
        <f>ROUND(I146*H146,2)</f>
        <v>0</v>
      </c>
      <c r="BL146" s="20" t="s">
        <v>163</v>
      </c>
      <c r="BM146" s="185" t="s">
        <v>1325</v>
      </c>
    </row>
    <row r="147" s="2" customFormat="1">
      <c r="A147" s="39"/>
      <c r="B147" s="40"/>
      <c r="C147" s="39"/>
      <c r="D147" s="187" t="s">
        <v>165</v>
      </c>
      <c r="E147" s="39"/>
      <c r="F147" s="188" t="s">
        <v>1326</v>
      </c>
      <c r="G147" s="39"/>
      <c r="H147" s="39"/>
      <c r="I147" s="189"/>
      <c r="J147" s="39"/>
      <c r="K147" s="39"/>
      <c r="L147" s="40"/>
      <c r="M147" s="190"/>
      <c r="N147" s="191"/>
      <c r="O147" s="73"/>
      <c r="P147" s="73"/>
      <c r="Q147" s="73"/>
      <c r="R147" s="73"/>
      <c r="S147" s="73"/>
      <c r="T147" s="74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20" t="s">
        <v>165</v>
      </c>
      <c r="AU147" s="20" t="s">
        <v>22</v>
      </c>
    </row>
    <row r="148" s="13" customFormat="1">
      <c r="A148" s="13"/>
      <c r="B148" s="192"/>
      <c r="C148" s="13"/>
      <c r="D148" s="193" t="s">
        <v>167</v>
      </c>
      <c r="E148" s="194" t="s">
        <v>3</v>
      </c>
      <c r="F148" s="195" t="s">
        <v>1327</v>
      </c>
      <c r="G148" s="13"/>
      <c r="H148" s="196">
        <v>40</v>
      </c>
      <c r="I148" s="197"/>
      <c r="J148" s="13"/>
      <c r="K148" s="13"/>
      <c r="L148" s="192"/>
      <c r="M148" s="198"/>
      <c r="N148" s="199"/>
      <c r="O148" s="199"/>
      <c r="P148" s="199"/>
      <c r="Q148" s="199"/>
      <c r="R148" s="199"/>
      <c r="S148" s="199"/>
      <c r="T148" s="200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94" t="s">
        <v>167</v>
      </c>
      <c r="AU148" s="194" t="s">
        <v>22</v>
      </c>
      <c r="AV148" s="13" t="s">
        <v>22</v>
      </c>
      <c r="AW148" s="13" t="s">
        <v>36</v>
      </c>
      <c r="AX148" s="13" t="s">
        <v>74</v>
      </c>
      <c r="AY148" s="194" t="s">
        <v>156</v>
      </c>
    </row>
    <row r="149" s="14" customFormat="1">
      <c r="A149" s="14"/>
      <c r="B149" s="201"/>
      <c r="C149" s="14"/>
      <c r="D149" s="193" t="s">
        <v>167</v>
      </c>
      <c r="E149" s="202" t="s">
        <v>3</v>
      </c>
      <c r="F149" s="203" t="s">
        <v>174</v>
      </c>
      <c r="G149" s="14"/>
      <c r="H149" s="204">
        <v>40</v>
      </c>
      <c r="I149" s="205"/>
      <c r="J149" s="14"/>
      <c r="K149" s="14"/>
      <c r="L149" s="201"/>
      <c r="M149" s="206"/>
      <c r="N149" s="207"/>
      <c r="O149" s="207"/>
      <c r="P149" s="207"/>
      <c r="Q149" s="207"/>
      <c r="R149" s="207"/>
      <c r="S149" s="207"/>
      <c r="T149" s="208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02" t="s">
        <v>167</v>
      </c>
      <c r="AU149" s="202" t="s">
        <v>22</v>
      </c>
      <c r="AV149" s="14" t="s">
        <v>163</v>
      </c>
      <c r="AW149" s="14" t="s">
        <v>36</v>
      </c>
      <c r="AX149" s="14" t="s">
        <v>81</v>
      </c>
      <c r="AY149" s="202" t="s">
        <v>156</v>
      </c>
    </row>
    <row r="150" s="2" customFormat="1" ht="24.15" customHeight="1">
      <c r="A150" s="39"/>
      <c r="B150" s="173"/>
      <c r="C150" s="174" t="s">
        <v>239</v>
      </c>
      <c r="D150" s="174" t="s">
        <v>158</v>
      </c>
      <c r="E150" s="175" t="s">
        <v>1328</v>
      </c>
      <c r="F150" s="176" t="s">
        <v>1329</v>
      </c>
      <c r="G150" s="177" t="s">
        <v>205</v>
      </c>
      <c r="H150" s="178">
        <v>132</v>
      </c>
      <c r="I150" s="179"/>
      <c r="J150" s="180">
        <f>ROUND(I150*H150,2)</f>
        <v>0</v>
      </c>
      <c r="K150" s="176" t="s">
        <v>162</v>
      </c>
      <c r="L150" s="40"/>
      <c r="M150" s="181" t="s">
        <v>3</v>
      </c>
      <c r="N150" s="182" t="s">
        <v>45</v>
      </c>
      <c r="O150" s="73"/>
      <c r="P150" s="183">
        <f>O150*H150</f>
        <v>0</v>
      </c>
      <c r="Q150" s="183">
        <v>0.00084999999999999995</v>
      </c>
      <c r="R150" s="183">
        <f>Q150*H150</f>
        <v>0.11219999999999999</v>
      </c>
      <c r="S150" s="183">
        <v>0</v>
      </c>
      <c r="T150" s="184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185" t="s">
        <v>163</v>
      </c>
      <c r="AT150" s="185" t="s">
        <v>158</v>
      </c>
      <c r="AU150" s="185" t="s">
        <v>22</v>
      </c>
      <c r="AY150" s="20" t="s">
        <v>156</v>
      </c>
      <c r="BE150" s="186">
        <f>IF(N150="základní",J150,0)</f>
        <v>0</v>
      </c>
      <c r="BF150" s="186">
        <f>IF(N150="snížená",J150,0)</f>
        <v>0</v>
      </c>
      <c r="BG150" s="186">
        <f>IF(N150="zákl. přenesená",J150,0)</f>
        <v>0</v>
      </c>
      <c r="BH150" s="186">
        <f>IF(N150="sníž. přenesená",J150,0)</f>
        <v>0</v>
      </c>
      <c r="BI150" s="186">
        <f>IF(N150="nulová",J150,0)</f>
        <v>0</v>
      </c>
      <c r="BJ150" s="20" t="s">
        <v>81</v>
      </c>
      <c r="BK150" s="186">
        <f>ROUND(I150*H150,2)</f>
        <v>0</v>
      </c>
      <c r="BL150" s="20" t="s">
        <v>163</v>
      </c>
      <c r="BM150" s="185" t="s">
        <v>1330</v>
      </c>
    </row>
    <row r="151" s="2" customFormat="1">
      <c r="A151" s="39"/>
      <c r="B151" s="40"/>
      <c r="C151" s="39"/>
      <c r="D151" s="187" t="s">
        <v>165</v>
      </c>
      <c r="E151" s="39"/>
      <c r="F151" s="188" t="s">
        <v>1331</v>
      </c>
      <c r="G151" s="39"/>
      <c r="H151" s="39"/>
      <c r="I151" s="189"/>
      <c r="J151" s="39"/>
      <c r="K151" s="39"/>
      <c r="L151" s="40"/>
      <c r="M151" s="190"/>
      <c r="N151" s="191"/>
      <c r="O151" s="73"/>
      <c r="P151" s="73"/>
      <c r="Q151" s="73"/>
      <c r="R151" s="73"/>
      <c r="S151" s="73"/>
      <c r="T151" s="74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20" t="s">
        <v>165</v>
      </c>
      <c r="AU151" s="20" t="s">
        <v>22</v>
      </c>
    </row>
    <row r="152" s="13" customFormat="1">
      <c r="A152" s="13"/>
      <c r="B152" s="192"/>
      <c r="C152" s="13"/>
      <c r="D152" s="193" t="s">
        <v>167</v>
      </c>
      <c r="E152" s="194" t="s">
        <v>3</v>
      </c>
      <c r="F152" s="195" t="s">
        <v>1332</v>
      </c>
      <c r="G152" s="13"/>
      <c r="H152" s="196">
        <v>132</v>
      </c>
      <c r="I152" s="197"/>
      <c r="J152" s="13"/>
      <c r="K152" s="13"/>
      <c r="L152" s="192"/>
      <c r="M152" s="198"/>
      <c r="N152" s="199"/>
      <c r="O152" s="199"/>
      <c r="P152" s="199"/>
      <c r="Q152" s="199"/>
      <c r="R152" s="199"/>
      <c r="S152" s="199"/>
      <c r="T152" s="200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194" t="s">
        <v>167</v>
      </c>
      <c r="AU152" s="194" t="s">
        <v>22</v>
      </c>
      <c r="AV152" s="13" t="s">
        <v>22</v>
      </c>
      <c r="AW152" s="13" t="s">
        <v>36</v>
      </c>
      <c r="AX152" s="13" t="s">
        <v>74</v>
      </c>
      <c r="AY152" s="194" t="s">
        <v>156</v>
      </c>
    </row>
    <row r="153" s="14" customFormat="1">
      <c r="A153" s="14"/>
      <c r="B153" s="201"/>
      <c r="C153" s="14"/>
      <c r="D153" s="193" t="s">
        <v>167</v>
      </c>
      <c r="E153" s="202" t="s">
        <v>3</v>
      </c>
      <c r="F153" s="203" t="s">
        <v>174</v>
      </c>
      <c r="G153" s="14"/>
      <c r="H153" s="204">
        <v>132</v>
      </c>
      <c r="I153" s="205"/>
      <c r="J153" s="14"/>
      <c r="K153" s="14"/>
      <c r="L153" s="201"/>
      <c r="M153" s="206"/>
      <c r="N153" s="207"/>
      <c r="O153" s="207"/>
      <c r="P153" s="207"/>
      <c r="Q153" s="207"/>
      <c r="R153" s="207"/>
      <c r="S153" s="207"/>
      <c r="T153" s="208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02" t="s">
        <v>167</v>
      </c>
      <c r="AU153" s="202" t="s">
        <v>22</v>
      </c>
      <c r="AV153" s="14" t="s">
        <v>163</v>
      </c>
      <c r="AW153" s="14" t="s">
        <v>36</v>
      </c>
      <c r="AX153" s="14" t="s">
        <v>81</v>
      </c>
      <c r="AY153" s="202" t="s">
        <v>156</v>
      </c>
    </row>
    <row r="154" s="2" customFormat="1" ht="24.15" customHeight="1">
      <c r="A154" s="39"/>
      <c r="B154" s="173"/>
      <c r="C154" s="174" t="s">
        <v>244</v>
      </c>
      <c r="D154" s="174" t="s">
        <v>158</v>
      </c>
      <c r="E154" s="175" t="s">
        <v>1333</v>
      </c>
      <c r="F154" s="176" t="s">
        <v>1334</v>
      </c>
      <c r="G154" s="177" t="s">
        <v>205</v>
      </c>
      <c r="H154" s="178">
        <v>40</v>
      </c>
      <c r="I154" s="179"/>
      <c r="J154" s="180">
        <f>ROUND(I154*H154,2)</f>
        <v>0</v>
      </c>
      <c r="K154" s="176" t="s">
        <v>162</v>
      </c>
      <c r="L154" s="40"/>
      <c r="M154" s="181" t="s">
        <v>3</v>
      </c>
      <c r="N154" s="182" t="s">
        <v>45</v>
      </c>
      <c r="O154" s="73"/>
      <c r="P154" s="183">
        <f>O154*H154</f>
        <v>0</v>
      </c>
      <c r="Q154" s="183">
        <v>0</v>
      </c>
      <c r="R154" s="183">
        <f>Q154*H154</f>
        <v>0</v>
      </c>
      <c r="S154" s="183">
        <v>0</v>
      </c>
      <c r="T154" s="184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185" t="s">
        <v>163</v>
      </c>
      <c r="AT154" s="185" t="s">
        <v>158</v>
      </c>
      <c r="AU154" s="185" t="s">
        <v>22</v>
      </c>
      <c r="AY154" s="20" t="s">
        <v>156</v>
      </c>
      <c r="BE154" s="186">
        <f>IF(N154="základní",J154,0)</f>
        <v>0</v>
      </c>
      <c r="BF154" s="186">
        <f>IF(N154="snížená",J154,0)</f>
        <v>0</v>
      </c>
      <c r="BG154" s="186">
        <f>IF(N154="zákl. přenesená",J154,0)</f>
        <v>0</v>
      </c>
      <c r="BH154" s="186">
        <f>IF(N154="sníž. přenesená",J154,0)</f>
        <v>0</v>
      </c>
      <c r="BI154" s="186">
        <f>IF(N154="nulová",J154,0)</f>
        <v>0</v>
      </c>
      <c r="BJ154" s="20" t="s">
        <v>81</v>
      </c>
      <c r="BK154" s="186">
        <f>ROUND(I154*H154,2)</f>
        <v>0</v>
      </c>
      <c r="BL154" s="20" t="s">
        <v>163</v>
      </c>
      <c r="BM154" s="185" t="s">
        <v>1335</v>
      </c>
    </row>
    <row r="155" s="2" customFormat="1">
      <c r="A155" s="39"/>
      <c r="B155" s="40"/>
      <c r="C155" s="39"/>
      <c r="D155" s="187" t="s">
        <v>165</v>
      </c>
      <c r="E155" s="39"/>
      <c r="F155" s="188" t="s">
        <v>1336</v>
      </c>
      <c r="G155" s="39"/>
      <c r="H155" s="39"/>
      <c r="I155" s="189"/>
      <c r="J155" s="39"/>
      <c r="K155" s="39"/>
      <c r="L155" s="40"/>
      <c r="M155" s="190"/>
      <c r="N155" s="191"/>
      <c r="O155" s="73"/>
      <c r="P155" s="73"/>
      <c r="Q155" s="73"/>
      <c r="R155" s="73"/>
      <c r="S155" s="73"/>
      <c r="T155" s="74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20" t="s">
        <v>165</v>
      </c>
      <c r="AU155" s="20" t="s">
        <v>22</v>
      </c>
    </row>
    <row r="156" s="2" customFormat="1" ht="24.15" customHeight="1">
      <c r="A156" s="39"/>
      <c r="B156" s="173"/>
      <c r="C156" s="174" t="s">
        <v>9</v>
      </c>
      <c r="D156" s="174" t="s">
        <v>158</v>
      </c>
      <c r="E156" s="175" t="s">
        <v>1337</v>
      </c>
      <c r="F156" s="176" t="s">
        <v>1338</v>
      </c>
      <c r="G156" s="177" t="s">
        <v>205</v>
      </c>
      <c r="H156" s="178">
        <v>132</v>
      </c>
      <c r="I156" s="179"/>
      <c r="J156" s="180">
        <f>ROUND(I156*H156,2)</f>
        <v>0</v>
      </c>
      <c r="K156" s="176" t="s">
        <v>162</v>
      </c>
      <c r="L156" s="40"/>
      <c r="M156" s="181" t="s">
        <v>3</v>
      </c>
      <c r="N156" s="182" t="s">
        <v>45</v>
      </c>
      <c r="O156" s="73"/>
      <c r="P156" s="183">
        <f>O156*H156</f>
        <v>0</v>
      </c>
      <c r="Q156" s="183">
        <v>0</v>
      </c>
      <c r="R156" s="183">
        <f>Q156*H156</f>
        <v>0</v>
      </c>
      <c r="S156" s="183">
        <v>0</v>
      </c>
      <c r="T156" s="184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185" t="s">
        <v>163</v>
      </c>
      <c r="AT156" s="185" t="s">
        <v>158</v>
      </c>
      <c r="AU156" s="185" t="s">
        <v>22</v>
      </c>
      <c r="AY156" s="20" t="s">
        <v>156</v>
      </c>
      <c r="BE156" s="186">
        <f>IF(N156="základní",J156,0)</f>
        <v>0</v>
      </c>
      <c r="BF156" s="186">
        <f>IF(N156="snížená",J156,0)</f>
        <v>0</v>
      </c>
      <c r="BG156" s="186">
        <f>IF(N156="zákl. přenesená",J156,0)</f>
        <v>0</v>
      </c>
      <c r="BH156" s="186">
        <f>IF(N156="sníž. přenesená",J156,0)</f>
        <v>0</v>
      </c>
      <c r="BI156" s="186">
        <f>IF(N156="nulová",J156,0)</f>
        <v>0</v>
      </c>
      <c r="BJ156" s="20" t="s">
        <v>81</v>
      </c>
      <c r="BK156" s="186">
        <f>ROUND(I156*H156,2)</f>
        <v>0</v>
      </c>
      <c r="BL156" s="20" t="s">
        <v>163</v>
      </c>
      <c r="BM156" s="185" t="s">
        <v>1339</v>
      </c>
    </row>
    <row r="157" s="2" customFormat="1">
      <c r="A157" s="39"/>
      <c r="B157" s="40"/>
      <c r="C157" s="39"/>
      <c r="D157" s="187" t="s">
        <v>165</v>
      </c>
      <c r="E157" s="39"/>
      <c r="F157" s="188" t="s">
        <v>1340</v>
      </c>
      <c r="G157" s="39"/>
      <c r="H157" s="39"/>
      <c r="I157" s="189"/>
      <c r="J157" s="39"/>
      <c r="K157" s="39"/>
      <c r="L157" s="40"/>
      <c r="M157" s="190"/>
      <c r="N157" s="191"/>
      <c r="O157" s="73"/>
      <c r="P157" s="73"/>
      <c r="Q157" s="73"/>
      <c r="R157" s="73"/>
      <c r="S157" s="73"/>
      <c r="T157" s="74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20" t="s">
        <v>165</v>
      </c>
      <c r="AU157" s="20" t="s">
        <v>22</v>
      </c>
    </row>
    <row r="158" s="2" customFormat="1" ht="37.8" customHeight="1">
      <c r="A158" s="39"/>
      <c r="B158" s="173"/>
      <c r="C158" s="174" t="s">
        <v>254</v>
      </c>
      <c r="D158" s="174" t="s">
        <v>158</v>
      </c>
      <c r="E158" s="175" t="s">
        <v>268</v>
      </c>
      <c r="F158" s="176" t="s">
        <v>269</v>
      </c>
      <c r="G158" s="177" t="s">
        <v>212</v>
      </c>
      <c r="H158" s="178">
        <v>155.45099999999999</v>
      </c>
      <c r="I158" s="179"/>
      <c r="J158" s="180">
        <f>ROUND(I158*H158,2)</f>
        <v>0</v>
      </c>
      <c r="K158" s="176" t="s">
        <v>162</v>
      </c>
      <c r="L158" s="40"/>
      <c r="M158" s="181" t="s">
        <v>3</v>
      </c>
      <c r="N158" s="182" t="s">
        <v>45</v>
      </c>
      <c r="O158" s="73"/>
      <c r="P158" s="183">
        <f>O158*H158</f>
        <v>0</v>
      </c>
      <c r="Q158" s="183">
        <v>0</v>
      </c>
      <c r="R158" s="183">
        <f>Q158*H158</f>
        <v>0</v>
      </c>
      <c r="S158" s="183">
        <v>0</v>
      </c>
      <c r="T158" s="184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185" t="s">
        <v>163</v>
      </c>
      <c r="AT158" s="185" t="s">
        <v>158</v>
      </c>
      <c r="AU158" s="185" t="s">
        <v>22</v>
      </c>
      <c r="AY158" s="20" t="s">
        <v>156</v>
      </c>
      <c r="BE158" s="186">
        <f>IF(N158="základní",J158,0)</f>
        <v>0</v>
      </c>
      <c r="BF158" s="186">
        <f>IF(N158="snížená",J158,0)</f>
        <v>0</v>
      </c>
      <c r="BG158" s="186">
        <f>IF(N158="zákl. přenesená",J158,0)</f>
        <v>0</v>
      </c>
      <c r="BH158" s="186">
        <f>IF(N158="sníž. přenesená",J158,0)</f>
        <v>0</v>
      </c>
      <c r="BI158" s="186">
        <f>IF(N158="nulová",J158,0)</f>
        <v>0</v>
      </c>
      <c r="BJ158" s="20" t="s">
        <v>81</v>
      </c>
      <c r="BK158" s="186">
        <f>ROUND(I158*H158,2)</f>
        <v>0</v>
      </c>
      <c r="BL158" s="20" t="s">
        <v>163</v>
      </c>
      <c r="BM158" s="185" t="s">
        <v>1341</v>
      </c>
    </row>
    <row r="159" s="2" customFormat="1">
      <c r="A159" s="39"/>
      <c r="B159" s="40"/>
      <c r="C159" s="39"/>
      <c r="D159" s="187" t="s">
        <v>165</v>
      </c>
      <c r="E159" s="39"/>
      <c r="F159" s="188" t="s">
        <v>271</v>
      </c>
      <c r="G159" s="39"/>
      <c r="H159" s="39"/>
      <c r="I159" s="189"/>
      <c r="J159" s="39"/>
      <c r="K159" s="39"/>
      <c r="L159" s="40"/>
      <c r="M159" s="190"/>
      <c r="N159" s="191"/>
      <c r="O159" s="73"/>
      <c r="P159" s="73"/>
      <c r="Q159" s="73"/>
      <c r="R159" s="73"/>
      <c r="S159" s="73"/>
      <c r="T159" s="74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20" t="s">
        <v>165</v>
      </c>
      <c r="AU159" s="20" t="s">
        <v>22</v>
      </c>
    </row>
    <row r="160" s="13" customFormat="1">
      <c r="A160" s="13"/>
      <c r="B160" s="192"/>
      <c r="C160" s="13"/>
      <c r="D160" s="193" t="s">
        <v>167</v>
      </c>
      <c r="E160" s="194" t="s">
        <v>3</v>
      </c>
      <c r="F160" s="195" t="s">
        <v>1342</v>
      </c>
      <c r="G160" s="13"/>
      <c r="H160" s="196">
        <v>155.45099999999999</v>
      </c>
      <c r="I160" s="197"/>
      <c r="J160" s="13"/>
      <c r="K160" s="13"/>
      <c r="L160" s="192"/>
      <c r="M160" s="198"/>
      <c r="N160" s="199"/>
      <c r="O160" s="199"/>
      <c r="P160" s="199"/>
      <c r="Q160" s="199"/>
      <c r="R160" s="199"/>
      <c r="S160" s="199"/>
      <c r="T160" s="200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94" t="s">
        <v>167</v>
      </c>
      <c r="AU160" s="194" t="s">
        <v>22</v>
      </c>
      <c r="AV160" s="13" t="s">
        <v>22</v>
      </c>
      <c r="AW160" s="13" t="s">
        <v>36</v>
      </c>
      <c r="AX160" s="13" t="s">
        <v>74</v>
      </c>
      <c r="AY160" s="194" t="s">
        <v>156</v>
      </c>
    </row>
    <row r="161" s="14" customFormat="1">
      <c r="A161" s="14"/>
      <c r="B161" s="201"/>
      <c r="C161" s="14"/>
      <c r="D161" s="193" t="s">
        <v>167</v>
      </c>
      <c r="E161" s="202" t="s">
        <v>3</v>
      </c>
      <c r="F161" s="203" t="s">
        <v>174</v>
      </c>
      <c r="G161" s="14"/>
      <c r="H161" s="204">
        <v>155.45099999999999</v>
      </c>
      <c r="I161" s="205"/>
      <c r="J161" s="14"/>
      <c r="K161" s="14"/>
      <c r="L161" s="201"/>
      <c r="M161" s="206"/>
      <c r="N161" s="207"/>
      <c r="O161" s="207"/>
      <c r="P161" s="207"/>
      <c r="Q161" s="207"/>
      <c r="R161" s="207"/>
      <c r="S161" s="207"/>
      <c r="T161" s="208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02" t="s">
        <v>167</v>
      </c>
      <c r="AU161" s="202" t="s">
        <v>22</v>
      </c>
      <c r="AV161" s="14" t="s">
        <v>163</v>
      </c>
      <c r="AW161" s="14" t="s">
        <v>36</v>
      </c>
      <c r="AX161" s="14" t="s">
        <v>81</v>
      </c>
      <c r="AY161" s="202" t="s">
        <v>156</v>
      </c>
    </row>
    <row r="162" s="2" customFormat="1" ht="37.8" customHeight="1">
      <c r="A162" s="39"/>
      <c r="B162" s="173"/>
      <c r="C162" s="174" t="s">
        <v>262</v>
      </c>
      <c r="D162" s="174" t="s">
        <v>158</v>
      </c>
      <c r="E162" s="175" t="s">
        <v>274</v>
      </c>
      <c r="F162" s="176" t="s">
        <v>275</v>
      </c>
      <c r="G162" s="177" t="s">
        <v>212</v>
      </c>
      <c r="H162" s="178">
        <v>38.863</v>
      </c>
      <c r="I162" s="179"/>
      <c r="J162" s="180">
        <f>ROUND(I162*H162,2)</f>
        <v>0</v>
      </c>
      <c r="K162" s="176" t="s">
        <v>162</v>
      </c>
      <c r="L162" s="40"/>
      <c r="M162" s="181" t="s">
        <v>3</v>
      </c>
      <c r="N162" s="182" t="s">
        <v>45</v>
      </c>
      <c r="O162" s="73"/>
      <c r="P162" s="183">
        <f>O162*H162</f>
        <v>0</v>
      </c>
      <c r="Q162" s="183">
        <v>0</v>
      </c>
      <c r="R162" s="183">
        <f>Q162*H162</f>
        <v>0</v>
      </c>
      <c r="S162" s="183">
        <v>0</v>
      </c>
      <c r="T162" s="184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185" t="s">
        <v>163</v>
      </c>
      <c r="AT162" s="185" t="s">
        <v>158</v>
      </c>
      <c r="AU162" s="185" t="s">
        <v>22</v>
      </c>
      <c r="AY162" s="20" t="s">
        <v>156</v>
      </c>
      <c r="BE162" s="186">
        <f>IF(N162="základní",J162,0)</f>
        <v>0</v>
      </c>
      <c r="BF162" s="186">
        <f>IF(N162="snížená",J162,0)</f>
        <v>0</v>
      </c>
      <c r="BG162" s="186">
        <f>IF(N162="zákl. přenesená",J162,0)</f>
        <v>0</v>
      </c>
      <c r="BH162" s="186">
        <f>IF(N162="sníž. přenesená",J162,0)</f>
        <v>0</v>
      </c>
      <c r="BI162" s="186">
        <f>IF(N162="nulová",J162,0)</f>
        <v>0</v>
      </c>
      <c r="BJ162" s="20" t="s">
        <v>81</v>
      </c>
      <c r="BK162" s="186">
        <f>ROUND(I162*H162,2)</f>
        <v>0</v>
      </c>
      <c r="BL162" s="20" t="s">
        <v>163</v>
      </c>
      <c r="BM162" s="185" t="s">
        <v>1343</v>
      </c>
    </row>
    <row r="163" s="2" customFormat="1">
      <c r="A163" s="39"/>
      <c r="B163" s="40"/>
      <c r="C163" s="39"/>
      <c r="D163" s="187" t="s">
        <v>165</v>
      </c>
      <c r="E163" s="39"/>
      <c r="F163" s="188" t="s">
        <v>277</v>
      </c>
      <c r="G163" s="39"/>
      <c r="H163" s="39"/>
      <c r="I163" s="189"/>
      <c r="J163" s="39"/>
      <c r="K163" s="39"/>
      <c r="L163" s="40"/>
      <c r="M163" s="190"/>
      <c r="N163" s="191"/>
      <c r="O163" s="73"/>
      <c r="P163" s="73"/>
      <c r="Q163" s="73"/>
      <c r="R163" s="73"/>
      <c r="S163" s="73"/>
      <c r="T163" s="74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20" t="s">
        <v>165</v>
      </c>
      <c r="AU163" s="20" t="s">
        <v>22</v>
      </c>
    </row>
    <row r="164" s="13" customFormat="1">
      <c r="A164" s="13"/>
      <c r="B164" s="192"/>
      <c r="C164" s="13"/>
      <c r="D164" s="193" t="s">
        <v>167</v>
      </c>
      <c r="E164" s="194" t="s">
        <v>3</v>
      </c>
      <c r="F164" s="195" t="s">
        <v>1344</v>
      </c>
      <c r="G164" s="13"/>
      <c r="H164" s="196">
        <v>38.863</v>
      </c>
      <c r="I164" s="197"/>
      <c r="J164" s="13"/>
      <c r="K164" s="13"/>
      <c r="L164" s="192"/>
      <c r="M164" s="198"/>
      <c r="N164" s="199"/>
      <c r="O164" s="199"/>
      <c r="P164" s="199"/>
      <c r="Q164" s="199"/>
      <c r="R164" s="199"/>
      <c r="S164" s="199"/>
      <c r="T164" s="200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94" t="s">
        <v>167</v>
      </c>
      <c r="AU164" s="194" t="s">
        <v>22</v>
      </c>
      <c r="AV164" s="13" t="s">
        <v>22</v>
      </c>
      <c r="AW164" s="13" t="s">
        <v>36</v>
      </c>
      <c r="AX164" s="13" t="s">
        <v>74</v>
      </c>
      <c r="AY164" s="194" t="s">
        <v>156</v>
      </c>
    </row>
    <row r="165" s="14" customFormat="1">
      <c r="A165" s="14"/>
      <c r="B165" s="201"/>
      <c r="C165" s="14"/>
      <c r="D165" s="193" t="s">
        <v>167</v>
      </c>
      <c r="E165" s="202" t="s">
        <v>3</v>
      </c>
      <c r="F165" s="203" t="s">
        <v>174</v>
      </c>
      <c r="G165" s="14"/>
      <c r="H165" s="204">
        <v>38.863</v>
      </c>
      <c r="I165" s="205"/>
      <c r="J165" s="14"/>
      <c r="K165" s="14"/>
      <c r="L165" s="201"/>
      <c r="M165" s="206"/>
      <c r="N165" s="207"/>
      <c r="O165" s="207"/>
      <c r="P165" s="207"/>
      <c r="Q165" s="207"/>
      <c r="R165" s="207"/>
      <c r="S165" s="207"/>
      <c r="T165" s="208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02" t="s">
        <v>167</v>
      </c>
      <c r="AU165" s="202" t="s">
        <v>22</v>
      </c>
      <c r="AV165" s="14" t="s">
        <v>163</v>
      </c>
      <c r="AW165" s="14" t="s">
        <v>36</v>
      </c>
      <c r="AX165" s="14" t="s">
        <v>81</v>
      </c>
      <c r="AY165" s="202" t="s">
        <v>156</v>
      </c>
    </row>
    <row r="166" s="2" customFormat="1" ht="37.8" customHeight="1">
      <c r="A166" s="39"/>
      <c r="B166" s="173"/>
      <c r="C166" s="174" t="s">
        <v>267</v>
      </c>
      <c r="D166" s="174" t="s">
        <v>158</v>
      </c>
      <c r="E166" s="175" t="s">
        <v>280</v>
      </c>
      <c r="F166" s="176" t="s">
        <v>281</v>
      </c>
      <c r="G166" s="177" t="s">
        <v>212</v>
      </c>
      <c r="H166" s="178">
        <v>53.811</v>
      </c>
      <c r="I166" s="179"/>
      <c r="J166" s="180">
        <f>ROUND(I166*H166,2)</f>
        <v>0</v>
      </c>
      <c r="K166" s="176" t="s">
        <v>162</v>
      </c>
      <c r="L166" s="40"/>
      <c r="M166" s="181" t="s">
        <v>3</v>
      </c>
      <c r="N166" s="182" t="s">
        <v>45</v>
      </c>
      <c r="O166" s="73"/>
      <c r="P166" s="183">
        <f>O166*H166</f>
        <v>0</v>
      </c>
      <c r="Q166" s="183">
        <v>0</v>
      </c>
      <c r="R166" s="183">
        <f>Q166*H166</f>
        <v>0</v>
      </c>
      <c r="S166" s="183">
        <v>0</v>
      </c>
      <c r="T166" s="184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185" t="s">
        <v>163</v>
      </c>
      <c r="AT166" s="185" t="s">
        <v>158</v>
      </c>
      <c r="AU166" s="185" t="s">
        <v>22</v>
      </c>
      <c r="AY166" s="20" t="s">
        <v>156</v>
      </c>
      <c r="BE166" s="186">
        <f>IF(N166="základní",J166,0)</f>
        <v>0</v>
      </c>
      <c r="BF166" s="186">
        <f>IF(N166="snížená",J166,0)</f>
        <v>0</v>
      </c>
      <c r="BG166" s="186">
        <f>IF(N166="zákl. přenesená",J166,0)</f>
        <v>0</v>
      </c>
      <c r="BH166" s="186">
        <f>IF(N166="sníž. přenesená",J166,0)</f>
        <v>0</v>
      </c>
      <c r="BI166" s="186">
        <f>IF(N166="nulová",J166,0)</f>
        <v>0</v>
      </c>
      <c r="BJ166" s="20" t="s">
        <v>81</v>
      </c>
      <c r="BK166" s="186">
        <f>ROUND(I166*H166,2)</f>
        <v>0</v>
      </c>
      <c r="BL166" s="20" t="s">
        <v>163</v>
      </c>
      <c r="BM166" s="185" t="s">
        <v>1345</v>
      </c>
    </row>
    <row r="167" s="2" customFormat="1">
      <c r="A167" s="39"/>
      <c r="B167" s="40"/>
      <c r="C167" s="39"/>
      <c r="D167" s="187" t="s">
        <v>165</v>
      </c>
      <c r="E167" s="39"/>
      <c r="F167" s="188" t="s">
        <v>283</v>
      </c>
      <c r="G167" s="39"/>
      <c r="H167" s="39"/>
      <c r="I167" s="189"/>
      <c r="J167" s="39"/>
      <c r="K167" s="39"/>
      <c r="L167" s="40"/>
      <c r="M167" s="190"/>
      <c r="N167" s="191"/>
      <c r="O167" s="73"/>
      <c r="P167" s="73"/>
      <c r="Q167" s="73"/>
      <c r="R167" s="73"/>
      <c r="S167" s="73"/>
      <c r="T167" s="74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20" t="s">
        <v>165</v>
      </c>
      <c r="AU167" s="20" t="s">
        <v>22</v>
      </c>
    </row>
    <row r="168" s="13" customFormat="1">
      <c r="A168" s="13"/>
      <c r="B168" s="192"/>
      <c r="C168" s="13"/>
      <c r="D168" s="193" t="s">
        <v>167</v>
      </c>
      <c r="E168" s="194" t="s">
        <v>3</v>
      </c>
      <c r="F168" s="195" t="s">
        <v>1346</v>
      </c>
      <c r="G168" s="13"/>
      <c r="H168" s="196">
        <v>53.811</v>
      </c>
      <c r="I168" s="197"/>
      <c r="J168" s="13"/>
      <c r="K168" s="13"/>
      <c r="L168" s="192"/>
      <c r="M168" s="198"/>
      <c r="N168" s="199"/>
      <c r="O168" s="199"/>
      <c r="P168" s="199"/>
      <c r="Q168" s="199"/>
      <c r="R168" s="199"/>
      <c r="S168" s="199"/>
      <c r="T168" s="200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94" t="s">
        <v>167</v>
      </c>
      <c r="AU168" s="194" t="s">
        <v>22</v>
      </c>
      <c r="AV168" s="13" t="s">
        <v>22</v>
      </c>
      <c r="AW168" s="13" t="s">
        <v>36</v>
      </c>
      <c r="AX168" s="13" t="s">
        <v>74</v>
      </c>
      <c r="AY168" s="194" t="s">
        <v>156</v>
      </c>
    </row>
    <row r="169" s="14" customFormat="1">
      <c r="A169" s="14"/>
      <c r="B169" s="201"/>
      <c r="C169" s="14"/>
      <c r="D169" s="193" t="s">
        <v>167</v>
      </c>
      <c r="E169" s="202" t="s">
        <v>3</v>
      </c>
      <c r="F169" s="203" t="s">
        <v>174</v>
      </c>
      <c r="G169" s="14"/>
      <c r="H169" s="204">
        <v>53.811</v>
      </c>
      <c r="I169" s="205"/>
      <c r="J169" s="14"/>
      <c r="K169" s="14"/>
      <c r="L169" s="201"/>
      <c r="M169" s="206"/>
      <c r="N169" s="207"/>
      <c r="O169" s="207"/>
      <c r="P169" s="207"/>
      <c r="Q169" s="207"/>
      <c r="R169" s="207"/>
      <c r="S169" s="207"/>
      <c r="T169" s="208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02" t="s">
        <v>167</v>
      </c>
      <c r="AU169" s="202" t="s">
        <v>22</v>
      </c>
      <c r="AV169" s="14" t="s">
        <v>163</v>
      </c>
      <c r="AW169" s="14" t="s">
        <v>36</v>
      </c>
      <c r="AX169" s="14" t="s">
        <v>81</v>
      </c>
      <c r="AY169" s="202" t="s">
        <v>156</v>
      </c>
    </row>
    <row r="170" s="2" customFormat="1" ht="37.8" customHeight="1">
      <c r="A170" s="39"/>
      <c r="B170" s="173"/>
      <c r="C170" s="174" t="s">
        <v>273</v>
      </c>
      <c r="D170" s="174" t="s">
        <v>158</v>
      </c>
      <c r="E170" s="175" t="s">
        <v>287</v>
      </c>
      <c r="F170" s="176" t="s">
        <v>288</v>
      </c>
      <c r="G170" s="177" t="s">
        <v>212</v>
      </c>
      <c r="H170" s="178">
        <v>13.452999999999999</v>
      </c>
      <c r="I170" s="179"/>
      <c r="J170" s="180">
        <f>ROUND(I170*H170,2)</f>
        <v>0</v>
      </c>
      <c r="K170" s="176" t="s">
        <v>162</v>
      </c>
      <c r="L170" s="40"/>
      <c r="M170" s="181" t="s">
        <v>3</v>
      </c>
      <c r="N170" s="182" t="s">
        <v>45</v>
      </c>
      <c r="O170" s="73"/>
      <c r="P170" s="183">
        <f>O170*H170</f>
        <v>0</v>
      </c>
      <c r="Q170" s="183">
        <v>0</v>
      </c>
      <c r="R170" s="183">
        <f>Q170*H170</f>
        <v>0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163</v>
      </c>
      <c r="AT170" s="185" t="s">
        <v>158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1347</v>
      </c>
    </row>
    <row r="171" s="2" customFormat="1">
      <c r="A171" s="39"/>
      <c r="B171" s="40"/>
      <c r="C171" s="39"/>
      <c r="D171" s="187" t="s">
        <v>165</v>
      </c>
      <c r="E171" s="39"/>
      <c r="F171" s="188" t="s">
        <v>290</v>
      </c>
      <c r="G171" s="39"/>
      <c r="H171" s="39"/>
      <c r="I171" s="189"/>
      <c r="J171" s="39"/>
      <c r="K171" s="39"/>
      <c r="L171" s="40"/>
      <c r="M171" s="190"/>
      <c r="N171" s="191"/>
      <c r="O171" s="73"/>
      <c r="P171" s="73"/>
      <c r="Q171" s="73"/>
      <c r="R171" s="73"/>
      <c r="S171" s="73"/>
      <c r="T171" s="74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20" t="s">
        <v>165</v>
      </c>
      <c r="AU171" s="20" t="s">
        <v>22</v>
      </c>
    </row>
    <row r="172" s="13" customFormat="1">
      <c r="A172" s="13"/>
      <c r="B172" s="192"/>
      <c r="C172" s="13"/>
      <c r="D172" s="193" t="s">
        <v>167</v>
      </c>
      <c r="E172" s="194" t="s">
        <v>3</v>
      </c>
      <c r="F172" s="195" t="s">
        <v>1348</v>
      </c>
      <c r="G172" s="13"/>
      <c r="H172" s="196">
        <v>13.452999999999999</v>
      </c>
      <c r="I172" s="197"/>
      <c r="J172" s="13"/>
      <c r="K172" s="13"/>
      <c r="L172" s="192"/>
      <c r="M172" s="198"/>
      <c r="N172" s="199"/>
      <c r="O172" s="199"/>
      <c r="P172" s="199"/>
      <c r="Q172" s="199"/>
      <c r="R172" s="199"/>
      <c r="S172" s="199"/>
      <c r="T172" s="200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94" t="s">
        <v>167</v>
      </c>
      <c r="AU172" s="194" t="s">
        <v>22</v>
      </c>
      <c r="AV172" s="13" t="s">
        <v>22</v>
      </c>
      <c r="AW172" s="13" t="s">
        <v>36</v>
      </c>
      <c r="AX172" s="13" t="s">
        <v>74</v>
      </c>
      <c r="AY172" s="194" t="s">
        <v>156</v>
      </c>
    </row>
    <row r="173" s="14" customFormat="1">
      <c r="A173" s="14"/>
      <c r="B173" s="201"/>
      <c r="C173" s="14"/>
      <c r="D173" s="193" t="s">
        <v>167</v>
      </c>
      <c r="E173" s="202" t="s">
        <v>3</v>
      </c>
      <c r="F173" s="203" t="s">
        <v>174</v>
      </c>
      <c r="G173" s="14"/>
      <c r="H173" s="204">
        <v>13.452999999999999</v>
      </c>
      <c r="I173" s="205"/>
      <c r="J173" s="14"/>
      <c r="K173" s="14"/>
      <c r="L173" s="201"/>
      <c r="M173" s="206"/>
      <c r="N173" s="207"/>
      <c r="O173" s="207"/>
      <c r="P173" s="207"/>
      <c r="Q173" s="207"/>
      <c r="R173" s="207"/>
      <c r="S173" s="207"/>
      <c r="T173" s="208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02" t="s">
        <v>167</v>
      </c>
      <c r="AU173" s="202" t="s">
        <v>22</v>
      </c>
      <c r="AV173" s="14" t="s">
        <v>163</v>
      </c>
      <c r="AW173" s="14" t="s">
        <v>36</v>
      </c>
      <c r="AX173" s="14" t="s">
        <v>81</v>
      </c>
      <c r="AY173" s="202" t="s">
        <v>156</v>
      </c>
    </row>
    <row r="174" s="2" customFormat="1" ht="24.15" customHeight="1">
      <c r="A174" s="39"/>
      <c r="B174" s="173"/>
      <c r="C174" s="174" t="s">
        <v>279</v>
      </c>
      <c r="D174" s="174" t="s">
        <v>158</v>
      </c>
      <c r="E174" s="175" t="s">
        <v>293</v>
      </c>
      <c r="F174" s="176" t="s">
        <v>294</v>
      </c>
      <c r="G174" s="177" t="s">
        <v>212</v>
      </c>
      <c r="H174" s="178">
        <v>53.811</v>
      </c>
      <c r="I174" s="179"/>
      <c r="J174" s="180">
        <f>ROUND(I174*H174,2)</f>
        <v>0</v>
      </c>
      <c r="K174" s="176" t="s">
        <v>162</v>
      </c>
      <c r="L174" s="40"/>
      <c r="M174" s="181" t="s">
        <v>3</v>
      </c>
      <c r="N174" s="182" t="s">
        <v>45</v>
      </c>
      <c r="O174" s="73"/>
      <c r="P174" s="183">
        <f>O174*H174</f>
        <v>0</v>
      </c>
      <c r="Q174" s="183">
        <v>0</v>
      </c>
      <c r="R174" s="183">
        <f>Q174*H174</f>
        <v>0</v>
      </c>
      <c r="S174" s="183">
        <v>0</v>
      </c>
      <c r="T174" s="184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185" t="s">
        <v>163</v>
      </c>
      <c r="AT174" s="185" t="s">
        <v>158</v>
      </c>
      <c r="AU174" s="185" t="s">
        <v>22</v>
      </c>
      <c r="AY174" s="20" t="s">
        <v>156</v>
      </c>
      <c r="BE174" s="186">
        <f>IF(N174="základní",J174,0)</f>
        <v>0</v>
      </c>
      <c r="BF174" s="186">
        <f>IF(N174="snížená",J174,0)</f>
        <v>0</v>
      </c>
      <c r="BG174" s="186">
        <f>IF(N174="zákl. přenesená",J174,0)</f>
        <v>0</v>
      </c>
      <c r="BH174" s="186">
        <f>IF(N174="sníž. přenesená",J174,0)</f>
        <v>0</v>
      </c>
      <c r="BI174" s="186">
        <f>IF(N174="nulová",J174,0)</f>
        <v>0</v>
      </c>
      <c r="BJ174" s="20" t="s">
        <v>81</v>
      </c>
      <c r="BK174" s="186">
        <f>ROUND(I174*H174,2)</f>
        <v>0</v>
      </c>
      <c r="BL174" s="20" t="s">
        <v>163</v>
      </c>
      <c r="BM174" s="185" t="s">
        <v>1349</v>
      </c>
    </row>
    <row r="175" s="2" customFormat="1">
      <c r="A175" s="39"/>
      <c r="B175" s="40"/>
      <c r="C175" s="39"/>
      <c r="D175" s="187" t="s">
        <v>165</v>
      </c>
      <c r="E175" s="39"/>
      <c r="F175" s="188" t="s">
        <v>296</v>
      </c>
      <c r="G175" s="39"/>
      <c r="H175" s="39"/>
      <c r="I175" s="189"/>
      <c r="J175" s="39"/>
      <c r="K175" s="39"/>
      <c r="L175" s="40"/>
      <c r="M175" s="190"/>
      <c r="N175" s="191"/>
      <c r="O175" s="73"/>
      <c r="P175" s="73"/>
      <c r="Q175" s="73"/>
      <c r="R175" s="73"/>
      <c r="S175" s="73"/>
      <c r="T175" s="74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20" t="s">
        <v>165</v>
      </c>
      <c r="AU175" s="20" t="s">
        <v>22</v>
      </c>
    </row>
    <row r="176" s="2" customFormat="1" ht="24.15" customHeight="1">
      <c r="A176" s="39"/>
      <c r="B176" s="173"/>
      <c r="C176" s="174" t="s">
        <v>8</v>
      </c>
      <c r="D176" s="174" t="s">
        <v>158</v>
      </c>
      <c r="E176" s="175" t="s">
        <v>300</v>
      </c>
      <c r="F176" s="176" t="s">
        <v>301</v>
      </c>
      <c r="G176" s="177" t="s">
        <v>212</v>
      </c>
      <c r="H176" s="178">
        <v>13.452999999999999</v>
      </c>
      <c r="I176" s="179"/>
      <c r="J176" s="180">
        <f>ROUND(I176*H176,2)</f>
        <v>0</v>
      </c>
      <c r="K176" s="176" t="s">
        <v>162</v>
      </c>
      <c r="L176" s="40"/>
      <c r="M176" s="181" t="s">
        <v>3</v>
      </c>
      <c r="N176" s="182" t="s">
        <v>45</v>
      </c>
      <c r="O176" s="73"/>
      <c r="P176" s="183">
        <f>O176*H176</f>
        <v>0</v>
      </c>
      <c r="Q176" s="183">
        <v>0</v>
      </c>
      <c r="R176" s="183">
        <f>Q176*H176</f>
        <v>0</v>
      </c>
      <c r="S176" s="183">
        <v>0</v>
      </c>
      <c r="T176" s="184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185" t="s">
        <v>163</v>
      </c>
      <c r="AT176" s="185" t="s">
        <v>158</v>
      </c>
      <c r="AU176" s="185" t="s">
        <v>22</v>
      </c>
      <c r="AY176" s="20" t="s">
        <v>156</v>
      </c>
      <c r="BE176" s="186">
        <f>IF(N176="základní",J176,0)</f>
        <v>0</v>
      </c>
      <c r="BF176" s="186">
        <f>IF(N176="snížená",J176,0)</f>
        <v>0</v>
      </c>
      <c r="BG176" s="186">
        <f>IF(N176="zákl. přenesená",J176,0)</f>
        <v>0</v>
      </c>
      <c r="BH176" s="186">
        <f>IF(N176="sníž. přenesená",J176,0)</f>
        <v>0</v>
      </c>
      <c r="BI176" s="186">
        <f>IF(N176="nulová",J176,0)</f>
        <v>0</v>
      </c>
      <c r="BJ176" s="20" t="s">
        <v>81</v>
      </c>
      <c r="BK176" s="186">
        <f>ROUND(I176*H176,2)</f>
        <v>0</v>
      </c>
      <c r="BL176" s="20" t="s">
        <v>163</v>
      </c>
      <c r="BM176" s="185" t="s">
        <v>1350</v>
      </c>
    </row>
    <row r="177" s="2" customFormat="1">
      <c r="A177" s="39"/>
      <c r="B177" s="40"/>
      <c r="C177" s="39"/>
      <c r="D177" s="187" t="s">
        <v>165</v>
      </c>
      <c r="E177" s="39"/>
      <c r="F177" s="188" t="s">
        <v>303</v>
      </c>
      <c r="G177" s="39"/>
      <c r="H177" s="39"/>
      <c r="I177" s="189"/>
      <c r="J177" s="39"/>
      <c r="K177" s="39"/>
      <c r="L177" s="40"/>
      <c r="M177" s="190"/>
      <c r="N177" s="191"/>
      <c r="O177" s="73"/>
      <c r="P177" s="73"/>
      <c r="Q177" s="73"/>
      <c r="R177" s="73"/>
      <c r="S177" s="73"/>
      <c r="T177" s="74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20" t="s">
        <v>165</v>
      </c>
      <c r="AU177" s="20" t="s">
        <v>22</v>
      </c>
    </row>
    <row r="178" s="2" customFormat="1" ht="24.15" customHeight="1">
      <c r="A178" s="39"/>
      <c r="B178" s="173"/>
      <c r="C178" s="174" t="s">
        <v>292</v>
      </c>
      <c r="D178" s="174" t="s">
        <v>158</v>
      </c>
      <c r="E178" s="175" t="s">
        <v>305</v>
      </c>
      <c r="F178" s="176" t="s">
        <v>306</v>
      </c>
      <c r="G178" s="177" t="s">
        <v>205</v>
      </c>
      <c r="H178" s="178">
        <v>67.420000000000002</v>
      </c>
      <c r="I178" s="179"/>
      <c r="J178" s="180">
        <f>ROUND(I178*H178,2)</f>
        <v>0</v>
      </c>
      <c r="K178" s="176" t="s">
        <v>162</v>
      </c>
      <c r="L178" s="40"/>
      <c r="M178" s="181" t="s">
        <v>3</v>
      </c>
      <c r="N178" s="182" t="s">
        <v>45</v>
      </c>
      <c r="O178" s="73"/>
      <c r="P178" s="183">
        <f>O178*H178</f>
        <v>0</v>
      </c>
      <c r="Q178" s="183">
        <v>0</v>
      </c>
      <c r="R178" s="183">
        <f>Q178*H178</f>
        <v>0</v>
      </c>
      <c r="S178" s="183">
        <v>0</v>
      </c>
      <c r="T178" s="184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185" t="s">
        <v>163</v>
      </c>
      <c r="AT178" s="185" t="s">
        <v>158</v>
      </c>
      <c r="AU178" s="185" t="s">
        <v>22</v>
      </c>
      <c r="AY178" s="20" t="s">
        <v>156</v>
      </c>
      <c r="BE178" s="186">
        <f>IF(N178="základní",J178,0)</f>
        <v>0</v>
      </c>
      <c r="BF178" s="186">
        <f>IF(N178="snížená",J178,0)</f>
        <v>0</v>
      </c>
      <c r="BG178" s="186">
        <f>IF(N178="zákl. přenesená",J178,0)</f>
        <v>0</v>
      </c>
      <c r="BH178" s="186">
        <f>IF(N178="sníž. přenesená",J178,0)</f>
        <v>0</v>
      </c>
      <c r="BI178" s="186">
        <f>IF(N178="nulová",J178,0)</f>
        <v>0</v>
      </c>
      <c r="BJ178" s="20" t="s">
        <v>81</v>
      </c>
      <c r="BK178" s="186">
        <f>ROUND(I178*H178,2)</f>
        <v>0</v>
      </c>
      <c r="BL178" s="20" t="s">
        <v>163</v>
      </c>
      <c r="BM178" s="185" t="s">
        <v>1351</v>
      </c>
    </row>
    <row r="179" s="2" customFormat="1">
      <c r="A179" s="39"/>
      <c r="B179" s="40"/>
      <c r="C179" s="39"/>
      <c r="D179" s="187" t="s">
        <v>165</v>
      </c>
      <c r="E179" s="39"/>
      <c r="F179" s="188" t="s">
        <v>308</v>
      </c>
      <c r="G179" s="39"/>
      <c r="H179" s="39"/>
      <c r="I179" s="189"/>
      <c r="J179" s="39"/>
      <c r="K179" s="39"/>
      <c r="L179" s="40"/>
      <c r="M179" s="190"/>
      <c r="N179" s="191"/>
      <c r="O179" s="73"/>
      <c r="P179" s="73"/>
      <c r="Q179" s="73"/>
      <c r="R179" s="73"/>
      <c r="S179" s="73"/>
      <c r="T179" s="74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20" t="s">
        <v>165</v>
      </c>
      <c r="AU179" s="20" t="s">
        <v>22</v>
      </c>
    </row>
    <row r="180" s="13" customFormat="1">
      <c r="A180" s="13"/>
      <c r="B180" s="192"/>
      <c r="C180" s="13"/>
      <c r="D180" s="193" t="s">
        <v>167</v>
      </c>
      <c r="E180" s="194" t="s">
        <v>3</v>
      </c>
      <c r="F180" s="195" t="s">
        <v>1352</v>
      </c>
      <c r="G180" s="13"/>
      <c r="H180" s="196">
        <v>67.420000000000002</v>
      </c>
      <c r="I180" s="197"/>
      <c r="J180" s="13"/>
      <c r="K180" s="13"/>
      <c r="L180" s="192"/>
      <c r="M180" s="198"/>
      <c r="N180" s="199"/>
      <c r="O180" s="199"/>
      <c r="P180" s="199"/>
      <c r="Q180" s="199"/>
      <c r="R180" s="199"/>
      <c r="S180" s="199"/>
      <c r="T180" s="200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94" t="s">
        <v>167</v>
      </c>
      <c r="AU180" s="194" t="s">
        <v>22</v>
      </c>
      <c r="AV180" s="13" t="s">
        <v>22</v>
      </c>
      <c r="AW180" s="13" t="s">
        <v>36</v>
      </c>
      <c r="AX180" s="13" t="s">
        <v>74</v>
      </c>
      <c r="AY180" s="194" t="s">
        <v>156</v>
      </c>
    </row>
    <row r="181" s="14" customFormat="1">
      <c r="A181" s="14"/>
      <c r="B181" s="201"/>
      <c r="C181" s="14"/>
      <c r="D181" s="193" t="s">
        <v>167</v>
      </c>
      <c r="E181" s="202" t="s">
        <v>3</v>
      </c>
      <c r="F181" s="203" t="s">
        <v>174</v>
      </c>
      <c r="G181" s="14"/>
      <c r="H181" s="204">
        <v>67.420000000000002</v>
      </c>
      <c r="I181" s="205"/>
      <c r="J181" s="14"/>
      <c r="K181" s="14"/>
      <c r="L181" s="201"/>
      <c r="M181" s="206"/>
      <c r="N181" s="207"/>
      <c r="O181" s="207"/>
      <c r="P181" s="207"/>
      <c r="Q181" s="207"/>
      <c r="R181" s="207"/>
      <c r="S181" s="207"/>
      <c r="T181" s="208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02" t="s">
        <v>167</v>
      </c>
      <c r="AU181" s="202" t="s">
        <v>22</v>
      </c>
      <c r="AV181" s="14" t="s">
        <v>163</v>
      </c>
      <c r="AW181" s="14" t="s">
        <v>36</v>
      </c>
      <c r="AX181" s="14" t="s">
        <v>81</v>
      </c>
      <c r="AY181" s="202" t="s">
        <v>156</v>
      </c>
    </row>
    <row r="182" s="2" customFormat="1" ht="24.15" customHeight="1">
      <c r="A182" s="39"/>
      <c r="B182" s="173"/>
      <c r="C182" s="174" t="s">
        <v>299</v>
      </c>
      <c r="D182" s="174" t="s">
        <v>158</v>
      </c>
      <c r="E182" s="175" t="s">
        <v>311</v>
      </c>
      <c r="F182" s="176" t="s">
        <v>312</v>
      </c>
      <c r="G182" s="177" t="s">
        <v>313</v>
      </c>
      <c r="H182" s="178">
        <v>134.52799999999999</v>
      </c>
      <c r="I182" s="179"/>
      <c r="J182" s="180">
        <f>ROUND(I182*H182,2)</f>
        <v>0</v>
      </c>
      <c r="K182" s="176" t="s">
        <v>162</v>
      </c>
      <c r="L182" s="40"/>
      <c r="M182" s="181" t="s">
        <v>3</v>
      </c>
      <c r="N182" s="182" t="s">
        <v>45</v>
      </c>
      <c r="O182" s="73"/>
      <c r="P182" s="183">
        <f>O182*H182</f>
        <v>0</v>
      </c>
      <c r="Q182" s="183">
        <v>0</v>
      </c>
      <c r="R182" s="183">
        <f>Q182*H182</f>
        <v>0</v>
      </c>
      <c r="S182" s="183">
        <v>0</v>
      </c>
      <c r="T182" s="184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185" t="s">
        <v>163</v>
      </c>
      <c r="AT182" s="185" t="s">
        <v>158</v>
      </c>
      <c r="AU182" s="185" t="s">
        <v>22</v>
      </c>
      <c r="AY182" s="20" t="s">
        <v>156</v>
      </c>
      <c r="BE182" s="186">
        <f>IF(N182="základní",J182,0)</f>
        <v>0</v>
      </c>
      <c r="BF182" s="186">
        <f>IF(N182="snížená",J182,0)</f>
        <v>0</v>
      </c>
      <c r="BG182" s="186">
        <f>IF(N182="zákl. přenesená",J182,0)</f>
        <v>0</v>
      </c>
      <c r="BH182" s="186">
        <f>IF(N182="sníž. přenesená",J182,0)</f>
        <v>0</v>
      </c>
      <c r="BI182" s="186">
        <f>IF(N182="nulová",J182,0)</f>
        <v>0</v>
      </c>
      <c r="BJ182" s="20" t="s">
        <v>81</v>
      </c>
      <c r="BK182" s="186">
        <f>ROUND(I182*H182,2)</f>
        <v>0</v>
      </c>
      <c r="BL182" s="20" t="s">
        <v>163</v>
      </c>
      <c r="BM182" s="185" t="s">
        <v>1353</v>
      </c>
    </row>
    <row r="183" s="2" customFormat="1">
      <c r="A183" s="39"/>
      <c r="B183" s="40"/>
      <c r="C183" s="39"/>
      <c r="D183" s="187" t="s">
        <v>165</v>
      </c>
      <c r="E183" s="39"/>
      <c r="F183" s="188" t="s">
        <v>315</v>
      </c>
      <c r="G183" s="39"/>
      <c r="H183" s="39"/>
      <c r="I183" s="189"/>
      <c r="J183" s="39"/>
      <c r="K183" s="39"/>
      <c r="L183" s="40"/>
      <c r="M183" s="190"/>
      <c r="N183" s="191"/>
      <c r="O183" s="73"/>
      <c r="P183" s="73"/>
      <c r="Q183" s="73"/>
      <c r="R183" s="73"/>
      <c r="S183" s="73"/>
      <c r="T183" s="74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20" t="s">
        <v>165</v>
      </c>
      <c r="AU183" s="20" t="s">
        <v>22</v>
      </c>
    </row>
    <row r="184" s="13" customFormat="1">
      <c r="A184" s="13"/>
      <c r="B184" s="192"/>
      <c r="C184" s="13"/>
      <c r="D184" s="193" t="s">
        <v>167</v>
      </c>
      <c r="E184" s="194" t="s">
        <v>3</v>
      </c>
      <c r="F184" s="195" t="s">
        <v>1354</v>
      </c>
      <c r="G184" s="13"/>
      <c r="H184" s="196">
        <v>134.52799999999999</v>
      </c>
      <c r="I184" s="197"/>
      <c r="J184" s="13"/>
      <c r="K184" s="13"/>
      <c r="L184" s="192"/>
      <c r="M184" s="198"/>
      <c r="N184" s="199"/>
      <c r="O184" s="199"/>
      <c r="P184" s="199"/>
      <c r="Q184" s="199"/>
      <c r="R184" s="199"/>
      <c r="S184" s="199"/>
      <c r="T184" s="20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94" t="s">
        <v>167</v>
      </c>
      <c r="AU184" s="194" t="s">
        <v>22</v>
      </c>
      <c r="AV184" s="13" t="s">
        <v>22</v>
      </c>
      <c r="AW184" s="13" t="s">
        <v>36</v>
      </c>
      <c r="AX184" s="13" t="s">
        <v>74</v>
      </c>
      <c r="AY184" s="194" t="s">
        <v>156</v>
      </c>
    </row>
    <row r="185" s="14" customFormat="1">
      <c r="A185" s="14"/>
      <c r="B185" s="201"/>
      <c r="C185" s="14"/>
      <c r="D185" s="193" t="s">
        <v>167</v>
      </c>
      <c r="E185" s="202" t="s">
        <v>3</v>
      </c>
      <c r="F185" s="203" t="s">
        <v>174</v>
      </c>
      <c r="G185" s="14"/>
      <c r="H185" s="204">
        <v>134.52799999999999</v>
      </c>
      <c r="I185" s="205"/>
      <c r="J185" s="14"/>
      <c r="K185" s="14"/>
      <c r="L185" s="201"/>
      <c r="M185" s="206"/>
      <c r="N185" s="207"/>
      <c r="O185" s="207"/>
      <c r="P185" s="207"/>
      <c r="Q185" s="207"/>
      <c r="R185" s="207"/>
      <c r="S185" s="207"/>
      <c r="T185" s="208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02" t="s">
        <v>167</v>
      </c>
      <c r="AU185" s="202" t="s">
        <v>22</v>
      </c>
      <c r="AV185" s="14" t="s">
        <v>163</v>
      </c>
      <c r="AW185" s="14" t="s">
        <v>36</v>
      </c>
      <c r="AX185" s="14" t="s">
        <v>81</v>
      </c>
      <c r="AY185" s="202" t="s">
        <v>156</v>
      </c>
    </row>
    <row r="186" s="2" customFormat="1" ht="24.15" customHeight="1">
      <c r="A186" s="39"/>
      <c r="B186" s="173"/>
      <c r="C186" s="174" t="s">
        <v>304</v>
      </c>
      <c r="D186" s="174" t="s">
        <v>158</v>
      </c>
      <c r="E186" s="175" t="s">
        <v>318</v>
      </c>
      <c r="F186" s="176" t="s">
        <v>319</v>
      </c>
      <c r="G186" s="177" t="s">
        <v>212</v>
      </c>
      <c r="H186" s="178">
        <v>67.263999999999996</v>
      </c>
      <c r="I186" s="179"/>
      <c r="J186" s="180">
        <f>ROUND(I186*H186,2)</f>
        <v>0</v>
      </c>
      <c r="K186" s="176" t="s">
        <v>162</v>
      </c>
      <c r="L186" s="40"/>
      <c r="M186" s="181" t="s">
        <v>3</v>
      </c>
      <c r="N186" s="182" t="s">
        <v>45</v>
      </c>
      <c r="O186" s="73"/>
      <c r="P186" s="183">
        <f>O186*H186</f>
        <v>0</v>
      </c>
      <c r="Q186" s="183">
        <v>0</v>
      </c>
      <c r="R186" s="183">
        <f>Q186*H186</f>
        <v>0</v>
      </c>
      <c r="S186" s="183">
        <v>0</v>
      </c>
      <c r="T186" s="184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185" t="s">
        <v>163</v>
      </c>
      <c r="AT186" s="185" t="s">
        <v>158</v>
      </c>
      <c r="AU186" s="185" t="s">
        <v>22</v>
      </c>
      <c r="AY186" s="20" t="s">
        <v>156</v>
      </c>
      <c r="BE186" s="186">
        <f>IF(N186="základní",J186,0)</f>
        <v>0</v>
      </c>
      <c r="BF186" s="186">
        <f>IF(N186="snížená",J186,0)</f>
        <v>0</v>
      </c>
      <c r="BG186" s="186">
        <f>IF(N186="zákl. přenesená",J186,0)</f>
        <v>0</v>
      </c>
      <c r="BH186" s="186">
        <f>IF(N186="sníž. přenesená",J186,0)</f>
        <v>0</v>
      </c>
      <c r="BI186" s="186">
        <f>IF(N186="nulová",J186,0)</f>
        <v>0</v>
      </c>
      <c r="BJ186" s="20" t="s">
        <v>81</v>
      </c>
      <c r="BK186" s="186">
        <f>ROUND(I186*H186,2)</f>
        <v>0</v>
      </c>
      <c r="BL186" s="20" t="s">
        <v>163</v>
      </c>
      <c r="BM186" s="185" t="s">
        <v>1355</v>
      </c>
    </row>
    <row r="187" s="2" customFormat="1">
      <c r="A187" s="39"/>
      <c r="B187" s="40"/>
      <c r="C187" s="39"/>
      <c r="D187" s="187" t="s">
        <v>165</v>
      </c>
      <c r="E187" s="39"/>
      <c r="F187" s="188" t="s">
        <v>321</v>
      </c>
      <c r="G187" s="39"/>
      <c r="H187" s="39"/>
      <c r="I187" s="189"/>
      <c r="J187" s="39"/>
      <c r="K187" s="39"/>
      <c r="L187" s="40"/>
      <c r="M187" s="190"/>
      <c r="N187" s="191"/>
      <c r="O187" s="73"/>
      <c r="P187" s="73"/>
      <c r="Q187" s="73"/>
      <c r="R187" s="73"/>
      <c r="S187" s="73"/>
      <c r="T187" s="74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20" t="s">
        <v>165</v>
      </c>
      <c r="AU187" s="20" t="s">
        <v>22</v>
      </c>
    </row>
    <row r="188" s="13" customFormat="1">
      <c r="A188" s="13"/>
      <c r="B188" s="192"/>
      <c r="C188" s="13"/>
      <c r="D188" s="193" t="s">
        <v>167</v>
      </c>
      <c r="E188" s="194" t="s">
        <v>3</v>
      </c>
      <c r="F188" s="195" t="s">
        <v>1356</v>
      </c>
      <c r="G188" s="13"/>
      <c r="H188" s="196">
        <v>67.263999999999996</v>
      </c>
      <c r="I188" s="197"/>
      <c r="J188" s="13"/>
      <c r="K188" s="13"/>
      <c r="L188" s="192"/>
      <c r="M188" s="198"/>
      <c r="N188" s="199"/>
      <c r="O188" s="199"/>
      <c r="P188" s="199"/>
      <c r="Q188" s="199"/>
      <c r="R188" s="199"/>
      <c r="S188" s="199"/>
      <c r="T188" s="200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194" t="s">
        <v>167</v>
      </c>
      <c r="AU188" s="194" t="s">
        <v>22</v>
      </c>
      <c r="AV188" s="13" t="s">
        <v>22</v>
      </c>
      <c r="AW188" s="13" t="s">
        <v>36</v>
      </c>
      <c r="AX188" s="13" t="s">
        <v>74</v>
      </c>
      <c r="AY188" s="194" t="s">
        <v>156</v>
      </c>
    </row>
    <row r="189" s="14" customFormat="1">
      <c r="A189" s="14"/>
      <c r="B189" s="201"/>
      <c r="C189" s="14"/>
      <c r="D189" s="193" t="s">
        <v>167</v>
      </c>
      <c r="E189" s="202" t="s">
        <v>3</v>
      </c>
      <c r="F189" s="203" t="s">
        <v>174</v>
      </c>
      <c r="G189" s="14"/>
      <c r="H189" s="204">
        <v>67.263999999999996</v>
      </c>
      <c r="I189" s="205"/>
      <c r="J189" s="14"/>
      <c r="K189" s="14"/>
      <c r="L189" s="201"/>
      <c r="M189" s="206"/>
      <c r="N189" s="207"/>
      <c r="O189" s="207"/>
      <c r="P189" s="207"/>
      <c r="Q189" s="207"/>
      <c r="R189" s="207"/>
      <c r="S189" s="207"/>
      <c r="T189" s="208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02" t="s">
        <v>167</v>
      </c>
      <c r="AU189" s="202" t="s">
        <v>22</v>
      </c>
      <c r="AV189" s="14" t="s">
        <v>163</v>
      </c>
      <c r="AW189" s="14" t="s">
        <v>36</v>
      </c>
      <c r="AX189" s="14" t="s">
        <v>81</v>
      </c>
      <c r="AY189" s="202" t="s">
        <v>156</v>
      </c>
    </row>
    <row r="190" s="2" customFormat="1" ht="24.15" customHeight="1">
      <c r="A190" s="39"/>
      <c r="B190" s="173"/>
      <c r="C190" s="174" t="s">
        <v>310</v>
      </c>
      <c r="D190" s="174" t="s">
        <v>158</v>
      </c>
      <c r="E190" s="175" t="s">
        <v>324</v>
      </c>
      <c r="F190" s="176" t="s">
        <v>325</v>
      </c>
      <c r="G190" s="177" t="s">
        <v>212</v>
      </c>
      <c r="H190" s="178">
        <v>97.156999999999996</v>
      </c>
      <c r="I190" s="179"/>
      <c r="J190" s="180">
        <f>ROUND(I190*H190,2)</f>
        <v>0</v>
      </c>
      <c r="K190" s="176" t="s">
        <v>162</v>
      </c>
      <c r="L190" s="40"/>
      <c r="M190" s="181" t="s">
        <v>3</v>
      </c>
      <c r="N190" s="182" t="s">
        <v>45</v>
      </c>
      <c r="O190" s="73"/>
      <c r="P190" s="183">
        <f>O190*H190</f>
        <v>0</v>
      </c>
      <c r="Q190" s="183">
        <v>0</v>
      </c>
      <c r="R190" s="183">
        <f>Q190*H190</f>
        <v>0</v>
      </c>
      <c r="S190" s="183">
        <v>0</v>
      </c>
      <c r="T190" s="184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185" t="s">
        <v>163</v>
      </c>
      <c r="AT190" s="185" t="s">
        <v>158</v>
      </c>
      <c r="AU190" s="185" t="s">
        <v>22</v>
      </c>
      <c r="AY190" s="20" t="s">
        <v>156</v>
      </c>
      <c r="BE190" s="186">
        <f>IF(N190="základní",J190,0)</f>
        <v>0</v>
      </c>
      <c r="BF190" s="186">
        <f>IF(N190="snížená",J190,0)</f>
        <v>0</v>
      </c>
      <c r="BG190" s="186">
        <f>IF(N190="zákl. přenesená",J190,0)</f>
        <v>0</v>
      </c>
      <c r="BH190" s="186">
        <f>IF(N190="sníž. přenesená",J190,0)</f>
        <v>0</v>
      </c>
      <c r="BI190" s="186">
        <f>IF(N190="nulová",J190,0)</f>
        <v>0</v>
      </c>
      <c r="BJ190" s="20" t="s">
        <v>81</v>
      </c>
      <c r="BK190" s="186">
        <f>ROUND(I190*H190,2)</f>
        <v>0</v>
      </c>
      <c r="BL190" s="20" t="s">
        <v>163</v>
      </c>
      <c r="BM190" s="185" t="s">
        <v>1357</v>
      </c>
    </row>
    <row r="191" s="2" customFormat="1">
      <c r="A191" s="39"/>
      <c r="B191" s="40"/>
      <c r="C191" s="39"/>
      <c r="D191" s="187" t="s">
        <v>165</v>
      </c>
      <c r="E191" s="39"/>
      <c r="F191" s="188" t="s">
        <v>327</v>
      </c>
      <c r="G191" s="39"/>
      <c r="H191" s="39"/>
      <c r="I191" s="189"/>
      <c r="J191" s="39"/>
      <c r="K191" s="39"/>
      <c r="L191" s="40"/>
      <c r="M191" s="190"/>
      <c r="N191" s="191"/>
      <c r="O191" s="73"/>
      <c r="P191" s="73"/>
      <c r="Q191" s="73"/>
      <c r="R191" s="73"/>
      <c r="S191" s="73"/>
      <c r="T191" s="74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20" t="s">
        <v>165</v>
      </c>
      <c r="AU191" s="20" t="s">
        <v>22</v>
      </c>
    </row>
    <row r="192" s="13" customFormat="1">
      <c r="A192" s="13"/>
      <c r="B192" s="192"/>
      <c r="C192" s="13"/>
      <c r="D192" s="193" t="s">
        <v>167</v>
      </c>
      <c r="E192" s="194" t="s">
        <v>3</v>
      </c>
      <c r="F192" s="195" t="s">
        <v>1358</v>
      </c>
      <c r="G192" s="13"/>
      <c r="H192" s="196">
        <v>12.5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167</v>
      </c>
      <c r="AU192" s="194" t="s">
        <v>22</v>
      </c>
      <c r="AV192" s="13" t="s">
        <v>22</v>
      </c>
      <c r="AW192" s="13" t="s">
        <v>36</v>
      </c>
      <c r="AX192" s="13" t="s">
        <v>74</v>
      </c>
      <c r="AY192" s="194" t="s">
        <v>156</v>
      </c>
    </row>
    <row r="193" s="13" customFormat="1">
      <c r="A193" s="13"/>
      <c r="B193" s="192"/>
      <c r="C193" s="13"/>
      <c r="D193" s="193" t="s">
        <v>167</v>
      </c>
      <c r="E193" s="194" t="s">
        <v>3</v>
      </c>
      <c r="F193" s="195" t="s">
        <v>1359</v>
      </c>
      <c r="G193" s="13"/>
      <c r="H193" s="196">
        <v>157.905</v>
      </c>
      <c r="I193" s="197"/>
      <c r="J193" s="13"/>
      <c r="K193" s="13"/>
      <c r="L193" s="192"/>
      <c r="M193" s="198"/>
      <c r="N193" s="199"/>
      <c r="O193" s="199"/>
      <c r="P193" s="199"/>
      <c r="Q193" s="199"/>
      <c r="R193" s="199"/>
      <c r="S193" s="199"/>
      <c r="T193" s="200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194" t="s">
        <v>167</v>
      </c>
      <c r="AU193" s="194" t="s">
        <v>22</v>
      </c>
      <c r="AV193" s="13" t="s">
        <v>22</v>
      </c>
      <c r="AW193" s="13" t="s">
        <v>36</v>
      </c>
      <c r="AX193" s="13" t="s">
        <v>74</v>
      </c>
      <c r="AY193" s="194" t="s">
        <v>156</v>
      </c>
    </row>
    <row r="194" s="13" customFormat="1">
      <c r="A194" s="13"/>
      <c r="B194" s="192"/>
      <c r="C194" s="13"/>
      <c r="D194" s="193" t="s">
        <v>167</v>
      </c>
      <c r="E194" s="194" t="s">
        <v>3</v>
      </c>
      <c r="F194" s="195" t="s">
        <v>1360</v>
      </c>
      <c r="G194" s="13"/>
      <c r="H194" s="196">
        <v>-73.248000000000005</v>
      </c>
      <c r="I194" s="197"/>
      <c r="J194" s="13"/>
      <c r="K194" s="13"/>
      <c r="L194" s="192"/>
      <c r="M194" s="198"/>
      <c r="N194" s="199"/>
      <c r="O194" s="199"/>
      <c r="P194" s="199"/>
      <c r="Q194" s="199"/>
      <c r="R194" s="199"/>
      <c r="S194" s="199"/>
      <c r="T194" s="200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194" t="s">
        <v>167</v>
      </c>
      <c r="AU194" s="194" t="s">
        <v>22</v>
      </c>
      <c r="AV194" s="13" t="s">
        <v>22</v>
      </c>
      <c r="AW194" s="13" t="s">
        <v>36</v>
      </c>
      <c r="AX194" s="13" t="s">
        <v>74</v>
      </c>
      <c r="AY194" s="194" t="s">
        <v>156</v>
      </c>
    </row>
    <row r="195" s="14" customFormat="1">
      <c r="A195" s="14"/>
      <c r="B195" s="201"/>
      <c r="C195" s="14"/>
      <c r="D195" s="193" t="s">
        <v>167</v>
      </c>
      <c r="E195" s="202" t="s">
        <v>3</v>
      </c>
      <c r="F195" s="203" t="s">
        <v>174</v>
      </c>
      <c r="G195" s="14"/>
      <c r="H195" s="204">
        <v>97.156999999999996</v>
      </c>
      <c r="I195" s="205"/>
      <c r="J195" s="14"/>
      <c r="K195" s="14"/>
      <c r="L195" s="201"/>
      <c r="M195" s="206"/>
      <c r="N195" s="207"/>
      <c r="O195" s="207"/>
      <c r="P195" s="207"/>
      <c r="Q195" s="207"/>
      <c r="R195" s="207"/>
      <c r="S195" s="207"/>
      <c r="T195" s="208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02" t="s">
        <v>167</v>
      </c>
      <c r="AU195" s="202" t="s">
        <v>22</v>
      </c>
      <c r="AV195" s="14" t="s">
        <v>163</v>
      </c>
      <c r="AW195" s="14" t="s">
        <v>36</v>
      </c>
      <c r="AX195" s="14" t="s">
        <v>81</v>
      </c>
      <c r="AY195" s="202" t="s">
        <v>156</v>
      </c>
    </row>
    <row r="196" s="2" customFormat="1" ht="37.8" customHeight="1">
      <c r="A196" s="39"/>
      <c r="B196" s="173"/>
      <c r="C196" s="174" t="s">
        <v>317</v>
      </c>
      <c r="D196" s="174" t="s">
        <v>158</v>
      </c>
      <c r="E196" s="175" t="s">
        <v>332</v>
      </c>
      <c r="F196" s="176" t="s">
        <v>333</v>
      </c>
      <c r="G196" s="177" t="s">
        <v>212</v>
      </c>
      <c r="H196" s="178">
        <v>4</v>
      </c>
      <c r="I196" s="179"/>
      <c r="J196" s="180">
        <f>ROUND(I196*H196,2)</f>
        <v>0</v>
      </c>
      <c r="K196" s="176" t="s">
        <v>162</v>
      </c>
      <c r="L196" s="40"/>
      <c r="M196" s="181" t="s">
        <v>3</v>
      </c>
      <c r="N196" s="182" t="s">
        <v>45</v>
      </c>
      <c r="O196" s="73"/>
      <c r="P196" s="183">
        <f>O196*H196</f>
        <v>0</v>
      </c>
      <c r="Q196" s="183">
        <v>0</v>
      </c>
      <c r="R196" s="183">
        <f>Q196*H196</f>
        <v>0</v>
      </c>
      <c r="S196" s="183">
        <v>0</v>
      </c>
      <c r="T196" s="184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185" t="s">
        <v>163</v>
      </c>
      <c r="AT196" s="185" t="s">
        <v>158</v>
      </c>
      <c r="AU196" s="185" t="s">
        <v>22</v>
      </c>
      <c r="AY196" s="20" t="s">
        <v>156</v>
      </c>
      <c r="BE196" s="186">
        <f>IF(N196="základní",J196,0)</f>
        <v>0</v>
      </c>
      <c r="BF196" s="186">
        <f>IF(N196="snížená",J196,0)</f>
        <v>0</v>
      </c>
      <c r="BG196" s="186">
        <f>IF(N196="zákl. přenesená",J196,0)</f>
        <v>0</v>
      </c>
      <c r="BH196" s="186">
        <f>IF(N196="sníž. přenesená",J196,0)</f>
        <v>0</v>
      </c>
      <c r="BI196" s="186">
        <f>IF(N196="nulová",J196,0)</f>
        <v>0</v>
      </c>
      <c r="BJ196" s="20" t="s">
        <v>81</v>
      </c>
      <c r="BK196" s="186">
        <f>ROUND(I196*H196,2)</f>
        <v>0</v>
      </c>
      <c r="BL196" s="20" t="s">
        <v>163</v>
      </c>
      <c r="BM196" s="185" t="s">
        <v>1361</v>
      </c>
    </row>
    <row r="197" s="2" customFormat="1">
      <c r="A197" s="39"/>
      <c r="B197" s="40"/>
      <c r="C197" s="39"/>
      <c r="D197" s="187" t="s">
        <v>165</v>
      </c>
      <c r="E197" s="39"/>
      <c r="F197" s="188" t="s">
        <v>335</v>
      </c>
      <c r="G197" s="39"/>
      <c r="H197" s="39"/>
      <c r="I197" s="189"/>
      <c r="J197" s="39"/>
      <c r="K197" s="39"/>
      <c r="L197" s="40"/>
      <c r="M197" s="190"/>
      <c r="N197" s="191"/>
      <c r="O197" s="73"/>
      <c r="P197" s="73"/>
      <c r="Q197" s="73"/>
      <c r="R197" s="73"/>
      <c r="S197" s="73"/>
      <c r="T197" s="74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20" t="s">
        <v>165</v>
      </c>
      <c r="AU197" s="20" t="s">
        <v>22</v>
      </c>
    </row>
    <row r="198" s="13" customFormat="1">
      <c r="A198" s="13"/>
      <c r="B198" s="192"/>
      <c r="C198" s="13"/>
      <c r="D198" s="193" t="s">
        <v>167</v>
      </c>
      <c r="E198" s="194" t="s">
        <v>3</v>
      </c>
      <c r="F198" s="195" t="s">
        <v>1362</v>
      </c>
      <c r="G198" s="13"/>
      <c r="H198" s="196">
        <v>4</v>
      </c>
      <c r="I198" s="197"/>
      <c r="J198" s="13"/>
      <c r="K198" s="13"/>
      <c r="L198" s="192"/>
      <c r="M198" s="198"/>
      <c r="N198" s="199"/>
      <c r="O198" s="199"/>
      <c r="P198" s="199"/>
      <c r="Q198" s="199"/>
      <c r="R198" s="199"/>
      <c r="S198" s="199"/>
      <c r="T198" s="200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94" t="s">
        <v>167</v>
      </c>
      <c r="AU198" s="194" t="s">
        <v>22</v>
      </c>
      <c r="AV198" s="13" t="s">
        <v>22</v>
      </c>
      <c r="AW198" s="13" t="s">
        <v>36</v>
      </c>
      <c r="AX198" s="13" t="s">
        <v>74</v>
      </c>
      <c r="AY198" s="194" t="s">
        <v>156</v>
      </c>
    </row>
    <row r="199" s="14" customFormat="1">
      <c r="A199" s="14"/>
      <c r="B199" s="201"/>
      <c r="C199" s="14"/>
      <c r="D199" s="193" t="s">
        <v>167</v>
      </c>
      <c r="E199" s="202" t="s">
        <v>3</v>
      </c>
      <c r="F199" s="203" t="s">
        <v>174</v>
      </c>
      <c r="G199" s="14"/>
      <c r="H199" s="204">
        <v>4</v>
      </c>
      <c r="I199" s="205"/>
      <c r="J199" s="14"/>
      <c r="K199" s="14"/>
      <c r="L199" s="201"/>
      <c r="M199" s="206"/>
      <c r="N199" s="207"/>
      <c r="O199" s="207"/>
      <c r="P199" s="207"/>
      <c r="Q199" s="207"/>
      <c r="R199" s="207"/>
      <c r="S199" s="207"/>
      <c r="T199" s="208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02" t="s">
        <v>167</v>
      </c>
      <c r="AU199" s="202" t="s">
        <v>22</v>
      </c>
      <c r="AV199" s="14" t="s">
        <v>163</v>
      </c>
      <c r="AW199" s="14" t="s">
        <v>36</v>
      </c>
      <c r="AX199" s="14" t="s">
        <v>81</v>
      </c>
      <c r="AY199" s="202" t="s">
        <v>156</v>
      </c>
    </row>
    <row r="200" s="2" customFormat="1" ht="16.5" customHeight="1">
      <c r="A200" s="39"/>
      <c r="B200" s="173"/>
      <c r="C200" s="217" t="s">
        <v>323</v>
      </c>
      <c r="D200" s="217" t="s">
        <v>249</v>
      </c>
      <c r="E200" s="218" t="s">
        <v>338</v>
      </c>
      <c r="F200" s="219" t="s">
        <v>339</v>
      </c>
      <c r="G200" s="220" t="s">
        <v>313</v>
      </c>
      <c r="H200" s="221">
        <v>7.2000000000000002</v>
      </c>
      <c r="I200" s="222"/>
      <c r="J200" s="223">
        <f>ROUND(I200*H200,2)</f>
        <v>0</v>
      </c>
      <c r="K200" s="219" t="s">
        <v>162</v>
      </c>
      <c r="L200" s="224"/>
      <c r="M200" s="225" t="s">
        <v>3</v>
      </c>
      <c r="N200" s="226" t="s">
        <v>45</v>
      </c>
      <c r="O200" s="73"/>
      <c r="P200" s="183">
        <f>O200*H200</f>
        <v>0</v>
      </c>
      <c r="Q200" s="183">
        <v>0</v>
      </c>
      <c r="R200" s="183">
        <f>Q200*H200</f>
        <v>0</v>
      </c>
      <c r="S200" s="183">
        <v>0</v>
      </c>
      <c r="T200" s="184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185" t="s">
        <v>202</v>
      </c>
      <c r="AT200" s="185" t="s">
        <v>249</v>
      </c>
      <c r="AU200" s="185" t="s">
        <v>22</v>
      </c>
      <c r="AY200" s="20" t="s">
        <v>156</v>
      </c>
      <c r="BE200" s="186">
        <f>IF(N200="základní",J200,0)</f>
        <v>0</v>
      </c>
      <c r="BF200" s="186">
        <f>IF(N200="snížená",J200,0)</f>
        <v>0</v>
      </c>
      <c r="BG200" s="186">
        <f>IF(N200="zákl. přenesená",J200,0)</f>
        <v>0</v>
      </c>
      <c r="BH200" s="186">
        <f>IF(N200="sníž. přenesená",J200,0)</f>
        <v>0</v>
      </c>
      <c r="BI200" s="186">
        <f>IF(N200="nulová",J200,0)</f>
        <v>0</v>
      </c>
      <c r="BJ200" s="20" t="s">
        <v>81</v>
      </c>
      <c r="BK200" s="186">
        <f>ROUND(I200*H200,2)</f>
        <v>0</v>
      </c>
      <c r="BL200" s="20" t="s">
        <v>163</v>
      </c>
      <c r="BM200" s="185" t="s">
        <v>1363</v>
      </c>
    </row>
    <row r="201" s="13" customFormat="1">
      <c r="A201" s="13"/>
      <c r="B201" s="192"/>
      <c r="C201" s="13"/>
      <c r="D201" s="193" t="s">
        <v>167</v>
      </c>
      <c r="E201" s="194" t="s">
        <v>3</v>
      </c>
      <c r="F201" s="195" t="s">
        <v>1364</v>
      </c>
      <c r="G201" s="13"/>
      <c r="H201" s="196">
        <v>7.2000000000000002</v>
      </c>
      <c r="I201" s="197"/>
      <c r="J201" s="13"/>
      <c r="K201" s="13"/>
      <c r="L201" s="192"/>
      <c r="M201" s="198"/>
      <c r="N201" s="199"/>
      <c r="O201" s="199"/>
      <c r="P201" s="199"/>
      <c r="Q201" s="199"/>
      <c r="R201" s="199"/>
      <c r="S201" s="199"/>
      <c r="T201" s="200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194" t="s">
        <v>167</v>
      </c>
      <c r="AU201" s="194" t="s">
        <v>22</v>
      </c>
      <c r="AV201" s="13" t="s">
        <v>22</v>
      </c>
      <c r="AW201" s="13" t="s">
        <v>36</v>
      </c>
      <c r="AX201" s="13" t="s">
        <v>74</v>
      </c>
      <c r="AY201" s="194" t="s">
        <v>156</v>
      </c>
    </row>
    <row r="202" s="14" customFormat="1">
      <c r="A202" s="14"/>
      <c r="B202" s="201"/>
      <c r="C202" s="14"/>
      <c r="D202" s="193" t="s">
        <v>167</v>
      </c>
      <c r="E202" s="202" t="s">
        <v>3</v>
      </c>
      <c r="F202" s="203" t="s">
        <v>174</v>
      </c>
      <c r="G202" s="14"/>
      <c r="H202" s="204">
        <v>7.2000000000000002</v>
      </c>
      <c r="I202" s="205"/>
      <c r="J202" s="14"/>
      <c r="K202" s="14"/>
      <c r="L202" s="201"/>
      <c r="M202" s="206"/>
      <c r="N202" s="207"/>
      <c r="O202" s="207"/>
      <c r="P202" s="207"/>
      <c r="Q202" s="207"/>
      <c r="R202" s="207"/>
      <c r="S202" s="207"/>
      <c r="T202" s="208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02" t="s">
        <v>167</v>
      </c>
      <c r="AU202" s="202" t="s">
        <v>22</v>
      </c>
      <c r="AV202" s="14" t="s">
        <v>163</v>
      </c>
      <c r="AW202" s="14" t="s">
        <v>36</v>
      </c>
      <c r="AX202" s="14" t="s">
        <v>81</v>
      </c>
      <c r="AY202" s="202" t="s">
        <v>156</v>
      </c>
    </row>
    <row r="203" s="2" customFormat="1" ht="24.15" customHeight="1">
      <c r="A203" s="39"/>
      <c r="B203" s="173"/>
      <c r="C203" s="174" t="s">
        <v>331</v>
      </c>
      <c r="D203" s="174" t="s">
        <v>158</v>
      </c>
      <c r="E203" s="175" t="s">
        <v>1365</v>
      </c>
      <c r="F203" s="176" t="s">
        <v>1366</v>
      </c>
      <c r="G203" s="177" t="s">
        <v>205</v>
      </c>
      <c r="H203" s="178">
        <v>67.420000000000002</v>
      </c>
      <c r="I203" s="179"/>
      <c r="J203" s="180">
        <f>ROUND(I203*H203,2)</f>
        <v>0</v>
      </c>
      <c r="K203" s="176" t="s">
        <v>162</v>
      </c>
      <c r="L203" s="40"/>
      <c r="M203" s="181" t="s">
        <v>3</v>
      </c>
      <c r="N203" s="182" t="s">
        <v>45</v>
      </c>
      <c r="O203" s="73"/>
      <c r="P203" s="183">
        <f>O203*H203</f>
        <v>0</v>
      </c>
      <c r="Q203" s="183">
        <v>0</v>
      </c>
      <c r="R203" s="183">
        <f>Q203*H203</f>
        <v>0</v>
      </c>
      <c r="S203" s="183">
        <v>0</v>
      </c>
      <c r="T203" s="184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185" t="s">
        <v>163</v>
      </c>
      <c r="AT203" s="185" t="s">
        <v>158</v>
      </c>
      <c r="AU203" s="185" t="s">
        <v>22</v>
      </c>
      <c r="AY203" s="20" t="s">
        <v>156</v>
      </c>
      <c r="BE203" s="186">
        <f>IF(N203="základní",J203,0)</f>
        <v>0</v>
      </c>
      <c r="BF203" s="186">
        <f>IF(N203="snížená",J203,0)</f>
        <v>0</v>
      </c>
      <c r="BG203" s="186">
        <f>IF(N203="zákl. přenesená",J203,0)</f>
        <v>0</v>
      </c>
      <c r="BH203" s="186">
        <f>IF(N203="sníž. přenesená",J203,0)</f>
        <v>0</v>
      </c>
      <c r="BI203" s="186">
        <f>IF(N203="nulová",J203,0)</f>
        <v>0</v>
      </c>
      <c r="BJ203" s="20" t="s">
        <v>81</v>
      </c>
      <c r="BK203" s="186">
        <f>ROUND(I203*H203,2)</f>
        <v>0</v>
      </c>
      <c r="BL203" s="20" t="s">
        <v>163</v>
      </c>
      <c r="BM203" s="185" t="s">
        <v>1367</v>
      </c>
    </row>
    <row r="204" s="2" customFormat="1">
      <c r="A204" s="39"/>
      <c r="B204" s="40"/>
      <c r="C204" s="39"/>
      <c r="D204" s="187" t="s">
        <v>165</v>
      </c>
      <c r="E204" s="39"/>
      <c r="F204" s="188" t="s">
        <v>1368</v>
      </c>
      <c r="G204" s="39"/>
      <c r="H204" s="39"/>
      <c r="I204" s="189"/>
      <c r="J204" s="39"/>
      <c r="K204" s="39"/>
      <c r="L204" s="40"/>
      <c r="M204" s="190"/>
      <c r="N204" s="191"/>
      <c r="O204" s="73"/>
      <c r="P204" s="73"/>
      <c r="Q204" s="73"/>
      <c r="R204" s="73"/>
      <c r="S204" s="73"/>
      <c r="T204" s="74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20" t="s">
        <v>165</v>
      </c>
      <c r="AU204" s="20" t="s">
        <v>22</v>
      </c>
    </row>
    <row r="205" s="13" customFormat="1">
      <c r="A205" s="13"/>
      <c r="B205" s="192"/>
      <c r="C205" s="13"/>
      <c r="D205" s="193" t="s">
        <v>167</v>
      </c>
      <c r="E205" s="194" t="s">
        <v>3</v>
      </c>
      <c r="F205" s="195" t="s">
        <v>1369</v>
      </c>
      <c r="G205" s="13"/>
      <c r="H205" s="196">
        <v>67.420000000000002</v>
      </c>
      <c r="I205" s="197"/>
      <c r="J205" s="13"/>
      <c r="K205" s="13"/>
      <c r="L205" s="192"/>
      <c r="M205" s="198"/>
      <c r="N205" s="199"/>
      <c r="O205" s="199"/>
      <c r="P205" s="199"/>
      <c r="Q205" s="199"/>
      <c r="R205" s="199"/>
      <c r="S205" s="199"/>
      <c r="T205" s="200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94" t="s">
        <v>167</v>
      </c>
      <c r="AU205" s="194" t="s">
        <v>22</v>
      </c>
      <c r="AV205" s="13" t="s">
        <v>22</v>
      </c>
      <c r="AW205" s="13" t="s">
        <v>36</v>
      </c>
      <c r="AX205" s="13" t="s">
        <v>74</v>
      </c>
      <c r="AY205" s="194" t="s">
        <v>156</v>
      </c>
    </row>
    <row r="206" s="14" customFormat="1">
      <c r="A206" s="14"/>
      <c r="B206" s="201"/>
      <c r="C206" s="14"/>
      <c r="D206" s="193" t="s">
        <v>167</v>
      </c>
      <c r="E206" s="202" t="s">
        <v>3</v>
      </c>
      <c r="F206" s="203" t="s">
        <v>174</v>
      </c>
      <c r="G206" s="14"/>
      <c r="H206" s="204">
        <v>67.420000000000002</v>
      </c>
      <c r="I206" s="205"/>
      <c r="J206" s="14"/>
      <c r="K206" s="14"/>
      <c r="L206" s="201"/>
      <c r="M206" s="206"/>
      <c r="N206" s="207"/>
      <c r="O206" s="207"/>
      <c r="P206" s="207"/>
      <c r="Q206" s="207"/>
      <c r="R206" s="207"/>
      <c r="S206" s="207"/>
      <c r="T206" s="208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02" t="s">
        <v>167</v>
      </c>
      <c r="AU206" s="202" t="s">
        <v>22</v>
      </c>
      <c r="AV206" s="14" t="s">
        <v>163</v>
      </c>
      <c r="AW206" s="14" t="s">
        <v>36</v>
      </c>
      <c r="AX206" s="14" t="s">
        <v>81</v>
      </c>
      <c r="AY206" s="202" t="s">
        <v>156</v>
      </c>
    </row>
    <row r="207" s="12" customFormat="1" ht="22.8" customHeight="1">
      <c r="A207" s="12"/>
      <c r="B207" s="160"/>
      <c r="C207" s="12"/>
      <c r="D207" s="161" t="s">
        <v>73</v>
      </c>
      <c r="E207" s="171" t="s">
        <v>175</v>
      </c>
      <c r="F207" s="171" t="s">
        <v>1370</v>
      </c>
      <c r="G207" s="12"/>
      <c r="H207" s="12"/>
      <c r="I207" s="163"/>
      <c r="J207" s="172">
        <f>BK207</f>
        <v>0</v>
      </c>
      <c r="K207" s="12"/>
      <c r="L207" s="160"/>
      <c r="M207" s="165"/>
      <c r="N207" s="166"/>
      <c r="O207" s="166"/>
      <c r="P207" s="167">
        <f>SUM(P208:P228)</f>
        <v>0</v>
      </c>
      <c r="Q207" s="166"/>
      <c r="R207" s="167">
        <f>SUM(R208:R228)</f>
        <v>102.88946616000001</v>
      </c>
      <c r="S207" s="166"/>
      <c r="T207" s="168">
        <f>SUM(T208:T228)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161" t="s">
        <v>81</v>
      </c>
      <c r="AT207" s="169" t="s">
        <v>73</v>
      </c>
      <c r="AU207" s="169" t="s">
        <v>81</v>
      </c>
      <c r="AY207" s="161" t="s">
        <v>156</v>
      </c>
      <c r="BK207" s="170">
        <f>SUM(BK208:BK228)</f>
        <v>0</v>
      </c>
    </row>
    <row r="208" s="2" customFormat="1" ht="24.15" customHeight="1">
      <c r="A208" s="39"/>
      <c r="B208" s="173"/>
      <c r="C208" s="174" t="s">
        <v>337</v>
      </c>
      <c r="D208" s="174" t="s">
        <v>158</v>
      </c>
      <c r="E208" s="175" t="s">
        <v>1371</v>
      </c>
      <c r="F208" s="176" t="s">
        <v>1372</v>
      </c>
      <c r="G208" s="177" t="s">
        <v>212</v>
      </c>
      <c r="H208" s="178">
        <v>38.060000000000002</v>
      </c>
      <c r="I208" s="179"/>
      <c r="J208" s="180">
        <f>ROUND(I208*H208,2)</f>
        <v>0</v>
      </c>
      <c r="K208" s="176" t="s">
        <v>162</v>
      </c>
      <c r="L208" s="40"/>
      <c r="M208" s="181" t="s">
        <v>3</v>
      </c>
      <c r="N208" s="182" t="s">
        <v>45</v>
      </c>
      <c r="O208" s="73"/>
      <c r="P208" s="183">
        <f>O208*H208</f>
        <v>0</v>
      </c>
      <c r="Q208" s="183">
        <v>2.5360200000000002</v>
      </c>
      <c r="R208" s="183">
        <f>Q208*H208</f>
        <v>96.520921200000018</v>
      </c>
      <c r="S208" s="183">
        <v>0</v>
      </c>
      <c r="T208" s="184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185" t="s">
        <v>163</v>
      </c>
      <c r="AT208" s="185" t="s">
        <v>158</v>
      </c>
      <c r="AU208" s="185" t="s">
        <v>22</v>
      </c>
      <c r="AY208" s="20" t="s">
        <v>156</v>
      </c>
      <c r="BE208" s="186">
        <f>IF(N208="základní",J208,0)</f>
        <v>0</v>
      </c>
      <c r="BF208" s="186">
        <f>IF(N208="snížená",J208,0)</f>
        <v>0</v>
      </c>
      <c r="BG208" s="186">
        <f>IF(N208="zákl. přenesená",J208,0)</f>
        <v>0</v>
      </c>
      <c r="BH208" s="186">
        <f>IF(N208="sníž. přenesená",J208,0)</f>
        <v>0</v>
      </c>
      <c r="BI208" s="186">
        <f>IF(N208="nulová",J208,0)</f>
        <v>0</v>
      </c>
      <c r="BJ208" s="20" t="s">
        <v>81</v>
      </c>
      <c r="BK208" s="186">
        <f>ROUND(I208*H208,2)</f>
        <v>0</v>
      </c>
      <c r="BL208" s="20" t="s">
        <v>163</v>
      </c>
      <c r="BM208" s="185" t="s">
        <v>1373</v>
      </c>
    </row>
    <row r="209" s="2" customFormat="1">
      <c r="A209" s="39"/>
      <c r="B209" s="40"/>
      <c r="C209" s="39"/>
      <c r="D209" s="187" t="s">
        <v>165</v>
      </c>
      <c r="E209" s="39"/>
      <c r="F209" s="188" t="s">
        <v>1374</v>
      </c>
      <c r="G209" s="39"/>
      <c r="H209" s="39"/>
      <c r="I209" s="189"/>
      <c r="J209" s="39"/>
      <c r="K209" s="39"/>
      <c r="L209" s="40"/>
      <c r="M209" s="190"/>
      <c r="N209" s="191"/>
      <c r="O209" s="73"/>
      <c r="P209" s="73"/>
      <c r="Q209" s="73"/>
      <c r="R209" s="73"/>
      <c r="S209" s="73"/>
      <c r="T209" s="74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20" t="s">
        <v>165</v>
      </c>
      <c r="AU209" s="20" t="s">
        <v>22</v>
      </c>
    </row>
    <row r="210" s="13" customFormat="1">
      <c r="A210" s="13"/>
      <c r="B210" s="192"/>
      <c r="C210" s="13"/>
      <c r="D210" s="193" t="s">
        <v>167</v>
      </c>
      <c r="E210" s="194" t="s">
        <v>3</v>
      </c>
      <c r="F210" s="195" t="s">
        <v>1375</v>
      </c>
      <c r="G210" s="13"/>
      <c r="H210" s="196">
        <v>15.372</v>
      </c>
      <c r="I210" s="197"/>
      <c r="J210" s="13"/>
      <c r="K210" s="13"/>
      <c r="L210" s="192"/>
      <c r="M210" s="198"/>
      <c r="N210" s="199"/>
      <c r="O210" s="199"/>
      <c r="P210" s="199"/>
      <c r="Q210" s="199"/>
      <c r="R210" s="199"/>
      <c r="S210" s="199"/>
      <c r="T210" s="200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194" t="s">
        <v>167</v>
      </c>
      <c r="AU210" s="194" t="s">
        <v>22</v>
      </c>
      <c r="AV210" s="13" t="s">
        <v>22</v>
      </c>
      <c r="AW210" s="13" t="s">
        <v>36</v>
      </c>
      <c r="AX210" s="13" t="s">
        <v>74</v>
      </c>
      <c r="AY210" s="194" t="s">
        <v>156</v>
      </c>
    </row>
    <row r="211" s="13" customFormat="1">
      <c r="A211" s="13"/>
      <c r="B211" s="192"/>
      <c r="C211" s="13"/>
      <c r="D211" s="193" t="s">
        <v>167</v>
      </c>
      <c r="E211" s="194" t="s">
        <v>3</v>
      </c>
      <c r="F211" s="195" t="s">
        <v>1376</v>
      </c>
      <c r="G211" s="13"/>
      <c r="H211" s="196">
        <v>14.640000000000001</v>
      </c>
      <c r="I211" s="197"/>
      <c r="J211" s="13"/>
      <c r="K211" s="13"/>
      <c r="L211" s="192"/>
      <c r="M211" s="198"/>
      <c r="N211" s="199"/>
      <c r="O211" s="199"/>
      <c r="P211" s="199"/>
      <c r="Q211" s="199"/>
      <c r="R211" s="199"/>
      <c r="S211" s="199"/>
      <c r="T211" s="200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194" t="s">
        <v>167</v>
      </c>
      <c r="AU211" s="194" t="s">
        <v>22</v>
      </c>
      <c r="AV211" s="13" t="s">
        <v>22</v>
      </c>
      <c r="AW211" s="13" t="s">
        <v>36</v>
      </c>
      <c r="AX211" s="13" t="s">
        <v>74</v>
      </c>
      <c r="AY211" s="194" t="s">
        <v>156</v>
      </c>
    </row>
    <row r="212" s="13" customFormat="1">
      <c r="A212" s="13"/>
      <c r="B212" s="192"/>
      <c r="C212" s="13"/>
      <c r="D212" s="193" t="s">
        <v>167</v>
      </c>
      <c r="E212" s="194" t="s">
        <v>3</v>
      </c>
      <c r="F212" s="195" t="s">
        <v>1377</v>
      </c>
      <c r="G212" s="13"/>
      <c r="H212" s="196">
        <v>7.2000000000000002</v>
      </c>
      <c r="I212" s="197"/>
      <c r="J212" s="13"/>
      <c r="K212" s="13"/>
      <c r="L212" s="192"/>
      <c r="M212" s="198"/>
      <c r="N212" s="199"/>
      <c r="O212" s="199"/>
      <c r="P212" s="199"/>
      <c r="Q212" s="199"/>
      <c r="R212" s="199"/>
      <c r="S212" s="199"/>
      <c r="T212" s="200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94" t="s">
        <v>167</v>
      </c>
      <c r="AU212" s="194" t="s">
        <v>22</v>
      </c>
      <c r="AV212" s="13" t="s">
        <v>22</v>
      </c>
      <c r="AW212" s="13" t="s">
        <v>36</v>
      </c>
      <c r="AX212" s="13" t="s">
        <v>74</v>
      </c>
      <c r="AY212" s="194" t="s">
        <v>156</v>
      </c>
    </row>
    <row r="213" s="13" customFormat="1">
      <c r="A213" s="13"/>
      <c r="B213" s="192"/>
      <c r="C213" s="13"/>
      <c r="D213" s="193" t="s">
        <v>167</v>
      </c>
      <c r="E213" s="194" t="s">
        <v>3</v>
      </c>
      <c r="F213" s="195" t="s">
        <v>1378</v>
      </c>
      <c r="G213" s="13"/>
      <c r="H213" s="196">
        <v>1.28</v>
      </c>
      <c r="I213" s="197"/>
      <c r="J213" s="13"/>
      <c r="K213" s="13"/>
      <c r="L213" s="192"/>
      <c r="M213" s="198"/>
      <c r="N213" s="199"/>
      <c r="O213" s="199"/>
      <c r="P213" s="199"/>
      <c r="Q213" s="199"/>
      <c r="R213" s="199"/>
      <c r="S213" s="199"/>
      <c r="T213" s="200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94" t="s">
        <v>167</v>
      </c>
      <c r="AU213" s="194" t="s">
        <v>22</v>
      </c>
      <c r="AV213" s="13" t="s">
        <v>22</v>
      </c>
      <c r="AW213" s="13" t="s">
        <v>36</v>
      </c>
      <c r="AX213" s="13" t="s">
        <v>74</v>
      </c>
      <c r="AY213" s="194" t="s">
        <v>156</v>
      </c>
    </row>
    <row r="214" s="13" customFormat="1">
      <c r="A214" s="13"/>
      <c r="B214" s="192"/>
      <c r="C214" s="13"/>
      <c r="D214" s="193" t="s">
        <v>167</v>
      </c>
      <c r="E214" s="194" t="s">
        <v>3</v>
      </c>
      <c r="F214" s="195" t="s">
        <v>1379</v>
      </c>
      <c r="G214" s="13"/>
      <c r="H214" s="196">
        <v>-0.432</v>
      </c>
      <c r="I214" s="197"/>
      <c r="J214" s="13"/>
      <c r="K214" s="13"/>
      <c r="L214" s="192"/>
      <c r="M214" s="198"/>
      <c r="N214" s="199"/>
      <c r="O214" s="199"/>
      <c r="P214" s="199"/>
      <c r="Q214" s="199"/>
      <c r="R214" s="199"/>
      <c r="S214" s="199"/>
      <c r="T214" s="200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194" t="s">
        <v>167</v>
      </c>
      <c r="AU214" s="194" t="s">
        <v>22</v>
      </c>
      <c r="AV214" s="13" t="s">
        <v>22</v>
      </c>
      <c r="AW214" s="13" t="s">
        <v>36</v>
      </c>
      <c r="AX214" s="13" t="s">
        <v>74</v>
      </c>
      <c r="AY214" s="194" t="s">
        <v>156</v>
      </c>
    </row>
    <row r="215" s="14" customFormat="1">
      <c r="A215" s="14"/>
      <c r="B215" s="201"/>
      <c r="C215" s="14"/>
      <c r="D215" s="193" t="s">
        <v>167</v>
      </c>
      <c r="E215" s="202" t="s">
        <v>3</v>
      </c>
      <c r="F215" s="203" t="s">
        <v>174</v>
      </c>
      <c r="G215" s="14"/>
      <c r="H215" s="204">
        <v>38.060000000000002</v>
      </c>
      <c r="I215" s="205"/>
      <c r="J215" s="14"/>
      <c r="K215" s="14"/>
      <c r="L215" s="201"/>
      <c r="M215" s="206"/>
      <c r="N215" s="207"/>
      <c r="O215" s="207"/>
      <c r="P215" s="207"/>
      <c r="Q215" s="207"/>
      <c r="R215" s="207"/>
      <c r="S215" s="207"/>
      <c r="T215" s="208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02" t="s">
        <v>167</v>
      </c>
      <c r="AU215" s="202" t="s">
        <v>22</v>
      </c>
      <c r="AV215" s="14" t="s">
        <v>163</v>
      </c>
      <c r="AW215" s="14" t="s">
        <v>36</v>
      </c>
      <c r="AX215" s="14" t="s">
        <v>81</v>
      </c>
      <c r="AY215" s="202" t="s">
        <v>156</v>
      </c>
    </row>
    <row r="216" s="2" customFormat="1" ht="24.15" customHeight="1">
      <c r="A216" s="39"/>
      <c r="B216" s="173"/>
      <c r="C216" s="174" t="s">
        <v>342</v>
      </c>
      <c r="D216" s="174" t="s">
        <v>158</v>
      </c>
      <c r="E216" s="175" t="s">
        <v>1380</v>
      </c>
      <c r="F216" s="176" t="s">
        <v>1381</v>
      </c>
      <c r="G216" s="177" t="s">
        <v>205</v>
      </c>
      <c r="H216" s="178">
        <v>186</v>
      </c>
      <c r="I216" s="179"/>
      <c r="J216" s="180">
        <f>ROUND(I216*H216,2)</f>
        <v>0</v>
      </c>
      <c r="K216" s="176" t="s">
        <v>162</v>
      </c>
      <c r="L216" s="40"/>
      <c r="M216" s="181" t="s">
        <v>3</v>
      </c>
      <c r="N216" s="182" t="s">
        <v>45</v>
      </c>
      <c r="O216" s="73"/>
      <c r="P216" s="183">
        <f>O216*H216</f>
        <v>0</v>
      </c>
      <c r="Q216" s="183">
        <v>0.00247</v>
      </c>
      <c r="R216" s="183">
        <f>Q216*H216</f>
        <v>0.45942</v>
      </c>
      <c r="S216" s="183">
        <v>0</v>
      </c>
      <c r="T216" s="184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185" t="s">
        <v>163</v>
      </c>
      <c r="AT216" s="185" t="s">
        <v>158</v>
      </c>
      <c r="AU216" s="185" t="s">
        <v>22</v>
      </c>
      <c r="AY216" s="20" t="s">
        <v>156</v>
      </c>
      <c r="BE216" s="186">
        <f>IF(N216="základní",J216,0)</f>
        <v>0</v>
      </c>
      <c r="BF216" s="186">
        <f>IF(N216="snížená",J216,0)</f>
        <v>0</v>
      </c>
      <c r="BG216" s="186">
        <f>IF(N216="zákl. přenesená",J216,0)</f>
        <v>0</v>
      </c>
      <c r="BH216" s="186">
        <f>IF(N216="sníž. přenesená",J216,0)</f>
        <v>0</v>
      </c>
      <c r="BI216" s="186">
        <f>IF(N216="nulová",J216,0)</f>
        <v>0</v>
      </c>
      <c r="BJ216" s="20" t="s">
        <v>81</v>
      </c>
      <c r="BK216" s="186">
        <f>ROUND(I216*H216,2)</f>
        <v>0</v>
      </c>
      <c r="BL216" s="20" t="s">
        <v>163</v>
      </c>
      <c r="BM216" s="185" t="s">
        <v>1382</v>
      </c>
    </row>
    <row r="217" s="2" customFormat="1">
      <c r="A217" s="39"/>
      <c r="B217" s="40"/>
      <c r="C217" s="39"/>
      <c r="D217" s="187" t="s">
        <v>165</v>
      </c>
      <c r="E217" s="39"/>
      <c r="F217" s="188" t="s">
        <v>1383</v>
      </c>
      <c r="G217" s="39"/>
      <c r="H217" s="39"/>
      <c r="I217" s="189"/>
      <c r="J217" s="39"/>
      <c r="K217" s="39"/>
      <c r="L217" s="40"/>
      <c r="M217" s="190"/>
      <c r="N217" s="191"/>
      <c r="O217" s="73"/>
      <c r="P217" s="73"/>
      <c r="Q217" s="73"/>
      <c r="R217" s="73"/>
      <c r="S217" s="73"/>
      <c r="T217" s="74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20" t="s">
        <v>165</v>
      </c>
      <c r="AU217" s="20" t="s">
        <v>22</v>
      </c>
    </row>
    <row r="218" s="13" customFormat="1">
      <c r="A218" s="13"/>
      <c r="B218" s="192"/>
      <c r="C218" s="13"/>
      <c r="D218" s="193" t="s">
        <v>167</v>
      </c>
      <c r="E218" s="194" t="s">
        <v>3</v>
      </c>
      <c r="F218" s="195" t="s">
        <v>1384</v>
      </c>
      <c r="G218" s="13"/>
      <c r="H218" s="196">
        <v>73.680000000000007</v>
      </c>
      <c r="I218" s="197"/>
      <c r="J218" s="13"/>
      <c r="K218" s="13"/>
      <c r="L218" s="192"/>
      <c r="M218" s="198"/>
      <c r="N218" s="199"/>
      <c r="O218" s="199"/>
      <c r="P218" s="199"/>
      <c r="Q218" s="199"/>
      <c r="R218" s="199"/>
      <c r="S218" s="199"/>
      <c r="T218" s="200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94" t="s">
        <v>167</v>
      </c>
      <c r="AU218" s="194" t="s">
        <v>22</v>
      </c>
      <c r="AV218" s="13" t="s">
        <v>22</v>
      </c>
      <c r="AW218" s="13" t="s">
        <v>36</v>
      </c>
      <c r="AX218" s="13" t="s">
        <v>74</v>
      </c>
      <c r="AY218" s="194" t="s">
        <v>156</v>
      </c>
    </row>
    <row r="219" s="13" customFormat="1">
      <c r="A219" s="13"/>
      <c r="B219" s="192"/>
      <c r="C219" s="13"/>
      <c r="D219" s="193" t="s">
        <v>167</v>
      </c>
      <c r="E219" s="194" t="s">
        <v>3</v>
      </c>
      <c r="F219" s="195" t="s">
        <v>1385</v>
      </c>
      <c r="G219" s="13"/>
      <c r="H219" s="196">
        <v>47.840000000000003</v>
      </c>
      <c r="I219" s="197"/>
      <c r="J219" s="13"/>
      <c r="K219" s="13"/>
      <c r="L219" s="192"/>
      <c r="M219" s="198"/>
      <c r="N219" s="199"/>
      <c r="O219" s="199"/>
      <c r="P219" s="199"/>
      <c r="Q219" s="199"/>
      <c r="R219" s="199"/>
      <c r="S219" s="199"/>
      <c r="T219" s="200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94" t="s">
        <v>167</v>
      </c>
      <c r="AU219" s="194" t="s">
        <v>22</v>
      </c>
      <c r="AV219" s="13" t="s">
        <v>22</v>
      </c>
      <c r="AW219" s="13" t="s">
        <v>36</v>
      </c>
      <c r="AX219" s="13" t="s">
        <v>74</v>
      </c>
      <c r="AY219" s="194" t="s">
        <v>156</v>
      </c>
    </row>
    <row r="220" s="13" customFormat="1">
      <c r="A220" s="13"/>
      <c r="B220" s="192"/>
      <c r="C220" s="13"/>
      <c r="D220" s="193" t="s">
        <v>167</v>
      </c>
      <c r="E220" s="194" t="s">
        <v>3</v>
      </c>
      <c r="F220" s="195" t="s">
        <v>1386</v>
      </c>
      <c r="G220" s="13"/>
      <c r="H220" s="196">
        <v>41.439999999999998</v>
      </c>
      <c r="I220" s="197"/>
      <c r="J220" s="13"/>
      <c r="K220" s="13"/>
      <c r="L220" s="192"/>
      <c r="M220" s="198"/>
      <c r="N220" s="199"/>
      <c r="O220" s="199"/>
      <c r="P220" s="199"/>
      <c r="Q220" s="199"/>
      <c r="R220" s="199"/>
      <c r="S220" s="199"/>
      <c r="T220" s="200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94" t="s">
        <v>167</v>
      </c>
      <c r="AU220" s="194" t="s">
        <v>22</v>
      </c>
      <c r="AV220" s="13" t="s">
        <v>22</v>
      </c>
      <c r="AW220" s="13" t="s">
        <v>36</v>
      </c>
      <c r="AX220" s="13" t="s">
        <v>74</v>
      </c>
      <c r="AY220" s="194" t="s">
        <v>156</v>
      </c>
    </row>
    <row r="221" s="13" customFormat="1">
      <c r="A221" s="13"/>
      <c r="B221" s="192"/>
      <c r="C221" s="13"/>
      <c r="D221" s="193" t="s">
        <v>167</v>
      </c>
      <c r="E221" s="194" t="s">
        <v>3</v>
      </c>
      <c r="F221" s="195" t="s">
        <v>1387</v>
      </c>
      <c r="G221" s="13"/>
      <c r="H221" s="196">
        <v>23.039999999999999</v>
      </c>
      <c r="I221" s="197"/>
      <c r="J221" s="13"/>
      <c r="K221" s="13"/>
      <c r="L221" s="192"/>
      <c r="M221" s="198"/>
      <c r="N221" s="199"/>
      <c r="O221" s="199"/>
      <c r="P221" s="199"/>
      <c r="Q221" s="199"/>
      <c r="R221" s="199"/>
      <c r="S221" s="199"/>
      <c r="T221" s="200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94" t="s">
        <v>167</v>
      </c>
      <c r="AU221" s="194" t="s">
        <v>22</v>
      </c>
      <c r="AV221" s="13" t="s">
        <v>22</v>
      </c>
      <c r="AW221" s="13" t="s">
        <v>36</v>
      </c>
      <c r="AX221" s="13" t="s">
        <v>74</v>
      </c>
      <c r="AY221" s="194" t="s">
        <v>156</v>
      </c>
    </row>
    <row r="222" s="14" customFormat="1">
      <c r="A222" s="14"/>
      <c r="B222" s="201"/>
      <c r="C222" s="14"/>
      <c r="D222" s="193" t="s">
        <v>167</v>
      </c>
      <c r="E222" s="202" t="s">
        <v>3</v>
      </c>
      <c r="F222" s="203" t="s">
        <v>174</v>
      </c>
      <c r="G222" s="14"/>
      <c r="H222" s="204">
        <v>186</v>
      </c>
      <c r="I222" s="205"/>
      <c r="J222" s="14"/>
      <c r="K222" s="14"/>
      <c r="L222" s="201"/>
      <c r="M222" s="206"/>
      <c r="N222" s="207"/>
      <c r="O222" s="207"/>
      <c r="P222" s="207"/>
      <c r="Q222" s="207"/>
      <c r="R222" s="207"/>
      <c r="S222" s="207"/>
      <c r="T222" s="208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2" t="s">
        <v>167</v>
      </c>
      <c r="AU222" s="202" t="s">
        <v>22</v>
      </c>
      <c r="AV222" s="14" t="s">
        <v>163</v>
      </c>
      <c r="AW222" s="14" t="s">
        <v>36</v>
      </c>
      <c r="AX222" s="14" t="s">
        <v>81</v>
      </c>
      <c r="AY222" s="202" t="s">
        <v>156</v>
      </c>
    </row>
    <row r="223" s="2" customFormat="1" ht="24.15" customHeight="1">
      <c r="A223" s="39"/>
      <c r="B223" s="173"/>
      <c r="C223" s="174" t="s">
        <v>349</v>
      </c>
      <c r="D223" s="174" t="s">
        <v>158</v>
      </c>
      <c r="E223" s="175" t="s">
        <v>1388</v>
      </c>
      <c r="F223" s="176" t="s">
        <v>1389</v>
      </c>
      <c r="G223" s="177" t="s">
        <v>205</v>
      </c>
      <c r="H223" s="178">
        <v>186</v>
      </c>
      <c r="I223" s="179"/>
      <c r="J223" s="180">
        <f>ROUND(I223*H223,2)</f>
        <v>0</v>
      </c>
      <c r="K223" s="176" t="s">
        <v>162</v>
      </c>
      <c r="L223" s="40"/>
      <c r="M223" s="181" t="s">
        <v>3</v>
      </c>
      <c r="N223" s="182" t="s">
        <v>45</v>
      </c>
      <c r="O223" s="73"/>
      <c r="P223" s="183">
        <f>O223*H223</f>
        <v>0</v>
      </c>
      <c r="Q223" s="183">
        <v>0</v>
      </c>
      <c r="R223" s="183">
        <f>Q223*H223</f>
        <v>0</v>
      </c>
      <c r="S223" s="183">
        <v>0</v>
      </c>
      <c r="T223" s="184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185" t="s">
        <v>163</v>
      </c>
      <c r="AT223" s="185" t="s">
        <v>158</v>
      </c>
      <c r="AU223" s="185" t="s">
        <v>22</v>
      </c>
      <c r="AY223" s="20" t="s">
        <v>156</v>
      </c>
      <c r="BE223" s="186">
        <f>IF(N223="základní",J223,0)</f>
        <v>0</v>
      </c>
      <c r="BF223" s="186">
        <f>IF(N223="snížená",J223,0)</f>
        <v>0</v>
      </c>
      <c r="BG223" s="186">
        <f>IF(N223="zákl. přenesená",J223,0)</f>
        <v>0</v>
      </c>
      <c r="BH223" s="186">
        <f>IF(N223="sníž. přenesená",J223,0)</f>
        <v>0</v>
      </c>
      <c r="BI223" s="186">
        <f>IF(N223="nulová",J223,0)</f>
        <v>0</v>
      </c>
      <c r="BJ223" s="20" t="s">
        <v>81</v>
      </c>
      <c r="BK223" s="186">
        <f>ROUND(I223*H223,2)</f>
        <v>0</v>
      </c>
      <c r="BL223" s="20" t="s">
        <v>163</v>
      </c>
      <c r="BM223" s="185" t="s">
        <v>1390</v>
      </c>
    </row>
    <row r="224" s="2" customFormat="1">
      <c r="A224" s="39"/>
      <c r="B224" s="40"/>
      <c r="C224" s="39"/>
      <c r="D224" s="187" t="s">
        <v>165</v>
      </c>
      <c r="E224" s="39"/>
      <c r="F224" s="188" t="s">
        <v>1391</v>
      </c>
      <c r="G224" s="39"/>
      <c r="H224" s="39"/>
      <c r="I224" s="189"/>
      <c r="J224" s="39"/>
      <c r="K224" s="39"/>
      <c r="L224" s="40"/>
      <c r="M224" s="190"/>
      <c r="N224" s="191"/>
      <c r="O224" s="73"/>
      <c r="P224" s="73"/>
      <c r="Q224" s="73"/>
      <c r="R224" s="73"/>
      <c r="S224" s="73"/>
      <c r="T224" s="74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20" t="s">
        <v>165</v>
      </c>
      <c r="AU224" s="20" t="s">
        <v>22</v>
      </c>
    </row>
    <row r="225" s="2" customFormat="1" ht="24.15" customHeight="1">
      <c r="A225" s="39"/>
      <c r="B225" s="173"/>
      <c r="C225" s="174" t="s">
        <v>355</v>
      </c>
      <c r="D225" s="174" t="s">
        <v>158</v>
      </c>
      <c r="E225" s="175" t="s">
        <v>1392</v>
      </c>
      <c r="F225" s="176" t="s">
        <v>1393</v>
      </c>
      <c r="G225" s="177" t="s">
        <v>313</v>
      </c>
      <c r="H225" s="178">
        <v>5.3280000000000003</v>
      </c>
      <c r="I225" s="179"/>
      <c r="J225" s="180">
        <f>ROUND(I225*H225,2)</f>
        <v>0</v>
      </c>
      <c r="K225" s="176" t="s">
        <v>162</v>
      </c>
      <c r="L225" s="40"/>
      <c r="M225" s="181" t="s">
        <v>3</v>
      </c>
      <c r="N225" s="182" t="s">
        <v>45</v>
      </c>
      <c r="O225" s="73"/>
      <c r="P225" s="183">
        <f>O225*H225</f>
        <v>0</v>
      </c>
      <c r="Q225" s="183">
        <v>1.10907</v>
      </c>
      <c r="R225" s="183">
        <f>Q225*H225</f>
        <v>5.9091249600000006</v>
      </c>
      <c r="S225" s="183">
        <v>0</v>
      </c>
      <c r="T225" s="184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185" t="s">
        <v>163</v>
      </c>
      <c r="AT225" s="185" t="s">
        <v>158</v>
      </c>
      <c r="AU225" s="185" t="s">
        <v>22</v>
      </c>
      <c r="AY225" s="20" t="s">
        <v>156</v>
      </c>
      <c r="BE225" s="186">
        <f>IF(N225="základní",J225,0)</f>
        <v>0</v>
      </c>
      <c r="BF225" s="186">
        <f>IF(N225="snížená",J225,0)</f>
        <v>0</v>
      </c>
      <c r="BG225" s="186">
        <f>IF(N225="zákl. přenesená",J225,0)</f>
        <v>0</v>
      </c>
      <c r="BH225" s="186">
        <f>IF(N225="sníž. přenesená",J225,0)</f>
        <v>0</v>
      </c>
      <c r="BI225" s="186">
        <f>IF(N225="nulová",J225,0)</f>
        <v>0</v>
      </c>
      <c r="BJ225" s="20" t="s">
        <v>81</v>
      </c>
      <c r="BK225" s="186">
        <f>ROUND(I225*H225,2)</f>
        <v>0</v>
      </c>
      <c r="BL225" s="20" t="s">
        <v>163</v>
      </c>
      <c r="BM225" s="185" t="s">
        <v>1394</v>
      </c>
    </row>
    <row r="226" s="2" customFormat="1">
      <c r="A226" s="39"/>
      <c r="B226" s="40"/>
      <c r="C226" s="39"/>
      <c r="D226" s="187" t="s">
        <v>165</v>
      </c>
      <c r="E226" s="39"/>
      <c r="F226" s="188" t="s">
        <v>1395</v>
      </c>
      <c r="G226" s="39"/>
      <c r="H226" s="39"/>
      <c r="I226" s="189"/>
      <c r="J226" s="39"/>
      <c r="K226" s="39"/>
      <c r="L226" s="40"/>
      <c r="M226" s="190"/>
      <c r="N226" s="191"/>
      <c r="O226" s="73"/>
      <c r="P226" s="73"/>
      <c r="Q226" s="73"/>
      <c r="R226" s="73"/>
      <c r="S226" s="73"/>
      <c r="T226" s="74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20" t="s">
        <v>165</v>
      </c>
      <c r="AU226" s="20" t="s">
        <v>22</v>
      </c>
    </row>
    <row r="227" s="13" customFormat="1">
      <c r="A227" s="13"/>
      <c r="B227" s="192"/>
      <c r="C227" s="13"/>
      <c r="D227" s="193" t="s">
        <v>167</v>
      </c>
      <c r="E227" s="194" t="s">
        <v>3</v>
      </c>
      <c r="F227" s="195" t="s">
        <v>1396</v>
      </c>
      <c r="G227" s="13"/>
      <c r="H227" s="196">
        <v>5.3280000000000003</v>
      </c>
      <c r="I227" s="197"/>
      <c r="J227" s="13"/>
      <c r="K227" s="13"/>
      <c r="L227" s="192"/>
      <c r="M227" s="198"/>
      <c r="N227" s="199"/>
      <c r="O227" s="199"/>
      <c r="P227" s="199"/>
      <c r="Q227" s="199"/>
      <c r="R227" s="199"/>
      <c r="S227" s="199"/>
      <c r="T227" s="20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194" t="s">
        <v>167</v>
      </c>
      <c r="AU227" s="194" t="s">
        <v>22</v>
      </c>
      <c r="AV227" s="13" t="s">
        <v>22</v>
      </c>
      <c r="AW227" s="13" t="s">
        <v>36</v>
      </c>
      <c r="AX227" s="13" t="s">
        <v>74</v>
      </c>
      <c r="AY227" s="194" t="s">
        <v>156</v>
      </c>
    </row>
    <row r="228" s="14" customFormat="1">
      <c r="A228" s="14"/>
      <c r="B228" s="201"/>
      <c r="C228" s="14"/>
      <c r="D228" s="193" t="s">
        <v>167</v>
      </c>
      <c r="E228" s="202" t="s">
        <v>3</v>
      </c>
      <c r="F228" s="203" t="s">
        <v>174</v>
      </c>
      <c r="G228" s="14"/>
      <c r="H228" s="204">
        <v>5.3280000000000003</v>
      </c>
      <c r="I228" s="205"/>
      <c r="J228" s="14"/>
      <c r="K228" s="14"/>
      <c r="L228" s="201"/>
      <c r="M228" s="206"/>
      <c r="N228" s="207"/>
      <c r="O228" s="207"/>
      <c r="P228" s="207"/>
      <c r="Q228" s="207"/>
      <c r="R228" s="207"/>
      <c r="S228" s="207"/>
      <c r="T228" s="208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02" t="s">
        <v>167</v>
      </c>
      <c r="AU228" s="202" t="s">
        <v>22</v>
      </c>
      <c r="AV228" s="14" t="s">
        <v>163</v>
      </c>
      <c r="AW228" s="14" t="s">
        <v>36</v>
      </c>
      <c r="AX228" s="14" t="s">
        <v>81</v>
      </c>
      <c r="AY228" s="202" t="s">
        <v>156</v>
      </c>
    </row>
    <row r="229" s="12" customFormat="1" ht="22.8" customHeight="1">
      <c r="A229" s="12"/>
      <c r="B229" s="160"/>
      <c r="C229" s="12"/>
      <c r="D229" s="161" t="s">
        <v>73</v>
      </c>
      <c r="E229" s="171" t="s">
        <v>163</v>
      </c>
      <c r="F229" s="171" t="s">
        <v>348</v>
      </c>
      <c r="G229" s="12"/>
      <c r="H229" s="12"/>
      <c r="I229" s="163"/>
      <c r="J229" s="172">
        <f>BK229</f>
        <v>0</v>
      </c>
      <c r="K229" s="12"/>
      <c r="L229" s="160"/>
      <c r="M229" s="165"/>
      <c r="N229" s="166"/>
      <c r="O229" s="166"/>
      <c r="P229" s="167">
        <f>SUM(P230:P254)</f>
        <v>0</v>
      </c>
      <c r="Q229" s="166"/>
      <c r="R229" s="167">
        <f>SUM(R230:R254)</f>
        <v>0.48211342000000001</v>
      </c>
      <c r="S229" s="166"/>
      <c r="T229" s="168">
        <f>SUM(T230:T254)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161" t="s">
        <v>81</v>
      </c>
      <c r="AT229" s="169" t="s">
        <v>73</v>
      </c>
      <c r="AU229" s="169" t="s">
        <v>81</v>
      </c>
      <c r="AY229" s="161" t="s">
        <v>156</v>
      </c>
      <c r="BK229" s="170">
        <f>SUM(BK230:BK254)</f>
        <v>0</v>
      </c>
    </row>
    <row r="230" s="2" customFormat="1" ht="21.75" customHeight="1">
      <c r="A230" s="39"/>
      <c r="B230" s="173"/>
      <c r="C230" s="174" t="s">
        <v>361</v>
      </c>
      <c r="D230" s="174" t="s">
        <v>158</v>
      </c>
      <c r="E230" s="175" t="s">
        <v>350</v>
      </c>
      <c r="F230" s="176" t="s">
        <v>351</v>
      </c>
      <c r="G230" s="177" t="s">
        <v>212</v>
      </c>
      <c r="H230" s="178">
        <v>1.5</v>
      </c>
      <c r="I230" s="179"/>
      <c r="J230" s="180">
        <f>ROUND(I230*H230,2)</f>
        <v>0</v>
      </c>
      <c r="K230" s="176" t="s">
        <v>162</v>
      </c>
      <c r="L230" s="40"/>
      <c r="M230" s="181" t="s">
        <v>3</v>
      </c>
      <c r="N230" s="182" t="s">
        <v>45</v>
      </c>
      <c r="O230" s="73"/>
      <c r="P230" s="183">
        <f>O230*H230</f>
        <v>0</v>
      </c>
      <c r="Q230" s="183">
        <v>0</v>
      </c>
      <c r="R230" s="183">
        <f>Q230*H230</f>
        <v>0</v>
      </c>
      <c r="S230" s="183">
        <v>0</v>
      </c>
      <c r="T230" s="184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185" t="s">
        <v>163</v>
      </c>
      <c r="AT230" s="185" t="s">
        <v>158</v>
      </c>
      <c r="AU230" s="185" t="s">
        <v>22</v>
      </c>
      <c r="AY230" s="20" t="s">
        <v>156</v>
      </c>
      <c r="BE230" s="186">
        <f>IF(N230="základní",J230,0)</f>
        <v>0</v>
      </c>
      <c r="BF230" s="186">
        <f>IF(N230="snížená",J230,0)</f>
        <v>0</v>
      </c>
      <c r="BG230" s="186">
        <f>IF(N230="zákl. přenesená",J230,0)</f>
        <v>0</v>
      </c>
      <c r="BH230" s="186">
        <f>IF(N230="sníž. přenesená",J230,0)</f>
        <v>0</v>
      </c>
      <c r="BI230" s="186">
        <f>IF(N230="nulová",J230,0)</f>
        <v>0</v>
      </c>
      <c r="BJ230" s="20" t="s">
        <v>81</v>
      </c>
      <c r="BK230" s="186">
        <f>ROUND(I230*H230,2)</f>
        <v>0</v>
      </c>
      <c r="BL230" s="20" t="s">
        <v>163</v>
      </c>
      <c r="BM230" s="185" t="s">
        <v>1397</v>
      </c>
    </row>
    <row r="231" s="2" customFormat="1">
      <c r="A231" s="39"/>
      <c r="B231" s="40"/>
      <c r="C231" s="39"/>
      <c r="D231" s="187" t="s">
        <v>165</v>
      </c>
      <c r="E231" s="39"/>
      <c r="F231" s="188" t="s">
        <v>353</v>
      </c>
      <c r="G231" s="39"/>
      <c r="H231" s="39"/>
      <c r="I231" s="189"/>
      <c r="J231" s="39"/>
      <c r="K231" s="39"/>
      <c r="L231" s="40"/>
      <c r="M231" s="190"/>
      <c r="N231" s="191"/>
      <c r="O231" s="73"/>
      <c r="P231" s="73"/>
      <c r="Q231" s="73"/>
      <c r="R231" s="73"/>
      <c r="S231" s="73"/>
      <c r="T231" s="74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20" t="s">
        <v>165</v>
      </c>
      <c r="AU231" s="20" t="s">
        <v>22</v>
      </c>
    </row>
    <row r="232" s="13" customFormat="1">
      <c r="A232" s="13"/>
      <c r="B232" s="192"/>
      <c r="C232" s="13"/>
      <c r="D232" s="193" t="s">
        <v>167</v>
      </c>
      <c r="E232" s="194" t="s">
        <v>3</v>
      </c>
      <c r="F232" s="195" t="s">
        <v>1398</v>
      </c>
      <c r="G232" s="13"/>
      <c r="H232" s="196">
        <v>1.5</v>
      </c>
      <c r="I232" s="197"/>
      <c r="J232" s="13"/>
      <c r="K232" s="13"/>
      <c r="L232" s="192"/>
      <c r="M232" s="198"/>
      <c r="N232" s="199"/>
      <c r="O232" s="199"/>
      <c r="P232" s="199"/>
      <c r="Q232" s="199"/>
      <c r="R232" s="199"/>
      <c r="S232" s="199"/>
      <c r="T232" s="200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94" t="s">
        <v>167</v>
      </c>
      <c r="AU232" s="194" t="s">
        <v>22</v>
      </c>
      <c r="AV232" s="13" t="s">
        <v>22</v>
      </c>
      <c r="AW232" s="13" t="s">
        <v>36</v>
      </c>
      <c r="AX232" s="13" t="s">
        <v>74</v>
      </c>
      <c r="AY232" s="194" t="s">
        <v>156</v>
      </c>
    </row>
    <row r="233" s="14" customFormat="1">
      <c r="A233" s="14"/>
      <c r="B233" s="201"/>
      <c r="C233" s="14"/>
      <c r="D233" s="193" t="s">
        <v>167</v>
      </c>
      <c r="E233" s="202" t="s">
        <v>3</v>
      </c>
      <c r="F233" s="203" t="s">
        <v>174</v>
      </c>
      <c r="G233" s="14"/>
      <c r="H233" s="204">
        <v>1.5</v>
      </c>
      <c r="I233" s="205"/>
      <c r="J233" s="14"/>
      <c r="K233" s="14"/>
      <c r="L233" s="201"/>
      <c r="M233" s="206"/>
      <c r="N233" s="207"/>
      <c r="O233" s="207"/>
      <c r="P233" s="207"/>
      <c r="Q233" s="207"/>
      <c r="R233" s="207"/>
      <c r="S233" s="207"/>
      <c r="T233" s="208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02" t="s">
        <v>167</v>
      </c>
      <c r="AU233" s="202" t="s">
        <v>22</v>
      </c>
      <c r="AV233" s="14" t="s">
        <v>163</v>
      </c>
      <c r="AW233" s="14" t="s">
        <v>36</v>
      </c>
      <c r="AX233" s="14" t="s">
        <v>81</v>
      </c>
      <c r="AY233" s="202" t="s">
        <v>156</v>
      </c>
    </row>
    <row r="234" s="2" customFormat="1" ht="24.15" customHeight="1">
      <c r="A234" s="39"/>
      <c r="B234" s="173"/>
      <c r="C234" s="174" t="s">
        <v>368</v>
      </c>
      <c r="D234" s="174" t="s">
        <v>158</v>
      </c>
      <c r="E234" s="175" t="s">
        <v>1399</v>
      </c>
      <c r="F234" s="176" t="s">
        <v>1400</v>
      </c>
      <c r="G234" s="177" t="s">
        <v>212</v>
      </c>
      <c r="H234" s="178">
        <v>6.6360000000000001</v>
      </c>
      <c r="I234" s="179"/>
      <c r="J234" s="180">
        <f>ROUND(I234*H234,2)</f>
        <v>0</v>
      </c>
      <c r="K234" s="176" t="s">
        <v>162</v>
      </c>
      <c r="L234" s="40"/>
      <c r="M234" s="181" t="s">
        <v>3</v>
      </c>
      <c r="N234" s="182" t="s">
        <v>45</v>
      </c>
      <c r="O234" s="73"/>
      <c r="P234" s="183">
        <f>O234*H234</f>
        <v>0</v>
      </c>
      <c r="Q234" s="183">
        <v>0</v>
      </c>
      <c r="R234" s="183">
        <f>Q234*H234</f>
        <v>0</v>
      </c>
      <c r="S234" s="183">
        <v>0</v>
      </c>
      <c r="T234" s="184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185" t="s">
        <v>163</v>
      </c>
      <c r="AT234" s="185" t="s">
        <v>158</v>
      </c>
      <c r="AU234" s="185" t="s">
        <v>22</v>
      </c>
      <c r="AY234" s="20" t="s">
        <v>156</v>
      </c>
      <c r="BE234" s="186">
        <f>IF(N234="základní",J234,0)</f>
        <v>0</v>
      </c>
      <c r="BF234" s="186">
        <f>IF(N234="snížená",J234,0)</f>
        <v>0</v>
      </c>
      <c r="BG234" s="186">
        <f>IF(N234="zákl. přenesená",J234,0)</f>
        <v>0</v>
      </c>
      <c r="BH234" s="186">
        <f>IF(N234="sníž. přenesená",J234,0)</f>
        <v>0</v>
      </c>
      <c r="BI234" s="186">
        <f>IF(N234="nulová",J234,0)</f>
        <v>0</v>
      </c>
      <c r="BJ234" s="20" t="s">
        <v>81</v>
      </c>
      <c r="BK234" s="186">
        <f>ROUND(I234*H234,2)</f>
        <v>0</v>
      </c>
      <c r="BL234" s="20" t="s">
        <v>163</v>
      </c>
      <c r="BM234" s="185" t="s">
        <v>1401</v>
      </c>
    </row>
    <row r="235" s="2" customFormat="1">
      <c r="A235" s="39"/>
      <c r="B235" s="40"/>
      <c r="C235" s="39"/>
      <c r="D235" s="187" t="s">
        <v>165</v>
      </c>
      <c r="E235" s="39"/>
      <c r="F235" s="188" t="s">
        <v>1402</v>
      </c>
      <c r="G235" s="39"/>
      <c r="H235" s="39"/>
      <c r="I235" s="189"/>
      <c r="J235" s="39"/>
      <c r="K235" s="39"/>
      <c r="L235" s="40"/>
      <c r="M235" s="190"/>
      <c r="N235" s="191"/>
      <c r="O235" s="73"/>
      <c r="P235" s="73"/>
      <c r="Q235" s="73"/>
      <c r="R235" s="73"/>
      <c r="S235" s="73"/>
      <c r="T235" s="74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20" t="s">
        <v>165</v>
      </c>
      <c r="AU235" s="20" t="s">
        <v>22</v>
      </c>
    </row>
    <row r="236" s="13" customFormat="1">
      <c r="A236" s="13"/>
      <c r="B236" s="192"/>
      <c r="C236" s="13"/>
      <c r="D236" s="193" t="s">
        <v>167</v>
      </c>
      <c r="E236" s="194" t="s">
        <v>3</v>
      </c>
      <c r="F236" s="195" t="s">
        <v>1403</v>
      </c>
      <c r="G236" s="13"/>
      <c r="H236" s="196">
        <v>6.6360000000000001</v>
      </c>
      <c r="I236" s="197"/>
      <c r="J236" s="13"/>
      <c r="K236" s="13"/>
      <c r="L236" s="192"/>
      <c r="M236" s="198"/>
      <c r="N236" s="199"/>
      <c r="O236" s="199"/>
      <c r="P236" s="199"/>
      <c r="Q236" s="199"/>
      <c r="R236" s="199"/>
      <c r="S236" s="199"/>
      <c r="T236" s="200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94" t="s">
        <v>167</v>
      </c>
      <c r="AU236" s="194" t="s">
        <v>22</v>
      </c>
      <c r="AV236" s="13" t="s">
        <v>22</v>
      </c>
      <c r="AW236" s="13" t="s">
        <v>36</v>
      </c>
      <c r="AX236" s="13" t="s">
        <v>74</v>
      </c>
      <c r="AY236" s="194" t="s">
        <v>156</v>
      </c>
    </row>
    <row r="237" s="14" customFormat="1">
      <c r="A237" s="14"/>
      <c r="B237" s="201"/>
      <c r="C237" s="14"/>
      <c r="D237" s="193" t="s">
        <v>167</v>
      </c>
      <c r="E237" s="202" t="s">
        <v>3</v>
      </c>
      <c r="F237" s="203" t="s">
        <v>174</v>
      </c>
      <c r="G237" s="14"/>
      <c r="H237" s="204">
        <v>6.6360000000000001</v>
      </c>
      <c r="I237" s="205"/>
      <c r="J237" s="14"/>
      <c r="K237" s="14"/>
      <c r="L237" s="201"/>
      <c r="M237" s="206"/>
      <c r="N237" s="207"/>
      <c r="O237" s="207"/>
      <c r="P237" s="207"/>
      <c r="Q237" s="207"/>
      <c r="R237" s="207"/>
      <c r="S237" s="207"/>
      <c r="T237" s="208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02" t="s">
        <v>167</v>
      </c>
      <c r="AU237" s="202" t="s">
        <v>22</v>
      </c>
      <c r="AV237" s="14" t="s">
        <v>163</v>
      </c>
      <c r="AW237" s="14" t="s">
        <v>36</v>
      </c>
      <c r="AX237" s="14" t="s">
        <v>81</v>
      </c>
      <c r="AY237" s="202" t="s">
        <v>156</v>
      </c>
    </row>
    <row r="238" s="2" customFormat="1" ht="24.15" customHeight="1">
      <c r="A238" s="39"/>
      <c r="B238" s="173"/>
      <c r="C238" s="174" t="s">
        <v>374</v>
      </c>
      <c r="D238" s="174" t="s">
        <v>158</v>
      </c>
      <c r="E238" s="175" t="s">
        <v>1404</v>
      </c>
      <c r="F238" s="176" t="s">
        <v>1405</v>
      </c>
      <c r="G238" s="177" t="s">
        <v>212</v>
      </c>
      <c r="H238" s="178">
        <v>0.439</v>
      </c>
      <c r="I238" s="179"/>
      <c r="J238" s="180">
        <f>ROUND(I238*H238,2)</f>
        <v>0</v>
      </c>
      <c r="K238" s="176" t="s">
        <v>162</v>
      </c>
      <c r="L238" s="40"/>
      <c r="M238" s="181" t="s">
        <v>3</v>
      </c>
      <c r="N238" s="182" t="s">
        <v>45</v>
      </c>
      <c r="O238" s="73"/>
      <c r="P238" s="183">
        <f>O238*H238</f>
        <v>0</v>
      </c>
      <c r="Q238" s="183">
        <v>0</v>
      </c>
      <c r="R238" s="183">
        <f>Q238*H238</f>
        <v>0</v>
      </c>
      <c r="S238" s="183">
        <v>0</v>
      </c>
      <c r="T238" s="184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185" t="s">
        <v>163</v>
      </c>
      <c r="AT238" s="185" t="s">
        <v>158</v>
      </c>
      <c r="AU238" s="185" t="s">
        <v>22</v>
      </c>
      <c r="AY238" s="20" t="s">
        <v>156</v>
      </c>
      <c r="BE238" s="186">
        <f>IF(N238="základní",J238,0)</f>
        <v>0</v>
      </c>
      <c r="BF238" s="186">
        <f>IF(N238="snížená",J238,0)</f>
        <v>0</v>
      </c>
      <c r="BG238" s="186">
        <f>IF(N238="zákl. přenesená",J238,0)</f>
        <v>0</v>
      </c>
      <c r="BH238" s="186">
        <f>IF(N238="sníž. přenesená",J238,0)</f>
        <v>0</v>
      </c>
      <c r="BI238" s="186">
        <f>IF(N238="nulová",J238,0)</f>
        <v>0</v>
      </c>
      <c r="BJ238" s="20" t="s">
        <v>81</v>
      </c>
      <c r="BK238" s="186">
        <f>ROUND(I238*H238,2)</f>
        <v>0</v>
      </c>
      <c r="BL238" s="20" t="s">
        <v>163</v>
      </c>
      <c r="BM238" s="185" t="s">
        <v>1406</v>
      </c>
    </row>
    <row r="239" s="2" customFormat="1">
      <c r="A239" s="39"/>
      <c r="B239" s="40"/>
      <c r="C239" s="39"/>
      <c r="D239" s="187" t="s">
        <v>165</v>
      </c>
      <c r="E239" s="39"/>
      <c r="F239" s="188" t="s">
        <v>1407</v>
      </c>
      <c r="G239" s="39"/>
      <c r="H239" s="39"/>
      <c r="I239" s="189"/>
      <c r="J239" s="39"/>
      <c r="K239" s="39"/>
      <c r="L239" s="40"/>
      <c r="M239" s="190"/>
      <c r="N239" s="191"/>
      <c r="O239" s="73"/>
      <c r="P239" s="73"/>
      <c r="Q239" s="73"/>
      <c r="R239" s="73"/>
      <c r="S239" s="73"/>
      <c r="T239" s="74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20" t="s">
        <v>165</v>
      </c>
      <c r="AU239" s="20" t="s">
        <v>22</v>
      </c>
    </row>
    <row r="240" s="13" customFormat="1">
      <c r="A240" s="13"/>
      <c r="B240" s="192"/>
      <c r="C240" s="13"/>
      <c r="D240" s="193" t="s">
        <v>167</v>
      </c>
      <c r="E240" s="194" t="s">
        <v>3</v>
      </c>
      <c r="F240" s="195" t="s">
        <v>1408</v>
      </c>
      <c r="G240" s="13"/>
      <c r="H240" s="196">
        <v>0.439</v>
      </c>
      <c r="I240" s="197"/>
      <c r="J240" s="13"/>
      <c r="K240" s="13"/>
      <c r="L240" s="192"/>
      <c r="M240" s="198"/>
      <c r="N240" s="199"/>
      <c r="O240" s="199"/>
      <c r="P240" s="199"/>
      <c r="Q240" s="199"/>
      <c r="R240" s="199"/>
      <c r="S240" s="199"/>
      <c r="T240" s="200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94" t="s">
        <v>167</v>
      </c>
      <c r="AU240" s="194" t="s">
        <v>22</v>
      </c>
      <c r="AV240" s="13" t="s">
        <v>22</v>
      </c>
      <c r="AW240" s="13" t="s">
        <v>36</v>
      </c>
      <c r="AX240" s="13" t="s">
        <v>74</v>
      </c>
      <c r="AY240" s="194" t="s">
        <v>156</v>
      </c>
    </row>
    <row r="241" s="14" customFormat="1">
      <c r="A241" s="14"/>
      <c r="B241" s="201"/>
      <c r="C241" s="14"/>
      <c r="D241" s="193" t="s">
        <v>167</v>
      </c>
      <c r="E241" s="202" t="s">
        <v>3</v>
      </c>
      <c r="F241" s="203" t="s">
        <v>174</v>
      </c>
      <c r="G241" s="14"/>
      <c r="H241" s="204">
        <v>0.439</v>
      </c>
      <c r="I241" s="205"/>
      <c r="J241" s="14"/>
      <c r="K241" s="14"/>
      <c r="L241" s="201"/>
      <c r="M241" s="206"/>
      <c r="N241" s="207"/>
      <c r="O241" s="207"/>
      <c r="P241" s="207"/>
      <c r="Q241" s="207"/>
      <c r="R241" s="207"/>
      <c r="S241" s="207"/>
      <c r="T241" s="208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02" t="s">
        <v>167</v>
      </c>
      <c r="AU241" s="202" t="s">
        <v>22</v>
      </c>
      <c r="AV241" s="14" t="s">
        <v>163</v>
      </c>
      <c r="AW241" s="14" t="s">
        <v>36</v>
      </c>
      <c r="AX241" s="14" t="s">
        <v>81</v>
      </c>
      <c r="AY241" s="202" t="s">
        <v>156</v>
      </c>
    </row>
    <row r="242" s="2" customFormat="1" ht="24.15" customHeight="1">
      <c r="A242" s="39"/>
      <c r="B242" s="173"/>
      <c r="C242" s="174" t="s">
        <v>381</v>
      </c>
      <c r="D242" s="174" t="s">
        <v>158</v>
      </c>
      <c r="E242" s="175" t="s">
        <v>369</v>
      </c>
      <c r="F242" s="176" t="s">
        <v>370</v>
      </c>
      <c r="G242" s="177" t="s">
        <v>205</v>
      </c>
      <c r="H242" s="178">
        <v>6.4199999999999999</v>
      </c>
      <c r="I242" s="179"/>
      <c r="J242" s="180">
        <f>ROUND(I242*H242,2)</f>
        <v>0</v>
      </c>
      <c r="K242" s="176" t="s">
        <v>162</v>
      </c>
      <c r="L242" s="40"/>
      <c r="M242" s="181" t="s">
        <v>3</v>
      </c>
      <c r="N242" s="182" t="s">
        <v>45</v>
      </c>
      <c r="O242" s="73"/>
      <c r="P242" s="183">
        <f>O242*H242</f>
        <v>0</v>
      </c>
      <c r="Q242" s="183">
        <v>0.0063200000000000001</v>
      </c>
      <c r="R242" s="183">
        <f>Q242*H242</f>
        <v>0.040574400000000004</v>
      </c>
      <c r="S242" s="183">
        <v>0</v>
      </c>
      <c r="T242" s="184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185" t="s">
        <v>163</v>
      </c>
      <c r="AT242" s="185" t="s">
        <v>158</v>
      </c>
      <c r="AU242" s="185" t="s">
        <v>22</v>
      </c>
      <c r="AY242" s="20" t="s">
        <v>156</v>
      </c>
      <c r="BE242" s="186">
        <f>IF(N242="základní",J242,0)</f>
        <v>0</v>
      </c>
      <c r="BF242" s="186">
        <f>IF(N242="snížená",J242,0)</f>
        <v>0</v>
      </c>
      <c r="BG242" s="186">
        <f>IF(N242="zákl. přenesená",J242,0)</f>
        <v>0</v>
      </c>
      <c r="BH242" s="186">
        <f>IF(N242="sníž. přenesená",J242,0)</f>
        <v>0</v>
      </c>
      <c r="BI242" s="186">
        <f>IF(N242="nulová",J242,0)</f>
        <v>0</v>
      </c>
      <c r="BJ242" s="20" t="s">
        <v>81</v>
      </c>
      <c r="BK242" s="186">
        <f>ROUND(I242*H242,2)</f>
        <v>0</v>
      </c>
      <c r="BL242" s="20" t="s">
        <v>163</v>
      </c>
      <c r="BM242" s="185" t="s">
        <v>1409</v>
      </c>
    </row>
    <row r="243" s="2" customFormat="1">
      <c r="A243" s="39"/>
      <c r="B243" s="40"/>
      <c r="C243" s="39"/>
      <c r="D243" s="187" t="s">
        <v>165</v>
      </c>
      <c r="E243" s="39"/>
      <c r="F243" s="188" t="s">
        <v>372</v>
      </c>
      <c r="G243" s="39"/>
      <c r="H243" s="39"/>
      <c r="I243" s="189"/>
      <c r="J243" s="39"/>
      <c r="K243" s="39"/>
      <c r="L243" s="40"/>
      <c r="M243" s="190"/>
      <c r="N243" s="191"/>
      <c r="O243" s="73"/>
      <c r="P243" s="73"/>
      <c r="Q243" s="73"/>
      <c r="R243" s="73"/>
      <c r="S243" s="73"/>
      <c r="T243" s="74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20" t="s">
        <v>165</v>
      </c>
      <c r="AU243" s="20" t="s">
        <v>22</v>
      </c>
    </row>
    <row r="244" s="13" customFormat="1">
      <c r="A244" s="13"/>
      <c r="B244" s="192"/>
      <c r="C244" s="13"/>
      <c r="D244" s="193" t="s">
        <v>167</v>
      </c>
      <c r="E244" s="194" t="s">
        <v>3</v>
      </c>
      <c r="F244" s="195" t="s">
        <v>1410</v>
      </c>
      <c r="G244" s="13"/>
      <c r="H244" s="196">
        <v>6.4199999999999999</v>
      </c>
      <c r="I244" s="197"/>
      <c r="J244" s="13"/>
      <c r="K244" s="13"/>
      <c r="L244" s="192"/>
      <c r="M244" s="198"/>
      <c r="N244" s="199"/>
      <c r="O244" s="199"/>
      <c r="P244" s="199"/>
      <c r="Q244" s="199"/>
      <c r="R244" s="199"/>
      <c r="S244" s="199"/>
      <c r="T244" s="200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94" t="s">
        <v>167</v>
      </c>
      <c r="AU244" s="194" t="s">
        <v>22</v>
      </c>
      <c r="AV244" s="13" t="s">
        <v>22</v>
      </c>
      <c r="AW244" s="13" t="s">
        <v>36</v>
      </c>
      <c r="AX244" s="13" t="s">
        <v>74</v>
      </c>
      <c r="AY244" s="194" t="s">
        <v>156</v>
      </c>
    </row>
    <row r="245" s="14" customFormat="1">
      <c r="A245" s="14"/>
      <c r="B245" s="201"/>
      <c r="C245" s="14"/>
      <c r="D245" s="193" t="s">
        <v>167</v>
      </c>
      <c r="E245" s="202" t="s">
        <v>3</v>
      </c>
      <c r="F245" s="203" t="s">
        <v>174</v>
      </c>
      <c r="G245" s="14"/>
      <c r="H245" s="204">
        <v>6.4199999999999999</v>
      </c>
      <c r="I245" s="205"/>
      <c r="J245" s="14"/>
      <c r="K245" s="14"/>
      <c r="L245" s="201"/>
      <c r="M245" s="206"/>
      <c r="N245" s="207"/>
      <c r="O245" s="207"/>
      <c r="P245" s="207"/>
      <c r="Q245" s="207"/>
      <c r="R245" s="207"/>
      <c r="S245" s="207"/>
      <c r="T245" s="208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02" t="s">
        <v>167</v>
      </c>
      <c r="AU245" s="202" t="s">
        <v>22</v>
      </c>
      <c r="AV245" s="14" t="s">
        <v>163</v>
      </c>
      <c r="AW245" s="14" t="s">
        <v>36</v>
      </c>
      <c r="AX245" s="14" t="s">
        <v>81</v>
      </c>
      <c r="AY245" s="202" t="s">
        <v>156</v>
      </c>
    </row>
    <row r="246" s="2" customFormat="1" ht="16.5" customHeight="1">
      <c r="A246" s="39"/>
      <c r="B246" s="173"/>
      <c r="C246" s="174" t="s">
        <v>387</v>
      </c>
      <c r="D246" s="174" t="s">
        <v>158</v>
      </c>
      <c r="E246" s="175" t="s">
        <v>375</v>
      </c>
      <c r="F246" s="176" t="s">
        <v>376</v>
      </c>
      <c r="G246" s="177" t="s">
        <v>205</v>
      </c>
      <c r="H246" s="178">
        <v>2.9039999999999999</v>
      </c>
      <c r="I246" s="179"/>
      <c r="J246" s="180">
        <f>ROUND(I246*H246,2)</f>
        <v>0</v>
      </c>
      <c r="K246" s="176" t="s">
        <v>162</v>
      </c>
      <c r="L246" s="40"/>
      <c r="M246" s="181" t="s">
        <v>3</v>
      </c>
      <c r="N246" s="182" t="s">
        <v>45</v>
      </c>
      <c r="O246" s="73"/>
      <c r="P246" s="183">
        <f>O246*H246</f>
        <v>0</v>
      </c>
      <c r="Q246" s="183">
        <v>0.0063899999999999998</v>
      </c>
      <c r="R246" s="183">
        <f>Q246*H246</f>
        <v>0.01855656</v>
      </c>
      <c r="S246" s="183">
        <v>0</v>
      </c>
      <c r="T246" s="184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185" t="s">
        <v>163</v>
      </c>
      <c r="AT246" s="185" t="s">
        <v>158</v>
      </c>
      <c r="AU246" s="185" t="s">
        <v>22</v>
      </c>
      <c r="AY246" s="20" t="s">
        <v>156</v>
      </c>
      <c r="BE246" s="186">
        <f>IF(N246="základní",J246,0)</f>
        <v>0</v>
      </c>
      <c r="BF246" s="186">
        <f>IF(N246="snížená",J246,0)</f>
        <v>0</v>
      </c>
      <c r="BG246" s="186">
        <f>IF(N246="zákl. přenesená",J246,0)</f>
        <v>0</v>
      </c>
      <c r="BH246" s="186">
        <f>IF(N246="sníž. přenesená",J246,0)</f>
        <v>0</v>
      </c>
      <c r="BI246" s="186">
        <f>IF(N246="nulová",J246,0)</f>
        <v>0</v>
      </c>
      <c r="BJ246" s="20" t="s">
        <v>81</v>
      </c>
      <c r="BK246" s="186">
        <f>ROUND(I246*H246,2)</f>
        <v>0</v>
      </c>
      <c r="BL246" s="20" t="s">
        <v>163</v>
      </c>
      <c r="BM246" s="185" t="s">
        <v>1411</v>
      </c>
    </row>
    <row r="247" s="2" customFormat="1">
      <c r="A247" s="39"/>
      <c r="B247" s="40"/>
      <c r="C247" s="39"/>
      <c r="D247" s="187" t="s">
        <v>165</v>
      </c>
      <c r="E247" s="39"/>
      <c r="F247" s="188" t="s">
        <v>378</v>
      </c>
      <c r="G247" s="39"/>
      <c r="H247" s="39"/>
      <c r="I247" s="189"/>
      <c r="J247" s="39"/>
      <c r="K247" s="39"/>
      <c r="L247" s="40"/>
      <c r="M247" s="190"/>
      <c r="N247" s="191"/>
      <c r="O247" s="73"/>
      <c r="P247" s="73"/>
      <c r="Q247" s="73"/>
      <c r="R247" s="73"/>
      <c r="S247" s="73"/>
      <c r="T247" s="74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20" t="s">
        <v>165</v>
      </c>
      <c r="AU247" s="20" t="s">
        <v>22</v>
      </c>
    </row>
    <row r="248" s="13" customFormat="1">
      <c r="A248" s="13"/>
      <c r="B248" s="192"/>
      <c r="C248" s="13"/>
      <c r="D248" s="193" t="s">
        <v>167</v>
      </c>
      <c r="E248" s="194" t="s">
        <v>3</v>
      </c>
      <c r="F248" s="195" t="s">
        <v>1412</v>
      </c>
      <c r="G248" s="13"/>
      <c r="H248" s="196">
        <v>1.9199999999999999</v>
      </c>
      <c r="I248" s="197"/>
      <c r="J248" s="13"/>
      <c r="K248" s="13"/>
      <c r="L248" s="192"/>
      <c r="M248" s="198"/>
      <c r="N248" s="199"/>
      <c r="O248" s="199"/>
      <c r="P248" s="199"/>
      <c r="Q248" s="199"/>
      <c r="R248" s="199"/>
      <c r="S248" s="199"/>
      <c r="T248" s="200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194" t="s">
        <v>167</v>
      </c>
      <c r="AU248" s="194" t="s">
        <v>22</v>
      </c>
      <c r="AV248" s="13" t="s">
        <v>22</v>
      </c>
      <c r="AW248" s="13" t="s">
        <v>36</v>
      </c>
      <c r="AX248" s="13" t="s">
        <v>74</v>
      </c>
      <c r="AY248" s="194" t="s">
        <v>156</v>
      </c>
    </row>
    <row r="249" s="13" customFormat="1">
      <c r="A249" s="13"/>
      <c r="B249" s="192"/>
      <c r="C249" s="13"/>
      <c r="D249" s="193" t="s">
        <v>167</v>
      </c>
      <c r="E249" s="194" t="s">
        <v>3</v>
      </c>
      <c r="F249" s="195" t="s">
        <v>1413</v>
      </c>
      <c r="G249" s="13"/>
      <c r="H249" s="196">
        <v>0.98399999999999999</v>
      </c>
      <c r="I249" s="197"/>
      <c r="J249" s="13"/>
      <c r="K249" s="13"/>
      <c r="L249" s="192"/>
      <c r="M249" s="198"/>
      <c r="N249" s="199"/>
      <c r="O249" s="199"/>
      <c r="P249" s="199"/>
      <c r="Q249" s="199"/>
      <c r="R249" s="199"/>
      <c r="S249" s="199"/>
      <c r="T249" s="200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94" t="s">
        <v>167</v>
      </c>
      <c r="AU249" s="194" t="s">
        <v>22</v>
      </c>
      <c r="AV249" s="13" t="s">
        <v>22</v>
      </c>
      <c r="AW249" s="13" t="s">
        <v>36</v>
      </c>
      <c r="AX249" s="13" t="s">
        <v>74</v>
      </c>
      <c r="AY249" s="194" t="s">
        <v>156</v>
      </c>
    </row>
    <row r="250" s="14" customFormat="1">
      <c r="A250" s="14"/>
      <c r="B250" s="201"/>
      <c r="C250" s="14"/>
      <c r="D250" s="193" t="s">
        <v>167</v>
      </c>
      <c r="E250" s="202" t="s">
        <v>3</v>
      </c>
      <c r="F250" s="203" t="s">
        <v>174</v>
      </c>
      <c r="G250" s="14"/>
      <c r="H250" s="204">
        <v>2.9039999999999999</v>
      </c>
      <c r="I250" s="205"/>
      <c r="J250" s="14"/>
      <c r="K250" s="14"/>
      <c r="L250" s="201"/>
      <c r="M250" s="206"/>
      <c r="N250" s="207"/>
      <c r="O250" s="207"/>
      <c r="P250" s="207"/>
      <c r="Q250" s="207"/>
      <c r="R250" s="207"/>
      <c r="S250" s="207"/>
      <c r="T250" s="208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02" t="s">
        <v>167</v>
      </c>
      <c r="AU250" s="202" t="s">
        <v>22</v>
      </c>
      <c r="AV250" s="14" t="s">
        <v>163</v>
      </c>
      <c r="AW250" s="14" t="s">
        <v>36</v>
      </c>
      <c r="AX250" s="14" t="s">
        <v>81</v>
      </c>
      <c r="AY250" s="202" t="s">
        <v>156</v>
      </c>
    </row>
    <row r="251" s="2" customFormat="1" ht="16.5" customHeight="1">
      <c r="A251" s="39"/>
      <c r="B251" s="173"/>
      <c r="C251" s="174" t="s">
        <v>391</v>
      </c>
      <c r="D251" s="174" t="s">
        <v>158</v>
      </c>
      <c r="E251" s="175" t="s">
        <v>1414</v>
      </c>
      <c r="F251" s="176" t="s">
        <v>1415</v>
      </c>
      <c r="G251" s="177" t="s">
        <v>313</v>
      </c>
      <c r="H251" s="178">
        <v>0.39800000000000002</v>
      </c>
      <c r="I251" s="179"/>
      <c r="J251" s="180">
        <f>ROUND(I251*H251,2)</f>
        <v>0</v>
      </c>
      <c r="K251" s="176" t="s">
        <v>162</v>
      </c>
      <c r="L251" s="40"/>
      <c r="M251" s="181" t="s">
        <v>3</v>
      </c>
      <c r="N251" s="182" t="s">
        <v>45</v>
      </c>
      <c r="O251" s="73"/>
      <c r="P251" s="183">
        <f>O251*H251</f>
        <v>0</v>
      </c>
      <c r="Q251" s="183">
        <v>1.06277</v>
      </c>
      <c r="R251" s="183">
        <f>Q251*H251</f>
        <v>0.42298246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163</v>
      </c>
      <c r="AT251" s="185" t="s">
        <v>158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1416</v>
      </c>
    </row>
    <row r="252" s="2" customFormat="1">
      <c r="A252" s="39"/>
      <c r="B252" s="40"/>
      <c r="C252" s="39"/>
      <c r="D252" s="187" t="s">
        <v>165</v>
      </c>
      <c r="E252" s="39"/>
      <c r="F252" s="188" t="s">
        <v>1417</v>
      </c>
      <c r="G252" s="39"/>
      <c r="H252" s="39"/>
      <c r="I252" s="189"/>
      <c r="J252" s="39"/>
      <c r="K252" s="39"/>
      <c r="L252" s="40"/>
      <c r="M252" s="190"/>
      <c r="N252" s="191"/>
      <c r="O252" s="73"/>
      <c r="P252" s="73"/>
      <c r="Q252" s="73"/>
      <c r="R252" s="73"/>
      <c r="S252" s="73"/>
      <c r="T252" s="74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20" t="s">
        <v>165</v>
      </c>
      <c r="AU252" s="20" t="s">
        <v>22</v>
      </c>
    </row>
    <row r="253" s="13" customFormat="1">
      <c r="A253" s="13"/>
      <c r="B253" s="192"/>
      <c r="C253" s="13"/>
      <c r="D253" s="193" t="s">
        <v>167</v>
      </c>
      <c r="E253" s="194" t="s">
        <v>3</v>
      </c>
      <c r="F253" s="195" t="s">
        <v>1418</v>
      </c>
      <c r="G253" s="13"/>
      <c r="H253" s="196">
        <v>0.39800000000000002</v>
      </c>
      <c r="I253" s="197"/>
      <c r="J253" s="13"/>
      <c r="K253" s="13"/>
      <c r="L253" s="192"/>
      <c r="M253" s="198"/>
      <c r="N253" s="199"/>
      <c r="O253" s="199"/>
      <c r="P253" s="199"/>
      <c r="Q253" s="199"/>
      <c r="R253" s="199"/>
      <c r="S253" s="199"/>
      <c r="T253" s="200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194" t="s">
        <v>167</v>
      </c>
      <c r="AU253" s="194" t="s">
        <v>22</v>
      </c>
      <c r="AV253" s="13" t="s">
        <v>22</v>
      </c>
      <c r="AW253" s="13" t="s">
        <v>36</v>
      </c>
      <c r="AX253" s="13" t="s">
        <v>74</v>
      </c>
      <c r="AY253" s="194" t="s">
        <v>156</v>
      </c>
    </row>
    <row r="254" s="14" customFormat="1">
      <c r="A254" s="14"/>
      <c r="B254" s="201"/>
      <c r="C254" s="14"/>
      <c r="D254" s="193" t="s">
        <v>167</v>
      </c>
      <c r="E254" s="202" t="s">
        <v>3</v>
      </c>
      <c r="F254" s="203" t="s">
        <v>174</v>
      </c>
      <c r="G254" s="14"/>
      <c r="H254" s="204">
        <v>0.39800000000000002</v>
      </c>
      <c r="I254" s="205"/>
      <c r="J254" s="14"/>
      <c r="K254" s="14"/>
      <c r="L254" s="201"/>
      <c r="M254" s="206"/>
      <c r="N254" s="207"/>
      <c r="O254" s="207"/>
      <c r="P254" s="207"/>
      <c r="Q254" s="207"/>
      <c r="R254" s="207"/>
      <c r="S254" s="207"/>
      <c r="T254" s="208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02" t="s">
        <v>167</v>
      </c>
      <c r="AU254" s="202" t="s">
        <v>22</v>
      </c>
      <c r="AV254" s="14" t="s">
        <v>163</v>
      </c>
      <c r="AW254" s="14" t="s">
        <v>36</v>
      </c>
      <c r="AX254" s="14" t="s">
        <v>81</v>
      </c>
      <c r="AY254" s="202" t="s">
        <v>156</v>
      </c>
    </row>
    <row r="255" s="12" customFormat="1" ht="22.8" customHeight="1">
      <c r="A255" s="12"/>
      <c r="B255" s="160"/>
      <c r="C255" s="12"/>
      <c r="D255" s="161" t="s">
        <v>73</v>
      </c>
      <c r="E255" s="171" t="s">
        <v>191</v>
      </c>
      <c r="F255" s="171" t="s">
        <v>1419</v>
      </c>
      <c r="G255" s="12"/>
      <c r="H255" s="12"/>
      <c r="I255" s="163"/>
      <c r="J255" s="172">
        <f>BK255</f>
        <v>0</v>
      </c>
      <c r="K255" s="12"/>
      <c r="L255" s="160"/>
      <c r="M255" s="165"/>
      <c r="N255" s="166"/>
      <c r="O255" s="166"/>
      <c r="P255" s="167">
        <f>SUM(P256:P261)</f>
        <v>0</v>
      </c>
      <c r="Q255" s="166"/>
      <c r="R255" s="167">
        <f>SUM(R256:R261)</f>
        <v>12.201066780000001</v>
      </c>
      <c r="S255" s="166"/>
      <c r="T255" s="168">
        <f>SUM(T256:T261)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161" t="s">
        <v>81</v>
      </c>
      <c r="AT255" s="169" t="s">
        <v>73</v>
      </c>
      <c r="AU255" s="169" t="s">
        <v>81</v>
      </c>
      <c r="AY255" s="161" t="s">
        <v>156</v>
      </c>
      <c r="BK255" s="170">
        <f>SUM(BK256:BK261)</f>
        <v>0</v>
      </c>
    </row>
    <row r="256" s="2" customFormat="1" ht="37.8" customHeight="1">
      <c r="A256" s="39"/>
      <c r="B256" s="173"/>
      <c r="C256" s="174" t="s">
        <v>396</v>
      </c>
      <c r="D256" s="174" t="s">
        <v>158</v>
      </c>
      <c r="E256" s="175" t="s">
        <v>1420</v>
      </c>
      <c r="F256" s="176" t="s">
        <v>1421</v>
      </c>
      <c r="G256" s="177" t="s">
        <v>212</v>
      </c>
      <c r="H256" s="178">
        <v>4.5940000000000003</v>
      </c>
      <c r="I256" s="179"/>
      <c r="J256" s="180">
        <f>ROUND(I256*H256,2)</f>
        <v>0</v>
      </c>
      <c r="K256" s="176" t="s">
        <v>162</v>
      </c>
      <c r="L256" s="40"/>
      <c r="M256" s="181" t="s">
        <v>3</v>
      </c>
      <c r="N256" s="182" t="s">
        <v>45</v>
      </c>
      <c r="O256" s="73"/>
      <c r="P256" s="183">
        <f>O256*H256</f>
        <v>0</v>
      </c>
      <c r="Q256" s="183">
        <v>2.6558700000000002</v>
      </c>
      <c r="R256" s="183">
        <f>Q256*H256</f>
        <v>12.201066780000001</v>
      </c>
      <c r="S256" s="183">
        <v>0</v>
      </c>
      <c r="T256" s="184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185" t="s">
        <v>163</v>
      </c>
      <c r="AT256" s="185" t="s">
        <v>158</v>
      </c>
      <c r="AU256" s="185" t="s">
        <v>22</v>
      </c>
      <c r="AY256" s="20" t="s">
        <v>156</v>
      </c>
      <c r="BE256" s="186">
        <f>IF(N256="základní",J256,0)</f>
        <v>0</v>
      </c>
      <c r="BF256" s="186">
        <f>IF(N256="snížená",J256,0)</f>
        <v>0</v>
      </c>
      <c r="BG256" s="186">
        <f>IF(N256="zákl. přenesená",J256,0)</f>
        <v>0</v>
      </c>
      <c r="BH256" s="186">
        <f>IF(N256="sníž. přenesená",J256,0)</f>
        <v>0</v>
      </c>
      <c r="BI256" s="186">
        <f>IF(N256="nulová",J256,0)</f>
        <v>0</v>
      </c>
      <c r="BJ256" s="20" t="s">
        <v>81</v>
      </c>
      <c r="BK256" s="186">
        <f>ROUND(I256*H256,2)</f>
        <v>0</v>
      </c>
      <c r="BL256" s="20" t="s">
        <v>163</v>
      </c>
      <c r="BM256" s="185" t="s">
        <v>1422</v>
      </c>
    </row>
    <row r="257" s="2" customFormat="1">
      <c r="A257" s="39"/>
      <c r="B257" s="40"/>
      <c r="C257" s="39"/>
      <c r="D257" s="187" t="s">
        <v>165</v>
      </c>
      <c r="E257" s="39"/>
      <c r="F257" s="188" t="s">
        <v>1423</v>
      </c>
      <c r="G257" s="39"/>
      <c r="H257" s="39"/>
      <c r="I257" s="189"/>
      <c r="J257" s="39"/>
      <c r="K257" s="39"/>
      <c r="L257" s="40"/>
      <c r="M257" s="190"/>
      <c r="N257" s="191"/>
      <c r="O257" s="73"/>
      <c r="P257" s="73"/>
      <c r="Q257" s="73"/>
      <c r="R257" s="73"/>
      <c r="S257" s="73"/>
      <c r="T257" s="74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20" t="s">
        <v>165</v>
      </c>
      <c r="AU257" s="20" t="s">
        <v>22</v>
      </c>
    </row>
    <row r="258" s="16" customFormat="1">
      <c r="A258" s="16"/>
      <c r="B258" s="231"/>
      <c r="C258" s="16"/>
      <c r="D258" s="193" t="s">
        <v>167</v>
      </c>
      <c r="E258" s="232" t="s">
        <v>3</v>
      </c>
      <c r="F258" s="233" t="s">
        <v>1424</v>
      </c>
      <c r="G258" s="16"/>
      <c r="H258" s="232" t="s">
        <v>3</v>
      </c>
      <c r="I258" s="234"/>
      <c r="J258" s="16"/>
      <c r="K258" s="16"/>
      <c r="L258" s="231"/>
      <c r="M258" s="235"/>
      <c r="N258" s="236"/>
      <c r="O258" s="236"/>
      <c r="P258" s="236"/>
      <c r="Q258" s="236"/>
      <c r="R258" s="236"/>
      <c r="S258" s="236"/>
      <c r="T258" s="237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T258" s="232" t="s">
        <v>167</v>
      </c>
      <c r="AU258" s="232" t="s">
        <v>22</v>
      </c>
      <c r="AV258" s="16" t="s">
        <v>81</v>
      </c>
      <c r="AW258" s="16" t="s">
        <v>36</v>
      </c>
      <c r="AX258" s="16" t="s">
        <v>74</v>
      </c>
      <c r="AY258" s="232" t="s">
        <v>156</v>
      </c>
    </row>
    <row r="259" s="13" customFormat="1">
      <c r="A259" s="13"/>
      <c r="B259" s="192"/>
      <c r="C259" s="13"/>
      <c r="D259" s="193" t="s">
        <v>167</v>
      </c>
      <c r="E259" s="194" t="s">
        <v>3</v>
      </c>
      <c r="F259" s="195" t="s">
        <v>1425</v>
      </c>
      <c r="G259" s="13"/>
      <c r="H259" s="196">
        <v>3.75</v>
      </c>
      <c r="I259" s="197"/>
      <c r="J259" s="13"/>
      <c r="K259" s="13"/>
      <c r="L259" s="192"/>
      <c r="M259" s="198"/>
      <c r="N259" s="199"/>
      <c r="O259" s="199"/>
      <c r="P259" s="199"/>
      <c r="Q259" s="199"/>
      <c r="R259" s="199"/>
      <c r="S259" s="199"/>
      <c r="T259" s="200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194" t="s">
        <v>167</v>
      </c>
      <c r="AU259" s="194" t="s">
        <v>22</v>
      </c>
      <c r="AV259" s="13" t="s">
        <v>22</v>
      </c>
      <c r="AW259" s="13" t="s">
        <v>36</v>
      </c>
      <c r="AX259" s="13" t="s">
        <v>74</v>
      </c>
      <c r="AY259" s="194" t="s">
        <v>156</v>
      </c>
    </row>
    <row r="260" s="13" customFormat="1">
      <c r="A260" s="13"/>
      <c r="B260" s="192"/>
      <c r="C260" s="13"/>
      <c r="D260" s="193" t="s">
        <v>167</v>
      </c>
      <c r="E260" s="194" t="s">
        <v>3</v>
      </c>
      <c r="F260" s="195" t="s">
        <v>1426</v>
      </c>
      <c r="G260" s="13"/>
      <c r="H260" s="196">
        <v>0.84399999999999997</v>
      </c>
      <c r="I260" s="197"/>
      <c r="J260" s="13"/>
      <c r="K260" s="13"/>
      <c r="L260" s="192"/>
      <c r="M260" s="198"/>
      <c r="N260" s="199"/>
      <c r="O260" s="199"/>
      <c r="P260" s="199"/>
      <c r="Q260" s="199"/>
      <c r="R260" s="199"/>
      <c r="S260" s="199"/>
      <c r="T260" s="200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194" t="s">
        <v>167</v>
      </c>
      <c r="AU260" s="194" t="s">
        <v>22</v>
      </c>
      <c r="AV260" s="13" t="s">
        <v>22</v>
      </c>
      <c r="AW260" s="13" t="s">
        <v>36</v>
      </c>
      <c r="AX260" s="13" t="s">
        <v>74</v>
      </c>
      <c r="AY260" s="194" t="s">
        <v>156</v>
      </c>
    </row>
    <row r="261" s="14" customFormat="1">
      <c r="A261" s="14"/>
      <c r="B261" s="201"/>
      <c r="C261" s="14"/>
      <c r="D261" s="193" t="s">
        <v>167</v>
      </c>
      <c r="E261" s="202" t="s">
        <v>3</v>
      </c>
      <c r="F261" s="203" t="s">
        <v>174</v>
      </c>
      <c r="G261" s="14"/>
      <c r="H261" s="204">
        <v>4.5940000000000003</v>
      </c>
      <c r="I261" s="205"/>
      <c r="J261" s="14"/>
      <c r="K261" s="14"/>
      <c r="L261" s="201"/>
      <c r="M261" s="206"/>
      <c r="N261" s="207"/>
      <c r="O261" s="207"/>
      <c r="P261" s="207"/>
      <c r="Q261" s="207"/>
      <c r="R261" s="207"/>
      <c r="S261" s="207"/>
      <c r="T261" s="208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02" t="s">
        <v>167</v>
      </c>
      <c r="AU261" s="202" t="s">
        <v>22</v>
      </c>
      <c r="AV261" s="14" t="s">
        <v>163</v>
      </c>
      <c r="AW261" s="14" t="s">
        <v>36</v>
      </c>
      <c r="AX261" s="14" t="s">
        <v>81</v>
      </c>
      <c r="AY261" s="202" t="s">
        <v>156</v>
      </c>
    </row>
    <row r="262" s="12" customFormat="1" ht="22.8" customHeight="1">
      <c r="A262" s="12"/>
      <c r="B262" s="160"/>
      <c r="C262" s="12"/>
      <c r="D262" s="161" t="s">
        <v>73</v>
      </c>
      <c r="E262" s="171" t="s">
        <v>202</v>
      </c>
      <c r="F262" s="171" t="s">
        <v>395</v>
      </c>
      <c r="G262" s="12"/>
      <c r="H262" s="12"/>
      <c r="I262" s="163"/>
      <c r="J262" s="172">
        <f>BK262</f>
        <v>0</v>
      </c>
      <c r="K262" s="12"/>
      <c r="L262" s="160"/>
      <c r="M262" s="165"/>
      <c r="N262" s="166"/>
      <c r="O262" s="166"/>
      <c r="P262" s="167">
        <f>SUM(P263:P348)</f>
        <v>0</v>
      </c>
      <c r="Q262" s="166"/>
      <c r="R262" s="167">
        <f>SUM(R263:R348)</f>
        <v>1.855747</v>
      </c>
      <c r="S262" s="166"/>
      <c r="T262" s="168">
        <f>SUM(T263:T348)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161" t="s">
        <v>81</v>
      </c>
      <c r="AT262" s="169" t="s">
        <v>73</v>
      </c>
      <c r="AU262" s="169" t="s">
        <v>81</v>
      </c>
      <c r="AY262" s="161" t="s">
        <v>156</v>
      </c>
      <c r="BK262" s="170">
        <f>SUM(BK263:BK348)</f>
        <v>0</v>
      </c>
    </row>
    <row r="263" s="2" customFormat="1" ht="24.15" customHeight="1">
      <c r="A263" s="39"/>
      <c r="B263" s="173"/>
      <c r="C263" s="174" t="s">
        <v>401</v>
      </c>
      <c r="D263" s="174" t="s">
        <v>158</v>
      </c>
      <c r="E263" s="175" t="s">
        <v>397</v>
      </c>
      <c r="F263" s="176" t="s">
        <v>398</v>
      </c>
      <c r="G263" s="177" t="s">
        <v>384</v>
      </c>
      <c r="H263" s="178">
        <v>14</v>
      </c>
      <c r="I263" s="179"/>
      <c r="J263" s="180">
        <f>ROUND(I263*H263,2)</f>
        <v>0</v>
      </c>
      <c r="K263" s="176" t="s">
        <v>162</v>
      </c>
      <c r="L263" s="40"/>
      <c r="M263" s="181" t="s">
        <v>3</v>
      </c>
      <c r="N263" s="182" t="s">
        <v>45</v>
      </c>
      <c r="O263" s="73"/>
      <c r="P263" s="183">
        <f>O263*H263</f>
        <v>0</v>
      </c>
      <c r="Q263" s="183">
        <v>0.00167</v>
      </c>
      <c r="R263" s="183">
        <f>Q263*H263</f>
        <v>0.023380000000000001</v>
      </c>
      <c r="S263" s="183">
        <v>0</v>
      </c>
      <c r="T263" s="184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185" t="s">
        <v>163</v>
      </c>
      <c r="AT263" s="185" t="s">
        <v>158</v>
      </c>
      <c r="AU263" s="185" t="s">
        <v>22</v>
      </c>
      <c r="AY263" s="20" t="s">
        <v>156</v>
      </c>
      <c r="BE263" s="186">
        <f>IF(N263="základní",J263,0)</f>
        <v>0</v>
      </c>
      <c r="BF263" s="186">
        <f>IF(N263="snížená",J263,0)</f>
        <v>0</v>
      </c>
      <c r="BG263" s="186">
        <f>IF(N263="zákl. přenesená",J263,0)</f>
        <v>0</v>
      </c>
      <c r="BH263" s="186">
        <f>IF(N263="sníž. přenesená",J263,0)</f>
        <v>0</v>
      </c>
      <c r="BI263" s="186">
        <f>IF(N263="nulová",J263,0)</f>
        <v>0</v>
      </c>
      <c r="BJ263" s="20" t="s">
        <v>81</v>
      </c>
      <c r="BK263" s="186">
        <f>ROUND(I263*H263,2)</f>
        <v>0</v>
      </c>
      <c r="BL263" s="20" t="s">
        <v>163</v>
      </c>
      <c r="BM263" s="185" t="s">
        <v>1427</v>
      </c>
    </row>
    <row r="264" s="2" customFormat="1">
      <c r="A264" s="39"/>
      <c r="B264" s="40"/>
      <c r="C264" s="39"/>
      <c r="D264" s="187" t="s">
        <v>165</v>
      </c>
      <c r="E264" s="39"/>
      <c r="F264" s="188" t="s">
        <v>400</v>
      </c>
      <c r="G264" s="39"/>
      <c r="H264" s="39"/>
      <c r="I264" s="189"/>
      <c r="J264" s="39"/>
      <c r="K264" s="39"/>
      <c r="L264" s="40"/>
      <c r="M264" s="190"/>
      <c r="N264" s="191"/>
      <c r="O264" s="73"/>
      <c r="P264" s="73"/>
      <c r="Q264" s="73"/>
      <c r="R264" s="73"/>
      <c r="S264" s="73"/>
      <c r="T264" s="74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20" t="s">
        <v>165</v>
      </c>
      <c r="AU264" s="20" t="s">
        <v>22</v>
      </c>
    </row>
    <row r="265" s="2" customFormat="1" ht="24.15" customHeight="1">
      <c r="A265" s="39"/>
      <c r="B265" s="173"/>
      <c r="C265" s="217" t="s">
        <v>405</v>
      </c>
      <c r="D265" s="217" t="s">
        <v>249</v>
      </c>
      <c r="E265" s="218" t="s">
        <v>1428</v>
      </c>
      <c r="F265" s="219" t="s">
        <v>1429</v>
      </c>
      <c r="G265" s="220" t="s">
        <v>384</v>
      </c>
      <c r="H265" s="221">
        <v>2</v>
      </c>
      <c r="I265" s="222"/>
      <c r="J265" s="223">
        <f>ROUND(I265*H265,2)</f>
        <v>0</v>
      </c>
      <c r="K265" s="219" t="s">
        <v>3</v>
      </c>
      <c r="L265" s="224"/>
      <c r="M265" s="225" t="s">
        <v>3</v>
      </c>
      <c r="N265" s="226" t="s">
        <v>45</v>
      </c>
      <c r="O265" s="73"/>
      <c r="P265" s="183">
        <f>O265*H265</f>
        <v>0</v>
      </c>
      <c r="Q265" s="183">
        <v>0.0074999999999999997</v>
      </c>
      <c r="R265" s="183">
        <f>Q265*H265</f>
        <v>0.014999999999999999</v>
      </c>
      <c r="S265" s="183">
        <v>0</v>
      </c>
      <c r="T265" s="184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185" t="s">
        <v>202</v>
      </c>
      <c r="AT265" s="185" t="s">
        <v>249</v>
      </c>
      <c r="AU265" s="185" t="s">
        <v>22</v>
      </c>
      <c r="AY265" s="20" t="s">
        <v>156</v>
      </c>
      <c r="BE265" s="186">
        <f>IF(N265="základní",J265,0)</f>
        <v>0</v>
      </c>
      <c r="BF265" s="186">
        <f>IF(N265="snížená",J265,0)</f>
        <v>0</v>
      </c>
      <c r="BG265" s="186">
        <f>IF(N265="zákl. přenesená",J265,0)</f>
        <v>0</v>
      </c>
      <c r="BH265" s="186">
        <f>IF(N265="sníž. přenesená",J265,0)</f>
        <v>0</v>
      </c>
      <c r="BI265" s="186">
        <f>IF(N265="nulová",J265,0)</f>
        <v>0</v>
      </c>
      <c r="BJ265" s="20" t="s">
        <v>81</v>
      </c>
      <c r="BK265" s="186">
        <f>ROUND(I265*H265,2)</f>
        <v>0</v>
      </c>
      <c r="BL265" s="20" t="s">
        <v>163</v>
      </c>
      <c r="BM265" s="185" t="s">
        <v>1430</v>
      </c>
    </row>
    <row r="266" s="13" customFormat="1">
      <c r="A266" s="13"/>
      <c r="B266" s="192"/>
      <c r="C266" s="13"/>
      <c r="D266" s="193" t="s">
        <v>167</v>
      </c>
      <c r="E266" s="194" t="s">
        <v>3</v>
      </c>
      <c r="F266" s="195" t="s">
        <v>1431</v>
      </c>
      <c r="G266" s="13"/>
      <c r="H266" s="196">
        <v>1</v>
      </c>
      <c r="I266" s="197"/>
      <c r="J266" s="13"/>
      <c r="K266" s="13"/>
      <c r="L266" s="192"/>
      <c r="M266" s="198"/>
      <c r="N266" s="199"/>
      <c r="O266" s="199"/>
      <c r="P266" s="199"/>
      <c r="Q266" s="199"/>
      <c r="R266" s="199"/>
      <c r="S266" s="199"/>
      <c r="T266" s="200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194" t="s">
        <v>167</v>
      </c>
      <c r="AU266" s="194" t="s">
        <v>22</v>
      </c>
      <c r="AV266" s="13" t="s">
        <v>22</v>
      </c>
      <c r="AW266" s="13" t="s">
        <v>36</v>
      </c>
      <c r="AX266" s="13" t="s">
        <v>74</v>
      </c>
      <c r="AY266" s="194" t="s">
        <v>156</v>
      </c>
    </row>
    <row r="267" s="13" customFormat="1">
      <c r="A267" s="13"/>
      <c r="B267" s="192"/>
      <c r="C267" s="13"/>
      <c r="D267" s="193" t="s">
        <v>167</v>
      </c>
      <c r="E267" s="194" t="s">
        <v>3</v>
      </c>
      <c r="F267" s="195" t="s">
        <v>1432</v>
      </c>
      <c r="G267" s="13"/>
      <c r="H267" s="196">
        <v>1</v>
      </c>
      <c r="I267" s="197"/>
      <c r="J267" s="13"/>
      <c r="K267" s="13"/>
      <c r="L267" s="192"/>
      <c r="M267" s="198"/>
      <c r="N267" s="199"/>
      <c r="O267" s="199"/>
      <c r="P267" s="199"/>
      <c r="Q267" s="199"/>
      <c r="R267" s="199"/>
      <c r="S267" s="199"/>
      <c r="T267" s="200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194" t="s">
        <v>167</v>
      </c>
      <c r="AU267" s="194" t="s">
        <v>22</v>
      </c>
      <c r="AV267" s="13" t="s">
        <v>22</v>
      </c>
      <c r="AW267" s="13" t="s">
        <v>36</v>
      </c>
      <c r="AX267" s="13" t="s">
        <v>74</v>
      </c>
      <c r="AY267" s="194" t="s">
        <v>156</v>
      </c>
    </row>
    <row r="268" s="14" customFormat="1">
      <c r="A268" s="14"/>
      <c r="B268" s="201"/>
      <c r="C268" s="14"/>
      <c r="D268" s="193" t="s">
        <v>167</v>
      </c>
      <c r="E268" s="202" t="s">
        <v>3</v>
      </c>
      <c r="F268" s="203" t="s">
        <v>174</v>
      </c>
      <c r="G268" s="14"/>
      <c r="H268" s="204">
        <v>2</v>
      </c>
      <c r="I268" s="205"/>
      <c r="J268" s="14"/>
      <c r="K268" s="14"/>
      <c r="L268" s="201"/>
      <c r="M268" s="206"/>
      <c r="N268" s="207"/>
      <c r="O268" s="207"/>
      <c r="P268" s="207"/>
      <c r="Q268" s="207"/>
      <c r="R268" s="207"/>
      <c r="S268" s="207"/>
      <c r="T268" s="208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02" t="s">
        <v>167</v>
      </c>
      <c r="AU268" s="202" t="s">
        <v>22</v>
      </c>
      <c r="AV268" s="14" t="s">
        <v>163</v>
      </c>
      <c r="AW268" s="14" t="s">
        <v>36</v>
      </c>
      <c r="AX268" s="14" t="s">
        <v>81</v>
      </c>
      <c r="AY268" s="202" t="s">
        <v>156</v>
      </c>
    </row>
    <row r="269" s="2" customFormat="1" ht="24.15" customHeight="1">
      <c r="A269" s="39"/>
      <c r="B269" s="173"/>
      <c r="C269" s="217" t="s">
        <v>410</v>
      </c>
      <c r="D269" s="217" t="s">
        <v>249</v>
      </c>
      <c r="E269" s="218" t="s">
        <v>1433</v>
      </c>
      <c r="F269" s="219" t="s">
        <v>1434</v>
      </c>
      <c r="G269" s="220" t="s">
        <v>384</v>
      </c>
      <c r="H269" s="221">
        <v>2</v>
      </c>
      <c r="I269" s="222"/>
      <c r="J269" s="223">
        <f>ROUND(I269*H269,2)</f>
        <v>0</v>
      </c>
      <c r="K269" s="219" t="s">
        <v>3</v>
      </c>
      <c r="L269" s="224"/>
      <c r="M269" s="225" t="s">
        <v>3</v>
      </c>
      <c r="N269" s="226" t="s">
        <v>45</v>
      </c>
      <c r="O269" s="73"/>
      <c r="P269" s="183">
        <f>O269*H269</f>
        <v>0</v>
      </c>
      <c r="Q269" s="183">
        <v>0.0089999999999999993</v>
      </c>
      <c r="R269" s="183">
        <f>Q269*H269</f>
        <v>0.017999999999999999</v>
      </c>
      <c r="S269" s="183">
        <v>0</v>
      </c>
      <c r="T269" s="184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185" t="s">
        <v>202</v>
      </c>
      <c r="AT269" s="185" t="s">
        <v>249</v>
      </c>
      <c r="AU269" s="185" t="s">
        <v>22</v>
      </c>
      <c r="AY269" s="20" t="s">
        <v>156</v>
      </c>
      <c r="BE269" s="186">
        <f>IF(N269="základní",J269,0)</f>
        <v>0</v>
      </c>
      <c r="BF269" s="186">
        <f>IF(N269="snížená",J269,0)</f>
        <v>0</v>
      </c>
      <c r="BG269" s="186">
        <f>IF(N269="zákl. přenesená",J269,0)</f>
        <v>0</v>
      </c>
      <c r="BH269" s="186">
        <f>IF(N269="sníž. přenesená",J269,0)</f>
        <v>0</v>
      </c>
      <c r="BI269" s="186">
        <f>IF(N269="nulová",J269,0)</f>
        <v>0</v>
      </c>
      <c r="BJ269" s="20" t="s">
        <v>81</v>
      </c>
      <c r="BK269" s="186">
        <f>ROUND(I269*H269,2)</f>
        <v>0</v>
      </c>
      <c r="BL269" s="20" t="s">
        <v>163</v>
      </c>
      <c r="BM269" s="185" t="s">
        <v>1435</v>
      </c>
    </row>
    <row r="270" s="13" customFormat="1">
      <c r="A270" s="13"/>
      <c r="B270" s="192"/>
      <c r="C270" s="13"/>
      <c r="D270" s="193" t="s">
        <v>167</v>
      </c>
      <c r="E270" s="194" t="s">
        <v>3</v>
      </c>
      <c r="F270" s="195" t="s">
        <v>1431</v>
      </c>
      <c r="G270" s="13"/>
      <c r="H270" s="196">
        <v>1</v>
      </c>
      <c r="I270" s="197"/>
      <c r="J270" s="13"/>
      <c r="K270" s="13"/>
      <c r="L270" s="192"/>
      <c r="M270" s="198"/>
      <c r="N270" s="199"/>
      <c r="O270" s="199"/>
      <c r="P270" s="199"/>
      <c r="Q270" s="199"/>
      <c r="R270" s="199"/>
      <c r="S270" s="199"/>
      <c r="T270" s="200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194" t="s">
        <v>167</v>
      </c>
      <c r="AU270" s="194" t="s">
        <v>22</v>
      </c>
      <c r="AV270" s="13" t="s">
        <v>22</v>
      </c>
      <c r="AW270" s="13" t="s">
        <v>36</v>
      </c>
      <c r="AX270" s="13" t="s">
        <v>74</v>
      </c>
      <c r="AY270" s="194" t="s">
        <v>156</v>
      </c>
    </row>
    <row r="271" s="13" customFormat="1">
      <c r="A271" s="13"/>
      <c r="B271" s="192"/>
      <c r="C271" s="13"/>
      <c r="D271" s="193" t="s">
        <v>167</v>
      </c>
      <c r="E271" s="194" t="s">
        <v>3</v>
      </c>
      <c r="F271" s="195" t="s">
        <v>1432</v>
      </c>
      <c r="G271" s="13"/>
      <c r="H271" s="196">
        <v>1</v>
      </c>
      <c r="I271" s="197"/>
      <c r="J271" s="13"/>
      <c r="K271" s="13"/>
      <c r="L271" s="192"/>
      <c r="M271" s="198"/>
      <c r="N271" s="199"/>
      <c r="O271" s="199"/>
      <c r="P271" s="199"/>
      <c r="Q271" s="199"/>
      <c r="R271" s="199"/>
      <c r="S271" s="199"/>
      <c r="T271" s="200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194" t="s">
        <v>167</v>
      </c>
      <c r="AU271" s="194" t="s">
        <v>22</v>
      </c>
      <c r="AV271" s="13" t="s">
        <v>22</v>
      </c>
      <c r="AW271" s="13" t="s">
        <v>36</v>
      </c>
      <c r="AX271" s="13" t="s">
        <v>74</v>
      </c>
      <c r="AY271" s="194" t="s">
        <v>156</v>
      </c>
    </row>
    <row r="272" s="14" customFormat="1">
      <c r="A272" s="14"/>
      <c r="B272" s="201"/>
      <c r="C272" s="14"/>
      <c r="D272" s="193" t="s">
        <v>167</v>
      </c>
      <c r="E272" s="202" t="s">
        <v>3</v>
      </c>
      <c r="F272" s="203" t="s">
        <v>174</v>
      </c>
      <c r="G272" s="14"/>
      <c r="H272" s="204">
        <v>2</v>
      </c>
      <c r="I272" s="205"/>
      <c r="J272" s="14"/>
      <c r="K272" s="14"/>
      <c r="L272" s="201"/>
      <c r="M272" s="206"/>
      <c r="N272" s="207"/>
      <c r="O272" s="207"/>
      <c r="P272" s="207"/>
      <c r="Q272" s="207"/>
      <c r="R272" s="207"/>
      <c r="S272" s="207"/>
      <c r="T272" s="208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02" t="s">
        <v>167</v>
      </c>
      <c r="AU272" s="202" t="s">
        <v>22</v>
      </c>
      <c r="AV272" s="14" t="s">
        <v>163</v>
      </c>
      <c r="AW272" s="14" t="s">
        <v>36</v>
      </c>
      <c r="AX272" s="14" t="s">
        <v>81</v>
      </c>
      <c r="AY272" s="202" t="s">
        <v>156</v>
      </c>
    </row>
    <row r="273" s="2" customFormat="1" ht="24.15" customHeight="1">
      <c r="A273" s="39"/>
      <c r="B273" s="173"/>
      <c r="C273" s="217" t="s">
        <v>414</v>
      </c>
      <c r="D273" s="217" t="s">
        <v>249</v>
      </c>
      <c r="E273" s="218" t="s">
        <v>1436</v>
      </c>
      <c r="F273" s="219" t="s">
        <v>1437</v>
      </c>
      <c r="G273" s="220" t="s">
        <v>384</v>
      </c>
      <c r="H273" s="221">
        <v>2</v>
      </c>
      <c r="I273" s="222"/>
      <c r="J273" s="223">
        <f>ROUND(I273*H273,2)</f>
        <v>0</v>
      </c>
      <c r="K273" s="219" t="s">
        <v>3</v>
      </c>
      <c r="L273" s="224"/>
      <c r="M273" s="225" t="s">
        <v>3</v>
      </c>
      <c r="N273" s="226" t="s">
        <v>45</v>
      </c>
      <c r="O273" s="73"/>
      <c r="P273" s="183">
        <f>O273*H273</f>
        <v>0</v>
      </c>
      <c r="Q273" s="183">
        <v>0.0091999999999999998</v>
      </c>
      <c r="R273" s="183">
        <f>Q273*H273</f>
        <v>0.0184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202</v>
      </c>
      <c r="AT273" s="185" t="s">
        <v>249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1438</v>
      </c>
    </row>
    <row r="274" s="13" customFormat="1">
      <c r="A274" s="13"/>
      <c r="B274" s="192"/>
      <c r="C274" s="13"/>
      <c r="D274" s="193" t="s">
        <v>167</v>
      </c>
      <c r="E274" s="194" t="s">
        <v>3</v>
      </c>
      <c r="F274" s="195" t="s">
        <v>1431</v>
      </c>
      <c r="G274" s="13"/>
      <c r="H274" s="196">
        <v>1</v>
      </c>
      <c r="I274" s="197"/>
      <c r="J274" s="13"/>
      <c r="K274" s="13"/>
      <c r="L274" s="192"/>
      <c r="M274" s="198"/>
      <c r="N274" s="199"/>
      <c r="O274" s="199"/>
      <c r="P274" s="199"/>
      <c r="Q274" s="199"/>
      <c r="R274" s="199"/>
      <c r="S274" s="199"/>
      <c r="T274" s="200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194" t="s">
        <v>167</v>
      </c>
      <c r="AU274" s="194" t="s">
        <v>22</v>
      </c>
      <c r="AV274" s="13" t="s">
        <v>22</v>
      </c>
      <c r="AW274" s="13" t="s">
        <v>36</v>
      </c>
      <c r="AX274" s="13" t="s">
        <v>74</v>
      </c>
      <c r="AY274" s="194" t="s">
        <v>156</v>
      </c>
    </row>
    <row r="275" s="13" customFormat="1">
      <c r="A275" s="13"/>
      <c r="B275" s="192"/>
      <c r="C275" s="13"/>
      <c r="D275" s="193" t="s">
        <v>167</v>
      </c>
      <c r="E275" s="194" t="s">
        <v>3</v>
      </c>
      <c r="F275" s="195" t="s">
        <v>1432</v>
      </c>
      <c r="G275" s="13"/>
      <c r="H275" s="196">
        <v>1</v>
      </c>
      <c r="I275" s="197"/>
      <c r="J275" s="13"/>
      <c r="K275" s="13"/>
      <c r="L275" s="192"/>
      <c r="M275" s="198"/>
      <c r="N275" s="199"/>
      <c r="O275" s="199"/>
      <c r="P275" s="199"/>
      <c r="Q275" s="199"/>
      <c r="R275" s="199"/>
      <c r="S275" s="199"/>
      <c r="T275" s="200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194" t="s">
        <v>167</v>
      </c>
      <c r="AU275" s="194" t="s">
        <v>22</v>
      </c>
      <c r="AV275" s="13" t="s">
        <v>22</v>
      </c>
      <c r="AW275" s="13" t="s">
        <v>36</v>
      </c>
      <c r="AX275" s="13" t="s">
        <v>74</v>
      </c>
      <c r="AY275" s="194" t="s">
        <v>156</v>
      </c>
    </row>
    <row r="276" s="14" customFormat="1">
      <c r="A276" s="14"/>
      <c r="B276" s="201"/>
      <c r="C276" s="14"/>
      <c r="D276" s="193" t="s">
        <v>167</v>
      </c>
      <c r="E276" s="202" t="s">
        <v>3</v>
      </c>
      <c r="F276" s="203" t="s">
        <v>174</v>
      </c>
      <c r="G276" s="14"/>
      <c r="H276" s="204">
        <v>2</v>
      </c>
      <c r="I276" s="205"/>
      <c r="J276" s="14"/>
      <c r="K276" s="14"/>
      <c r="L276" s="201"/>
      <c r="M276" s="206"/>
      <c r="N276" s="207"/>
      <c r="O276" s="207"/>
      <c r="P276" s="207"/>
      <c r="Q276" s="207"/>
      <c r="R276" s="207"/>
      <c r="S276" s="207"/>
      <c r="T276" s="208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02" t="s">
        <v>167</v>
      </c>
      <c r="AU276" s="202" t="s">
        <v>22</v>
      </c>
      <c r="AV276" s="14" t="s">
        <v>163</v>
      </c>
      <c r="AW276" s="14" t="s">
        <v>36</v>
      </c>
      <c r="AX276" s="14" t="s">
        <v>81</v>
      </c>
      <c r="AY276" s="202" t="s">
        <v>156</v>
      </c>
    </row>
    <row r="277" s="2" customFormat="1" ht="24.15" customHeight="1">
      <c r="A277" s="39"/>
      <c r="B277" s="173"/>
      <c r="C277" s="217" t="s">
        <v>418</v>
      </c>
      <c r="D277" s="217" t="s">
        <v>249</v>
      </c>
      <c r="E277" s="218" t="s">
        <v>1439</v>
      </c>
      <c r="F277" s="219" t="s">
        <v>1440</v>
      </c>
      <c r="G277" s="220" t="s">
        <v>384</v>
      </c>
      <c r="H277" s="221">
        <v>4</v>
      </c>
      <c r="I277" s="222"/>
      <c r="J277" s="223">
        <f>ROUND(I277*H277,2)</f>
        <v>0</v>
      </c>
      <c r="K277" s="219" t="s">
        <v>3</v>
      </c>
      <c r="L277" s="224"/>
      <c r="M277" s="225" t="s">
        <v>3</v>
      </c>
      <c r="N277" s="226" t="s">
        <v>45</v>
      </c>
      <c r="O277" s="73"/>
      <c r="P277" s="183">
        <f>O277*H277</f>
        <v>0</v>
      </c>
      <c r="Q277" s="183">
        <v>0.01</v>
      </c>
      <c r="R277" s="183">
        <f>Q277*H277</f>
        <v>0.040000000000000001</v>
      </c>
      <c r="S277" s="183">
        <v>0</v>
      </c>
      <c r="T277" s="184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185" t="s">
        <v>202</v>
      </c>
      <c r="AT277" s="185" t="s">
        <v>249</v>
      </c>
      <c r="AU277" s="185" t="s">
        <v>22</v>
      </c>
      <c r="AY277" s="20" t="s">
        <v>156</v>
      </c>
      <c r="BE277" s="186">
        <f>IF(N277="základní",J277,0)</f>
        <v>0</v>
      </c>
      <c r="BF277" s="186">
        <f>IF(N277="snížená",J277,0)</f>
        <v>0</v>
      </c>
      <c r="BG277" s="186">
        <f>IF(N277="zákl. přenesená",J277,0)</f>
        <v>0</v>
      </c>
      <c r="BH277" s="186">
        <f>IF(N277="sníž. přenesená",J277,0)</f>
        <v>0</v>
      </c>
      <c r="BI277" s="186">
        <f>IF(N277="nulová",J277,0)</f>
        <v>0</v>
      </c>
      <c r="BJ277" s="20" t="s">
        <v>81</v>
      </c>
      <c r="BK277" s="186">
        <f>ROUND(I277*H277,2)</f>
        <v>0</v>
      </c>
      <c r="BL277" s="20" t="s">
        <v>163</v>
      </c>
      <c r="BM277" s="185" t="s">
        <v>1441</v>
      </c>
    </row>
    <row r="278" s="13" customFormat="1">
      <c r="A278" s="13"/>
      <c r="B278" s="192"/>
      <c r="C278" s="13"/>
      <c r="D278" s="193" t="s">
        <v>167</v>
      </c>
      <c r="E278" s="194" t="s">
        <v>3</v>
      </c>
      <c r="F278" s="195" t="s">
        <v>1442</v>
      </c>
      <c r="G278" s="13"/>
      <c r="H278" s="196">
        <v>2</v>
      </c>
      <c r="I278" s="197"/>
      <c r="J278" s="13"/>
      <c r="K278" s="13"/>
      <c r="L278" s="192"/>
      <c r="M278" s="198"/>
      <c r="N278" s="199"/>
      <c r="O278" s="199"/>
      <c r="P278" s="199"/>
      <c r="Q278" s="199"/>
      <c r="R278" s="199"/>
      <c r="S278" s="199"/>
      <c r="T278" s="200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194" t="s">
        <v>167</v>
      </c>
      <c r="AU278" s="194" t="s">
        <v>22</v>
      </c>
      <c r="AV278" s="13" t="s">
        <v>22</v>
      </c>
      <c r="AW278" s="13" t="s">
        <v>36</v>
      </c>
      <c r="AX278" s="13" t="s">
        <v>74</v>
      </c>
      <c r="AY278" s="194" t="s">
        <v>156</v>
      </c>
    </row>
    <row r="279" s="13" customFormat="1">
      <c r="A279" s="13"/>
      <c r="B279" s="192"/>
      <c r="C279" s="13"/>
      <c r="D279" s="193" t="s">
        <v>167</v>
      </c>
      <c r="E279" s="194" t="s">
        <v>3</v>
      </c>
      <c r="F279" s="195" t="s">
        <v>1443</v>
      </c>
      <c r="G279" s="13"/>
      <c r="H279" s="196">
        <v>2</v>
      </c>
      <c r="I279" s="197"/>
      <c r="J279" s="13"/>
      <c r="K279" s="13"/>
      <c r="L279" s="192"/>
      <c r="M279" s="198"/>
      <c r="N279" s="199"/>
      <c r="O279" s="199"/>
      <c r="P279" s="199"/>
      <c r="Q279" s="199"/>
      <c r="R279" s="199"/>
      <c r="S279" s="199"/>
      <c r="T279" s="200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194" t="s">
        <v>167</v>
      </c>
      <c r="AU279" s="194" t="s">
        <v>22</v>
      </c>
      <c r="AV279" s="13" t="s">
        <v>22</v>
      </c>
      <c r="AW279" s="13" t="s">
        <v>36</v>
      </c>
      <c r="AX279" s="13" t="s">
        <v>74</v>
      </c>
      <c r="AY279" s="194" t="s">
        <v>156</v>
      </c>
    </row>
    <row r="280" s="14" customFormat="1">
      <c r="A280" s="14"/>
      <c r="B280" s="201"/>
      <c r="C280" s="14"/>
      <c r="D280" s="193" t="s">
        <v>167</v>
      </c>
      <c r="E280" s="202" t="s">
        <v>3</v>
      </c>
      <c r="F280" s="203" t="s">
        <v>174</v>
      </c>
      <c r="G280" s="14"/>
      <c r="H280" s="204">
        <v>4</v>
      </c>
      <c r="I280" s="205"/>
      <c r="J280" s="14"/>
      <c r="K280" s="14"/>
      <c r="L280" s="201"/>
      <c r="M280" s="206"/>
      <c r="N280" s="207"/>
      <c r="O280" s="207"/>
      <c r="P280" s="207"/>
      <c r="Q280" s="207"/>
      <c r="R280" s="207"/>
      <c r="S280" s="207"/>
      <c r="T280" s="208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02" t="s">
        <v>167</v>
      </c>
      <c r="AU280" s="202" t="s">
        <v>22</v>
      </c>
      <c r="AV280" s="14" t="s">
        <v>163</v>
      </c>
      <c r="AW280" s="14" t="s">
        <v>36</v>
      </c>
      <c r="AX280" s="14" t="s">
        <v>81</v>
      </c>
      <c r="AY280" s="202" t="s">
        <v>156</v>
      </c>
    </row>
    <row r="281" s="2" customFormat="1" ht="24.15" customHeight="1">
      <c r="A281" s="39"/>
      <c r="B281" s="173"/>
      <c r="C281" s="217" t="s">
        <v>422</v>
      </c>
      <c r="D281" s="217" t="s">
        <v>249</v>
      </c>
      <c r="E281" s="218" t="s">
        <v>1444</v>
      </c>
      <c r="F281" s="219" t="s">
        <v>1445</v>
      </c>
      <c r="G281" s="220" t="s">
        <v>384</v>
      </c>
      <c r="H281" s="221">
        <v>4</v>
      </c>
      <c r="I281" s="222"/>
      <c r="J281" s="223">
        <f>ROUND(I281*H281,2)</f>
        <v>0</v>
      </c>
      <c r="K281" s="219" t="s">
        <v>3</v>
      </c>
      <c r="L281" s="224"/>
      <c r="M281" s="225" t="s">
        <v>3</v>
      </c>
      <c r="N281" s="226" t="s">
        <v>45</v>
      </c>
      <c r="O281" s="73"/>
      <c r="P281" s="183">
        <f>O281*H281</f>
        <v>0</v>
      </c>
      <c r="Q281" s="183">
        <v>0.0074000000000000003</v>
      </c>
      <c r="R281" s="183">
        <f>Q281*H281</f>
        <v>0.029600000000000001</v>
      </c>
      <c r="S281" s="183">
        <v>0</v>
      </c>
      <c r="T281" s="184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185" t="s">
        <v>202</v>
      </c>
      <c r="AT281" s="185" t="s">
        <v>249</v>
      </c>
      <c r="AU281" s="185" t="s">
        <v>22</v>
      </c>
      <c r="AY281" s="20" t="s">
        <v>156</v>
      </c>
      <c r="BE281" s="186">
        <f>IF(N281="základní",J281,0)</f>
        <v>0</v>
      </c>
      <c r="BF281" s="186">
        <f>IF(N281="snížená",J281,0)</f>
        <v>0</v>
      </c>
      <c r="BG281" s="186">
        <f>IF(N281="zákl. přenesená",J281,0)</f>
        <v>0</v>
      </c>
      <c r="BH281" s="186">
        <f>IF(N281="sníž. přenesená",J281,0)</f>
        <v>0</v>
      </c>
      <c r="BI281" s="186">
        <f>IF(N281="nulová",J281,0)</f>
        <v>0</v>
      </c>
      <c r="BJ281" s="20" t="s">
        <v>81</v>
      </c>
      <c r="BK281" s="186">
        <f>ROUND(I281*H281,2)</f>
        <v>0</v>
      </c>
      <c r="BL281" s="20" t="s">
        <v>163</v>
      </c>
      <c r="BM281" s="185" t="s">
        <v>1446</v>
      </c>
    </row>
    <row r="282" s="13" customFormat="1">
      <c r="A282" s="13"/>
      <c r="B282" s="192"/>
      <c r="C282" s="13"/>
      <c r="D282" s="193" t="s">
        <v>167</v>
      </c>
      <c r="E282" s="194" t="s">
        <v>3</v>
      </c>
      <c r="F282" s="195" t="s">
        <v>1442</v>
      </c>
      <c r="G282" s="13"/>
      <c r="H282" s="196">
        <v>2</v>
      </c>
      <c r="I282" s="197"/>
      <c r="J282" s="13"/>
      <c r="K282" s="13"/>
      <c r="L282" s="192"/>
      <c r="M282" s="198"/>
      <c r="N282" s="199"/>
      <c r="O282" s="199"/>
      <c r="P282" s="199"/>
      <c r="Q282" s="199"/>
      <c r="R282" s="199"/>
      <c r="S282" s="199"/>
      <c r="T282" s="200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194" t="s">
        <v>167</v>
      </c>
      <c r="AU282" s="194" t="s">
        <v>22</v>
      </c>
      <c r="AV282" s="13" t="s">
        <v>22</v>
      </c>
      <c r="AW282" s="13" t="s">
        <v>36</v>
      </c>
      <c r="AX282" s="13" t="s">
        <v>74</v>
      </c>
      <c r="AY282" s="194" t="s">
        <v>156</v>
      </c>
    </row>
    <row r="283" s="13" customFormat="1">
      <c r="A283" s="13"/>
      <c r="B283" s="192"/>
      <c r="C283" s="13"/>
      <c r="D283" s="193" t="s">
        <v>167</v>
      </c>
      <c r="E283" s="194" t="s">
        <v>3</v>
      </c>
      <c r="F283" s="195" t="s">
        <v>1443</v>
      </c>
      <c r="G283" s="13"/>
      <c r="H283" s="196">
        <v>2</v>
      </c>
      <c r="I283" s="197"/>
      <c r="J283" s="13"/>
      <c r="K283" s="13"/>
      <c r="L283" s="192"/>
      <c r="M283" s="198"/>
      <c r="N283" s="199"/>
      <c r="O283" s="199"/>
      <c r="P283" s="199"/>
      <c r="Q283" s="199"/>
      <c r="R283" s="199"/>
      <c r="S283" s="199"/>
      <c r="T283" s="200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194" t="s">
        <v>167</v>
      </c>
      <c r="AU283" s="194" t="s">
        <v>22</v>
      </c>
      <c r="AV283" s="13" t="s">
        <v>22</v>
      </c>
      <c r="AW283" s="13" t="s">
        <v>36</v>
      </c>
      <c r="AX283" s="13" t="s">
        <v>74</v>
      </c>
      <c r="AY283" s="194" t="s">
        <v>156</v>
      </c>
    </row>
    <row r="284" s="14" customFormat="1">
      <c r="A284" s="14"/>
      <c r="B284" s="201"/>
      <c r="C284" s="14"/>
      <c r="D284" s="193" t="s">
        <v>167</v>
      </c>
      <c r="E284" s="202" t="s">
        <v>3</v>
      </c>
      <c r="F284" s="203" t="s">
        <v>174</v>
      </c>
      <c r="G284" s="14"/>
      <c r="H284" s="204">
        <v>4</v>
      </c>
      <c r="I284" s="205"/>
      <c r="J284" s="14"/>
      <c r="K284" s="14"/>
      <c r="L284" s="201"/>
      <c r="M284" s="206"/>
      <c r="N284" s="207"/>
      <c r="O284" s="207"/>
      <c r="P284" s="207"/>
      <c r="Q284" s="207"/>
      <c r="R284" s="207"/>
      <c r="S284" s="207"/>
      <c r="T284" s="208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02" t="s">
        <v>167</v>
      </c>
      <c r="AU284" s="202" t="s">
        <v>22</v>
      </c>
      <c r="AV284" s="14" t="s">
        <v>163</v>
      </c>
      <c r="AW284" s="14" t="s">
        <v>36</v>
      </c>
      <c r="AX284" s="14" t="s">
        <v>81</v>
      </c>
      <c r="AY284" s="202" t="s">
        <v>156</v>
      </c>
    </row>
    <row r="285" s="2" customFormat="1" ht="24.15" customHeight="1">
      <c r="A285" s="39"/>
      <c r="B285" s="173"/>
      <c r="C285" s="174" t="s">
        <v>427</v>
      </c>
      <c r="D285" s="174" t="s">
        <v>158</v>
      </c>
      <c r="E285" s="175" t="s">
        <v>406</v>
      </c>
      <c r="F285" s="176" t="s">
        <v>407</v>
      </c>
      <c r="G285" s="177" t="s">
        <v>384</v>
      </c>
      <c r="H285" s="178">
        <v>8</v>
      </c>
      <c r="I285" s="179"/>
      <c r="J285" s="180">
        <f>ROUND(I285*H285,2)</f>
        <v>0</v>
      </c>
      <c r="K285" s="176" t="s">
        <v>162</v>
      </c>
      <c r="L285" s="40"/>
      <c r="M285" s="181" t="s">
        <v>3</v>
      </c>
      <c r="N285" s="182" t="s">
        <v>45</v>
      </c>
      <c r="O285" s="73"/>
      <c r="P285" s="183">
        <f>O285*H285</f>
        <v>0</v>
      </c>
      <c r="Q285" s="183">
        <v>0.00167</v>
      </c>
      <c r="R285" s="183">
        <f>Q285*H285</f>
        <v>0.01336</v>
      </c>
      <c r="S285" s="183">
        <v>0</v>
      </c>
      <c r="T285" s="184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185" t="s">
        <v>163</v>
      </c>
      <c r="AT285" s="185" t="s">
        <v>158</v>
      </c>
      <c r="AU285" s="185" t="s">
        <v>22</v>
      </c>
      <c r="AY285" s="20" t="s">
        <v>156</v>
      </c>
      <c r="BE285" s="186">
        <f>IF(N285="základní",J285,0)</f>
        <v>0</v>
      </c>
      <c r="BF285" s="186">
        <f>IF(N285="snížená",J285,0)</f>
        <v>0</v>
      </c>
      <c r="BG285" s="186">
        <f>IF(N285="zákl. přenesená",J285,0)</f>
        <v>0</v>
      </c>
      <c r="BH285" s="186">
        <f>IF(N285="sníž. přenesená",J285,0)</f>
        <v>0</v>
      </c>
      <c r="BI285" s="186">
        <f>IF(N285="nulová",J285,0)</f>
        <v>0</v>
      </c>
      <c r="BJ285" s="20" t="s">
        <v>81</v>
      </c>
      <c r="BK285" s="186">
        <f>ROUND(I285*H285,2)</f>
        <v>0</v>
      </c>
      <c r="BL285" s="20" t="s">
        <v>163</v>
      </c>
      <c r="BM285" s="185" t="s">
        <v>1447</v>
      </c>
    </row>
    <row r="286" s="2" customFormat="1">
      <c r="A286" s="39"/>
      <c r="B286" s="40"/>
      <c r="C286" s="39"/>
      <c r="D286" s="187" t="s">
        <v>165</v>
      </c>
      <c r="E286" s="39"/>
      <c r="F286" s="188" t="s">
        <v>409</v>
      </c>
      <c r="G286" s="39"/>
      <c r="H286" s="39"/>
      <c r="I286" s="189"/>
      <c r="J286" s="39"/>
      <c r="K286" s="39"/>
      <c r="L286" s="40"/>
      <c r="M286" s="190"/>
      <c r="N286" s="191"/>
      <c r="O286" s="73"/>
      <c r="P286" s="73"/>
      <c r="Q286" s="73"/>
      <c r="R286" s="73"/>
      <c r="S286" s="73"/>
      <c r="T286" s="74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20" t="s">
        <v>165</v>
      </c>
      <c r="AU286" s="20" t="s">
        <v>22</v>
      </c>
    </row>
    <row r="287" s="2" customFormat="1" ht="24.15" customHeight="1">
      <c r="A287" s="39"/>
      <c r="B287" s="173"/>
      <c r="C287" s="217" t="s">
        <v>432</v>
      </c>
      <c r="D287" s="217" t="s">
        <v>249</v>
      </c>
      <c r="E287" s="218" t="s">
        <v>1448</v>
      </c>
      <c r="F287" s="219" t="s">
        <v>1449</v>
      </c>
      <c r="G287" s="220" t="s">
        <v>384</v>
      </c>
      <c r="H287" s="221">
        <v>4</v>
      </c>
      <c r="I287" s="222"/>
      <c r="J287" s="223">
        <f>ROUND(I287*H287,2)</f>
        <v>0</v>
      </c>
      <c r="K287" s="219" t="s">
        <v>3</v>
      </c>
      <c r="L287" s="224"/>
      <c r="M287" s="225" t="s">
        <v>3</v>
      </c>
      <c r="N287" s="226" t="s">
        <v>45</v>
      </c>
      <c r="O287" s="73"/>
      <c r="P287" s="183">
        <f>O287*H287</f>
        <v>0</v>
      </c>
      <c r="Q287" s="183">
        <v>0.0067000000000000002</v>
      </c>
      <c r="R287" s="183">
        <f>Q287*H287</f>
        <v>0.026800000000000001</v>
      </c>
      <c r="S287" s="183">
        <v>0</v>
      </c>
      <c r="T287" s="184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185" t="s">
        <v>202</v>
      </c>
      <c r="AT287" s="185" t="s">
        <v>249</v>
      </c>
      <c r="AU287" s="185" t="s">
        <v>22</v>
      </c>
      <c r="AY287" s="20" t="s">
        <v>156</v>
      </c>
      <c r="BE287" s="186">
        <f>IF(N287="základní",J287,0)</f>
        <v>0</v>
      </c>
      <c r="BF287" s="186">
        <f>IF(N287="snížená",J287,0)</f>
        <v>0</v>
      </c>
      <c r="BG287" s="186">
        <f>IF(N287="zákl. přenesená",J287,0)</f>
        <v>0</v>
      </c>
      <c r="BH287" s="186">
        <f>IF(N287="sníž. přenesená",J287,0)</f>
        <v>0</v>
      </c>
      <c r="BI287" s="186">
        <f>IF(N287="nulová",J287,0)</f>
        <v>0</v>
      </c>
      <c r="BJ287" s="20" t="s">
        <v>81</v>
      </c>
      <c r="BK287" s="186">
        <f>ROUND(I287*H287,2)</f>
        <v>0</v>
      </c>
      <c r="BL287" s="20" t="s">
        <v>163</v>
      </c>
      <c r="BM287" s="185" t="s">
        <v>1450</v>
      </c>
    </row>
    <row r="288" s="13" customFormat="1">
      <c r="A288" s="13"/>
      <c r="B288" s="192"/>
      <c r="C288" s="13"/>
      <c r="D288" s="193" t="s">
        <v>167</v>
      </c>
      <c r="E288" s="194" t="s">
        <v>3</v>
      </c>
      <c r="F288" s="195" t="s">
        <v>1442</v>
      </c>
      <c r="G288" s="13"/>
      <c r="H288" s="196">
        <v>2</v>
      </c>
      <c r="I288" s="197"/>
      <c r="J288" s="13"/>
      <c r="K288" s="13"/>
      <c r="L288" s="192"/>
      <c r="M288" s="198"/>
      <c r="N288" s="199"/>
      <c r="O288" s="199"/>
      <c r="P288" s="199"/>
      <c r="Q288" s="199"/>
      <c r="R288" s="199"/>
      <c r="S288" s="199"/>
      <c r="T288" s="200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194" t="s">
        <v>167</v>
      </c>
      <c r="AU288" s="194" t="s">
        <v>22</v>
      </c>
      <c r="AV288" s="13" t="s">
        <v>22</v>
      </c>
      <c r="AW288" s="13" t="s">
        <v>36</v>
      </c>
      <c r="AX288" s="13" t="s">
        <v>74</v>
      </c>
      <c r="AY288" s="194" t="s">
        <v>156</v>
      </c>
    </row>
    <row r="289" s="13" customFormat="1">
      <c r="A289" s="13"/>
      <c r="B289" s="192"/>
      <c r="C289" s="13"/>
      <c r="D289" s="193" t="s">
        <v>167</v>
      </c>
      <c r="E289" s="194" t="s">
        <v>3</v>
      </c>
      <c r="F289" s="195" t="s">
        <v>1443</v>
      </c>
      <c r="G289" s="13"/>
      <c r="H289" s="196">
        <v>2</v>
      </c>
      <c r="I289" s="197"/>
      <c r="J289" s="13"/>
      <c r="K289" s="13"/>
      <c r="L289" s="192"/>
      <c r="M289" s="198"/>
      <c r="N289" s="199"/>
      <c r="O289" s="199"/>
      <c r="P289" s="199"/>
      <c r="Q289" s="199"/>
      <c r="R289" s="199"/>
      <c r="S289" s="199"/>
      <c r="T289" s="200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194" t="s">
        <v>167</v>
      </c>
      <c r="AU289" s="194" t="s">
        <v>22</v>
      </c>
      <c r="AV289" s="13" t="s">
        <v>22</v>
      </c>
      <c r="AW289" s="13" t="s">
        <v>36</v>
      </c>
      <c r="AX289" s="13" t="s">
        <v>74</v>
      </c>
      <c r="AY289" s="194" t="s">
        <v>156</v>
      </c>
    </row>
    <row r="290" s="14" customFormat="1">
      <c r="A290" s="14"/>
      <c r="B290" s="201"/>
      <c r="C290" s="14"/>
      <c r="D290" s="193" t="s">
        <v>167</v>
      </c>
      <c r="E290" s="202" t="s">
        <v>3</v>
      </c>
      <c r="F290" s="203" t="s">
        <v>174</v>
      </c>
      <c r="G290" s="14"/>
      <c r="H290" s="204">
        <v>4</v>
      </c>
      <c r="I290" s="205"/>
      <c r="J290" s="14"/>
      <c r="K290" s="14"/>
      <c r="L290" s="201"/>
      <c r="M290" s="206"/>
      <c r="N290" s="207"/>
      <c r="O290" s="207"/>
      <c r="P290" s="207"/>
      <c r="Q290" s="207"/>
      <c r="R290" s="207"/>
      <c r="S290" s="207"/>
      <c r="T290" s="208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02" t="s">
        <v>167</v>
      </c>
      <c r="AU290" s="202" t="s">
        <v>22</v>
      </c>
      <c r="AV290" s="14" t="s">
        <v>163</v>
      </c>
      <c r="AW290" s="14" t="s">
        <v>36</v>
      </c>
      <c r="AX290" s="14" t="s">
        <v>81</v>
      </c>
      <c r="AY290" s="202" t="s">
        <v>156</v>
      </c>
    </row>
    <row r="291" s="2" customFormat="1" ht="24.15" customHeight="1">
      <c r="A291" s="39"/>
      <c r="B291" s="173"/>
      <c r="C291" s="217" t="s">
        <v>437</v>
      </c>
      <c r="D291" s="217" t="s">
        <v>249</v>
      </c>
      <c r="E291" s="218" t="s">
        <v>1451</v>
      </c>
      <c r="F291" s="219" t="s">
        <v>1452</v>
      </c>
      <c r="G291" s="220" t="s">
        <v>384</v>
      </c>
      <c r="H291" s="221">
        <v>2</v>
      </c>
      <c r="I291" s="222"/>
      <c r="J291" s="223">
        <f>ROUND(I291*H291,2)</f>
        <v>0</v>
      </c>
      <c r="K291" s="219" t="s">
        <v>3</v>
      </c>
      <c r="L291" s="224"/>
      <c r="M291" s="225" t="s">
        <v>3</v>
      </c>
      <c r="N291" s="226" t="s">
        <v>45</v>
      </c>
      <c r="O291" s="73"/>
      <c r="P291" s="183">
        <f>O291*H291</f>
        <v>0</v>
      </c>
      <c r="Q291" s="183">
        <v>0.027</v>
      </c>
      <c r="R291" s="183">
        <f>Q291*H291</f>
        <v>0.053999999999999999</v>
      </c>
      <c r="S291" s="183">
        <v>0</v>
      </c>
      <c r="T291" s="184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185" t="s">
        <v>202</v>
      </c>
      <c r="AT291" s="185" t="s">
        <v>249</v>
      </c>
      <c r="AU291" s="185" t="s">
        <v>22</v>
      </c>
      <c r="AY291" s="20" t="s">
        <v>156</v>
      </c>
      <c r="BE291" s="186">
        <f>IF(N291="základní",J291,0)</f>
        <v>0</v>
      </c>
      <c r="BF291" s="186">
        <f>IF(N291="snížená",J291,0)</f>
        <v>0</v>
      </c>
      <c r="BG291" s="186">
        <f>IF(N291="zákl. přenesená",J291,0)</f>
        <v>0</v>
      </c>
      <c r="BH291" s="186">
        <f>IF(N291="sníž. přenesená",J291,0)</f>
        <v>0</v>
      </c>
      <c r="BI291" s="186">
        <f>IF(N291="nulová",J291,0)</f>
        <v>0</v>
      </c>
      <c r="BJ291" s="20" t="s">
        <v>81</v>
      </c>
      <c r="BK291" s="186">
        <f>ROUND(I291*H291,2)</f>
        <v>0</v>
      </c>
      <c r="BL291" s="20" t="s">
        <v>163</v>
      </c>
      <c r="BM291" s="185" t="s">
        <v>1453</v>
      </c>
    </row>
    <row r="292" s="13" customFormat="1">
      <c r="A292" s="13"/>
      <c r="B292" s="192"/>
      <c r="C292" s="13"/>
      <c r="D292" s="193" t="s">
        <v>167</v>
      </c>
      <c r="E292" s="194" t="s">
        <v>3</v>
      </c>
      <c r="F292" s="195" t="s">
        <v>1431</v>
      </c>
      <c r="G292" s="13"/>
      <c r="H292" s="196">
        <v>1</v>
      </c>
      <c r="I292" s="197"/>
      <c r="J292" s="13"/>
      <c r="K292" s="13"/>
      <c r="L292" s="192"/>
      <c r="M292" s="198"/>
      <c r="N292" s="199"/>
      <c r="O292" s="199"/>
      <c r="P292" s="199"/>
      <c r="Q292" s="199"/>
      <c r="R292" s="199"/>
      <c r="S292" s="199"/>
      <c r="T292" s="200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194" t="s">
        <v>167</v>
      </c>
      <c r="AU292" s="194" t="s">
        <v>22</v>
      </c>
      <c r="AV292" s="13" t="s">
        <v>22</v>
      </c>
      <c r="AW292" s="13" t="s">
        <v>36</v>
      </c>
      <c r="AX292" s="13" t="s">
        <v>74</v>
      </c>
      <c r="AY292" s="194" t="s">
        <v>156</v>
      </c>
    </row>
    <row r="293" s="13" customFormat="1">
      <c r="A293" s="13"/>
      <c r="B293" s="192"/>
      <c r="C293" s="13"/>
      <c r="D293" s="193" t="s">
        <v>167</v>
      </c>
      <c r="E293" s="194" t="s">
        <v>3</v>
      </c>
      <c r="F293" s="195" t="s">
        <v>1432</v>
      </c>
      <c r="G293" s="13"/>
      <c r="H293" s="196">
        <v>1</v>
      </c>
      <c r="I293" s="197"/>
      <c r="J293" s="13"/>
      <c r="K293" s="13"/>
      <c r="L293" s="192"/>
      <c r="M293" s="198"/>
      <c r="N293" s="199"/>
      <c r="O293" s="199"/>
      <c r="P293" s="199"/>
      <c r="Q293" s="199"/>
      <c r="R293" s="199"/>
      <c r="S293" s="199"/>
      <c r="T293" s="200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194" t="s">
        <v>167</v>
      </c>
      <c r="AU293" s="194" t="s">
        <v>22</v>
      </c>
      <c r="AV293" s="13" t="s">
        <v>22</v>
      </c>
      <c r="AW293" s="13" t="s">
        <v>36</v>
      </c>
      <c r="AX293" s="13" t="s">
        <v>74</v>
      </c>
      <c r="AY293" s="194" t="s">
        <v>156</v>
      </c>
    </row>
    <row r="294" s="14" customFormat="1">
      <c r="A294" s="14"/>
      <c r="B294" s="201"/>
      <c r="C294" s="14"/>
      <c r="D294" s="193" t="s">
        <v>167</v>
      </c>
      <c r="E294" s="202" t="s">
        <v>3</v>
      </c>
      <c r="F294" s="203" t="s">
        <v>174</v>
      </c>
      <c r="G294" s="14"/>
      <c r="H294" s="204">
        <v>2</v>
      </c>
      <c r="I294" s="205"/>
      <c r="J294" s="14"/>
      <c r="K294" s="14"/>
      <c r="L294" s="201"/>
      <c r="M294" s="206"/>
      <c r="N294" s="207"/>
      <c r="O294" s="207"/>
      <c r="P294" s="207"/>
      <c r="Q294" s="207"/>
      <c r="R294" s="207"/>
      <c r="S294" s="207"/>
      <c r="T294" s="208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02" t="s">
        <v>167</v>
      </c>
      <c r="AU294" s="202" t="s">
        <v>22</v>
      </c>
      <c r="AV294" s="14" t="s">
        <v>163</v>
      </c>
      <c r="AW294" s="14" t="s">
        <v>36</v>
      </c>
      <c r="AX294" s="14" t="s">
        <v>81</v>
      </c>
      <c r="AY294" s="202" t="s">
        <v>156</v>
      </c>
    </row>
    <row r="295" s="2" customFormat="1" ht="24.15" customHeight="1">
      <c r="A295" s="39"/>
      <c r="B295" s="173"/>
      <c r="C295" s="217" t="s">
        <v>441</v>
      </c>
      <c r="D295" s="217" t="s">
        <v>249</v>
      </c>
      <c r="E295" s="218" t="s">
        <v>1454</v>
      </c>
      <c r="F295" s="219" t="s">
        <v>1455</v>
      </c>
      <c r="G295" s="220" t="s">
        <v>384</v>
      </c>
      <c r="H295" s="221">
        <v>2</v>
      </c>
      <c r="I295" s="222"/>
      <c r="J295" s="223">
        <f>ROUND(I295*H295,2)</f>
        <v>0</v>
      </c>
      <c r="K295" s="219" t="s">
        <v>3</v>
      </c>
      <c r="L295" s="224"/>
      <c r="M295" s="225" t="s">
        <v>3</v>
      </c>
      <c r="N295" s="226" t="s">
        <v>45</v>
      </c>
      <c r="O295" s="73"/>
      <c r="P295" s="183">
        <f>O295*H295</f>
        <v>0</v>
      </c>
      <c r="Q295" s="183">
        <v>0.0097999999999999997</v>
      </c>
      <c r="R295" s="183">
        <f>Q295*H295</f>
        <v>0.019599999999999999</v>
      </c>
      <c r="S295" s="183">
        <v>0</v>
      </c>
      <c r="T295" s="184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185" t="s">
        <v>202</v>
      </c>
      <c r="AT295" s="185" t="s">
        <v>249</v>
      </c>
      <c r="AU295" s="185" t="s">
        <v>22</v>
      </c>
      <c r="AY295" s="20" t="s">
        <v>156</v>
      </c>
      <c r="BE295" s="186">
        <f>IF(N295="základní",J295,0)</f>
        <v>0</v>
      </c>
      <c r="BF295" s="186">
        <f>IF(N295="snížená",J295,0)</f>
        <v>0</v>
      </c>
      <c r="BG295" s="186">
        <f>IF(N295="zákl. přenesená",J295,0)</f>
        <v>0</v>
      </c>
      <c r="BH295" s="186">
        <f>IF(N295="sníž. přenesená",J295,0)</f>
        <v>0</v>
      </c>
      <c r="BI295" s="186">
        <f>IF(N295="nulová",J295,0)</f>
        <v>0</v>
      </c>
      <c r="BJ295" s="20" t="s">
        <v>81</v>
      </c>
      <c r="BK295" s="186">
        <f>ROUND(I295*H295,2)</f>
        <v>0</v>
      </c>
      <c r="BL295" s="20" t="s">
        <v>163</v>
      </c>
      <c r="BM295" s="185" t="s">
        <v>1456</v>
      </c>
    </row>
    <row r="296" s="13" customFormat="1">
      <c r="A296" s="13"/>
      <c r="B296" s="192"/>
      <c r="C296" s="13"/>
      <c r="D296" s="193" t="s">
        <v>167</v>
      </c>
      <c r="E296" s="194" t="s">
        <v>3</v>
      </c>
      <c r="F296" s="195" t="s">
        <v>1431</v>
      </c>
      <c r="G296" s="13"/>
      <c r="H296" s="196">
        <v>1</v>
      </c>
      <c r="I296" s="197"/>
      <c r="J296" s="13"/>
      <c r="K296" s="13"/>
      <c r="L296" s="192"/>
      <c r="M296" s="198"/>
      <c r="N296" s="199"/>
      <c r="O296" s="199"/>
      <c r="P296" s="199"/>
      <c r="Q296" s="199"/>
      <c r="R296" s="199"/>
      <c r="S296" s="199"/>
      <c r="T296" s="200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194" t="s">
        <v>167</v>
      </c>
      <c r="AU296" s="194" t="s">
        <v>22</v>
      </c>
      <c r="AV296" s="13" t="s">
        <v>22</v>
      </c>
      <c r="AW296" s="13" t="s">
        <v>36</v>
      </c>
      <c r="AX296" s="13" t="s">
        <v>74</v>
      </c>
      <c r="AY296" s="194" t="s">
        <v>156</v>
      </c>
    </row>
    <row r="297" s="13" customFormat="1">
      <c r="A297" s="13"/>
      <c r="B297" s="192"/>
      <c r="C297" s="13"/>
      <c r="D297" s="193" t="s">
        <v>167</v>
      </c>
      <c r="E297" s="194" t="s">
        <v>3</v>
      </c>
      <c r="F297" s="195" t="s">
        <v>1432</v>
      </c>
      <c r="G297" s="13"/>
      <c r="H297" s="196">
        <v>1</v>
      </c>
      <c r="I297" s="197"/>
      <c r="J297" s="13"/>
      <c r="K297" s="13"/>
      <c r="L297" s="192"/>
      <c r="M297" s="198"/>
      <c r="N297" s="199"/>
      <c r="O297" s="199"/>
      <c r="P297" s="199"/>
      <c r="Q297" s="199"/>
      <c r="R297" s="199"/>
      <c r="S297" s="199"/>
      <c r="T297" s="200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194" t="s">
        <v>167</v>
      </c>
      <c r="AU297" s="194" t="s">
        <v>22</v>
      </c>
      <c r="AV297" s="13" t="s">
        <v>22</v>
      </c>
      <c r="AW297" s="13" t="s">
        <v>36</v>
      </c>
      <c r="AX297" s="13" t="s">
        <v>74</v>
      </c>
      <c r="AY297" s="194" t="s">
        <v>156</v>
      </c>
    </row>
    <row r="298" s="14" customFormat="1">
      <c r="A298" s="14"/>
      <c r="B298" s="201"/>
      <c r="C298" s="14"/>
      <c r="D298" s="193" t="s">
        <v>167</v>
      </c>
      <c r="E298" s="202" t="s">
        <v>3</v>
      </c>
      <c r="F298" s="203" t="s">
        <v>174</v>
      </c>
      <c r="G298" s="14"/>
      <c r="H298" s="204">
        <v>2</v>
      </c>
      <c r="I298" s="205"/>
      <c r="J298" s="14"/>
      <c r="K298" s="14"/>
      <c r="L298" s="201"/>
      <c r="M298" s="206"/>
      <c r="N298" s="207"/>
      <c r="O298" s="207"/>
      <c r="P298" s="207"/>
      <c r="Q298" s="207"/>
      <c r="R298" s="207"/>
      <c r="S298" s="207"/>
      <c r="T298" s="208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02" t="s">
        <v>167</v>
      </c>
      <c r="AU298" s="202" t="s">
        <v>22</v>
      </c>
      <c r="AV298" s="14" t="s">
        <v>163</v>
      </c>
      <c r="AW298" s="14" t="s">
        <v>36</v>
      </c>
      <c r="AX298" s="14" t="s">
        <v>81</v>
      </c>
      <c r="AY298" s="202" t="s">
        <v>156</v>
      </c>
    </row>
    <row r="299" s="2" customFormat="1" ht="24.15" customHeight="1">
      <c r="A299" s="39"/>
      <c r="B299" s="173"/>
      <c r="C299" s="174" t="s">
        <v>446</v>
      </c>
      <c r="D299" s="174" t="s">
        <v>158</v>
      </c>
      <c r="E299" s="175" t="s">
        <v>423</v>
      </c>
      <c r="F299" s="176" t="s">
        <v>424</v>
      </c>
      <c r="G299" s="177" t="s">
        <v>384</v>
      </c>
      <c r="H299" s="178">
        <v>4</v>
      </c>
      <c r="I299" s="179"/>
      <c r="J299" s="180">
        <f>ROUND(I299*H299,2)</f>
        <v>0</v>
      </c>
      <c r="K299" s="176" t="s">
        <v>162</v>
      </c>
      <c r="L299" s="40"/>
      <c r="M299" s="181" t="s">
        <v>3</v>
      </c>
      <c r="N299" s="182" t="s">
        <v>45</v>
      </c>
      <c r="O299" s="73"/>
      <c r="P299" s="183">
        <f>O299*H299</f>
        <v>0</v>
      </c>
      <c r="Q299" s="183">
        <v>0.0017099999999999999</v>
      </c>
      <c r="R299" s="183">
        <f>Q299*H299</f>
        <v>0.0068399999999999997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163</v>
      </c>
      <c r="AT299" s="185" t="s">
        <v>158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163</v>
      </c>
      <c r="BM299" s="185" t="s">
        <v>1457</v>
      </c>
    </row>
    <row r="300" s="2" customFormat="1">
      <c r="A300" s="39"/>
      <c r="B300" s="40"/>
      <c r="C300" s="39"/>
      <c r="D300" s="187" t="s">
        <v>165</v>
      </c>
      <c r="E300" s="39"/>
      <c r="F300" s="188" t="s">
        <v>426</v>
      </c>
      <c r="G300" s="39"/>
      <c r="H300" s="39"/>
      <c r="I300" s="189"/>
      <c r="J300" s="39"/>
      <c r="K300" s="39"/>
      <c r="L300" s="40"/>
      <c r="M300" s="190"/>
      <c r="N300" s="191"/>
      <c r="O300" s="73"/>
      <c r="P300" s="73"/>
      <c r="Q300" s="73"/>
      <c r="R300" s="73"/>
      <c r="S300" s="73"/>
      <c r="T300" s="74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20" t="s">
        <v>165</v>
      </c>
      <c r="AU300" s="20" t="s">
        <v>22</v>
      </c>
    </row>
    <row r="301" s="2" customFormat="1" ht="24.15" customHeight="1">
      <c r="A301" s="39"/>
      <c r="B301" s="173"/>
      <c r="C301" s="217" t="s">
        <v>450</v>
      </c>
      <c r="D301" s="217" t="s">
        <v>249</v>
      </c>
      <c r="E301" s="218" t="s">
        <v>1458</v>
      </c>
      <c r="F301" s="219" t="s">
        <v>1459</v>
      </c>
      <c r="G301" s="220" t="s">
        <v>384</v>
      </c>
      <c r="H301" s="221">
        <v>4</v>
      </c>
      <c r="I301" s="222"/>
      <c r="J301" s="223">
        <f>ROUND(I301*H301,2)</f>
        <v>0</v>
      </c>
      <c r="K301" s="219" t="s">
        <v>3</v>
      </c>
      <c r="L301" s="224"/>
      <c r="M301" s="225" t="s">
        <v>3</v>
      </c>
      <c r="N301" s="226" t="s">
        <v>45</v>
      </c>
      <c r="O301" s="73"/>
      <c r="P301" s="183">
        <f>O301*H301</f>
        <v>0</v>
      </c>
      <c r="Q301" s="183">
        <v>0.018599999999999998</v>
      </c>
      <c r="R301" s="183">
        <f>Q301*H301</f>
        <v>0.074399999999999994</v>
      </c>
      <c r="S301" s="183">
        <v>0</v>
      </c>
      <c r="T301" s="184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185" t="s">
        <v>202</v>
      </c>
      <c r="AT301" s="185" t="s">
        <v>249</v>
      </c>
      <c r="AU301" s="185" t="s">
        <v>22</v>
      </c>
      <c r="AY301" s="20" t="s">
        <v>156</v>
      </c>
      <c r="BE301" s="186">
        <f>IF(N301="základní",J301,0)</f>
        <v>0</v>
      </c>
      <c r="BF301" s="186">
        <f>IF(N301="snížená",J301,0)</f>
        <v>0</v>
      </c>
      <c r="BG301" s="186">
        <f>IF(N301="zákl. přenesená",J301,0)</f>
        <v>0</v>
      </c>
      <c r="BH301" s="186">
        <f>IF(N301="sníž. přenesená",J301,0)</f>
        <v>0</v>
      </c>
      <c r="BI301" s="186">
        <f>IF(N301="nulová",J301,0)</f>
        <v>0</v>
      </c>
      <c r="BJ301" s="20" t="s">
        <v>81</v>
      </c>
      <c r="BK301" s="186">
        <f>ROUND(I301*H301,2)</f>
        <v>0</v>
      </c>
      <c r="BL301" s="20" t="s">
        <v>163</v>
      </c>
      <c r="BM301" s="185" t="s">
        <v>1460</v>
      </c>
    </row>
    <row r="302" s="13" customFormat="1">
      <c r="A302" s="13"/>
      <c r="B302" s="192"/>
      <c r="C302" s="13"/>
      <c r="D302" s="193" t="s">
        <v>167</v>
      </c>
      <c r="E302" s="194" t="s">
        <v>3</v>
      </c>
      <c r="F302" s="195" t="s">
        <v>1442</v>
      </c>
      <c r="G302" s="13"/>
      <c r="H302" s="196">
        <v>2</v>
      </c>
      <c r="I302" s="197"/>
      <c r="J302" s="13"/>
      <c r="K302" s="13"/>
      <c r="L302" s="192"/>
      <c r="M302" s="198"/>
      <c r="N302" s="199"/>
      <c r="O302" s="199"/>
      <c r="P302" s="199"/>
      <c r="Q302" s="199"/>
      <c r="R302" s="199"/>
      <c r="S302" s="199"/>
      <c r="T302" s="200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194" t="s">
        <v>167</v>
      </c>
      <c r="AU302" s="194" t="s">
        <v>22</v>
      </c>
      <c r="AV302" s="13" t="s">
        <v>22</v>
      </c>
      <c r="AW302" s="13" t="s">
        <v>36</v>
      </c>
      <c r="AX302" s="13" t="s">
        <v>74</v>
      </c>
      <c r="AY302" s="194" t="s">
        <v>156</v>
      </c>
    </row>
    <row r="303" s="13" customFormat="1">
      <c r="A303" s="13"/>
      <c r="B303" s="192"/>
      <c r="C303" s="13"/>
      <c r="D303" s="193" t="s">
        <v>167</v>
      </c>
      <c r="E303" s="194" t="s">
        <v>3</v>
      </c>
      <c r="F303" s="195" t="s">
        <v>1443</v>
      </c>
      <c r="G303" s="13"/>
      <c r="H303" s="196">
        <v>2</v>
      </c>
      <c r="I303" s="197"/>
      <c r="J303" s="13"/>
      <c r="K303" s="13"/>
      <c r="L303" s="192"/>
      <c r="M303" s="198"/>
      <c r="N303" s="199"/>
      <c r="O303" s="199"/>
      <c r="P303" s="199"/>
      <c r="Q303" s="199"/>
      <c r="R303" s="199"/>
      <c r="S303" s="199"/>
      <c r="T303" s="200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194" t="s">
        <v>167</v>
      </c>
      <c r="AU303" s="194" t="s">
        <v>22</v>
      </c>
      <c r="AV303" s="13" t="s">
        <v>22</v>
      </c>
      <c r="AW303" s="13" t="s">
        <v>36</v>
      </c>
      <c r="AX303" s="13" t="s">
        <v>74</v>
      </c>
      <c r="AY303" s="194" t="s">
        <v>156</v>
      </c>
    </row>
    <row r="304" s="14" customFormat="1">
      <c r="A304" s="14"/>
      <c r="B304" s="201"/>
      <c r="C304" s="14"/>
      <c r="D304" s="193" t="s">
        <v>167</v>
      </c>
      <c r="E304" s="202" t="s">
        <v>3</v>
      </c>
      <c r="F304" s="203" t="s">
        <v>174</v>
      </c>
      <c r="G304" s="14"/>
      <c r="H304" s="204">
        <v>4</v>
      </c>
      <c r="I304" s="205"/>
      <c r="J304" s="14"/>
      <c r="K304" s="14"/>
      <c r="L304" s="201"/>
      <c r="M304" s="206"/>
      <c r="N304" s="207"/>
      <c r="O304" s="207"/>
      <c r="P304" s="207"/>
      <c r="Q304" s="207"/>
      <c r="R304" s="207"/>
      <c r="S304" s="207"/>
      <c r="T304" s="208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02" t="s">
        <v>167</v>
      </c>
      <c r="AU304" s="202" t="s">
        <v>22</v>
      </c>
      <c r="AV304" s="14" t="s">
        <v>163</v>
      </c>
      <c r="AW304" s="14" t="s">
        <v>36</v>
      </c>
      <c r="AX304" s="14" t="s">
        <v>81</v>
      </c>
      <c r="AY304" s="202" t="s">
        <v>156</v>
      </c>
    </row>
    <row r="305" s="2" customFormat="1" ht="24.15" customHeight="1">
      <c r="A305" s="39"/>
      <c r="B305" s="173"/>
      <c r="C305" s="174" t="s">
        <v>455</v>
      </c>
      <c r="D305" s="174" t="s">
        <v>158</v>
      </c>
      <c r="E305" s="175" t="s">
        <v>1461</v>
      </c>
      <c r="F305" s="176" t="s">
        <v>1462</v>
      </c>
      <c r="G305" s="177" t="s">
        <v>161</v>
      </c>
      <c r="H305" s="178">
        <v>10</v>
      </c>
      <c r="I305" s="179"/>
      <c r="J305" s="180">
        <f>ROUND(I305*H305,2)</f>
        <v>0</v>
      </c>
      <c r="K305" s="176" t="s">
        <v>162</v>
      </c>
      <c r="L305" s="40"/>
      <c r="M305" s="181" t="s">
        <v>3</v>
      </c>
      <c r="N305" s="182" t="s">
        <v>45</v>
      </c>
      <c r="O305" s="73"/>
      <c r="P305" s="183">
        <f>O305*H305</f>
        <v>0</v>
      </c>
      <c r="Q305" s="183">
        <v>0</v>
      </c>
      <c r="R305" s="183">
        <f>Q305*H305</f>
        <v>0</v>
      </c>
      <c r="S305" s="183">
        <v>0</v>
      </c>
      <c r="T305" s="184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185" t="s">
        <v>163</v>
      </c>
      <c r="AT305" s="185" t="s">
        <v>158</v>
      </c>
      <c r="AU305" s="185" t="s">
        <v>22</v>
      </c>
      <c r="AY305" s="20" t="s">
        <v>156</v>
      </c>
      <c r="BE305" s="186">
        <f>IF(N305="základní",J305,0)</f>
        <v>0</v>
      </c>
      <c r="BF305" s="186">
        <f>IF(N305="snížená",J305,0)</f>
        <v>0</v>
      </c>
      <c r="BG305" s="186">
        <f>IF(N305="zákl. přenesená",J305,0)</f>
        <v>0</v>
      </c>
      <c r="BH305" s="186">
        <f>IF(N305="sníž. přenesená",J305,0)</f>
        <v>0</v>
      </c>
      <c r="BI305" s="186">
        <f>IF(N305="nulová",J305,0)</f>
        <v>0</v>
      </c>
      <c r="BJ305" s="20" t="s">
        <v>81</v>
      </c>
      <c r="BK305" s="186">
        <f>ROUND(I305*H305,2)</f>
        <v>0</v>
      </c>
      <c r="BL305" s="20" t="s">
        <v>163</v>
      </c>
      <c r="BM305" s="185" t="s">
        <v>1463</v>
      </c>
    </row>
    <row r="306" s="2" customFormat="1">
      <c r="A306" s="39"/>
      <c r="B306" s="40"/>
      <c r="C306" s="39"/>
      <c r="D306" s="187" t="s">
        <v>165</v>
      </c>
      <c r="E306" s="39"/>
      <c r="F306" s="188" t="s">
        <v>1464</v>
      </c>
      <c r="G306" s="39"/>
      <c r="H306" s="39"/>
      <c r="I306" s="189"/>
      <c r="J306" s="39"/>
      <c r="K306" s="39"/>
      <c r="L306" s="40"/>
      <c r="M306" s="190"/>
      <c r="N306" s="191"/>
      <c r="O306" s="73"/>
      <c r="P306" s="73"/>
      <c r="Q306" s="73"/>
      <c r="R306" s="73"/>
      <c r="S306" s="73"/>
      <c r="T306" s="74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20" t="s">
        <v>165</v>
      </c>
      <c r="AU306" s="20" t="s">
        <v>22</v>
      </c>
    </row>
    <row r="307" s="2" customFormat="1" ht="16.5" customHeight="1">
      <c r="A307" s="39"/>
      <c r="B307" s="173"/>
      <c r="C307" s="217" t="s">
        <v>459</v>
      </c>
      <c r="D307" s="217" t="s">
        <v>249</v>
      </c>
      <c r="E307" s="218" t="s">
        <v>1465</v>
      </c>
      <c r="F307" s="219" t="s">
        <v>1466</v>
      </c>
      <c r="G307" s="220" t="s">
        <v>161</v>
      </c>
      <c r="H307" s="221">
        <v>10.300000000000001</v>
      </c>
      <c r="I307" s="222"/>
      <c r="J307" s="223">
        <f>ROUND(I307*H307,2)</f>
        <v>0</v>
      </c>
      <c r="K307" s="219" t="s">
        <v>3</v>
      </c>
      <c r="L307" s="224"/>
      <c r="M307" s="225" t="s">
        <v>3</v>
      </c>
      <c r="N307" s="226" t="s">
        <v>45</v>
      </c>
      <c r="O307" s="73"/>
      <c r="P307" s="183">
        <f>O307*H307</f>
        <v>0</v>
      </c>
      <c r="Q307" s="183">
        <v>0.0036900000000000001</v>
      </c>
      <c r="R307" s="183">
        <f>Q307*H307</f>
        <v>0.038007000000000006</v>
      </c>
      <c r="S307" s="183">
        <v>0</v>
      </c>
      <c r="T307" s="184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185" t="s">
        <v>202</v>
      </c>
      <c r="AT307" s="185" t="s">
        <v>249</v>
      </c>
      <c r="AU307" s="185" t="s">
        <v>22</v>
      </c>
      <c r="AY307" s="20" t="s">
        <v>156</v>
      </c>
      <c r="BE307" s="186">
        <f>IF(N307="základní",J307,0)</f>
        <v>0</v>
      </c>
      <c r="BF307" s="186">
        <f>IF(N307="snížená",J307,0)</f>
        <v>0</v>
      </c>
      <c r="BG307" s="186">
        <f>IF(N307="zákl. přenesená",J307,0)</f>
        <v>0</v>
      </c>
      <c r="BH307" s="186">
        <f>IF(N307="sníž. přenesená",J307,0)</f>
        <v>0</v>
      </c>
      <c r="BI307" s="186">
        <f>IF(N307="nulová",J307,0)</f>
        <v>0</v>
      </c>
      <c r="BJ307" s="20" t="s">
        <v>81</v>
      </c>
      <c r="BK307" s="186">
        <f>ROUND(I307*H307,2)</f>
        <v>0</v>
      </c>
      <c r="BL307" s="20" t="s">
        <v>163</v>
      </c>
      <c r="BM307" s="185" t="s">
        <v>1467</v>
      </c>
    </row>
    <row r="308" s="13" customFormat="1">
      <c r="A308" s="13"/>
      <c r="B308" s="192"/>
      <c r="C308" s="13"/>
      <c r="D308" s="193" t="s">
        <v>167</v>
      </c>
      <c r="E308" s="194" t="s">
        <v>3</v>
      </c>
      <c r="F308" s="195" t="s">
        <v>1468</v>
      </c>
      <c r="G308" s="13"/>
      <c r="H308" s="196">
        <v>10.300000000000001</v>
      </c>
      <c r="I308" s="197"/>
      <c r="J308" s="13"/>
      <c r="K308" s="13"/>
      <c r="L308" s="192"/>
      <c r="M308" s="198"/>
      <c r="N308" s="199"/>
      <c r="O308" s="199"/>
      <c r="P308" s="199"/>
      <c r="Q308" s="199"/>
      <c r="R308" s="199"/>
      <c r="S308" s="199"/>
      <c r="T308" s="200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194" t="s">
        <v>167</v>
      </c>
      <c r="AU308" s="194" t="s">
        <v>22</v>
      </c>
      <c r="AV308" s="13" t="s">
        <v>22</v>
      </c>
      <c r="AW308" s="13" t="s">
        <v>36</v>
      </c>
      <c r="AX308" s="13" t="s">
        <v>74</v>
      </c>
      <c r="AY308" s="194" t="s">
        <v>156</v>
      </c>
    </row>
    <row r="309" s="14" customFormat="1">
      <c r="A309" s="14"/>
      <c r="B309" s="201"/>
      <c r="C309" s="14"/>
      <c r="D309" s="193" t="s">
        <v>167</v>
      </c>
      <c r="E309" s="202" t="s">
        <v>3</v>
      </c>
      <c r="F309" s="203" t="s">
        <v>174</v>
      </c>
      <c r="G309" s="14"/>
      <c r="H309" s="204">
        <v>10.300000000000001</v>
      </c>
      <c r="I309" s="205"/>
      <c r="J309" s="14"/>
      <c r="K309" s="14"/>
      <c r="L309" s="201"/>
      <c r="M309" s="206"/>
      <c r="N309" s="207"/>
      <c r="O309" s="207"/>
      <c r="P309" s="207"/>
      <c r="Q309" s="207"/>
      <c r="R309" s="207"/>
      <c r="S309" s="207"/>
      <c r="T309" s="208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02" t="s">
        <v>167</v>
      </c>
      <c r="AU309" s="202" t="s">
        <v>22</v>
      </c>
      <c r="AV309" s="14" t="s">
        <v>163</v>
      </c>
      <c r="AW309" s="14" t="s">
        <v>36</v>
      </c>
      <c r="AX309" s="14" t="s">
        <v>81</v>
      </c>
      <c r="AY309" s="202" t="s">
        <v>156</v>
      </c>
    </row>
    <row r="310" s="2" customFormat="1" ht="16.5" customHeight="1">
      <c r="A310" s="39"/>
      <c r="B310" s="173"/>
      <c r="C310" s="174" t="s">
        <v>463</v>
      </c>
      <c r="D310" s="174" t="s">
        <v>158</v>
      </c>
      <c r="E310" s="175" t="s">
        <v>1469</v>
      </c>
      <c r="F310" s="176" t="s">
        <v>1470</v>
      </c>
      <c r="G310" s="177" t="s">
        <v>384</v>
      </c>
      <c r="H310" s="178">
        <v>2</v>
      </c>
      <c r="I310" s="179"/>
      <c r="J310" s="180">
        <f>ROUND(I310*H310,2)</f>
        <v>0</v>
      </c>
      <c r="K310" s="176" t="s">
        <v>162</v>
      </c>
      <c r="L310" s="40"/>
      <c r="M310" s="181" t="s">
        <v>3</v>
      </c>
      <c r="N310" s="182" t="s">
        <v>45</v>
      </c>
      <c r="O310" s="73"/>
      <c r="P310" s="183">
        <f>O310*H310</f>
        <v>0</v>
      </c>
      <c r="Q310" s="183">
        <v>0.0018</v>
      </c>
      <c r="R310" s="183">
        <f>Q310*H310</f>
        <v>0.0035999999999999999</v>
      </c>
      <c r="S310" s="183">
        <v>0</v>
      </c>
      <c r="T310" s="184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185" t="s">
        <v>163</v>
      </c>
      <c r="AT310" s="185" t="s">
        <v>158</v>
      </c>
      <c r="AU310" s="185" t="s">
        <v>22</v>
      </c>
      <c r="AY310" s="20" t="s">
        <v>156</v>
      </c>
      <c r="BE310" s="186">
        <f>IF(N310="základní",J310,0)</f>
        <v>0</v>
      </c>
      <c r="BF310" s="186">
        <f>IF(N310="snížená",J310,0)</f>
        <v>0</v>
      </c>
      <c r="BG310" s="186">
        <f>IF(N310="zákl. přenesená",J310,0)</f>
        <v>0</v>
      </c>
      <c r="BH310" s="186">
        <f>IF(N310="sníž. přenesená",J310,0)</f>
        <v>0</v>
      </c>
      <c r="BI310" s="186">
        <f>IF(N310="nulová",J310,0)</f>
        <v>0</v>
      </c>
      <c r="BJ310" s="20" t="s">
        <v>81</v>
      </c>
      <c r="BK310" s="186">
        <f>ROUND(I310*H310,2)</f>
        <v>0</v>
      </c>
      <c r="BL310" s="20" t="s">
        <v>163</v>
      </c>
      <c r="BM310" s="185" t="s">
        <v>1471</v>
      </c>
    </row>
    <row r="311" s="2" customFormat="1">
      <c r="A311" s="39"/>
      <c r="B311" s="40"/>
      <c r="C311" s="39"/>
      <c r="D311" s="187" t="s">
        <v>165</v>
      </c>
      <c r="E311" s="39"/>
      <c r="F311" s="188" t="s">
        <v>1472</v>
      </c>
      <c r="G311" s="39"/>
      <c r="H311" s="39"/>
      <c r="I311" s="189"/>
      <c r="J311" s="39"/>
      <c r="K311" s="39"/>
      <c r="L311" s="40"/>
      <c r="M311" s="190"/>
      <c r="N311" s="191"/>
      <c r="O311" s="73"/>
      <c r="P311" s="73"/>
      <c r="Q311" s="73"/>
      <c r="R311" s="73"/>
      <c r="S311" s="73"/>
      <c r="T311" s="74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20" t="s">
        <v>165</v>
      </c>
      <c r="AU311" s="20" t="s">
        <v>22</v>
      </c>
    </row>
    <row r="312" s="2" customFormat="1" ht="16.5" customHeight="1">
      <c r="A312" s="39"/>
      <c r="B312" s="173"/>
      <c r="C312" s="217" t="s">
        <v>468</v>
      </c>
      <c r="D312" s="217" t="s">
        <v>249</v>
      </c>
      <c r="E312" s="218" t="s">
        <v>1473</v>
      </c>
      <c r="F312" s="219" t="s">
        <v>1474</v>
      </c>
      <c r="G312" s="220" t="s">
        <v>384</v>
      </c>
      <c r="H312" s="221">
        <v>2</v>
      </c>
      <c r="I312" s="222"/>
      <c r="J312" s="223">
        <f>ROUND(I312*H312,2)</f>
        <v>0</v>
      </c>
      <c r="K312" s="219" t="s">
        <v>162</v>
      </c>
      <c r="L312" s="224"/>
      <c r="M312" s="225" t="s">
        <v>3</v>
      </c>
      <c r="N312" s="226" t="s">
        <v>45</v>
      </c>
      <c r="O312" s="73"/>
      <c r="P312" s="183">
        <f>O312*H312</f>
        <v>0</v>
      </c>
      <c r="Q312" s="183">
        <v>0.014</v>
      </c>
      <c r="R312" s="183">
        <f>Q312*H312</f>
        <v>0.028000000000000001</v>
      </c>
      <c r="S312" s="183">
        <v>0</v>
      </c>
      <c r="T312" s="184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185" t="s">
        <v>202</v>
      </c>
      <c r="AT312" s="185" t="s">
        <v>249</v>
      </c>
      <c r="AU312" s="185" t="s">
        <v>22</v>
      </c>
      <c r="AY312" s="20" t="s">
        <v>156</v>
      </c>
      <c r="BE312" s="186">
        <f>IF(N312="základní",J312,0)</f>
        <v>0</v>
      </c>
      <c r="BF312" s="186">
        <f>IF(N312="snížená",J312,0)</f>
        <v>0</v>
      </c>
      <c r="BG312" s="186">
        <f>IF(N312="zákl. přenesená",J312,0)</f>
        <v>0</v>
      </c>
      <c r="BH312" s="186">
        <f>IF(N312="sníž. přenesená",J312,0)</f>
        <v>0</v>
      </c>
      <c r="BI312" s="186">
        <f>IF(N312="nulová",J312,0)</f>
        <v>0</v>
      </c>
      <c r="BJ312" s="20" t="s">
        <v>81</v>
      </c>
      <c r="BK312" s="186">
        <f>ROUND(I312*H312,2)</f>
        <v>0</v>
      </c>
      <c r="BL312" s="20" t="s">
        <v>163</v>
      </c>
      <c r="BM312" s="185" t="s">
        <v>1475</v>
      </c>
    </row>
    <row r="313" s="2" customFormat="1" ht="24.15" customHeight="1">
      <c r="A313" s="39"/>
      <c r="B313" s="173"/>
      <c r="C313" s="174" t="s">
        <v>472</v>
      </c>
      <c r="D313" s="174" t="s">
        <v>158</v>
      </c>
      <c r="E313" s="175" t="s">
        <v>1476</v>
      </c>
      <c r="F313" s="176" t="s">
        <v>1477</v>
      </c>
      <c r="G313" s="177" t="s">
        <v>384</v>
      </c>
      <c r="H313" s="178">
        <v>4</v>
      </c>
      <c r="I313" s="179"/>
      <c r="J313" s="180">
        <f>ROUND(I313*H313,2)</f>
        <v>0</v>
      </c>
      <c r="K313" s="176" t="s">
        <v>162</v>
      </c>
      <c r="L313" s="40"/>
      <c r="M313" s="181" t="s">
        <v>3</v>
      </c>
      <c r="N313" s="182" t="s">
        <v>45</v>
      </c>
      <c r="O313" s="73"/>
      <c r="P313" s="183">
        <f>O313*H313</f>
        <v>0</v>
      </c>
      <c r="Q313" s="183">
        <v>0.0016199999999999999</v>
      </c>
      <c r="R313" s="183">
        <f>Q313*H313</f>
        <v>0.0064799999999999996</v>
      </c>
      <c r="S313" s="183">
        <v>0</v>
      </c>
      <c r="T313" s="184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185" t="s">
        <v>163</v>
      </c>
      <c r="AT313" s="185" t="s">
        <v>158</v>
      </c>
      <c r="AU313" s="185" t="s">
        <v>22</v>
      </c>
      <c r="AY313" s="20" t="s">
        <v>156</v>
      </c>
      <c r="BE313" s="186">
        <f>IF(N313="základní",J313,0)</f>
        <v>0</v>
      </c>
      <c r="BF313" s="186">
        <f>IF(N313="snížená",J313,0)</f>
        <v>0</v>
      </c>
      <c r="BG313" s="186">
        <f>IF(N313="zákl. přenesená",J313,0)</f>
        <v>0</v>
      </c>
      <c r="BH313" s="186">
        <f>IF(N313="sníž. přenesená",J313,0)</f>
        <v>0</v>
      </c>
      <c r="BI313" s="186">
        <f>IF(N313="nulová",J313,0)</f>
        <v>0</v>
      </c>
      <c r="BJ313" s="20" t="s">
        <v>81</v>
      </c>
      <c r="BK313" s="186">
        <f>ROUND(I313*H313,2)</f>
        <v>0</v>
      </c>
      <c r="BL313" s="20" t="s">
        <v>163</v>
      </c>
      <c r="BM313" s="185" t="s">
        <v>1478</v>
      </c>
    </row>
    <row r="314" s="2" customFormat="1">
      <c r="A314" s="39"/>
      <c r="B314" s="40"/>
      <c r="C314" s="39"/>
      <c r="D314" s="187" t="s">
        <v>165</v>
      </c>
      <c r="E314" s="39"/>
      <c r="F314" s="188" t="s">
        <v>1479</v>
      </c>
      <c r="G314" s="39"/>
      <c r="H314" s="39"/>
      <c r="I314" s="189"/>
      <c r="J314" s="39"/>
      <c r="K314" s="39"/>
      <c r="L314" s="40"/>
      <c r="M314" s="190"/>
      <c r="N314" s="191"/>
      <c r="O314" s="73"/>
      <c r="P314" s="73"/>
      <c r="Q314" s="73"/>
      <c r="R314" s="73"/>
      <c r="S314" s="73"/>
      <c r="T314" s="74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20" t="s">
        <v>165</v>
      </c>
      <c r="AU314" s="20" t="s">
        <v>22</v>
      </c>
    </row>
    <row r="315" s="2" customFormat="1" ht="24.15" customHeight="1">
      <c r="A315" s="39"/>
      <c r="B315" s="173"/>
      <c r="C315" s="217" t="s">
        <v>477</v>
      </c>
      <c r="D315" s="217" t="s">
        <v>249</v>
      </c>
      <c r="E315" s="218" t="s">
        <v>487</v>
      </c>
      <c r="F315" s="219" t="s">
        <v>488</v>
      </c>
      <c r="G315" s="220" t="s">
        <v>384</v>
      </c>
      <c r="H315" s="221">
        <v>4</v>
      </c>
      <c r="I315" s="222"/>
      <c r="J315" s="223">
        <f>ROUND(I315*H315,2)</f>
        <v>0</v>
      </c>
      <c r="K315" s="219" t="s">
        <v>3</v>
      </c>
      <c r="L315" s="224"/>
      <c r="M315" s="225" t="s">
        <v>3</v>
      </c>
      <c r="N315" s="226" t="s">
        <v>45</v>
      </c>
      <c r="O315" s="73"/>
      <c r="P315" s="183">
        <f>O315*H315</f>
        <v>0</v>
      </c>
      <c r="Q315" s="183">
        <v>0.018499999999999999</v>
      </c>
      <c r="R315" s="183">
        <f>Q315*H315</f>
        <v>0.073999999999999996</v>
      </c>
      <c r="S315" s="183">
        <v>0</v>
      </c>
      <c r="T315" s="184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185" t="s">
        <v>202</v>
      </c>
      <c r="AT315" s="185" t="s">
        <v>249</v>
      </c>
      <c r="AU315" s="185" t="s">
        <v>22</v>
      </c>
      <c r="AY315" s="20" t="s">
        <v>156</v>
      </c>
      <c r="BE315" s="186">
        <f>IF(N315="základní",J315,0)</f>
        <v>0</v>
      </c>
      <c r="BF315" s="186">
        <f>IF(N315="snížená",J315,0)</f>
        <v>0</v>
      </c>
      <c r="BG315" s="186">
        <f>IF(N315="zákl. přenesená",J315,0)</f>
        <v>0</v>
      </c>
      <c r="BH315" s="186">
        <f>IF(N315="sníž. přenesená",J315,0)</f>
        <v>0</v>
      </c>
      <c r="BI315" s="186">
        <f>IF(N315="nulová",J315,0)</f>
        <v>0</v>
      </c>
      <c r="BJ315" s="20" t="s">
        <v>81</v>
      </c>
      <c r="BK315" s="186">
        <f>ROUND(I315*H315,2)</f>
        <v>0</v>
      </c>
      <c r="BL315" s="20" t="s">
        <v>163</v>
      </c>
      <c r="BM315" s="185" t="s">
        <v>1480</v>
      </c>
    </row>
    <row r="316" s="13" customFormat="1">
      <c r="A316" s="13"/>
      <c r="B316" s="192"/>
      <c r="C316" s="13"/>
      <c r="D316" s="193" t="s">
        <v>167</v>
      </c>
      <c r="E316" s="194" t="s">
        <v>3</v>
      </c>
      <c r="F316" s="195" t="s">
        <v>1442</v>
      </c>
      <c r="G316" s="13"/>
      <c r="H316" s="196">
        <v>2</v>
      </c>
      <c r="I316" s="197"/>
      <c r="J316" s="13"/>
      <c r="K316" s="13"/>
      <c r="L316" s="192"/>
      <c r="M316" s="198"/>
      <c r="N316" s="199"/>
      <c r="O316" s="199"/>
      <c r="P316" s="199"/>
      <c r="Q316" s="199"/>
      <c r="R316" s="199"/>
      <c r="S316" s="199"/>
      <c r="T316" s="200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194" t="s">
        <v>167</v>
      </c>
      <c r="AU316" s="194" t="s">
        <v>22</v>
      </c>
      <c r="AV316" s="13" t="s">
        <v>22</v>
      </c>
      <c r="AW316" s="13" t="s">
        <v>36</v>
      </c>
      <c r="AX316" s="13" t="s">
        <v>74</v>
      </c>
      <c r="AY316" s="194" t="s">
        <v>156</v>
      </c>
    </row>
    <row r="317" s="13" customFormat="1">
      <c r="A317" s="13"/>
      <c r="B317" s="192"/>
      <c r="C317" s="13"/>
      <c r="D317" s="193" t="s">
        <v>167</v>
      </c>
      <c r="E317" s="194" t="s">
        <v>3</v>
      </c>
      <c r="F317" s="195" t="s">
        <v>1443</v>
      </c>
      <c r="G317" s="13"/>
      <c r="H317" s="196">
        <v>2</v>
      </c>
      <c r="I317" s="197"/>
      <c r="J317" s="13"/>
      <c r="K317" s="13"/>
      <c r="L317" s="192"/>
      <c r="M317" s="198"/>
      <c r="N317" s="199"/>
      <c r="O317" s="199"/>
      <c r="P317" s="199"/>
      <c r="Q317" s="199"/>
      <c r="R317" s="199"/>
      <c r="S317" s="199"/>
      <c r="T317" s="200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194" t="s">
        <v>167</v>
      </c>
      <c r="AU317" s="194" t="s">
        <v>22</v>
      </c>
      <c r="AV317" s="13" t="s">
        <v>22</v>
      </c>
      <c r="AW317" s="13" t="s">
        <v>36</v>
      </c>
      <c r="AX317" s="13" t="s">
        <v>74</v>
      </c>
      <c r="AY317" s="194" t="s">
        <v>156</v>
      </c>
    </row>
    <row r="318" s="14" customFormat="1">
      <c r="A318" s="14"/>
      <c r="B318" s="201"/>
      <c r="C318" s="14"/>
      <c r="D318" s="193" t="s">
        <v>167</v>
      </c>
      <c r="E318" s="202" t="s">
        <v>3</v>
      </c>
      <c r="F318" s="203" t="s">
        <v>174</v>
      </c>
      <c r="G318" s="14"/>
      <c r="H318" s="204">
        <v>4</v>
      </c>
      <c r="I318" s="205"/>
      <c r="J318" s="14"/>
      <c r="K318" s="14"/>
      <c r="L318" s="201"/>
      <c r="M318" s="206"/>
      <c r="N318" s="207"/>
      <c r="O318" s="207"/>
      <c r="P318" s="207"/>
      <c r="Q318" s="207"/>
      <c r="R318" s="207"/>
      <c r="S318" s="207"/>
      <c r="T318" s="208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02" t="s">
        <v>167</v>
      </c>
      <c r="AU318" s="202" t="s">
        <v>22</v>
      </c>
      <c r="AV318" s="14" t="s">
        <v>163</v>
      </c>
      <c r="AW318" s="14" t="s">
        <v>36</v>
      </c>
      <c r="AX318" s="14" t="s">
        <v>81</v>
      </c>
      <c r="AY318" s="202" t="s">
        <v>156</v>
      </c>
    </row>
    <row r="319" s="2" customFormat="1" ht="24.15" customHeight="1">
      <c r="A319" s="39"/>
      <c r="B319" s="173"/>
      <c r="C319" s="217" t="s">
        <v>481</v>
      </c>
      <c r="D319" s="217" t="s">
        <v>249</v>
      </c>
      <c r="E319" s="218" t="s">
        <v>491</v>
      </c>
      <c r="F319" s="219" t="s">
        <v>492</v>
      </c>
      <c r="G319" s="220" t="s">
        <v>384</v>
      </c>
      <c r="H319" s="221">
        <v>4</v>
      </c>
      <c r="I319" s="222"/>
      <c r="J319" s="223">
        <f>ROUND(I319*H319,2)</f>
        <v>0</v>
      </c>
      <c r="K319" s="219" t="s">
        <v>3</v>
      </c>
      <c r="L319" s="224"/>
      <c r="M319" s="225" t="s">
        <v>3</v>
      </c>
      <c r="N319" s="226" t="s">
        <v>45</v>
      </c>
      <c r="O319" s="73"/>
      <c r="P319" s="183">
        <f>O319*H319</f>
        <v>0</v>
      </c>
      <c r="Q319" s="183">
        <v>0.0010499999999999999</v>
      </c>
      <c r="R319" s="183">
        <f>Q319*H319</f>
        <v>0.0041999999999999997</v>
      </c>
      <c r="S319" s="183">
        <v>0</v>
      </c>
      <c r="T319" s="184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185" t="s">
        <v>202</v>
      </c>
      <c r="AT319" s="185" t="s">
        <v>249</v>
      </c>
      <c r="AU319" s="185" t="s">
        <v>22</v>
      </c>
      <c r="AY319" s="20" t="s">
        <v>156</v>
      </c>
      <c r="BE319" s="186">
        <f>IF(N319="základní",J319,0)</f>
        <v>0</v>
      </c>
      <c r="BF319" s="186">
        <f>IF(N319="snížená",J319,0)</f>
        <v>0</v>
      </c>
      <c r="BG319" s="186">
        <f>IF(N319="zákl. přenesená",J319,0)</f>
        <v>0</v>
      </c>
      <c r="BH319" s="186">
        <f>IF(N319="sníž. přenesená",J319,0)</f>
        <v>0</v>
      </c>
      <c r="BI319" s="186">
        <f>IF(N319="nulová",J319,0)</f>
        <v>0</v>
      </c>
      <c r="BJ319" s="20" t="s">
        <v>81</v>
      </c>
      <c r="BK319" s="186">
        <f>ROUND(I319*H319,2)</f>
        <v>0</v>
      </c>
      <c r="BL319" s="20" t="s">
        <v>163</v>
      </c>
      <c r="BM319" s="185" t="s">
        <v>1481</v>
      </c>
    </row>
    <row r="320" s="2" customFormat="1" ht="16.5" customHeight="1">
      <c r="A320" s="39"/>
      <c r="B320" s="173"/>
      <c r="C320" s="174" t="s">
        <v>486</v>
      </c>
      <c r="D320" s="174" t="s">
        <v>158</v>
      </c>
      <c r="E320" s="175" t="s">
        <v>1482</v>
      </c>
      <c r="F320" s="176" t="s">
        <v>1483</v>
      </c>
      <c r="G320" s="177" t="s">
        <v>384</v>
      </c>
      <c r="H320" s="178">
        <v>2</v>
      </c>
      <c r="I320" s="179"/>
      <c r="J320" s="180">
        <f>ROUND(I320*H320,2)</f>
        <v>0</v>
      </c>
      <c r="K320" s="176" t="s">
        <v>162</v>
      </c>
      <c r="L320" s="40"/>
      <c r="M320" s="181" t="s">
        <v>3</v>
      </c>
      <c r="N320" s="182" t="s">
        <v>45</v>
      </c>
      <c r="O320" s="73"/>
      <c r="P320" s="183">
        <f>O320*H320</f>
        <v>0</v>
      </c>
      <c r="Q320" s="183">
        <v>0.0013699999999999999</v>
      </c>
      <c r="R320" s="183">
        <f>Q320*H320</f>
        <v>0.0027399999999999998</v>
      </c>
      <c r="S320" s="183">
        <v>0</v>
      </c>
      <c r="T320" s="184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185" t="s">
        <v>163</v>
      </c>
      <c r="AT320" s="185" t="s">
        <v>158</v>
      </c>
      <c r="AU320" s="185" t="s">
        <v>22</v>
      </c>
      <c r="AY320" s="20" t="s">
        <v>156</v>
      </c>
      <c r="BE320" s="186">
        <f>IF(N320="základní",J320,0)</f>
        <v>0</v>
      </c>
      <c r="BF320" s="186">
        <f>IF(N320="snížená",J320,0)</f>
        <v>0</v>
      </c>
      <c r="BG320" s="186">
        <f>IF(N320="zákl. přenesená",J320,0)</f>
        <v>0</v>
      </c>
      <c r="BH320" s="186">
        <f>IF(N320="sníž. přenesená",J320,0)</f>
        <v>0</v>
      </c>
      <c r="BI320" s="186">
        <f>IF(N320="nulová",J320,0)</f>
        <v>0</v>
      </c>
      <c r="BJ320" s="20" t="s">
        <v>81</v>
      </c>
      <c r="BK320" s="186">
        <f>ROUND(I320*H320,2)</f>
        <v>0</v>
      </c>
      <c r="BL320" s="20" t="s">
        <v>163</v>
      </c>
      <c r="BM320" s="185" t="s">
        <v>1484</v>
      </c>
    </row>
    <row r="321" s="2" customFormat="1">
      <c r="A321" s="39"/>
      <c r="B321" s="40"/>
      <c r="C321" s="39"/>
      <c r="D321" s="187" t="s">
        <v>165</v>
      </c>
      <c r="E321" s="39"/>
      <c r="F321" s="188" t="s">
        <v>1485</v>
      </c>
      <c r="G321" s="39"/>
      <c r="H321" s="39"/>
      <c r="I321" s="189"/>
      <c r="J321" s="39"/>
      <c r="K321" s="39"/>
      <c r="L321" s="40"/>
      <c r="M321" s="190"/>
      <c r="N321" s="191"/>
      <c r="O321" s="73"/>
      <c r="P321" s="73"/>
      <c r="Q321" s="73"/>
      <c r="R321" s="73"/>
      <c r="S321" s="73"/>
      <c r="T321" s="74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20" t="s">
        <v>165</v>
      </c>
      <c r="AU321" s="20" t="s">
        <v>22</v>
      </c>
    </row>
    <row r="322" s="2" customFormat="1" ht="24.15" customHeight="1">
      <c r="A322" s="39"/>
      <c r="B322" s="173"/>
      <c r="C322" s="217" t="s">
        <v>490</v>
      </c>
      <c r="D322" s="217" t="s">
        <v>249</v>
      </c>
      <c r="E322" s="218" t="s">
        <v>1486</v>
      </c>
      <c r="F322" s="219" t="s">
        <v>1487</v>
      </c>
      <c r="G322" s="220" t="s">
        <v>384</v>
      </c>
      <c r="H322" s="221">
        <v>2</v>
      </c>
      <c r="I322" s="222"/>
      <c r="J322" s="223">
        <f>ROUND(I322*H322,2)</f>
        <v>0</v>
      </c>
      <c r="K322" s="219" t="s">
        <v>3</v>
      </c>
      <c r="L322" s="224"/>
      <c r="M322" s="225" t="s">
        <v>3</v>
      </c>
      <c r="N322" s="226" t="s">
        <v>45</v>
      </c>
      <c r="O322" s="73"/>
      <c r="P322" s="183">
        <f>O322*H322</f>
        <v>0</v>
      </c>
      <c r="Q322" s="183">
        <v>0.027</v>
      </c>
      <c r="R322" s="183">
        <f>Q322*H322</f>
        <v>0.053999999999999999</v>
      </c>
      <c r="S322" s="183">
        <v>0</v>
      </c>
      <c r="T322" s="184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185" t="s">
        <v>202</v>
      </c>
      <c r="AT322" s="185" t="s">
        <v>249</v>
      </c>
      <c r="AU322" s="185" t="s">
        <v>22</v>
      </c>
      <c r="AY322" s="20" t="s">
        <v>156</v>
      </c>
      <c r="BE322" s="186">
        <f>IF(N322="základní",J322,0)</f>
        <v>0</v>
      </c>
      <c r="BF322" s="186">
        <f>IF(N322="snížená",J322,0)</f>
        <v>0</v>
      </c>
      <c r="BG322" s="186">
        <f>IF(N322="zákl. přenesená",J322,0)</f>
        <v>0</v>
      </c>
      <c r="BH322" s="186">
        <f>IF(N322="sníž. přenesená",J322,0)</f>
        <v>0</v>
      </c>
      <c r="BI322" s="186">
        <f>IF(N322="nulová",J322,0)</f>
        <v>0</v>
      </c>
      <c r="BJ322" s="20" t="s">
        <v>81</v>
      </c>
      <c r="BK322" s="186">
        <f>ROUND(I322*H322,2)</f>
        <v>0</v>
      </c>
      <c r="BL322" s="20" t="s">
        <v>163</v>
      </c>
      <c r="BM322" s="185" t="s">
        <v>1488</v>
      </c>
    </row>
    <row r="323" s="13" customFormat="1">
      <c r="A323" s="13"/>
      <c r="B323" s="192"/>
      <c r="C323" s="13"/>
      <c r="D323" s="193" t="s">
        <v>167</v>
      </c>
      <c r="E323" s="194" t="s">
        <v>3</v>
      </c>
      <c r="F323" s="195" t="s">
        <v>1431</v>
      </c>
      <c r="G323" s="13"/>
      <c r="H323" s="196">
        <v>1</v>
      </c>
      <c r="I323" s="197"/>
      <c r="J323" s="13"/>
      <c r="K323" s="13"/>
      <c r="L323" s="192"/>
      <c r="M323" s="198"/>
      <c r="N323" s="199"/>
      <c r="O323" s="199"/>
      <c r="P323" s="199"/>
      <c r="Q323" s="199"/>
      <c r="R323" s="199"/>
      <c r="S323" s="199"/>
      <c r="T323" s="200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194" t="s">
        <v>167</v>
      </c>
      <c r="AU323" s="194" t="s">
        <v>22</v>
      </c>
      <c r="AV323" s="13" t="s">
        <v>22</v>
      </c>
      <c r="AW323" s="13" t="s">
        <v>36</v>
      </c>
      <c r="AX323" s="13" t="s">
        <v>74</v>
      </c>
      <c r="AY323" s="194" t="s">
        <v>156</v>
      </c>
    </row>
    <row r="324" s="13" customFormat="1">
      <c r="A324" s="13"/>
      <c r="B324" s="192"/>
      <c r="C324" s="13"/>
      <c r="D324" s="193" t="s">
        <v>167</v>
      </c>
      <c r="E324" s="194" t="s">
        <v>3</v>
      </c>
      <c r="F324" s="195" t="s">
        <v>1432</v>
      </c>
      <c r="G324" s="13"/>
      <c r="H324" s="196">
        <v>1</v>
      </c>
      <c r="I324" s="197"/>
      <c r="J324" s="13"/>
      <c r="K324" s="13"/>
      <c r="L324" s="192"/>
      <c r="M324" s="198"/>
      <c r="N324" s="199"/>
      <c r="O324" s="199"/>
      <c r="P324" s="199"/>
      <c r="Q324" s="199"/>
      <c r="R324" s="199"/>
      <c r="S324" s="199"/>
      <c r="T324" s="200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194" t="s">
        <v>167</v>
      </c>
      <c r="AU324" s="194" t="s">
        <v>22</v>
      </c>
      <c r="AV324" s="13" t="s">
        <v>22</v>
      </c>
      <c r="AW324" s="13" t="s">
        <v>36</v>
      </c>
      <c r="AX324" s="13" t="s">
        <v>74</v>
      </c>
      <c r="AY324" s="194" t="s">
        <v>156</v>
      </c>
    </row>
    <row r="325" s="14" customFormat="1">
      <c r="A325" s="14"/>
      <c r="B325" s="201"/>
      <c r="C325" s="14"/>
      <c r="D325" s="193" t="s">
        <v>167</v>
      </c>
      <c r="E325" s="202" t="s">
        <v>3</v>
      </c>
      <c r="F325" s="203" t="s">
        <v>174</v>
      </c>
      <c r="G325" s="14"/>
      <c r="H325" s="204">
        <v>2</v>
      </c>
      <c r="I325" s="205"/>
      <c r="J325" s="14"/>
      <c r="K325" s="14"/>
      <c r="L325" s="201"/>
      <c r="M325" s="206"/>
      <c r="N325" s="207"/>
      <c r="O325" s="207"/>
      <c r="P325" s="207"/>
      <c r="Q325" s="207"/>
      <c r="R325" s="207"/>
      <c r="S325" s="207"/>
      <c r="T325" s="208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02" t="s">
        <v>167</v>
      </c>
      <c r="AU325" s="202" t="s">
        <v>22</v>
      </c>
      <c r="AV325" s="14" t="s">
        <v>163</v>
      </c>
      <c r="AW325" s="14" t="s">
        <v>36</v>
      </c>
      <c r="AX325" s="14" t="s">
        <v>81</v>
      </c>
      <c r="AY325" s="202" t="s">
        <v>156</v>
      </c>
    </row>
    <row r="326" s="2" customFormat="1" ht="24.15" customHeight="1">
      <c r="A326" s="39"/>
      <c r="B326" s="173"/>
      <c r="C326" s="174" t="s">
        <v>494</v>
      </c>
      <c r="D326" s="174" t="s">
        <v>158</v>
      </c>
      <c r="E326" s="175" t="s">
        <v>1489</v>
      </c>
      <c r="F326" s="176" t="s">
        <v>1490</v>
      </c>
      <c r="G326" s="177" t="s">
        <v>384</v>
      </c>
      <c r="H326" s="178">
        <v>2</v>
      </c>
      <c r="I326" s="179"/>
      <c r="J326" s="180">
        <f>ROUND(I326*H326,2)</f>
        <v>0</v>
      </c>
      <c r="K326" s="176" t="s">
        <v>162</v>
      </c>
      <c r="L326" s="40"/>
      <c r="M326" s="181" t="s">
        <v>3</v>
      </c>
      <c r="N326" s="182" t="s">
        <v>45</v>
      </c>
      <c r="O326" s="73"/>
      <c r="P326" s="183">
        <f>O326*H326</f>
        <v>0</v>
      </c>
      <c r="Q326" s="183">
        <v>0.0015900000000000001</v>
      </c>
      <c r="R326" s="183">
        <f>Q326*H326</f>
        <v>0.0031800000000000001</v>
      </c>
      <c r="S326" s="183">
        <v>0</v>
      </c>
      <c r="T326" s="184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185" t="s">
        <v>163</v>
      </c>
      <c r="AT326" s="185" t="s">
        <v>158</v>
      </c>
      <c r="AU326" s="185" t="s">
        <v>22</v>
      </c>
      <c r="AY326" s="20" t="s">
        <v>156</v>
      </c>
      <c r="BE326" s="186">
        <f>IF(N326="základní",J326,0)</f>
        <v>0</v>
      </c>
      <c r="BF326" s="186">
        <f>IF(N326="snížená",J326,0)</f>
        <v>0</v>
      </c>
      <c r="BG326" s="186">
        <f>IF(N326="zákl. přenesená",J326,0)</f>
        <v>0</v>
      </c>
      <c r="BH326" s="186">
        <f>IF(N326="sníž. přenesená",J326,0)</f>
        <v>0</v>
      </c>
      <c r="BI326" s="186">
        <f>IF(N326="nulová",J326,0)</f>
        <v>0</v>
      </c>
      <c r="BJ326" s="20" t="s">
        <v>81</v>
      </c>
      <c r="BK326" s="186">
        <f>ROUND(I326*H326,2)</f>
        <v>0</v>
      </c>
      <c r="BL326" s="20" t="s">
        <v>163</v>
      </c>
      <c r="BM326" s="185" t="s">
        <v>1491</v>
      </c>
    </row>
    <row r="327" s="2" customFormat="1">
      <c r="A327" s="39"/>
      <c r="B327" s="40"/>
      <c r="C327" s="39"/>
      <c r="D327" s="187" t="s">
        <v>165</v>
      </c>
      <c r="E327" s="39"/>
      <c r="F327" s="188" t="s">
        <v>1492</v>
      </c>
      <c r="G327" s="39"/>
      <c r="H327" s="39"/>
      <c r="I327" s="189"/>
      <c r="J327" s="39"/>
      <c r="K327" s="39"/>
      <c r="L327" s="40"/>
      <c r="M327" s="190"/>
      <c r="N327" s="191"/>
      <c r="O327" s="73"/>
      <c r="P327" s="73"/>
      <c r="Q327" s="73"/>
      <c r="R327" s="73"/>
      <c r="S327" s="73"/>
      <c r="T327" s="74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20" t="s">
        <v>165</v>
      </c>
      <c r="AU327" s="20" t="s">
        <v>22</v>
      </c>
    </row>
    <row r="328" s="13" customFormat="1">
      <c r="A328" s="13"/>
      <c r="B328" s="192"/>
      <c r="C328" s="13"/>
      <c r="D328" s="193" t="s">
        <v>167</v>
      </c>
      <c r="E328" s="194" t="s">
        <v>3</v>
      </c>
      <c r="F328" s="195" t="s">
        <v>1431</v>
      </c>
      <c r="G328" s="13"/>
      <c r="H328" s="196">
        <v>1</v>
      </c>
      <c r="I328" s="197"/>
      <c r="J328" s="13"/>
      <c r="K328" s="13"/>
      <c r="L328" s="192"/>
      <c r="M328" s="198"/>
      <c r="N328" s="199"/>
      <c r="O328" s="199"/>
      <c r="P328" s="199"/>
      <c r="Q328" s="199"/>
      <c r="R328" s="199"/>
      <c r="S328" s="199"/>
      <c r="T328" s="200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194" t="s">
        <v>167</v>
      </c>
      <c r="AU328" s="194" t="s">
        <v>22</v>
      </c>
      <c r="AV328" s="13" t="s">
        <v>22</v>
      </c>
      <c r="AW328" s="13" t="s">
        <v>36</v>
      </c>
      <c r="AX328" s="13" t="s">
        <v>74</v>
      </c>
      <c r="AY328" s="194" t="s">
        <v>156</v>
      </c>
    </row>
    <row r="329" s="13" customFormat="1">
      <c r="A329" s="13"/>
      <c r="B329" s="192"/>
      <c r="C329" s="13"/>
      <c r="D329" s="193" t="s">
        <v>167</v>
      </c>
      <c r="E329" s="194" t="s">
        <v>3</v>
      </c>
      <c r="F329" s="195" t="s">
        <v>1432</v>
      </c>
      <c r="G329" s="13"/>
      <c r="H329" s="196">
        <v>1</v>
      </c>
      <c r="I329" s="197"/>
      <c r="J329" s="13"/>
      <c r="K329" s="13"/>
      <c r="L329" s="192"/>
      <c r="M329" s="198"/>
      <c r="N329" s="199"/>
      <c r="O329" s="199"/>
      <c r="P329" s="199"/>
      <c r="Q329" s="199"/>
      <c r="R329" s="199"/>
      <c r="S329" s="199"/>
      <c r="T329" s="200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194" t="s">
        <v>167</v>
      </c>
      <c r="AU329" s="194" t="s">
        <v>22</v>
      </c>
      <c r="AV329" s="13" t="s">
        <v>22</v>
      </c>
      <c r="AW329" s="13" t="s">
        <v>36</v>
      </c>
      <c r="AX329" s="13" t="s">
        <v>74</v>
      </c>
      <c r="AY329" s="194" t="s">
        <v>156</v>
      </c>
    </row>
    <row r="330" s="14" customFormat="1">
      <c r="A330" s="14"/>
      <c r="B330" s="201"/>
      <c r="C330" s="14"/>
      <c r="D330" s="193" t="s">
        <v>167</v>
      </c>
      <c r="E330" s="202" t="s">
        <v>3</v>
      </c>
      <c r="F330" s="203" t="s">
        <v>174</v>
      </c>
      <c r="G330" s="14"/>
      <c r="H330" s="204">
        <v>2</v>
      </c>
      <c r="I330" s="205"/>
      <c r="J330" s="14"/>
      <c r="K330" s="14"/>
      <c r="L330" s="201"/>
      <c r="M330" s="206"/>
      <c r="N330" s="207"/>
      <c r="O330" s="207"/>
      <c r="P330" s="207"/>
      <c r="Q330" s="207"/>
      <c r="R330" s="207"/>
      <c r="S330" s="207"/>
      <c r="T330" s="208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02" t="s">
        <v>167</v>
      </c>
      <c r="AU330" s="202" t="s">
        <v>22</v>
      </c>
      <c r="AV330" s="14" t="s">
        <v>163</v>
      </c>
      <c r="AW330" s="14" t="s">
        <v>36</v>
      </c>
      <c r="AX330" s="14" t="s">
        <v>81</v>
      </c>
      <c r="AY330" s="202" t="s">
        <v>156</v>
      </c>
    </row>
    <row r="331" s="2" customFormat="1" ht="24.15" customHeight="1">
      <c r="A331" s="39"/>
      <c r="B331" s="173"/>
      <c r="C331" s="217" t="s">
        <v>499</v>
      </c>
      <c r="D331" s="217" t="s">
        <v>249</v>
      </c>
      <c r="E331" s="218" t="s">
        <v>1493</v>
      </c>
      <c r="F331" s="219" t="s">
        <v>1494</v>
      </c>
      <c r="G331" s="220" t="s">
        <v>384</v>
      </c>
      <c r="H331" s="221">
        <v>2</v>
      </c>
      <c r="I331" s="222"/>
      <c r="J331" s="223">
        <f>ROUND(I331*H331,2)</f>
        <v>0</v>
      </c>
      <c r="K331" s="219" t="s">
        <v>3</v>
      </c>
      <c r="L331" s="224"/>
      <c r="M331" s="225" t="s">
        <v>3</v>
      </c>
      <c r="N331" s="226" t="s">
        <v>45</v>
      </c>
      <c r="O331" s="73"/>
      <c r="P331" s="183">
        <f>O331*H331</f>
        <v>0</v>
      </c>
      <c r="Q331" s="183">
        <v>0.0071000000000000004</v>
      </c>
      <c r="R331" s="183">
        <f>Q331*H331</f>
        <v>0.014200000000000001</v>
      </c>
      <c r="S331" s="183">
        <v>0</v>
      </c>
      <c r="T331" s="184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185" t="s">
        <v>202</v>
      </c>
      <c r="AT331" s="185" t="s">
        <v>249</v>
      </c>
      <c r="AU331" s="185" t="s">
        <v>22</v>
      </c>
      <c r="AY331" s="20" t="s">
        <v>156</v>
      </c>
      <c r="BE331" s="186">
        <f>IF(N331="základní",J331,0)</f>
        <v>0</v>
      </c>
      <c r="BF331" s="186">
        <f>IF(N331="snížená",J331,0)</f>
        <v>0</v>
      </c>
      <c r="BG331" s="186">
        <f>IF(N331="zákl. přenesená",J331,0)</f>
        <v>0</v>
      </c>
      <c r="BH331" s="186">
        <f>IF(N331="sníž. přenesená",J331,0)</f>
        <v>0</v>
      </c>
      <c r="BI331" s="186">
        <f>IF(N331="nulová",J331,0)</f>
        <v>0</v>
      </c>
      <c r="BJ331" s="20" t="s">
        <v>81</v>
      </c>
      <c r="BK331" s="186">
        <f>ROUND(I331*H331,2)</f>
        <v>0</v>
      </c>
      <c r="BL331" s="20" t="s">
        <v>163</v>
      </c>
      <c r="BM331" s="185" t="s">
        <v>1495</v>
      </c>
    </row>
    <row r="332" s="2" customFormat="1" ht="16.5" customHeight="1">
      <c r="A332" s="39"/>
      <c r="B332" s="173"/>
      <c r="C332" s="174" t="s">
        <v>503</v>
      </c>
      <c r="D332" s="174" t="s">
        <v>158</v>
      </c>
      <c r="E332" s="175" t="s">
        <v>1496</v>
      </c>
      <c r="F332" s="176" t="s">
        <v>1497</v>
      </c>
      <c r="G332" s="177" t="s">
        <v>384</v>
      </c>
      <c r="H332" s="178">
        <v>2</v>
      </c>
      <c r="I332" s="179"/>
      <c r="J332" s="180">
        <f>ROUND(I332*H332,2)</f>
        <v>0</v>
      </c>
      <c r="K332" s="176" t="s">
        <v>162</v>
      </c>
      <c r="L332" s="40"/>
      <c r="M332" s="181" t="s">
        <v>3</v>
      </c>
      <c r="N332" s="182" t="s">
        <v>45</v>
      </c>
      <c r="O332" s="73"/>
      <c r="P332" s="183">
        <f>O332*H332</f>
        <v>0</v>
      </c>
      <c r="Q332" s="183">
        <v>0.00087000000000000001</v>
      </c>
      <c r="R332" s="183">
        <f>Q332*H332</f>
        <v>0.00174</v>
      </c>
      <c r="S332" s="183">
        <v>0</v>
      </c>
      <c r="T332" s="184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185" t="s">
        <v>163</v>
      </c>
      <c r="AT332" s="185" t="s">
        <v>158</v>
      </c>
      <c r="AU332" s="185" t="s">
        <v>22</v>
      </c>
      <c r="AY332" s="20" t="s">
        <v>156</v>
      </c>
      <c r="BE332" s="186">
        <f>IF(N332="základní",J332,0)</f>
        <v>0</v>
      </c>
      <c r="BF332" s="186">
        <f>IF(N332="snížená",J332,0)</f>
        <v>0</v>
      </c>
      <c r="BG332" s="186">
        <f>IF(N332="zákl. přenesená",J332,0)</f>
        <v>0</v>
      </c>
      <c r="BH332" s="186">
        <f>IF(N332="sníž. přenesená",J332,0)</f>
        <v>0</v>
      </c>
      <c r="BI332" s="186">
        <f>IF(N332="nulová",J332,0)</f>
        <v>0</v>
      </c>
      <c r="BJ332" s="20" t="s">
        <v>81</v>
      </c>
      <c r="BK332" s="186">
        <f>ROUND(I332*H332,2)</f>
        <v>0</v>
      </c>
      <c r="BL332" s="20" t="s">
        <v>163</v>
      </c>
      <c r="BM332" s="185" t="s">
        <v>1498</v>
      </c>
    </row>
    <row r="333" s="2" customFormat="1">
      <c r="A333" s="39"/>
      <c r="B333" s="40"/>
      <c r="C333" s="39"/>
      <c r="D333" s="187" t="s">
        <v>165</v>
      </c>
      <c r="E333" s="39"/>
      <c r="F333" s="188" t="s">
        <v>1499</v>
      </c>
      <c r="G333" s="39"/>
      <c r="H333" s="39"/>
      <c r="I333" s="189"/>
      <c r="J333" s="39"/>
      <c r="K333" s="39"/>
      <c r="L333" s="40"/>
      <c r="M333" s="190"/>
      <c r="N333" s="191"/>
      <c r="O333" s="73"/>
      <c r="P333" s="73"/>
      <c r="Q333" s="73"/>
      <c r="R333" s="73"/>
      <c r="S333" s="73"/>
      <c r="T333" s="74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20" t="s">
        <v>165</v>
      </c>
      <c r="AU333" s="20" t="s">
        <v>22</v>
      </c>
    </row>
    <row r="334" s="2" customFormat="1" ht="24.15" customHeight="1">
      <c r="A334" s="39"/>
      <c r="B334" s="173"/>
      <c r="C334" s="217" t="s">
        <v>508</v>
      </c>
      <c r="D334" s="217" t="s">
        <v>249</v>
      </c>
      <c r="E334" s="218" t="s">
        <v>1500</v>
      </c>
      <c r="F334" s="219" t="s">
        <v>1501</v>
      </c>
      <c r="G334" s="220" t="s">
        <v>384</v>
      </c>
      <c r="H334" s="221">
        <v>2</v>
      </c>
      <c r="I334" s="222"/>
      <c r="J334" s="223">
        <f>ROUND(I334*H334,2)</f>
        <v>0</v>
      </c>
      <c r="K334" s="219" t="s">
        <v>3</v>
      </c>
      <c r="L334" s="224"/>
      <c r="M334" s="225" t="s">
        <v>3</v>
      </c>
      <c r="N334" s="226" t="s">
        <v>45</v>
      </c>
      <c r="O334" s="73"/>
      <c r="P334" s="183">
        <f>O334*H334</f>
        <v>0</v>
      </c>
      <c r="Q334" s="183">
        <v>0.019</v>
      </c>
      <c r="R334" s="183">
        <f>Q334*H334</f>
        <v>0.037999999999999999</v>
      </c>
      <c r="S334" s="183">
        <v>0</v>
      </c>
      <c r="T334" s="184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185" t="s">
        <v>202</v>
      </c>
      <c r="AT334" s="185" t="s">
        <v>249</v>
      </c>
      <c r="AU334" s="185" t="s">
        <v>22</v>
      </c>
      <c r="AY334" s="20" t="s">
        <v>156</v>
      </c>
      <c r="BE334" s="186">
        <f>IF(N334="základní",J334,0)</f>
        <v>0</v>
      </c>
      <c r="BF334" s="186">
        <f>IF(N334="snížená",J334,0)</f>
        <v>0</v>
      </c>
      <c r="BG334" s="186">
        <f>IF(N334="zákl. přenesená",J334,0)</f>
        <v>0</v>
      </c>
      <c r="BH334" s="186">
        <f>IF(N334="sníž. přenesená",J334,0)</f>
        <v>0</v>
      </c>
      <c r="BI334" s="186">
        <f>IF(N334="nulová",J334,0)</f>
        <v>0</v>
      </c>
      <c r="BJ334" s="20" t="s">
        <v>81</v>
      </c>
      <c r="BK334" s="186">
        <f>ROUND(I334*H334,2)</f>
        <v>0</v>
      </c>
      <c r="BL334" s="20" t="s">
        <v>163</v>
      </c>
      <c r="BM334" s="185" t="s">
        <v>1502</v>
      </c>
    </row>
    <row r="335" s="2" customFormat="1" ht="24.15" customHeight="1">
      <c r="A335" s="39"/>
      <c r="B335" s="173"/>
      <c r="C335" s="174" t="s">
        <v>512</v>
      </c>
      <c r="D335" s="174" t="s">
        <v>158</v>
      </c>
      <c r="E335" s="175" t="s">
        <v>1503</v>
      </c>
      <c r="F335" s="176" t="s">
        <v>1504</v>
      </c>
      <c r="G335" s="177" t="s">
        <v>384</v>
      </c>
      <c r="H335" s="178">
        <v>2</v>
      </c>
      <c r="I335" s="179"/>
      <c r="J335" s="180">
        <f>ROUND(I335*H335,2)</f>
        <v>0</v>
      </c>
      <c r="K335" s="176" t="s">
        <v>162</v>
      </c>
      <c r="L335" s="40"/>
      <c r="M335" s="181" t="s">
        <v>3</v>
      </c>
      <c r="N335" s="182" t="s">
        <v>45</v>
      </c>
      <c r="O335" s="73"/>
      <c r="P335" s="183">
        <f>O335*H335</f>
        <v>0</v>
      </c>
      <c r="Q335" s="183">
        <v>0.00165</v>
      </c>
      <c r="R335" s="183">
        <f>Q335*H335</f>
        <v>0.0033</v>
      </c>
      <c r="S335" s="183">
        <v>0</v>
      </c>
      <c r="T335" s="184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185" t="s">
        <v>163</v>
      </c>
      <c r="AT335" s="185" t="s">
        <v>158</v>
      </c>
      <c r="AU335" s="185" t="s">
        <v>22</v>
      </c>
      <c r="AY335" s="20" t="s">
        <v>156</v>
      </c>
      <c r="BE335" s="186">
        <f>IF(N335="základní",J335,0)</f>
        <v>0</v>
      </c>
      <c r="BF335" s="186">
        <f>IF(N335="snížená",J335,0)</f>
        <v>0</v>
      </c>
      <c r="BG335" s="186">
        <f>IF(N335="zákl. přenesená",J335,0)</f>
        <v>0</v>
      </c>
      <c r="BH335" s="186">
        <f>IF(N335="sníž. přenesená",J335,0)</f>
        <v>0</v>
      </c>
      <c r="BI335" s="186">
        <f>IF(N335="nulová",J335,0)</f>
        <v>0</v>
      </c>
      <c r="BJ335" s="20" t="s">
        <v>81</v>
      </c>
      <c r="BK335" s="186">
        <f>ROUND(I335*H335,2)</f>
        <v>0</v>
      </c>
      <c r="BL335" s="20" t="s">
        <v>163</v>
      </c>
      <c r="BM335" s="185" t="s">
        <v>1505</v>
      </c>
    </row>
    <row r="336" s="2" customFormat="1">
      <c r="A336" s="39"/>
      <c r="B336" s="40"/>
      <c r="C336" s="39"/>
      <c r="D336" s="187" t="s">
        <v>165</v>
      </c>
      <c r="E336" s="39"/>
      <c r="F336" s="188" t="s">
        <v>1506</v>
      </c>
      <c r="G336" s="39"/>
      <c r="H336" s="39"/>
      <c r="I336" s="189"/>
      <c r="J336" s="39"/>
      <c r="K336" s="39"/>
      <c r="L336" s="40"/>
      <c r="M336" s="190"/>
      <c r="N336" s="191"/>
      <c r="O336" s="73"/>
      <c r="P336" s="73"/>
      <c r="Q336" s="73"/>
      <c r="R336" s="73"/>
      <c r="S336" s="73"/>
      <c r="T336" s="74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T336" s="20" t="s">
        <v>165</v>
      </c>
      <c r="AU336" s="20" t="s">
        <v>22</v>
      </c>
    </row>
    <row r="337" s="2" customFormat="1" ht="24.15" customHeight="1">
      <c r="A337" s="39"/>
      <c r="B337" s="173"/>
      <c r="C337" s="217" t="s">
        <v>516</v>
      </c>
      <c r="D337" s="217" t="s">
        <v>249</v>
      </c>
      <c r="E337" s="218" t="s">
        <v>509</v>
      </c>
      <c r="F337" s="219" t="s">
        <v>510</v>
      </c>
      <c r="G337" s="220" t="s">
        <v>384</v>
      </c>
      <c r="H337" s="221">
        <v>2</v>
      </c>
      <c r="I337" s="222"/>
      <c r="J337" s="223">
        <f>ROUND(I337*H337,2)</f>
        <v>0</v>
      </c>
      <c r="K337" s="219" t="s">
        <v>3</v>
      </c>
      <c r="L337" s="224"/>
      <c r="M337" s="225" t="s">
        <v>3</v>
      </c>
      <c r="N337" s="226" t="s">
        <v>45</v>
      </c>
      <c r="O337" s="73"/>
      <c r="P337" s="183">
        <f>O337*H337</f>
        <v>0</v>
      </c>
      <c r="Q337" s="183">
        <v>0.024330000000000001</v>
      </c>
      <c r="R337" s="183">
        <f>Q337*H337</f>
        <v>0.048660000000000002</v>
      </c>
      <c r="S337" s="183">
        <v>0</v>
      </c>
      <c r="T337" s="184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185" t="s">
        <v>202</v>
      </c>
      <c r="AT337" s="185" t="s">
        <v>249</v>
      </c>
      <c r="AU337" s="185" t="s">
        <v>22</v>
      </c>
      <c r="AY337" s="20" t="s">
        <v>156</v>
      </c>
      <c r="BE337" s="186">
        <f>IF(N337="základní",J337,0)</f>
        <v>0</v>
      </c>
      <c r="BF337" s="186">
        <f>IF(N337="snížená",J337,0)</f>
        <v>0</v>
      </c>
      <c r="BG337" s="186">
        <f>IF(N337="zákl. přenesená",J337,0)</f>
        <v>0</v>
      </c>
      <c r="BH337" s="186">
        <f>IF(N337="sníž. přenesená",J337,0)</f>
        <v>0</v>
      </c>
      <c r="BI337" s="186">
        <f>IF(N337="nulová",J337,0)</f>
        <v>0</v>
      </c>
      <c r="BJ337" s="20" t="s">
        <v>81</v>
      </c>
      <c r="BK337" s="186">
        <f>ROUND(I337*H337,2)</f>
        <v>0</v>
      </c>
      <c r="BL337" s="20" t="s">
        <v>163</v>
      </c>
      <c r="BM337" s="185" t="s">
        <v>1507</v>
      </c>
    </row>
    <row r="338" s="13" customFormat="1">
      <c r="A338" s="13"/>
      <c r="B338" s="192"/>
      <c r="C338" s="13"/>
      <c r="D338" s="193" t="s">
        <v>167</v>
      </c>
      <c r="E338" s="194" t="s">
        <v>3</v>
      </c>
      <c r="F338" s="195" t="s">
        <v>1431</v>
      </c>
      <c r="G338" s="13"/>
      <c r="H338" s="196">
        <v>1</v>
      </c>
      <c r="I338" s="197"/>
      <c r="J338" s="13"/>
      <c r="K338" s="13"/>
      <c r="L338" s="192"/>
      <c r="M338" s="198"/>
      <c r="N338" s="199"/>
      <c r="O338" s="199"/>
      <c r="P338" s="199"/>
      <c r="Q338" s="199"/>
      <c r="R338" s="199"/>
      <c r="S338" s="199"/>
      <c r="T338" s="200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194" t="s">
        <v>167</v>
      </c>
      <c r="AU338" s="194" t="s">
        <v>22</v>
      </c>
      <c r="AV338" s="13" t="s">
        <v>22</v>
      </c>
      <c r="AW338" s="13" t="s">
        <v>36</v>
      </c>
      <c r="AX338" s="13" t="s">
        <v>74</v>
      </c>
      <c r="AY338" s="194" t="s">
        <v>156</v>
      </c>
    </row>
    <row r="339" s="13" customFormat="1">
      <c r="A339" s="13"/>
      <c r="B339" s="192"/>
      <c r="C339" s="13"/>
      <c r="D339" s="193" t="s">
        <v>167</v>
      </c>
      <c r="E339" s="194" t="s">
        <v>3</v>
      </c>
      <c r="F339" s="195" t="s">
        <v>1432</v>
      </c>
      <c r="G339" s="13"/>
      <c r="H339" s="196">
        <v>1</v>
      </c>
      <c r="I339" s="197"/>
      <c r="J339" s="13"/>
      <c r="K339" s="13"/>
      <c r="L339" s="192"/>
      <c r="M339" s="198"/>
      <c r="N339" s="199"/>
      <c r="O339" s="199"/>
      <c r="P339" s="199"/>
      <c r="Q339" s="199"/>
      <c r="R339" s="199"/>
      <c r="S339" s="199"/>
      <c r="T339" s="200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194" t="s">
        <v>167</v>
      </c>
      <c r="AU339" s="194" t="s">
        <v>22</v>
      </c>
      <c r="AV339" s="13" t="s">
        <v>22</v>
      </c>
      <c r="AW339" s="13" t="s">
        <v>36</v>
      </c>
      <c r="AX339" s="13" t="s">
        <v>74</v>
      </c>
      <c r="AY339" s="194" t="s">
        <v>156</v>
      </c>
    </row>
    <row r="340" s="14" customFormat="1">
      <c r="A340" s="14"/>
      <c r="B340" s="201"/>
      <c r="C340" s="14"/>
      <c r="D340" s="193" t="s">
        <v>167</v>
      </c>
      <c r="E340" s="202" t="s">
        <v>3</v>
      </c>
      <c r="F340" s="203" t="s">
        <v>174</v>
      </c>
      <c r="G340" s="14"/>
      <c r="H340" s="204">
        <v>2</v>
      </c>
      <c r="I340" s="205"/>
      <c r="J340" s="14"/>
      <c r="K340" s="14"/>
      <c r="L340" s="201"/>
      <c r="M340" s="206"/>
      <c r="N340" s="207"/>
      <c r="O340" s="207"/>
      <c r="P340" s="207"/>
      <c r="Q340" s="207"/>
      <c r="R340" s="207"/>
      <c r="S340" s="207"/>
      <c r="T340" s="208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02" t="s">
        <v>167</v>
      </c>
      <c r="AU340" s="202" t="s">
        <v>22</v>
      </c>
      <c r="AV340" s="14" t="s">
        <v>163</v>
      </c>
      <c r="AW340" s="14" t="s">
        <v>36</v>
      </c>
      <c r="AX340" s="14" t="s">
        <v>81</v>
      </c>
      <c r="AY340" s="202" t="s">
        <v>156</v>
      </c>
    </row>
    <row r="341" s="2" customFormat="1" ht="24.15" customHeight="1">
      <c r="A341" s="39"/>
      <c r="B341" s="173"/>
      <c r="C341" s="217" t="s">
        <v>521</v>
      </c>
      <c r="D341" s="217" t="s">
        <v>249</v>
      </c>
      <c r="E341" s="218" t="s">
        <v>1508</v>
      </c>
      <c r="F341" s="219" t="s">
        <v>1509</v>
      </c>
      <c r="G341" s="220" t="s">
        <v>384</v>
      </c>
      <c r="H341" s="221">
        <v>2</v>
      </c>
      <c r="I341" s="222"/>
      <c r="J341" s="223">
        <f>ROUND(I341*H341,2)</f>
        <v>0</v>
      </c>
      <c r="K341" s="219" t="s">
        <v>3</v>
      </c>
      <c r="L341" s="224"/>
      <c r="M341" s="225" t="s">
        <v>3</v>
      </c>
      <c r="N341" s="226" t="s">
        <v>45</v>
      </c>
      <c r="O341" s="73"/>
      <c r="P341" s="183">
        <f>O341*H341</f>
        <v>0</v>
      </c>
      <c r="Q341" s="183">
        <v>0.0014499999999999999</v>
      </c>
      <c r="R341" s="183">
        <f>Q341*H341</f>
        <v>0.0028999999999999998</v>
      </c>
      <c r="S341" s="183">
        <v>0</v>
      </c>
      <c r="T341" s="184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185" t="s">
        <v>202</v>
      </c>
      <c r="AT341" s="185" t="s">
        <v>249</v>
      </c>
      <c r="AU341" s="185" t="s">
        <v>22</v>
      </c>
      <c r="AY341" s="20" t="s">
        <v>156</v>
      </c>
      <c r="BE341" s="186">
        <f>IF(N341="základní",J341,0)</f>
        <v>0</v>
      </c>
      <c r="BF341" s="186">
        <f>IF(N341="snížená",J341,0)</f>
        <v>0</v>
      </c>
      <c r="BG341" s="186">
        <f>IF(N341="zákl. přenesená",J341,0)</f>
        <v>0</v>
      </c>
      <c r="BH341" s="186">
        <f>IF(N341="sníž. přenesená",J341,0)</f>
        <v>0</v>
      </c>
      <c r="BI341" s="186">
        <f>IF(N341="nulová",J341,0)</f>
        <v>0</v>
      </c>
      <c r="BJ341" s="20" t="s">
        <v>81</v>
      </c>
      <c r="BK341" s="186">
        <f>ROUND(I341*H341,2)</f>
        <v>0</v>
      </c>
      <c r="BL341" s="20" t="s">
        <v>163</v>
      </c>
      <c r="BM341" s="185" t="s">
        <v>1510</v>
      </c>
    </row>
    <row r="342" s="2" customFormat="1" ht="16.5" customHeight="1">
      <c r="A342" s="39"/>
      <c r="B342" s="173"/>
      <c r="C342" s="174" t="s">
        <v>526</v>
      </c>
      <c r="D342" s="174" t="s">
        <v>158</v>
      </c>
      <c r="E342" s="175" t="s">
        <v>1511</v>
      </c>
      <c r="F342" s="176" t="s">
        <v>1512</v>
      </c>
      <c r="G342" s="177" t="s">
        <v>384</v>
      </c>
      <c r="H342" s="178">
        <v>4</v>
      </c>
      <c r="I342" s="179"/>
      <c r="J342" s="180">
        <f>ROUND(I342*H342,2)</f>
        <v>0</v>
      </c>
      <c r="K342" s="176" t="s">
        <v>162</v>
      </c>
      <c r="L342" s="40"/>
      <c r="M342" s="181" t="s">
        <v>3</v>
      </c>
      <c r="N342" s="182" t="s">
        <v>45</v>
      </c>
      <c r="O342" s="73"/>
      <c r="P342" s="183">
        <f>O342*H342</f>
        <v>0</v>
      </c>
      <c r="Q342" s="183">
        <v>0.21734000000000001</v>
      </c>
      <c r="R342" s="183">
        <f>Q342*H342</f>
        <v>0.86936000000000002</v>
      </c>
      <c r="S342" s="183">
        <v>0</v>
      </c>
      <c r="T342" s="184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185" t="s">
        <v>163</v>
      </c>
      <c r="AT342" s="185" t="s">
        <v>158</v>
      </c>
      <c r="AU342" s="185" t="s">
        <v>22</v>
      </c>
      <c r="AY342" s="20" t="s">
        <v>156</v>
      </c>
      <c r="BE342" s="186">
        <f>IF(N342="základní",J342,0)</f>
        <v>0</v>
      </c>
      <c r="BF342" s="186">
        <f>IF(N342="snížená",J342,0)</f>
        <v>0</v>
      </c>
      <c r="BG342" s="186">
        <f>IF(N342="zákl. přenesená",J342,0)</f>
        <v>0</v>
      </c>
      <c r="BH342" s="186">
        <f>IF(N342="sníž. přenesená",J342,0)</f>
        <v>0</v>
      </c>
      <c r="BI342" s="186">
        <f>IF(N342="nulová",J342,0)</f>
        <v>0</v>
      </c>
      <c r="BJ342" s="20" t="s">
        <v>81</v>
      </c>
      <c r="BK342" s="186">
        <f>ROUND(I342*H342,2)</f>
        <v>0</v>
      </c>
      <c r="BL342" s="20" t="s">
        <v>163</v>
      </c>
      <c r="BM342" s="185" t="s">
        <v>1513</v>
      </c>
    </row>
    <row r="343" s="2" customFormat="1">
      <c r="A343" s="39"/>
      <c r="B343" s="40"/>
      <c r="C343" s="39"/>
      <c r="D343" s="187" t="s">
        <v>165</v>
      </c>
      <c r="E343" s="39"/>
      <c r="F343" s="188" t="s">
        <v>1514</v>
      </c>
      <c r="G343" s="39"/>
      <c r="H343" s="39"/>
      <c r="I343" s="189"/>
      <c r="J343" s="39"/>
      <c r="K343" s="39"/>
      <c r="L343" s="40"/>
      <c r="M343" s="190"/>
      <c r="N343" s="191"/>
      <c r="O343" s="73"/>
      <c r="P343" s="73"/>
      <c r="Q343" s="73"/>
      <c r="R343" s="73"/>
      <c r="S343" s="73"/>
      <c r="T343" s="74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20" t="s">
        <v>165</v>
      </c>
      <c r="AU343" s="20" t="s">
        <v>22</v>
      </c>
    </row>
    <row r="344" s="2" customFormat="1" ht="16.5" customHeight="1">
      <c r="A344" s="39"/>
      <c r="B344" s="173"/>
      <c r="C344" s="217" t="s">
        <v>530</v>
      </c>
      <c r="D344" s="217" t="s">
        <v>249</v>
      </c>
      <c r="E344" s="218" t="s">
        <v>1515</v>
      </c>
      <c r="F344" s="219" t="s">
        <v>1516</v>
      </c>
      <c r="G344" s="220" t="s">
        <v>384</v>
      </c>
      <c r="H344" s="221">
        <v>4</v>
      </c>
      <c r="I344" s="222"/>
      <c r="J344" s="223">
        <f>ROUND(I344*H344,2)</f>
        <v>0</v>
      </c>
      <c r="K344" s="219" t="s">
        <v>162</v>
      </c>
      <c r="L344" s="224"/>
      <c r="M344" s="225" t="s">
        <v>3</v>
      </c>
      <c r="N344" s="226" t="s">
        <v>45</v>
      </c>
      <c r="O344" s="73"/>
      <c r="P344" s="183">
        <f>O344*H344</f>
        <v>0</v>
      </c>
      <c r="Q344" s="183">
        <v>0.065000000000000002</v>
      </c>
      <c r="R344" s="183">
        <f>Q344*H344</f>
        <v>0.26000000000000001</v>
      </c>
      <c r="S344" s="183">
        <v>0</v>
      </c>
      <c r="T344" s="184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185" t="s">
        <v>202</v>
      </c>
      <c r="AT344" s="185" t="s">
        <v>249</v>
      </c>
      <c r="AU344" s="185" t="s">
        <v>22</v>
      </c>
      <c r="AY344" s="20" t="s">
        <v>156</v>
      </c>
      <c r="BE344" s="186">
        <f>IF(N344="základní",J344,0)</f>
        <v>0</v>
      </c>
      <c r="BF344" s="186">
        <f>IF(N344="snížená",J344,0)</f>
        <v>0</v>
      </c>
      <c r="BG344" s="186">
        <f>IF(N344="zákl. přenesená",J344,0)</f>
        <v>0</v>
      </c>
      <c r="BH344" s="186">
        <f>IF(N344="sníž. přenesená",J344,0)</f>
        <v>0</v>
      </c>
      <c r="BI344" s="186">
        <f>IF(N344="nulová",J344,0)</f>
        <v>0</v>
      </c>
      <c r="BJ344" s="20" t="s">
        <v>81</v>
      </c>
      <c r="BK344" s="186">
        <f>ROUND(I344*H344,2)</f>
        <v>0</v>
      </c>
      <c r="BL344" s="20" t="s">
        <v>163</v>
      </c>
      <c r="BM344" s="185" t="s">
        <v>1517</v>
      </c>
    </row>
    <row r="345" s="2" customFormat="1" ht="24.15" customHeight="1">
      <c r="A345" s="39"/>
      <c r="B345" s="173"/>
      <c r="C345" s="217" t="s">
        <v>534</v>
      </c>
      <c r="D345" s="217" t="s">
        <v>249</v>
      </c>
      <c r="E345" s="218" t="s">
        <v>517</v>
      </c>
      <c r="F345" s="219" t="s">
        <v>518</v>
      </c>
      <c r="G345" s="220" t="s">
        <v>384</v>
      </c>
      <c r="H345" s="221">
        <v>320</v>
      </c>
      <c r="I345" s="222"/>
      <c r="J345" s="223">
        <f>ROUND(I345*H345,2)</f>
        <v>0</v>
      </c>
      <c r="K345" s="219" t="s">
        <v>3</v>
      </c>
      <c r="L345" s="224"/>
      <c r="M345" s="225" t="s">
        <v>3</v>
      </c>
      <c r="N345" s="226" t="s">
        <v>45</v>
      </c>
      <c r="O345" s="73"/>
      <c r="P345" s="183">
        <f>O345*H345</f>
        <v>0</v>
      </c>
      <c r="Q345" s="183">
        <v>0.00020000000000000001</v>
      </c>
      <c r="R345" s="183">
        <f>Q345*H345</f>
        <v>0.064000000000000001</v>
      </c>
      <c r="S345" s="183">
        <v>0</v>
      </c>
      <c r="T345" s="184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185" t="s">
        <v>202</v>
      </c>
      <c r="AT345" s="185" t="s">
        <v>249</v>
      </c>
      <c r="AU345" s="185" t="s">
        <v>22</v>
      </c>
      <c r="AY345" s="20" t="s">
        <v>156</v>
      </c>
      <c r="BE345" s="186">
        <f>IF(N345="základní",J345,0)</f>
        <v>0</v>
      </c>
      <c r="BF345" s="186">
        <f>IF(N345="snížená",J345,0)</f>
        <v>0</v>
      </c>
      <c r="BG345" s="186">
        <f>IF(N345="zákl. přenesená",J345,0)</f>
        <v>0</v>
      </c>
      <c r="BH345" s="186">
        <f>IF(N345="sníž. přenesená",J345,0)</f>
        <v>0</v>
      </c>
      <c r="BI345" s="186">
        <f>IF(N345="nulová",J345,0)</f>
        <v>0</v>
      </c>
      <c r="BJ345" s="20" t="s">
        <v>81</v>
      </c>
      <c r="BK345" s="186">
        <f>ROUND(I345*H345,2)</f>
        <v>0</v>
      </c>
      <c r="BL345" s="20" t="s">
        <v>163</v>
      </c>
      <c r="BM345" s="185" t="s">
        <v>1518</v>
      </c>
    </row>
    <row r="346" s="13" customFormat="1">
      <c r="A346" s="13"/>
      <c r="B346" s="192"/>
      <c r="C346" s="13"/>
      <c r="D346" s="193" t="s">
        <v>167</v>
      </c>
      <c r="E346" s="194" t="s">
        <v>3</v>
      </c>
      <c r="F346" s="195" t="s">
        <v>1519</v>
      </c>
      <c r="G346" s="13"/>
      <c r="H346" s="196">
        <v>288</v>
      </c>
      <c r="I346" s="197"/>
      <c r="J346" s="13"/>
      <c r="K346" s="13"/>
      <c r="L346" s="192"/>
      <c r="M346" s="198"/>
      <c r="N346" s="199"/>
      <c r="O346" s="199"/>
      <c r="P346" s="199"/>
      <c r="Q346" s="199"/>
      <c r="R346" s="199"/>
      <c r="S346" s="199"/>
      <c r="T346" s="200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194" t="s">
        <v>167</v>
      </c>
      <c r="AU346" s="194" t="s">
        <v>22</v>
      </c>
      <c r="AV346" s="13" t="s">
        <v>22</v>
      </c>
      <c r="AW346" s="13" t="s">
        <v>36</v>
      </c>
      <c r="AX346" s="13" t="s">
        <v>74</v>
      </c>
      <c r="AY346" s="194" t="s">
        <v>156</v>
      </c>
    </row>
    <row r="347" s="13" customFormat="1">
      <c r="A347" s="13"/>
      <c r="B347" s="192"/>
      <c r="C347" s="13"/>
      <c r="D347" s="193" t="s">
        <v>167</v>
      </c>
      <c r="E347" s="194" t="s">
        <v>3</v>
      </c>
      <c r="F347" s="195" t="s">
        <v>1520</v>
      </c>
      <c r="G347" s="13"/>
      <c r="H347" s="196">
        <v>32</v>
      </c>
      <c r="I347" s="197"/>
      <c r="J347" s="13"/>
      <c r="K347" s="13"/>
      <c r="L347" s="192"/>
      <c r="M347" s="198"/>
      <c r="N347" s="199"/>
      <c r="O347" s="199"/>
      <c r="P347" s="199"/>
      <c r="Q347" s="199"/>
      <c r="R347" s="199"/>
      <c r="S347" s="199"/>
      <c r="T347" s="200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194" t="s">
        <v>167</v>
      </c>
      <c r="AU347" s="194" t="s">
        <v>22</v>
      </c>
      <c r="AV347" s="13" t="s">
        <v>22</v>
      </c>
      <c r="AW347" s="13" t="s">
        <v>36</v>
      </c>
      <c r="AX347" s="13" t="s">
        <v>74</v>
      </c>
      <c r="AY347" s="194" t="s">
        <v>156</v>
      </c>
    </row>
    <row r="348" s="14" customFormat="1">
      <c r="A348" s="14"/>
      <c r="B348" s="201"/>
      <c r="C348" s="14"/>
      <c r="D348" s="193" t="s">
        <v>167</v>
      </c>
      <c r="E348" s="202" t="s">
        <v>3</v>
      </c>
      <c r="F348" s="203" t="s">
        <v>174</v>
      </c>
      <c r="G348" s="14"/>
      <c r="H348" s="204">
        <v>320</v>
      </c>
      <c r="I348" s="205"/>
      <c r="J348" s="14"/>
      <c r="K348" s="14"/>
      <c r="L348" s="201"/>
      <c r="M348" s="206"/>
      <c r="N348" s="207"/>
      <c r="O348" s="207"/>
      <c r="P348" s="207"/>
      <c r="Q348" s="207"/>
      <c r="R348" s="207"/>
      <c r="S348" s="207"/>
      <c r="T348" s="208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02" t="s">
        <v>167</v>
      </c>
      <c r="AU348" s="202" t="s">
        <v>22</v>
      </c>
      <c r="AV348" s="14" t="s">
        <v>163</v>
      </c>
      <c r="AW348" s="14" t="s">
        <v>36</v>
      </c>
      <c r="AX348" s="14" t="s">
        <v>81</v>
      </c>
      <c r="AY348" s="202" t="s">
        <v>156</v>
      </c>
    </row>
    <row r="349" s="12" customFormat="1" ht="22.8" customHeight="1">
      <c r="A349" s="12"/>
      <c r="B349" s="160"/>
      <c r="C349" s="12"/>
      <c r="D349" s="161" t="s">
        <v>73</v>
      </c>
      <c r="E349" s="171" t="s">
        <v>209</v>
      </c>
      <c r="F349" s="171" t="s">
        <v>1521</v>
      </c>
      <c r="G349" s="12"/>
      <c r="H349" s="12"/>
      <c r="I349" s="163"/>
      <c r="J349" s="172">
        <f>BK349</f>
        <v>0</v>
      </c>
      <c r="K349" s="12"/>
      <c r="L349" s="160"/>
      <c r="M349" s="165"/>
      <c r="N349" s="166"/>
      <c r="O349" s="166"/>
      <c r="P349" s="167">
        <f>SUM(P350:P373)</f>
        <v>0</v>
      </c>
      <c r="Q349" s="166"/>
      <c r="R349" s="167">
        <f>SUM(R350:R373)</f>
        <v>1.9325689100000001</v>
      </c>
      <c r="S349" s="166"/>
      <c r="T349" s="168">
        <f>SUM(T350:T373)</f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161" t="s">
        <v>81</v>
      </c>
      <c r="AT349" s="169" t="s">
        <v>73</v>
      </c>
      <c r="AU349" s="169" t="s">
        <v>81</v>
      </c>
      <c r="AY349" s="161" t="s">
        <v>156</v>
      </c>
      <c r="BK349" s="170">
        <f>SUM(BK350:BK373)</f>
        <v>0</v>
      </c>
    </row>
    <row r="350" s="2" customFormat="1" ht="16.5" customHeight="1">
      <c r="A350" s="39"/>
      <c r="B350" s="173"/>
      <c r="C350" s="174" t="s">
        <v>539</v>
      </c>
      <c r="D350" s="174" t="s">
        <v>158</v>
      </c>
      <c r="E350" s="175" t="s">
        <v>1522</v>
      </c>
      <c r="F350" s="176" t="s">
        <v>1523</v>
      </c>
      <c r="G350" s="177" t="s">
        <v>161</v>
      </c>
      <c r="H350" s="178">
        <v>74.400000000000006</v>
      </c>
      <c r="I350" s="179"/>
      <c r="J350" s="180">
        <f>ROUND(I350*H350,2)</f>
        <v>0</v>
      </c>
      <c r="K350" s="176" t="s">
        <v>162</v>
      </c>
      <c r="L350" s="40"/>
      <c r="M350" s="181" t="s">
        <v>3</v>
      </c>
      <c r="N350" s="182" t="s">
        <v>45</v>
      </c>
      <c r="O350" s="73"/>
      <c r="P350" s="183">
        <f>O350*H350</f>
        <v>0</v>
      </c>
      <c r="Q350" s="183">
        <v>0.0235</v>
      </c>
      <c r="R350" s="183">
        <f>Q350*H350</f>
        <v>1.7484000000000002</v>
      </c>
      <c r="S350" s="183">
        <v>0</v>
      </c>
      <c r="T350" s="184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185" t="s">
        <v>163</v>
      </c>
      <c r="AT350" s="185" t="s">
        <v>158</v>
      </c>
      <c r="AU350" s="185" t="s">
        <v>22</v>
      </c>
      <c r="AY350" s="20" t="s">
        <v>156</v>
      </c>
      <c r="BE350" s="186">
        <f>IF(N350="základní",J350,0)</f>
        <v>0</v>
      </c>
      <c r="BF350" s="186">
        <f>IF(N350="snížená",J350,0)</f>
        <v>0</v>
      </c>
      <c r="BG350" s="186">
        <f>IF(N350="zákl. přenesená",J350,0)</f>
        <v>0</v>
      </c>
      <c r="BH350" s="186">
        <f>IF(N350="sníž. přenesená",J350,0)</f>
        <v>0</v>
      </c>
      <c r="BI350" s="186">
        <f>IF(N350="nulová",J350,0)</f>
        <v>0</v>
      </c>
      <c r="BJ350" s="20" t="s">
        <v>81</v>
      </c>
      <c r="BK350" s="186">
        <f>ROUND(I350*H350,2)</f>
        <v>0</v>
      </c>
      <c r="BL350" s="20" t="s">
        <v>163</v>
      </c>
      <c r="BM350" s="185" t="s">
        <v>1524</v>
      </c>
    </row>
    <row r="351" s="2" customFormat="1">
      <c r="A351" s="39"/>
      <c r="B351" s="40"/>
      <c r="C351" s="39"/>
      <c r="D351" s="187" t="s">
        <v>165</v>
      </c>
      <c r="E351" s="39"/>
      <c r="F351" s="188" t="s">
        <v>1525</v>
      </c>
      <c r="G351" s="39"/>
      <c r="H351" s="39"/>
      <c r="I351" s="189"/>
      <c r="J351" s="39"/>
      <c r="K351" s="39"/>
      <c r="L351" s="40"/>
      <c r="M351" s="190"/>
      <c r="N351" s="191"/>
      <c r="O351" s="73"/>
      <c r="P351" s="73"/>
      <c r="Q351" s="73"/>
      <c r="R351" s="73"/>
      <c r="S351" s="73"/>
      <c r="T351" s="74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20" t="s">
        <v>165</v>
      </c>
      <c r="AU351" s="20" t="s">
        <v>22</v>
      </c>
    </row>
    <row r="352" s="13" customFormat="1">
      <c r="A352" s="13"/>
      <c r="B352" s="192"/>
      <c r="C352" s="13"/>
      <c r="D352" s="193" t="s">
        <v>167</v>
      </c>
      <c r="E352" s="194" t="s">
        <v>3</v>
      </c>
      <c r="F352" s="195" t="s">
        <v>1526</v>
      </c>
      <c r="G352" s="13"/>
      <c r="H352" s="196">
        <v>74.400000000000006</v>
      </c>
      <c r="I352" s="197"/>
      <c r="J352" s="13"/>
      <c r="K352" s="13"/>
      <c r="L352" s="192"/>
      <c r="M352" s="198"/>
      <c r="N352" s="199"/>
      <c r="O352" s="199"/>
      <c r="P352" s="199"/>
      <c r="Q352" s="199"/>
      <c r="R352" s="199"/>
      <c r="S352" s="199"/>
      <c r="T352" s="200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194" t="s">
        <v>167</v>
      </c>
      <c r="AU352" s="194" t="s">
        <v>22</v>
      </c>
      <c r="AV352" s="13" t="s">
        <v>22</v>
      </c>
      <c r="AW352" s="13" t="s">
        <v>36</v>
      </c>
      <c r="AX352" s="13" t="s">
        <v>74</v>
      </c>
      <c r="AY352" s="194" t="s">
        <v>156</v>
      </c>
    </row>
    <row r="353" s="14" customFormat="1">
      <c r="A353" s="14"/>
      <c r="B353" s="201"/>
      <c r="C353" s="14"/>
      <c r="D353" s="193" t="s">
        <v>167</v>
      </c>
      <c r="E353" s="202" t="s">
        <v>3</v>
      </c>
      <c r="F353" s="203" t="s">
        <v>174</v>
      </c>
      <c r="G353" s="14"/>
      <c r="H353" s="204">
        <v>74.400000000000006</v>
      </c>
      <c r="I353" s="205"/>
      <c r="J353" s="14"/>
      <c r="K353" s="14"/>
      <c r="L353" s="201"/>
      <c r="M353" s="206"/>
      <c r="N353" s="207"/>
      <c r="O353" s="207"/>
      <c r="P353" s="207"/>
      <c r="Q353" s="207"/>
      <c r="R353" s="207"/>
      <c r="S353" s="207"/>
      <c r="T353" s="208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02" t="s">
        <v>167</v>
      </c>
      <c r="AU353" s="202" t="s">
        <v>22</v>
      </c>
      <c r="AV353" s="14" t="s">
        <v>163</v>
      </c>
      <c r="AW353" s="14" t="s">
        <v>36</v>
      </c>
      <c r="AX353" s="14" t="s">
        <v>81</v>
      </c>
      <c r="AY353" s="202" t="s">
        <v>156</v>
      </c>
    </row>
    <row r="354" s="2" customFormat="1" ht="24.15" customHeight="1">
      <c r="A354" s="39"/>
      <c r="B354" s="173"/>
      <c r="C354" s="174" t="s">
        <v>544</v>
      </c>
      <c r="D354" s="174" t="s">
        <v>158</v>
      </c>
      <c r="E354" s="175" t="s">
        <v>1527</v>
      </c>
      <c r="F354" s="176" t="s">
        <v>1528</v>
      </c>
      <c r="G354" s="177" t="s">
        <v>212</v>
      </c>
      <c r="H354" s="178">
        <v>0.021000000000000001</v>
      </c>
      <c r="I354" s="179"/>
      <c r="J354" s="180">
        <f>ROUND(I354*H354,2)</f>
        <v>0</v>
      </c>
      <c r="K354" s="176" t="s">
        <v>162</v>
      </c>
      <c r="L354" s="40"/>
      <c r="M354" s="181" t="s">
        <v>3</v>
      </c>
      <c r="N354" s="182" t="s">
        <v>45</v>
      </c>
      <c r="O354" s="73"/>
      <c r="P354" s="183">
        <f>O354*H354</f>
        <v>0</v>
      </c>
      <c r="Q354" s="183">
        <v>2.62771</v>
      </c>
      <c r="R354" s="183">
        <f>Q354*H354</f>
        <v>0.055181910000000001</v>
      </c>
      <c r="S354" s="183">
        <v>0</v>
      </c>
      <c r="T354" s="184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185" t="s">
        <v>163</v>
      </c>
      <c r="AT354" s="185" t="s">
        <v>158</v>
      </c>
      <c r="AU354" s="185" t="s">
        <v>22</v>
      </c>
      <c r="AY354" s="20" t="s">
        <v>156</v>
      </c>
      <c r="BE354" s="186">
        <f>IF(N354="základní",J354,0)</f>
        <v>0</v>
      </c>
      <c r="BF354" s="186">
        <f>IF(N354="snížená",J354,0)</f>
        <v>0</v>
      </c>
      <c r="BG354" s="186">
        <f>IF(N354="zákl. přenesená",J354,0)</f>
        <v>0</v>
      </c>
      <c r="BH354" s="186">
        <f>IF(N354="sníž. přenesená",J354,0)</f>
        <v>0</v>
      </c>
      <c r="BI354" s="186">
        <f>IF(N354="nulová",J354,0)</f>
        <v>0</v>
      </c>
      <c r="BJ354" s="20" t="s">
        <v>81</v>
      </c>
      <c r="BK354" s="186">
        <f>ROUND(I354*H354,2)</f>
        <v>0</v>
      </c>
      <c r="BL354" s="20" t="s">
        <v>163</v>
      </c>
      <c r="BM354" s="185" t="s">
        <v>1529</v>
      </c>
    </row>
    <row r="355" s="2" customFormat="1">
      <c r="A355" s="39"/>
      <c r="B355" s="40"/>
      <c r="C355" s="39"/>
      <c r="D355" s="187" t="s">
        <v>165</v>
      </c>
      <c r="E355" s="39"/>
      <c r="F355" s="188" t="s">
        <v>1530</v>
      </c>
      <c r="G355" s="39"/>
      <c r="H355" s="39"/>
      <c r="I355" s="189"/>
      <c r="J355" s="39"/>
      <c r="K355" s="39"/>
      <c r="L355" s="40"/>
      <c r="M355" s="190"/>
      <c r="N355" s="191"/>
      <c r="O355" s="73"/>
      <c r="P355" s="73"/>
      <c r="Q355" s="73"/>
      <c r="R355" s="73"/>
      <c r="S355" s="73"/>
      <c r="T355" s="74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20" t="s">
        <v>165</v>
      </c>
      <c r="AU355" s="20" t="s">
        <v>22</v>
      </c>
    </row>
    <row r="356" s="13" customFormat="1">
      <c r="A356" s="13"/>
      <c r="B356" s="192"/>
      <c r="C356" s="13"/>
      <c r="D356" s="193" t="s">
        <v>167</v>
      </c>
      <c r="E356" s="194" t="s">
        <v>3</v>
      </c>
      <c r="F356" s="195" t="s">
        <v>1531</v>
      </c>
      <c r="G356" s="13"/>
      <c r="H356" s="196">
        <v>0.021000000000000001</v>
      </c>
      <c r="I356" s="197"/>
      <c r="J356" s="13"/>
      <c r="K356" s="13"/>
      <c r="L356" s="192"/>
      <c r="M356" s="198"/>
      <c r="N356" s="199"/>
      <c r="O356" s="199"/>
      <c r="P356" s="199"/>
      <c r="Q356" s="199"/>
      <c r="R356" s="199"/>
      <c r="S356" s="199"/>
      <c r="T356" s="200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194" t="s">
        <v>167</v>
      </c>
      <c r="AU356" s="194" t="s">
        <v>22</v>
      </c>
      <c r="AV356" s="13" t="s">
        <v>22</v>
      </c>
      <c r="AW356" s="13" t="s">
        <v>36</v>
      </c>
      <c r="AX356" s="13" t="s">
        <v>74</v>
      </c>
      <c r="AY356" s="194" t="s">
        <v>156</v>
      </c>
    </row>
    <row r="357" s="14" customFormat="1">
      <c r="A357" s="14"/>
      <c r="B357" s="201"/>
      <c r="C357" s="14"/>
      <c r="D357" s="193" t="s">
        <v>167</v>
      </c>
      <c r="E357" s="202" t="s">
        <v>3</v>
      </c>
      <c r="F357" s="203" t="s">
        <v>174</v>
      </c>
      <c r="G357" s="14"/>
      <c r="H357" s="204">
        <v>0.021000000000000001</v>
      </c>
      <c r="I357" s="205"/>
      <c r="J357" s="14"/>
      <c r="K357" s="14"/>
      <c r="L357" s="201"/>
      <c r="M357" s="206"/>
      <c r="N357" s="207"/>
      <c r="O357" s="207"/>
      <c r="P357" s="207"/>
      <c r="Q357" s="207"/>
      <c r="R357" s="207"/>
      <c r="S357" s="207"/>
      <c r="T357" s="208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02" t="s">
        <v>167</v>
      </c>
      <c r="AU357" s="202" t="s">
        <v>22</v>
      </c>
      <c r="AV357" s="14" t="s">
        <v>163</v>
      </c>
      <c r="AW357" s="14" t="s">
        <v>36</v>
      </c>
      <c r="AX357" s="14" t="s">
        <v>81</v>
      </c>
      <c r="AY357" s="202" t="s">
        <v>156</v>
      </c>
    </row>
    <row r="358" s="2" customFormat="1" ht="21.75" customHeight="1">
      <c r="A358" s="39"/>
      <c r="B358" s="173"/>
      <c r="C358" s="174" t="s">
        <v>549</v>
      </c>
      <c r="D358" s="174" t="s">
        <v>158</v>
      </c>
      <c r="E358" s="175" t="s">
        <v>1532</v>
      </c>
      <c r="F358" s="176" t="s">
        <v>1533</v>
      </c>
      <c r="G358" s="177" t="s">
        <v>205</v>
      </c>
      <c r="H358" s="178">
        <v>18.699999999999999</v>
      </c>
      <c r="I358" s="179"/>
      <c r="J358" s="180">
        <f>ROUND(I358*H358,2)</f>
        <v>0</v>
      </c>
      <c r="K358" s="176" t="s">
        <v>162</v>
      </c>
      <c r="L358" s="40"/>
      <c r="M358" s="181" t="s">
        <v>3</v>
      </c>
      <c r="N358" s="182" t="s">
        <v>45</v>
      </c>
      <c r="O358" s="73"/>
      <c r="P358" s="183">
        <f>O358*H358</f>
        <v>0</v>
      </c>
      <c r="Q358" s="183">
        <v>1.0000000000000001E-05</v>
      </c>
      <c r="R358" s="183">
        <f>Q358*H358</f>
        <v>0.00018700000000000002</v>
      </c>
      <c r="S358" s="183">
        <v>0</v>
      </c>
      <c r="T358" s="184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185" t="s">
        <v>163</v>
      </c>
      <c r="AT358" s="185" t="s">
        <v>158</v>
      </c>
      <c r="AU358" s="185" t="s">
        <v>22</v>
      </c>
      <c r="AY358" s="20" t="s">
        <v>156</v>
      </c>
      <c r="BE358" s="186">
        <f>IF(N358="základní",J358,0)</f>
        <v>0</v>
      </c>
      <c r="BF358" s="186">
        <f>IF(N358="snížená",J358,0)</f>
        <v>0</v>
      </c>
      <c r="BG358" s="186">
        <f>IF(N358="zákl. přenesená",J358,0)</f>
        <v>0</v>
      </c>
      <c r="BH358" s="186">
        <f>IF(N358="sníž. přenesená",J358,0)</f>
        <v>0</v>
      </c>
      <c r="BI358" s="186">
        <f>IF(N358="nulová",J358,0)</f>
        <v>0</v>
      </c>
      <c r="BJ358" s="20" t="s">
        <v>81</v>
      </c>
      <c r="BK358" s="186">
        <f>ROUND(I358*H358,2)</f>
        <v>0</v>
      </c>
      <c r="BL358" s="20" t="s">
        <v>163</v>
      </c>
      <c r="BM358" s="185" t="s">
        <v>1534</v>
      </c>
    </row>
    <row r="359" s="2" customFormat="1">
      <c r="A359" s="39"/>
      <c r="B359" s="40"/>
      <c r="C359" s="39"/>
      <c r="D359" s="187" t="s">
        <v>165</v>
      </c>
      <c r="E359" s="39"/>
      <c r="F359" s="188" t="s">
        <v>1535</v>
      </c>
      <c r="G359" s="39"/>
      <c r="H359" s="39"/>
      <c r="I359" s="189"/>
      <c r="J359" s="39"/>
      <c r="K359" s="39"/>
      <c r="L359" s="40"/>
      <c r="M359" s="190"/>
      <c r="N359" s="191"/>
      <c r="O359" s="73"/>
      <c r="P359" s="73"/>
      <c r="Q359" s="73"/>
      <c r="R359" s="73"/>
      <c r="S359" s="73"/>
      <c r="T359" s="74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T359" s="20" t="s">
        <v>165</v>
      </c>
      <c r="AU359" s="20" t="s">
        <v>22</v>
      </c>
    </row>
    <row r="360" s="13" customFormat="1">
      <c r="A360" s="13"/>
      <c r="B360" s="192"/>
      <c r="C360" s="13"/>
      <c r="D360" s="193" t="s">
        <v>167</v>
      </c>
      <c r="E360" s="194" t="s">
        <v>3</v>
      </c>
      <c r="F360" s="195" t="s">
        <v>1536</v>
      </c>
      <c r="G360" s="13"/>
      <c r="H360" s="196">
        <v>18.699999999999999</v>
      </c>
      <c r="I360" s="197"/>
      <c r="J360" s="13"/>
      <c r="K360" s="13"/>
      <c r="L360" s="192"/>
      <c r="M360" s="198"/>
      <c r="N360" s="199"/>
      <c r="O360" s="199"/>
      <c r="P360" s="199"/>
      <c r="Q360" s="199"/>
      <c r="R360" s="199"/>
      <c r="S360" s="199"/>
      <c r="T360" s="200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194" t="s">
        <v>167</v>
      </c>
      <c r="AU360" s="194" t="s">
        <v>22</v>
      </c>
      <c r="AV360" s="13" t="s">
        <v>22</v>
      </c>
      <c r="AW360" s="13" t="s">
        <v>36</v>
      </c>
      <c r="AX360" s="13" t="s">
        <v>74</v>
      </c>
      <c r="AY360" s="194" t="s">
        <v>156</v>
      </c>
    </row>
    <row r="361" s="14" customFormat="1">
      <c r="A361" s="14"/>
      <c r="B361" s="201"/>
      <c r="C361" s="14"/>
      <c r="D361" s="193" t="s">
        <v>167</v>
      </c>
      <c r="E361" s="202" t="s">
        <v>3</v>
      </c>
      <c r="F361" s="203" t="s">
        <v>174</v>
      </c>
      <c r="G361" s="14"/>
      <c r="H361" s="204">
        <v>18.699999999999999</v>
      </c>
      <c r="I361" s="205"/>
      <c r="J361" s="14"/>
      <c r="K361" s="14"/>
      <c r="L361" s="201"/>
      <c r="M361" s="206"/>
      <c r="N361" s="207"/>
      <c r="O361" s="207"/>
      <c r="P361" s="207"/>
      <c r="Q361" s="207"/>
      <c r="R361" s="207"/>
      <c r="S361" s="207"/>
      <c r="T361" s="208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02" t="s">
        <v>167</v>
      </c>
      <c r="AU361" s="202" t="s">
        <v>22</v>
      </c>
      <c r="AV361" s="14" t="s">
        <v>163</v>
      </c>
      <c r="AW361" s="14" t="s">
        <v>36</v>
      </c>
      <c r="AX361" s="14" t="s">
        <v>81</v>
      </c>
      <c r="AY361" s="202" t="s">
        <v>156</v>
      </c>
    </row>
    <row r="362" s="2" customFormat="1" ht="16.5" customHeight="1">
      <c r="A362" s="39"/>
      <c r="B362" s="173"/>
      <c r="C362" s="174" t="s">
        <v>554</v>
      </c>
      <c r="D362" s="174" t="s">
        <v>158</v>
      </c>
      <c r="E362" s="175" t="s">
        <v>1537</v>
      </c>
      <c r="F362" s="176" t="s">
        <v>1538</v>
      </c>
      <c r="G362" s="177" t="s">
        <v>384</v>
      </c>
      <c r="H362" s="178">
        <v>40</v>
      </c>
      <c r="I362" s="179"/>
      <c r="J362" s="180">
        <f>ROUND(I362*H362,2)</f>
        <v>0</v>
      </c>
      <c r="K362" s="176" t="s">
        <v>162</v>
      </c>
      <c r="L362" s="40"/>
      <c r="M362" s="181" t="s">
        <v>3</v>
      </c>
      <c r="N362" s="182" t="s">
        <v>45</v>
      </c>
      <c r="O362" s="73"/>
      <c r="P362" s="183">
        <f>O362*H362</f>
        <v>0</v>
      </c>
      <c r="Q362" s="183">
        <v>0.00181</v>
      </c>
      <c r="R362" s="183">
        <f>Q362*H362</f>
        <v>0.072399999999999992</v>
      </c>
      <c r="S362" s="183">
        <v>0</v>
      </c>
      <c r="T362" s="184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185" t="s">
        <v>163</v>
      </c>
      <c r="AT362" s="185" t="s">
        <v>158</v>
      </c>
      <c r="AU362" s="185" t="s">
        <v>22</v>
      </c>
      <c r="AY362" s="20" t="s">
        <v>156</v>
      </c>
      <c r="BE362" s="186">
        <f>IF(N362="základní",J362,0)</f>
        <v>0</v>
      </c>
      <c r="BF362" s="186">
        <f>IF(N362="snížená",J362,0)</f>
        <v>0</v>
      </c>
      <c r="BG362" s="186">
        <f>IF(N362="zákl. přenesená",J362,0)</f>
        <v>0</v>
      </c>
      <c r="BH362" s="186">
        <f>IF(N362="sníž. přenesená",J362,0)</f>
        <v>0</v>
      </c>
      <c r="BI362" s="186">
        <f>IF(N362="nulová",J362,0)</f>
        <v>0</v>
      </c>
      <c r="BJ362" s="20" t="s">
        <v>81</v>
      </c>
      <c r="BK362" s="186">
        <f>ROUND(I362*H362,2)</f>
        <v>0</v>
      </c>
      <c r="BL362" s="20" t="s">
        <v>163</v>
      </c>
      <c r="BM362" s="185" t="s">
        <v>1539</v>
      </c>
    </row>
    <row r="363" s="2" customFormat="1">
      <c r="A363" s="39"/>
      <c r="B363" s="40"/>
      <c r="C363" s="39"/>
      <c r="D363" s="187" t="s">
        <v>165</v>
      </c>
      <c r="E363" s="39"/>
      <c r="F363" s="188" t="s">
        <v>1540</v>
      </c>
      <c r="G363" s="39"/>
      <c r="H363" s="39"/>
      <c r="I363" s="189"/>
      <c r="J363" s="39"/>
      <c r="K363" s="39"/>
      <c r="L363" s="40"/>
      <c r="M363" s="190"/>
      <c r="N363" s="191"/>
      <c r="O363" s="73"/>
      <c r="P363" s="73"/>
      <c r="Q363" s="73"/>
      <c r="R363" s="73"/>
      <c r="S363" s="73"/>
      <c r="T363" s="74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T363" s="20" t="s">
        <v>165</v>
      </c>
      <c r="AU363" s="20" t="s">
        <v>22</v>
      </c>
    </row>
    <row r="364" s="13" customFormat="1">
      <c r="A364" s="13"/>
      <c r="B364" s="192"/>
      <c r="C364" s="13"/>
      <c r="D364" s="193" t="s">
        <v>167</v>
      </c>
      <c r="E364" s="194" t="s">
        <v>3</v>
      </c>
      <c r="F364" s="195" t="s">
        <v>1541</v>
      </c>
      <c r="G364" s="13"/>
      <c r="H364" s="196">
        <v>40</v>
      </c>
      <c r="I364" s="197"/>
      <c r="J364" s="13"/>
      <c r="K364" s="13"/>
      <c r="L364" s="192"/>
      <c r="M364" s="198"/>
      <c r="N364" s="199"/>
      <c r="O364" s="199"/>
      <c r="P364" s="199"/>
      <c r="Q364" s="199"/>
      <c r="R364" s="199"/>
      <c r="S364" s="199"/>
      <c r="T364" s="200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194" t="s">
        <v>167</v>
      </c>
      <c r="AU364" s="194" t="s">
        <v>22</v>
      </c>
      <c r="AV364" s="13" t="s">
        <v>22</v>
      </c>
      <c r="AW364" s="13" t="s">
        <v>36</v>
      </c>
      <c r="AX364" s="13" t="s">
        <v>74</v>
      </c>
      <c r="AY364" s="194" t="s">
        <v>156</v>
      </c>
    </row>
    <row r="365" s="14" customFormat="1">
      <c r="A365" s="14"/>
      <c r="B365" s="201"/>
      <c r="C365" s="14"/>
      <c r="D365" s="193" t="s">
        <v>167</v>
      </c>
      <c r="E365" s="202" t="s">
        <v>3</v>
      </c>
      <c r="F365" s="203" t="s">
        <v>174</v>
      </c>
      <c r="G365" s="14"/>
      <c r="H365" s="204">
        <v>40</v>
      </c>
      <c r="I365" s="205"/>
      <c r="J365" s="14"/>
      <c r="K365" s="14"/>
      <c r="L365" s="201"/>
      <c r="M365" s="206"/>
      <c r="N365" s="207"/>
      <c r="O365" s="207"/>
      <c r="P365" s="207"/>
      <c r="Q365" s="207"/>
      <c r="R365" s="207"/>
      <c r="S365" s="207"/>
      <c r="T365" s="208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02" t="s">
        <v>167</v>
      </c>
      <c r="AU365" s="202" t="s">
        <v>22</v>
      </c>
      <c r="AV365" s="14" t="s">
        <v>163</v>
      </c>
      <c r="AW365" s="14" t="s">
        <v>36</v>
      </c>
      <c r="AX365" s="14" t="s">
        <v>81</v>
      </c>
      <c r="AY365" s="202" t="s">
        <v>156</v>
      </c>
    </row>
    <row r="366" s="2" customFormat="1" ht="16.5" customHeight="1">
      <c r="A366" s="39"/>
      <c r="B366" s="173"/>
      <c r="C366" s="217" t="s">
        <v>559</v>
      </c>
      <c r="D366" s="217" t="s">
        <v>249</v>
      </c>
      <c r="E366" s="218" t="s">
        <v>1542</v>
      </c>
      <c r="F366" s="219" t="s">
        <v>1543</v>
      </c>
      <c r="G366" s="220" t="s">
        <v>384</v>
      </c>
      <c r="H366" s="221">
        <v>40</v>
      </c>
      <c r="I366" s="222"/>
      <c r="J366" s="223">
        <f>ROUND(I366*H366,2)</f>
        <v>0</v>
      </c>
      <c r="K366" s="219" t="s">
        <v>162</v>
      </c>
      <c r="L366" s="224"/>
      <c r="M366" s="225" t="s">
        <v>3</v>
      </c>
      <c r="N366" s="226" t="s">
        <v>45</v>
      </c>
      <c r="O366" s="73"/>
      <c r="P366" s="183">
        <f>O366*H366</f>
        <v>0</v>
      </c>
      <c r="Q366" s="183">
        <v>0.00116</v>
      </c>
      <c r="R366" s="183">
        <f>Q366*H366</f>
        <v>0.046399999999999997</v>
      </c>
      <c r="S366" s="183">
        <v>0</v>
      </c>
      <c r="T366" s="184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185" t="s">
        <v>202</v>
      </c>
      <c r="AT366" s="185" t="s">
        <v>249</v>
      </c>
      <c r="AU366" s="185" t="s">
        <v>22</v>
      </c>
      <c r="AY366" s="20" t="s">
        <v>156</v>
      </c>
      <c r="BE366" s="186">
        <f>IF(N366="základní",J366,0)</f>
        <v>0</v>
      </c>
      <c r="BF366" s="186">
        <f>IF(N366="snížená",J366,0)</f>
        <v>0</v>
      </c>
      <c r="BG366" s="186">
        <f>IF(N366="zákl. přenesená",J366,0)</f>
        <v>0</v>
      </c>
      <c r="BH366" s="186">
        <f>IF(N366="sníž. přenesená",J366,0)</f>
        <v>0</v>
      </c>
      <c r="BI366" s="186">
        <f>IF(N366="nulová",J366,0)</f>
        <v>0</v>
      </c>
      <c r="BJ366" s="20" t="s">
        <v>81</v>
      </c>
      <c r="BK366" s="186">
        <f>ROUND(I366*H366,2)</f>
        <v>0</v>
      </c>
      <c r="BL366" s="20" t="s">
        <v>163</v>
      </c>
      <c r="BM366" s="185" t="s">
        <v>1544</v>
      </c>
    </row>
    <row r="367" s="2" customFormat="1" ht="16.5" customHeight="1">
      <c r="A367" s="39"/>
      <c r="B367" s="173"/>
      <c r="C367" s="174" t="s">
        <v>563</v>
      </c>
      <c r="D367" s="174" t="s">
        <v>158</v>
      </c>
      <c r="E367" s="175" t="s">
        <v>1545</v>
      </c>
      <c r="F367" s="176" t="s">
        <v>1546</v>
      </c>
      <c r="G367" s="177" t="s">
        <v>242</v>
      </c>
      <c r="H367" s="178">
        <v>8</v>
      </c>
      <c r="I367" s="179"/>
      <c r="J367" s="180">
        <f>ROUND(I367*H367,2)</f>
        <v>0</v>
      </c>
      <c r="K367" s="176" t="s">
        <v>3</v>
      </c>
      <c r="L367" s="40"/>
      <c r="M367" s="181" t="s">
        <v>3</v>
      </c>
      <c r="N367" s="182" t="s">
        <v>45</v>
      </c>
      <c r="O367" s="73"/>
      <c r="P367" s="183">
        <f>O367*H367</f>
        <v>0</v>
      </c>
      <c r="Q367" s="183">
        <v>0</v>
      </c>
      <c r="R367" s="183">
        <f>Q367*H367</f>
        <v>0</v>
      </c>
      <c r="S367" s="183">
        <v>0</v>
      </c>
      <c r="T367" s="184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185" t="s">
        <v>163</v>
      </c>
      <c r="AT367" s="185" t="s">
        <v>158</v>
      </c>
      <c r="AU367" s="185" t="s">
        <v>22</v>
      </c>
      <c r="AY367" s="20" t="s">
        <v>156</v>
      </c>
      <c r="BE367" s="186">
        <f>IF(N367="základní",J367,0)</f>
        <v>0</v>
      </c>
      <c r="BF367" s="186">
        <f>IF(N367="snížená",J367,0)</f>
        <v>0</v>
      </c>
      <c r="BG367" s="186">
        <f>IF(N367="zákl. přenesená",J367,0)</f>
        <v>0</v>
      </c>
      <c r="BH367" s="186">
        <f>IF(N367="sníž. přenesená",J367,0)</f>
        <v>0</v>
      </c>
      <c r="BI367" s="186">
        <f>IF(N367="nulová",J367,0)</f>
        <v>0</v>
      </c>
      <c r="BJ367" s="20" t="s">
        <v>81</v>
      </c>
      <c r="BK367" s="186">
        <f>ROUND(I367*H367,2)</f>
        <v>0</v>
      </c>
      <c r="BL367" s="20" t="s">
        <v>163</v>
      </c>
      <c r="BM367" s="185" t="s">
        <v>1547</v>
      </c>
    </row>
    <row r="368" s="13" customFormat="1">
      <c r="A368" s="13"/>
      <c r="B368" s="192"/>
      <c r="C368" s="13"/>
      <c r="D368" s="193" t="s">
        <v>167</v>
      </c>
      <c r="E368" s="194" t="s">
        <v>3</v>
      </c>
      <c r="F368" s="195" t="s">
        <v>1548</v>
      </c>
      <c r="G368" s="13"/>
      <c r="H368" s="196">
        <v>8</v>
      </c>
      <c r="I368" s="197"/>
      <c r="J368" s="13"/>
      <c r="K368" s="13"/>
      <c r="L368" s="192"/>
      <c r="M368" s="198"/>
      <c r="N368" s="199"/>
      <c r="O368" s="199"/>
      <c r="P368" s="199"/>
      <c r="Q368" s="199"/>
      <c r="R368" s="199"/>
      <c r="S368" s="199"/>
      <c r="T368" s="200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194" t="s">
        <v>167</v>
      </c>
      <c r="AU368" s="194" t="s">
        <v>22</v>
      </c>
      <c r="AV368" s="13" t="s">
        <v>22</v>
      </c>
      <c r="AW368" s="13" t="s">
        <v>36</v>
      </c>
      <c r="AX368" s="13" t="s">
        <v>74</v>
      </c>
      <c r="AY368" s="194" t="s">
        <v>156</v>
      </c>
    </row>
    <row r="369" s="14" customFormat="1">
      <c r="A369" s="14"/>
      <c r="B369" s="201"/>
      <c r="C369" s="14"/>
      <c r="D369" s="193" t="s">
        <v>167</v>
      </c>
      <c r="E369" s="202" t="s">
        <v>3</v>
      </c>
      <c r="F369" s="203" t="s">
        <v>174</v>
      </c>
      <c r="G369" s="14"/>
      <c r="H369" s="204">
        <v>8</v>
      </c>
      <c r="I369" s="205"/>
      <c r="J369" s="14"/>
      <c r="K369" s="14"/>
      <c r="L369" s="201"/>
      <c r="M369" s="206"/>
      <c r="N369" s="207"/>
      <c r="O369" s="207"/>
      <c r="P369" s="207"/>
      <c r="Q369" s="207"/>
      <c r="R369" s="207"/>
      <c r="S369" s="207"/>
      <c r="T369" s="208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02" t="s">
        <v>167</v>
      </c>
      <c r="AU369" s="202" t="s">
        <v>22</v>
      </c>
      <c r="AV369" s="14" t="s">
        <v>163</v>
      </c>
      <c r="AW369" s="14" t="s">
        <v>36</v>
      </c>
      <c r="AX369" s="14" t="s">
        <v>81</v>
      </c>
      <c r="AY369" s="202" t="s">
        <v>156</v>
      </c>
    </row>
    <row r="370" s="2" customFormat="1" ht="16.5" customHeight="1">
      <c r="A370" s="39"/>
      <c r="B370" s="173"/>
      <c r="C370" s="174" t="s">
        <v>567</v>
      </c>
      <c r="D370" s="174" t="s">
        <v>158</v>
      </c>
      <c r="E370" s="175" t="s">
        <v>1549</v>
      </c>
      <c r="F370" s="176" t="s">
        <v>1550</v>
      </c>
      <c r="G370" s="177" t="s">
        <v>1551</v>
      </c>
      <c r="H370" s="178">
        <v>2</v>
      </c>
      <c r="I370" s="179"/>
      <c r="J370" s="180">
        <f>ROUND(I370*H370,2)</f>
        <v>0</v>
      </c>
      <c r="K370" s="176" t="s">
        <v>3</v>
      </c>
      <c r="L370" s="40"/>
      <c r="M370" s="181" t="s">
        <v>3</v>
      </c>
      <c r="N370" s="182" t="s">
        <v>45</v>
      </c>
      <c r="O370" s="73"/>
      <c r="P370" s="183">
        <f>O370*H370</f>
        <v>0</v>
      </c>
      <c r="Q370" s="183">
        <v>0.0050000000000000001</v>
      </c>
      <c r="R370" s="183">
        <f>Q370*H370</f>
        <v>0.01</v>
      </c>
      <c r="S370" s="183">
        <v>0</v>
      </c>
      <c r="T370" s="184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185" t="s">
        <v>163</v>
      </c>
      <c r="AT370" s="185" t="s">
        <v>158</v>
      </c>
      <c r="AU370" s="185" t="s">
        <v>22</v>
      </c>
      <c r="AY370" s="20" t="s">
        <v>156</v>
      </c>
      <c r="BE370" s="186">
        <f>IF(N370="základní",J370,0)</f>
        <v>0</v>
      </c>
      <c r="BF370" s="186">
        <f>IF(N370="snížená",J370,0)</f>
        <v>0</v>
      </c>
      <c r="BG370" s="186">
        <f>IF(N370="zákl. přenesená",J370,0)</f>
        <v>0</v>
      </c>
      <c r="BH370" s="186">
        <f>IF(N370="sníž. přenesená",J370,0)</f>
        <v>0</v>
      </c>
      <c r="BI370" s="186">
        <f>IF(N370="nulová",J370,0)</f>
        <v>0</v>
      </c>
      <c r="BJ370" s="20" t="s">
        <v>81</v>
      </c>
      <c r="BK370" s="186">
        <f>ROUND(I370*H370,2)</f>
        <v>0</v>
      </c>
      <c r="BL370" s="20" t="s">
        <v>163</v>
      </c>
      <c r="BM370" s="185" t="s">
        <v>1552</v>
      </c>
    </row>
    <row r="371" s="2" customFormat="1" ht="16.5" customHeight="1">
      <c r="A371" s="39"/>
      <c r="B371" s="173"/>
      <c r="C371" s="174" t="s">
        <v>571</v>
      </c>
      <c r="D371" s="174" t="s">
        <v>158</v>
      </c>
      <c r="E371" s="175" t="s">
        <v>1553</v>
      </c>
      <c r="F371" s="176" t="s">
        <v>1554</v>
      </c>
      <c r="G371" s="177" t="s">
        <v>1551</v>
      </c>
      <c r="H371" s="178">
        <v>4</v>
      </c>
      <c r="I371" s="179"/>
      <c r="J371" s="180">
        <f>ROUND(I371*H371,2)</f>
        <v>0</v>
      </c>
      <c r="K371" s="176" t="s">
        <v>3</v>
      </c>
      <c r="L371" s="40"/>
      <c r="M371" s="181" t="s">
        <v>3</v>
      </c>
      <c r="N371" s="182" t="s">
        <v>45</v>
      </c>
      <c r="O371" s="73"/>
      <c r="P371" s="183">
        <f>O371*H371</f>
        <v>0</v>
      </c>
      <c r="Q371" s="183">
        <v>0</v>
      </c>
      <c r="R371" s="183">
        <f>Q371*H371</f>
        <v>0</v>
      </c>
      <c r="S371" s="183">
        <v>0</v>
      </c>
      <c r="T371" s="184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185" t="s">
        <v>163</v>
      </c>
      <c r="AT371" s="185" t="s">
        <v>158</v>
      </c>
      <c r="AU371" s="185" t="s">
        <v>22</v>
      </c>
      <c r="AY371" s="20" t="s">
        <v>156</v>
      </c>
      <c r="BE371" s="186">
        <f>IF(N371="základní",J371,0)</f>
        <v>0</v>
      </c>
      <c r="BF371" s="186">
        <f>IF(N371="snížená",J371,0)</f>
        <v>0</v>
      </c>
      <c r="BG371" s="186">
        <f>IF(N371="zákl. přenesená",J371,0)</f>
        <v>0</v>
      </c>
      <c r="BH371" s="186">
        <f>IF(N371="sníž. přenesená",J371,0)</f>
        <v>0</v>
      </c>
      <c r="BI371" s="186">
        <f>IF(N371="nulová",J371,0)</f>
        <v>0</v>
      </c>
      <c r="BJ371" s="20" t="s">
        <v>81</v>
      </c>
      <c r="BK371" s="186">
        <f>ROUND(I371*H371,2)</f>
        <v>0</v>
      </c>
      <c r="BL371" s="20" t="s">
        <v>163</v>
      </c>
      <c r="BM371" s="185" t="s">
        <v>1555</v>
      </c>
    </row>
    <row r="372" s="13" customFormat="1">
      <c r="A372" s="13"/>
      <c r="B372" s="192"/>
      <c r="C372" s="13"/>
      <c r="D372" s="193" t="s">
        <v>167</v>
      </c>
      <c r="E372" s="194" t="s">
        <v>3</v>
      </c>
      <c r="F372" s="195" t="s">
        <v>1556</v>
      </c>
      <c r="G372" s="13"/>
      <c r="H372" s="196">
        <v>4</v>
      </c>
      <c r="I372" s="197"/>
      <c r="J372" s="13"/>
      <c r="K372" s="13"/>
      <c r="L372" s="192"/>
      <c r="M372" s="198"/>
      <c r="N372" s="199"/>
      <c r="O372" s="199"/>
      <c r="P372" s="199"/>
      <c r="Q372" s="199"/>
      <c r="R372" s="199"/>
      <c r="S372" s="199"/>
      <c r="T372" s="200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194" t="s">
        <v>167</v>
      </c>
      <c r="AU372" s="194" t="s">
        <v>22</v>
      </c>
      <c r="AV372" s="13" t="s">
        <v>22</v>
      </c>
      <c r="AW372" s="13" t="s">
        <v>36</v>
      </c>
      <c r="AX372" s="13" t="s">
        <v>74</v>
      </c>
      <c r="AY372" s="194" t="s">
        <v>156</v>
      </c>
    </row>
    <row r="373" s="14" customFormat="1">
      <c r="A373" s="14"/>
      <c r="B373" s="201"/>
      <c r="C373" s="14"/>
      <c r="D373" s="193" t="s">
        <v>167</v>
      </c>
      <c r="E373" s="202" t="s">
        <v>3</v>
      </c>
      <c r="F373" s="203" t="s">
        <v>174</v>
      </c>
      <c r="G373" s="14"/>
      <c r="H373" s="204">
        <v>4</v>
      </c>
      <c r="I373" s="205"/>
      <c r="J373" s="14"/>
      <c r="K373" s="14"/>
      <c r="L373" s="201"/>
      <c r="M373" s="206"/>
      <c r="N373" s="207"/>
      <c r="O373" s="207"/>
      <c r="P373" s="207"/>
      <c r="Q373" s="207"/>
      <c r="R373" s="207"/>
      <c r="S373" s="207"/>
      <c r="T373" s="208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02" t="s">
        <v>167</v>
      </c>
      <c r="AU373" s="202" t="s">
        <v>22</v>
      </c>
      <c r="AV373" s="14" t="s">
        <v>163</v>
      </c>
      <c r="AW373" s="14" t="s">
        <v>36</v>
      </c>
      <c r="AX373" s="14" t="s">
        <v>81</v>
      </c>
      <c r="AY373" s="202" t="s">
        <v>156</v>
      </c>
    </row>
    <row r="374" s="12" customFormat="1" ht="22.8" customHeight="1">
      <c r="A374" s="12"/>
      <c r="B374" s="160"/>
      <c r="C374" s="12"/>
      <c r="D374" s="161" t="s">
        <v>73</v>
      </c>
      <c r="E374" s="171" t="s">
        <v>641</v>
      </c>
      <c r="F374" s="171" t="s">
        <v>642</v>
      </c>
      <c r="G374" s="12"/>
      <c r="H374" s="12"/>
      <c r="I374" s="163"/>
      <c r="J374" s="172">
        <f>BK374</f>
        <v>0</v>
      </c>
      <c r="K374" s="12"/>
      <c r="L374" s="160"/>
      <c r="M374" s="165"/>
      <c r="N374" s="166"/>
      <c r="O374" s="166"/>
      <c r="P374" s="167">
        <f>SUM(P375:P376)</f>
        <v>0</v>
      </c>
      <c r="Q374" s="166"/>
      <c r="R374" s="167">
        <f>SUM(R375:R376)</f>
        <v>0</v>
      </c>
      <c r="S374" s="166"/>
      <c r="T374" s="168">
        <f>SUM(T375:T376)</f>
        <v>0</v>
      </c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R374" s="161" t="s">
        <v>81</v>
      </c>
      <c r="AT374" s="169" t="s">
        <v>73</v>
      </c>
      <c r="AU374" s="169" t="s">
        <v>81</v>
      </c>
      <c r="AY374" s="161" t="s">
        <v>156</v>
      </c>
      <c r="BK374" s="170">
        <f>SUM(BK375:BK376)</f>
        <v>0</v>
      </c>
    </row>
    <row r="375" s="2" customFormat="1" ht="33" customHeight="1">
      <c r="A375" s="39"/>
      <c r="B375" s="173"/>
      <c r="C375" s="174" t="s">
        <v>576</v>
      </c>
      <c r="D375" s="174" t="s">
        <v>158</v>
      </c>
      <c r="E375" s="175" t="s">
        <v>1557</v>
      </c>
      <c r="F375" s="176" t="s">
        <v>1558</v>
      </c>
      <c r="G375" s="177" t="s">
        <v>313</v>
      </c>
      <c r="H375" s="178">
        <v>119.697</v>
      </c>
      <c r="I375" s="179"/>
      <c r="J375" s="180">
        <f>ROUND(I375*H375,2)</f>
        <v>0</v>
      </c>
      <c r="K375" s="176" t="s">
        <v>162</v>
      </c>
      <c r="L375" s="40"/>
      <c r="M375" s="181" t="s">
        <v>3</v>
      </c>
      <c r="N375" s="182" t="s">
        <v>45</v>
      </c>
      <c r="O375" s="73"/>
      <c r="P375" s="183">
        <f>O375*H375</f>
        <v>0</v>
      </c>
      <c r="Q375" s="183">
        <v>0</v>
      </c>
      <c r="R375" s="183">
        <f>Q375*H375</f>
        <v>0</v>
      </c>
      <c r="S375" s="183">
        <v>0</v>
      </c>
      <c r="T375" s="184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185" t="s">
        <v>163</v>
      </c>
      <c r="AT375" s="185" t="s">
        <v>158</v>
      </c>
      <c r="AU375" s="185" t="s">
        <v>22</v>
      </c>
      <c r="AY375" s="20" t="s">
        <v>156</v>
      </c>
      <c r="BE375" s="186">
        <f>IF(N375="základní",J375,0)</f>
        <v>0</v>
      </c>
      <c r="BF375" s="186">
        <f>IF(N375="snížená",J375,0)</f>
        <v>0</v>
      </c>
      <c r="BG375" s="186">
        <f>IF(N375="zákl. přenesená",J375,0)</f>
        <v>0</v>
      </c>
      <c r="BH375" s="186">
        <f>IF(N375="sníž. přenesená",J375,0)</f>
        <v>0</v>
      </c>
      <c r="BI375" s="186">
        <f>IF(N375="nulová",J375,0)</f>
        <v>0</v>
      </c>
      <c r="BJ375" s="20" t="s">
        <v>81</v>
      </c>
      <c r="BK375" s="186">
        <f>ROUND(I375*H375,2)</f>
        <v>0</v>
      </c>
      <c r="BL375" s="20" t="s">
        <v>163</v>
      </c>
      <c r="BM375" s="185" t="s">
        <v>1559</v>
      </c>
    </row>
    <row r="376" s="2" customFormat="1">
      <c r="A376" s="39"/>
      <c r="B376" s="40"/>
      <c r="C376" s="39"/>
      <c r="D376" s="187" t="s">
        <v>165</v>
      </c>
      <c r="E376" s="39"/>
      <c r="F376" s="188" t="s">
        <v>1560</v>
      </c>
      <c r="G376" s="39"/>
      <c r="H376" s="39"/>
      <c r="I376" s="189"/>
      <c r="J376" s="39"/>
      <c r="K376" s="39"/>
      <c r="L376" s="40"/>
      <c r="M376" s="190"/>
      <c r="N376" s="191"/>
      <c r="O376" s="73"/>
      <c r="P376" s="73"/>
      <c r="Q376" s="73"/>
      <c r="R376" s="73"/>
      <c r="S376" s="73"/>
      <c r="T376" s="74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T376" s="20" t="s">
        <v>165</v>
      </c>
      <c r="AU376" s="20" t="s">
        <v>22</v>
      </c>
    </row>
    <row r="377" s="12" customFormat="1" ht="25.92" customHeight="1">
      <c r="A377" s="12"/>
      <c r="B377" s="160"/>
      <c r="C377" s="12"/>
      <c r="D377" s="161" t="s">
        <v>73</v>
      </c>
      <c r="E377" s="162" t="s">
        <v>1561</v>
      </c>
      <c r="F377" s="162" t="s">
        <v>1562</v>
      </c>
      <c r="G377" s="12"/>
      <c r="H377" s="12"/>
      <c r="I377" s="163"/>
      <c r="J377" s="164">
        <f>BK377</f>
        <v>0</v>
      </c>
      <c r="K377" s="12"/>
      <c r="L377" s="160"/>
      <c r="M377" s="165"/>
      <c r="N377" s="166"/>
      <c r="O377" s="166"/>
      <c r="P377" s="167">
        <f>P378+P407+P420</f>
        <v>0</v>
      </c>
      <c r="Q377" s="166"/>
      <c r="R377" s="167">
        <f>R378+R407+R420</f>
        <v>2.1626325</v>
      </c>
      <c r="S377" s="166"/>
      <c r="T377" s="168">
        <f>T378+T407+T420</f>
        <v>0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R377" s="161" t="s">
        <v>22</v>
      </c>
      <c r="AT377" s="169" t="s">
        <v>73</v>
      </c>
      <c r="AU377" s="169" t="s">
        <v>74</v>
      </c>
      <c r="AY377" s="161" t="s">
        <v>156</v>
      </c>
      <c r="BK377" s="170">
        <f>BK378+BK407+BK420</f>
        <v>0</v>
      </c>
    </row>
    <row r="378" s="12" customFormat="1" ht="22.8" customHeight="1">
      <c r="A378" s="12"/>
      <c r="B378" s="160"/>
      <c r="C378" s="12"/>
      <c r="D378" s="161" t="s">
        <v>73</v>
      </c>
      <c r="E378" s="171" t="s">
        <v>1563</v>
      </c>
      <c r="F378" s="171" t="s">
        <v>1564</v>
      </c>
      <c r="G378" s="12"/>
      <c r="H378" s="12"/>
      <c r="I378" s="163"/>
      <c r="J378" s="172">
        <f>BK378</f>
        <v>0</v>
      </c>
      <c r="K378" s="12"/>
      <c r="L378" s="160"/>
      <c r="M378" s="165"/>
      <c r="N378" s="166"/>
      <c r="O378" s="166"/>
      <c r="P378" s="167">
        <f>SUM(P379:P406)</f>
        <v>0</v>
      </c>
      <c r="Q378" s="166"/>
      <c r="R378" s="167">
        <f>SUM(R379:R406)</f>
        <v>0.91610250000000004</v>
      </c>
      <c r="S378" s="166"/>
      <c r="T378" s="168">
        <f>SUM(T379:T406)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161" t="s">
        <v>22</v>
      </c>
      <c r="AT378" s="169" t="s">
        <v>73</v>
      </c>
      <c r="AU378" s="169" t="s">
        <v>81</v>
      </c>
      <c r="AY378" s="161" t="s">
        <v>156</v>
      </c>
      <c r="BK378" s="170">
        <f>SUM(BK379:BK406)</f>
        <v>0</v>
      </c>
    </row>
    <row r="379" s="2" customFormat="1" ht="21.75" customHeight="1">
      <c r="A379" s="39"/>
      <c r="B379" s="173"/>
      <c r="C379" s="174" t="s">
        <v>580</v>
      </c>
      <c r="D379" s="174" t="s">
        <v>158</v>
      </c>
      <c r="E379" s="175" t="s">
        <v>1565</v>
      </c>
      <c r="F379" s="176" t="s">
        <v>1566</v>
      </c>
      <c r="G379" s="177" t="s">
        <v>205</v>
      </c>
      <c r="H379" s="178">
        <v>48.359999999999999</v>
      </c>
      <c r="I379" s="179"/>
      <c r="J379" s="180">
        <f>ROUND(I379*H379,2)</f>
        <v>0</v>
      </c>
      <c r="K379" s="176" t="s">
        <v>162</v>
      </c>
      <c r="L379" s="40"/>
      <c r="M379" s="181" t="s">
        <v>3</v>
      </c>
      <c r="N379" s="182" t="s">
        <v>45</v>
      </c>
      <c r="O379" s="73"/>
      <c r="P379" s="183">
        <f>O379*H379</f>
        <v>0</v>
      </c>
      <c r="Q379" s="183">
        <v>0</v>
      </c>
      <c r="R379" s="183">
        <f>Q379*H379</f>
        <v>0</v>
      </c>
      <c r="S379" s="183">
        <v>0</v>
      </c>
      <c r="T379" s="184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185" t="s">
        <v>254</v>
      </c>
      <c r="AT379" s="185" t="s">
        <v>158</v>
      </c>
      <c r="AU379" s="185" t="s">
        <v>22</v>
      </c>
      <c r="AY379" s="20" t="s">
        <v>156</v>
      </c>
      <c r="BE379" s="186">
        <f>IF(N379="základní",J379,0)</f>
        <v>0</v>
      </c>
      <c r="BF379" s="186">
        <f>IF(N379="snížená",J379,0)</f>
        <v>0</v>
      </c>
      <c r="BG379" s="186">
        <f>IF(N379="zákl. přenesená",J379,0)</f>
        <v>0</v>
      </c>
      <c r="BH379" s="186">
        <f>IF(N379="sníž. přenesená",J379,0)</f>
        <v>0</v>
      </c>
      <c r="BI379" s="186">
        <f>IF(N379="nulová",J379,0)</f>
        <v>0</v>
      </c>
      <c r="BJ379" s="20" t="s">
        <v>81</v>
      </c>
      <c r="BK379" s="186">
        <f>ROUND(I379*H379,2)</f>
        <v>0</v>
      </c>
      <c r="BL379" s="20" t="s">
        <v>254</v>
      </c>
      <c r="BM379" s="185" t="s">
        <v>1567</v>
      </c>
    </row>
    <row r="380" s="2" customFormat="1">
      <c r="A380" s="39"/>
      <c r="B380" s="40"/>
      <c r="C380" s="39"/>
      <c r="D380" s="187" t="s">
        <v>165</v>
      </c>
      <c r="E380" s="39"/>
      <c r="F380" s="188" t="s">
        <v>1568</v>
      </c>
      <c r="G380" s="39"/>
      <c r="H380" s="39"/>
      <c r="I380" s="189"/>
      <c r="J380" s="39"/>
      <c r="K380" s="39"/>
      <c r="L380" s="40"/>
      <c r="M380" s="190"/>
      <c r="N380" s="191"/>
      <c r="O380" s="73"/>
      <c r="P380" s="73"/>
      <c r="Q380" s="73"/>
      <c r="R380" s="73"/>
      <c r="S380" s="73"/>
      <c r="T380" s="74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T380" s="20" t="s">
        <v>165</v>
      </c>
      <c r="AU380" s="20" t="s">
        <v>22</v>
      </c>
    </row>
    <row r="381" s="13" customFormat="1">
      <c r="A381" s="13"/>
      <c r="B381" s="192"/>
      <c r="C381" s="13"/>
      <c r="D381" s="193" t="s">
        <v>167</v>
      </c>
      <c r="E381" s="194" t="s">
        <v>3</v>
      </c>
      <c r="F381" s="195" t="s">
        <v>1569</v>
      </c>
      <c r="G381" s="13"/>
      <c r="H381" s="196">
        <v>48.359999999999999</v>
      </c>
      <c r="I381" s="197"/>
      <c r="J381" s="13"/>
      <c r="K381" s="13"/>
      <c r="L381" s="192"/>
      <c r="M381" s="198"/>
      <c r="N381" s="199"/>
      <c r="O381" s="199"/>
      <c r="P381" s="199"/>
      <c r="Q381" s="199"/>
      <c r="R381" s="199"/>
      <c r="S381" s="199"/>
      <c r="T381" s="200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194" t="s">
        <v>167</v>
      </c>
      <c r="AU381" s="194" t="s">
        <v>22</v>
      </c>
      <c r="AV381" s="13" t="s">
        <v>22</v>
      </c>
      <c r="AW381" s="13" t="s">
        <v>36</v>
      </c>
      <c r="AX381" s="13" t="s">
        <v>74</v>
      </c>
      <c r="AY381" s="194" t="s">
        <v>156</v>
      </c>
    </row>
    <row r="382" s="14" customFormat="1">
      <c r="A382" s="14"/>
      <c r="B382" s="201"/>
      <c r="C382" s="14"/>
      <c r="D382" s="193" t="s">
        <v>167</v>
      </c>
      <c r="E382" s="202" t="s">
        <v>3</v>
      </c>
      <c r="F382" s="203" t="s">
        <v>174</v>
      </c>
      <c r="G382" s="14"/>
      <c r="H382" s="204">
        <v>48.359999999999999</v>
      </c>
      <c r="I382" s="205"/>
      <c r="J382" s="14"/>
      <c r="K382" s="14"/>
      <c r="L382" s="201"/>
      <c r="M382" s="206"/>
      <c r="N382" s="207"/>
      <c r="O382" s="207"/>
      <c r="P382" s="207"/>
      <c r="Q382" s="207"/>
      <c r="R382" s="207"/>
      <c r="S382" s="207"/>
      <c r="T382" s="208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02" t="s">
        <v>167</v>
      </c>
      <c r="AU382" s="202" t="s">
        <v>22</v>
      </c>
      <c r="AV382" s="14" t="s">
        <v>163</v>
      </c>
      <c r="AW382" s="14" t="s">
        <v>36</v>
      </c>
      <c r="AX382" s="14" t="s">
        <v>81</v>
      </c>
      <c r="AY382" s="202" t="s">
        <v>156</v>
      </c>
    </row>
    <row r="383" s="2" customFormat="1" ht="21.75" customHeight="1">
      <c r="A383" s="39"/>
      <c r="B383" s="173"/>
      <c r="C383" s="174" t="s">
        <v>585</v>
      </c>
      <c r="D383" s="174" t="s">
        <v>158</v>
      </c>
      <c r="E383" s="175" t="s">
        <v>1570</v>
      </c>
      <c r="F383" s="176" t="s">
        <v>1571</v>
      </c>
      <c r="G383" s="177" t="s">
        <v>205</v>
      </c>
      <c r="H383" s="178">
        <v>230.24000000000001</v>
      </c>
      <c r="I383" s="179"/>
      <c r="J383" s="180">
        <f>ROUND(I383*H383,2)</f>
        <v>0</v>
      </c>
      <c r="K383" s="176" t="s">
        <v>162</v>
      </c>
      <c r="L383" s="40"/>
      <c r="M383" s="181" t="s">
        <v>3</v>
      </c>
      <c r="N383" s="182" t="s">
        <v>45</v>
      </c>
      <c r="O383" s="73"/>
      <c r="P383" s="183">
        <f>O383*H383</f>
        <v>0</v>
      </c>
      <c r="Q383" s="183">
        <v>0</v>
      </c>
      <c r="R383" s="183">
        <f>Q383*H383</f>
        <v>0</v>
      </c>
      <c r="S383" s="183">
        <v>0</v>
      </c>
      <c r="T383" s="184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185" t="s">
        <v>254</v>
      </c>
      <c r="AT383" s="185" t="s">
        <v>158</v>
      </c>
      <c r="AU383" s="185" t="s">
        <v>22</v>
      </c>
      <c r="AY383" s="20" t="s">
        <v>156</v>
      </c>
      <c r="BE383" s="186">
        <f>IF(N383="základní",J383,0)</f>
        <v>0</v>
      </c>
      <c r="BF383" s="186">
        <f>IF(N383="snížená",J383,0)</f>
        <v>0</v>
      </c>
      <c r="BG383" s="186">
        <f>IF(N383="zákl. přenesená",J383,0)</f>
        <v>0</v>
      </c>
      <c r="BH383" s="186">
        <f>IF(N383="sníž. přenesená",J383,0)</f>
        <v>0</v>
      </c>
      <c r="BI383" s="186">
        <f>IF(N383="nulová",J383,0)</f>
        <v>0</v>
      </c>
      <c r="BJ383" s="20" t="s">
        <v>81</v>
      </c>
      <c r="BK383" s="186">
        <f>ROUND(I383*H383,2)</f>
        <v>0</v>
      </c>
      <c r="BL383" s="20" t="s">
        <v>254</v>
      </c>
      <c r="BM383" s="185" t="s">
        <v>1572</v>
      </c>
    </row>
    <row r="384" s="2" customFormat="1">
      <c r="A384" s="39"/>
      <c r="B384" s="40"/>
      <c r="C384" s="39"/>
      <c r="D384" s="187" t="s">
        <v>165</v>
      </c>
      <c r="E384" s="39"/>
      <c r="F384" s="188" t="s">
        <v>1573</v>
      </c>
      <c r="G384" s="39"/>
      <c r="H384" s="39"/>
      <c r="I384" s="189"/>
      <c r="J384" s="39"/>
      <c r="K384" s="39"/>
      <c r="L384" s="40"/>
      <c r="M384" s="190"/>
      <c r="N384" s="191"/>
      <c r="O384" s="73"/>
      <c r="P384" s="73"/>
      <c r="Q384" s="73"/>
      <c r="R384" s="73"/>
      <c r="S384" s="73"/>
      <c r="T384" s="74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T384" s="20" t="s">
        <v>165</v>
      </c>
      <c r="AU384" s="20" t="s">
        <v>22</v>
      </c>
    </row>
    <row r="385" s="13" customFormat="1">
      <c r="A385" s="13"/>
      <c r="B385" s="192"/>
      <c r="C385" s="13"/>
      <c r="D385" s="193" t="s">
        <v>167</v>
      </c>
      <c r="E385" s="194" t="s">
        <v>3</v>
      </c>
      <c r="F385" s="195" t="s">
        <v>1574</v>
      </c>
      <c r="G385" s="13"/>
      <c r="H385" s="196">
        <v>147.36000000000001</v>
      </c>
      <c r="I385" s="197"/>
      <c r="J385" s="13"/>
      <c r="K385" s="13"/>
      <c r="L385" s="192"/>
      <c r="M385" s="198"/>
      <c r="N385" s="199"/>
      <c r="O385" s="199"/>
      <c r="P385" s="199"/>
      <c r="Q385" s="199"/>
      <c r="R385" s="199"/>
      <c r="S385" s="199"/>
      <c r="T385" s="200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194" t="s">
        <v>167</v>
      </c>
      <c r="AU385" s="194" t="s">
        <v>22</v>
      </c>
      <c r="AV385" s="13" t="s">
        <v>22</v>
      </c>
      <c r="AW385" s="13" t="s">
        <v>36</v>
      </c>
      <c r="AX385" s="13" t="s">
        <v>74</v>
      </c>
      <c r="AY385" s="194" t="s">
        <v>156</v>
      </c>
    </row>
    <row r="386" s="13" customFormat="1">
      <c r="A386" s="13"/>
      <c r="B386" s="192"/>
      <c r="C386" s="13"/>
      <c r="D386" s="193" t="s">
        <v>167</v>
      </c>
      <c r="E386" s="194" t="s">
        <v>3</v>
      </c>
      <c r="F386" s="195" t="s">
        <v>1575</v>
      </c>
      <c r="G386" s="13"/>
      <c r="H386" s="196">
        <v>82.879999999999995</v>
      </c>
      <c r="I386" s="197"/>
      <c r="J386" s="13"/>
      <c r="K386" s="13"/>
      <c r="L386" s="192"/>
      <c r="M386" s="198"/>
      <c r="N386" s="199"/>
      <c r="O386" s="199"/>
      <c r="P386" s="199"/>
      <c r="Q386" s="199"/>
      <c r="R386" s="199"/>
      <c r="S386" s="199"/>
      <c r="T386" s="200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194" t="s">
        <v>167</v>
      </c>
      <c r="AU386" s="194" t="s">
        <v>22</v>
      </c>
      <c r="AV386" s="13" t="s">
        <v>22</v>
      </c>
      <c r="AW386" s="13" t="s">
        <v>36</v>
      </c>
      <c r="AX386" s="13" t="s">
        <v>74</v>
      </c>
      <c r="AY386" s="194" t="s">
        <v>156</v>
      </c>
    </row>
    <row r="387" s="14" customFormat="1">
      <c r="A387" s="14"/>
      <c r="B387" s="201"/>
      <c r="C387" s="14"/>
      <c r="D387" s="193" t="s">
        <v>167</v>
      </c>
      <c r="E387" s="202" t="s">
        <v>3</v>
      </c>
      <c r="F387" s="203" t="s">
        <v>174</v>
      </c>
      <c r="G387" s="14"/>
      <c r="H387" s="204">
        <v>230.24000000000001</v>
      </c>
      <c r="I387" s="205"/>
      <c r="J387" s="14"/>
      <c r="K387" s="14"/>
      <c r="L387" s="201"/>
      <c r="M387" s="206"/>
      <c r="N387" s="207"/>
      <c r="O387" s="207"/>
      <c r="P387" s="207"/>
      <c r="Q387" s="207"/>
      <c r="R387" s="207"/>
      <c r="S387" s="207"/>
      <c r="T387" s="208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02" t="s">
        <v>167</v>
      </c>
      <c r="AU387" s="202" t="s">
        <v>22</v>
      </c>
      <c r="AV387" s="14" t="s">
        <v>163</v>
      </c>
      <c r="AW387" s="14" t="s">
        <v>36</v>
      </c>
      <c r="AX387" s="14" t="s">
        <v>81</v>
      </c>
      <c r="AY387" s="202" t="s">
        <v>156</v>
      </c>
    </row>
    <row r="388" s="2" customFormat="1" ht="16.5" customHeight="1">
      <c r="A388" s="39"/>
      <c r="B388" s="173"/>
      <c r="C388" s="217" t="s">
        <v>589</v>
      </c>
      <c r="D388" s="217" t="s">
        <v>249</v>
      </c>
      <c r="E388" s="218" t="s">
        <v>1576</v>
      </c>
      <c r="F388" s="219" t="s">
        <v>1577</v>
      </c>
      <c r="G388" s="220" t="s">
        <v>313</v>
      </c>
      <c r="H388" s="221">
        <v>0.095000000000000001</v>
      </c>
      <c r="I388" s="222"/>
      <c r="J388" s="223">
        <f>ROUND(I388*H388,2)</f>
        <v>0</v>
      </c>
      <c r="K388" s="219" t="s">
        <v>162</v>
      </c>
      <c r="L388" s="224"/>
      <c r="M388" s="225" t="s">
        <v>3</v>
      </c>
      <c r="N388" s="226" t="s">
        <v>45</v>
      </c>
      <c r="O388" s="73"/>
      <c r="P388" s="183">
        <f>O388*H388</f>
        <v>0</v>
      </c>
      <c r="Q388" s="183">
        <v>1</v>
      </c>
      <c r="R388" s="183">
        <f>Q388*H388</f>
        <v>0.095000000000000001</v>
      </c>
      <c r="S388" s="183">
        <v>0</v>
      </c>
      <c r="T388" s="184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185" t="s">
        <v>355</v>
      </c>
      <c r="AT388" s="185" t="s">
        <v>249</v>
      </c>
      <c r="AU388" s="185" t="s">
        <v>22</v>
      </c>
      <c r="AY388" s="20" t="s">
        <v>156</v>
      </c>
      <c r="BE388" s="186">
        <f>IF(N388="základní",J388,0)</f>
        <v>0</v>
      </c>
      <c r="BF388" s="186">
        <f>IF(N388="snížená",J388,0)</f>
        <v>0</v>
      </c>
      <c r="BG388" s="186">
        <f>IF(N388="zákl. přenesená",J388,0)</f>
        <v>0</v>
      </c>
      <c r="BH388" s="186">
        <f>IF(N388="sníž. přenesená",J388,0)</f>
        <v>0</v>
      </c>
      <c r="BI388" s="186">
        <f>IF(N388="nulová",J388,0)</f>
        <v>0</v>
      </c>
      <c r="BJ388" s="20" t="s">
        <v>81</v>
      </c>
      <c r="BK388" s="186">
        <f>ROUND(I388*H388,2)</f>
        <v>0</v>
      </c>
      <c r="BL388" s="20" t="s">
        <v>254</v>
      </c>
      <c r="BM388" s="185" t="s">
        <v>1578</v>
      </c>
    </row>
    <row r="389" s="13" customFormat="1">
      <c r="A389" s="13"/>
      <c r="B389" s="192"/>
      <c r="C389" s="13"/>
      <c r="D389" s="193" t="s">
        <v>167</v>
      </c>
      <c r="E389" s="194" t="s">
        <v>3</v>
      </c>
      <c r="F389" s="195" t="s">
        <v>1579</v>
      </c>
      <c r="G389" s="13"/>
      <c r="H389" s="196">
        <v>278.60000000000002</v>
      </c>
      <c r="I389" s="197"/>
      <c r="J389" s="13"/>
      <c r="K389" s="13"/>
      <c r="L389" s="192"/>
      <c r="M389" s="198"/>
      <c r="N389" s="199"/>
      <c r="O389" s="199"/>
      <c r="P389" s="199"/>
      <c r="Q389" s="199"/>
      <c r="R389" s="199"/>
      <c r="S389" s="199"/>
      <c r="T389" s="200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194" t="s">
        <v>167</v>
      </c>
      <c r="AU389" s="194" t="s">
        <v>22</v>
      </c>
      <c r="AV389" s="13" t="s">
        <v>22</v>
      </c>
      <c r="AW389" s="13" t="s">
        <v>36</v>
      </c>
      <c r="AX389" s="13" t="s">
        <v>74</v>
      </c>
      <c r="AY389" s="194" t="s">
        <v>156</v>
      </c>
    </row>
    <row r="390" s="14" customFormat="1">
      <c r="A390" s="14"/>
      <c r="B390" s="201"/>
      <c r="C390" s="14"/>
      <c r="D390" s="193" t="s">
        <v>167</v>
      </c>
      <c r="E390" s="202" t="s">
        <v>3</v>
      </c>
      <c r="F390" s="203" t="s">
        <v>174</v>
      </c>
      <c r="G390" s="14"/>
      <c r="H390" s="204">
        <v>278.60000000000002</v>
      </c>
      <c r="I390" s="205"/>
      <c r="J390" s="14"/>
      <c r="K390" s="14"/>
      <c r="L390" s="201"/>
      <c r="M390" s="206"/>
      <c r="N390" s="207"/>
      <c r="O390" s="207"/>
      <c r="P390" s="207"/>
      <c r="Q390" s="207"/>
      <c r="R390" s="207"/>
      <c r="S390" s="207"/>
      <c r="T390" s="208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02" t="s">
        <v>167</v>
      </c>
      <c r="AU390" s="202" t="s">
        <v>22</v>
      </c>
      <c r="AV390" s="14" t="s">
        <v>163</v>
      </c>
      <c r="AW390" s="14" t="s">
        <v>36</v>
      </c>
      <c r="AX390" s="14" t="s">
        <v>74</v>
      </c>
      <c r="AY390" s="202" t="s">
        <v>156</v>
      </c>
    </row>
    <row r="391" s="13" customFormat="1">
      <c r="A391" s="13"/>
      <c r="B391" s="192"/>
      <c r="C391" s="13"/>
      <c r="D391" s="193" t="s">
        <v>167</v>
      </c>
      <c r="E391" s="194" t="s">
        <v>3</v>
      </c>
      <c r="F391" s="195" t="s">
        <v>1580</v>
      </c>
      <c r="G391" s="13"/>
      <c r="H391" s="196">
        <v>0.095000000000000001</v>
      </c>
      <c r="I391" s="197"/>
      <c r="J391" s="13"/>
      <c r="K391" s="13"/>
      <c r="L391" s="192"/>
      <c r="M391" s="198"/>
      <c r="N391" s="199"/>
      <c r="O391" s="199"/>
      <c r="P391" s="199"/>
      <c r="Q391" s="199"/>
      <c r="R391" s="199"/>
      <c r="S391" s="199"/>
      <c r="T391" s="200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194" t="s">
        <v>167</v>
      </c>
      <c r="AU391" s="194" t="s">
        <v>22</v>
      </c>
      <c r="AV391" s="13" t="s">
        <v>22</v>
      </c>
      <c r="AW391" s="13" t="s">
        <v>36</v>
      </c>
      <c r="AX391" s="13" t="s">
        <v>81</v>
      </c>
      <c r="AY391" s="194" t="s">
        <v>156</v>
      </c>
    </row>
    <row r="392" s="2" customFormat="1" ht="16.5" customHeight="1">
      <c r="A392" s="39"/>
      <c r="B392" s="173"/>
      <c r="C392" s="174" t="s">
        <v>594</v>
      </c>
      <c r="D392" s="174" t="s">
        <v>158</v>
      </c>
      <c r="E392" s="175" t="s">
        <v>1581</v>
      </c>
      <c r="F392" s="176" t="s">
        <v>1582</v>
      </c>
      <c r="G392" s="177" t="s">
        <v>205</v>
      </c>
      <c r="H392" s="178">
        <v>24.18</v>
      </c>
      <c r="I392" s="179"/>
      <c r="J392" s="180">
        <f>ROUND(I392*H392,2)</f>
        <v>0</v>
      </c>
      <c r="K392" s="176" t="s">
        <v>162</v>
      </c>
      <c r="L392" s="40"/>
      <c r="M392" s="181" t="s">
        <v>3</v>
      </c>
      <c r="N392" s="182" t="s">
        <v>45</v>
      </c>
      <c r="O392" s="73"/>
      <c r="P392" s="183">
        <f>O392*H392</f>
        <v>0</v>
      </c>
      <c r="Q392" s="183">
        <v>0.00040000000000000002</v>
      </c>
      <c r="R392" s="183">
        <f>Q392*H392</f>
        <v>0.009672</v>
      </c>
      <c r="S392" s="183">
        <v>0</v>
      </c>
      <c r="T392" s="184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185" t="s">
        <v>254</v>
      </c>
      <c r="AT392" s="185" t="s">
        <v>158</v>
      </c>
      <c r="AU392" s="185" t="s">
        <v>22</v>
      </c>
      <c r="AY392" s="20" t="s">
        <v>156</v>
      </c>
      <c r="BE392" s="186">
        <f>IF(N392="základní",J392,0)</f>
        <v>0</v>
      </c>
      <c r="BF392" s="186">
        <f>IF(N392="snížená",J392,0)</f>
        <v>0</v>
      </c>
      <c r="BG392" s="186">
        <f>IF(N392="zákl. přenesená",J392,0)</f>
        <v>0</v>
      </c>
      <c r="BH392" s="186">
        <f>IF(N392="sníž. přenesená",J392,0)</f>
        <v>0</v>
      </c>
      <c r="BI392" s="186">
        <f>IF(N392="nulová",J392,0)</f>
        <v>0</v>
      </c>
      <c r="BJ392" s="20" t="s">
        <v>81</v>
      </c>
      <c r="BK392" s="186">
        <f>ROUND(I392*H392,2)</f>
        <v>0</v>
      </c>
      <c r="BL392" s="20" t="s">
        <v>254</v>
      </c>
      <c r="BM392" s="185" t="s">
        <v>1583</v>
      </c>
    </row>
    <row r="393" s="2" customFormat="1">
      <c r="A393" s="39"/>
      <c r="B393" s="40"/>
      <c r="C393" s="39"/>
      <c r="D393" s="187" t="s">
        <v>165</v>
      </c>
      <c r="E393" s="39"/>
      <c r="F393" s="188" t="s">
        <v>1584</v>
      </c>
      <c r="G393" s="39"/>
      <c r="H393" s="39"/>
      <c r="I393" s="189"/>
      <c r="J393" s="39"/>
      <c r="K393" s="39"/>
      <c r="L393" s="40"/>
      <c r="M393" s="190"/>
      <c r="N393" s="191"/>
      <c r="O393" s="73"/>
      <c r="P393" s="73"/>
      <c r="Q393" s="73"/>
      <c r="R393" s="73"/>
      <c r="S393" s="73"/>
      <c r="T393" s="74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20" t="s">
        <v>165</v>
      </c>
      <c r="AU393" s="20" t="s">
        <v>22</v>
      </c>
    </row>
    <row r="394" s="13" customFormat="1">
      <c r="A394" s="13"/>
      <c r="B394" s="192"/>
      <c r="C394" s="13"/>
      <c r="D394" s="193" t="s">
        <v>167</v>
      </c>
      <c r="E394" s="194" t="s">
        <v>3</v>
      </c>
      <c r="F394" s="195" t="s">
        <v>1585</v>
      </c>
      <c r="G394" s="13"/>
      <c r="H394" s="196">
        <v>24.18</v>
      </c>
      <c r="I394" s="197"/>
      <c r="J394" s="13"/>
      <c r="K394" s="13"/>
      <c r="L394" s="192"/>
      <c r="M394" s="198"/>
      <c r="N394" s="199"/>
      <c r="O394" s="199"/>
      <c r="P394" s="199"/>
      <c r="Q394" s="199"/>
      <c r="R394" s="199"/>
      <c r="S394" s="199"/>
      <c r="T394" s="200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194" t="s">
        <v>167</v>
      </c>
      <c r="AU394" s="194" t="s">
        <v>22</v>
      </c>
      <c r="AV394" s="13" t="s">
        <v>22</v>
      </c>
      <c r="AW394" s="13" t="s">
        <v>36</v>
      </c>
      <c r="AX394" s="13" t="s">
        <v>74</v>
      </c>
      <c r="AY394" s="194" t="s">
        <v>156</v>
      </c>
    </row>
    <row r="395" s="14" customFormat="1">
      <c r="A395" s="14"/>
      <c r="B395" s="201"/>
      <c r="C395" s="14"/>
      <c r="D395" s="193" t="s">
        <v>167</v>
      </c>
      <c r="E395" s="202" t="s">
        <v>3</v>
      </c>
      <c r="F395" s="203" t="s">
        <v>174</v>
      </c>
      <c r="G395" s="14"/>
      <c r="H395" s="204">
        <v>24.18</v>
      </c>
      <c r="I395" s="205"/>
      <c r="J395" s="14"/>
      <c r="K395" s="14"/>
      <c r="L395" s="201"/>
      <c r="M395" s="206"/>
      <c r="N395" s="207"/>
      <c r="O395" s="207"/>
      <c r="P395" s="207"/>
      <c r="Q395" s="207"/>
      <c r="R395" s="207"/>
      <c r="S395" s="207"/>
      <c r="T395" s="208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02" t="s">
        <v>167</v>
      </c>
      <c r="AU395" s="202" t="s">
        <v>22</v>
      </c>
      <c r="AV395" s="14" t="s">
        <v>163</v>
      </c>
      <c r="AW395" s="14" t="s">
        <v>36</v>
      </c>
      <c r="AX395" s="14" t="s">
        <v>81</v>
      </c>
      <c r="AY395" s="202" t="s">
        <v>156</v>
      </c>
    </row>
    <row r="396" s="2" customFormat="1" ht="16.5" customHeight="1">
      <c r="A396" s="39"/>
      <c r="B396" s="173"/>
      <c r="C396" s="174" t="s">
        <v>598</v>
      </c>
      <c r="D396" s="174" t="s">
        <v>158</v>
      </c>
      <c r="E396" s="175" t="s">
        <v>1586</v>
      </c>
      <c r="F396" s="176" t="s">
        <v>1587</v>
      </c>
      <c r="G396" s="177" t="s">
        <v>205</v>
      </c>
      <c r="H396" s="178">
        <v>115.12000000000001</v>
      </c>
      <c r="I396" s="179"/>
      <c r="J396" s="180">
        <f>ROUND(I396*H396,2)</f>
        <v>0</v>
      </c>
      <c r="K396" s="176" t="s">
        <v>162</v>
      </c>
      <c r="L396" s="40"/>
      <c r="M396" s="181" t="s">
        <v>3</v>
      </c>
      <c r="N396" s="182" t="s">
        <v>45</v>
      </c>
      <c r="O396" s="73"/>
      <c r="P396" s="183">
        <f>O396*H396</f>
        <v>0</v>
      </c>
      <c r="Q396" s="183">
        <v>0.00040000000000000002</v>
      </c>
      <c r="R396" s="183">
        <f>Q396*H396</f>
        <v>0.046048000000000006</v>
      </c>
      <c r="S396" s="183">
        <v>0</v>
      </c>
      <c r="T396" s="184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185" t="s">
        <v>254</v>
      </c>
      <c r="AT396" s="185" t="s">
        <v>158</v>
      </c>
      <c r="AU396" s="185" t="s">
        <v>22</v>
      </c>
      <c r="AY396" s="20" t="s">
        <v>156</v>
      </c>
      <c r="BE396" s="186">
        <f>IF(N396="základní",J396,0)</f>
        <v>0</v>
      </c>
      <c r="BF396" s="186">
        <f>IF(N396="snížená",J396,0)</f>
        <v>0</v>
      </c>
      <c r="BG396" s="186">
        <f>IF(N396="zákl. přenesená",J396,0)</f>
        <v>0</v>
      </c>
      <c r="BH396" s="186">
        <f>IF(N396="sníž. přenesená",J396,0)</f>
        <v>0</v>
      </c>
      <c r="BI396" s="186">
        <f>IF(N396="nulová",J396,0)</f>
        <v>0</v>
      </c>
      <c r="BJ396" s="20" t="s">
        <v>81</v>
      </c>
      <c r="BK396" s="186">
        <f>ROUND(I396*H396,2)</f>
        <v>0</v>
      </c>
      <c r="BL396" s="20" t="s">
        <v>254</v>
      </c>
      <c r="BM396" s="185" t="s">
        <v>1588</v>
      </c>
    </row>
    <row r="397" s="2" customFormat="1">
      <c r="A397" s="39"/>
      <c r="B397" s="40"/>
      <c r="C397" s="39"/>
      <c r="D397" s="187" t="s">
        <v>165</v>
      </c>
      <c r="E397" s="39"/>
      <c r="F397" s="188" t="s">
        <v>1589</v>
      </c>
      <c r="G397" s="39"/>
      <c r="H397" s="39"/>
      <c r="I397" s="189"/>
      <c r="J397" s="39"/>
      <c r="K397" s="39"/>
      <c r="L397" s="40"/>
      <c r="M397" s="190"/>
      <c r="N397" s="191"/>
      <c r="O397" s="73"/>
      <c r="P397" s="73"/>
      <c r="Q397" s="73"/>
      <c r="R397" s="73"/>
      <c r="S397" s="73"/>
      <c r="T397" s="74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T397" s="20" t="s">
        <v>165</v>
      </c>
      <c r="AU397" s="20" t="s">
        <v>22</v>
      </c>
    </row>
    <row r="398" s="13" customFormat="1">
      <c r="A398" s="13"/>
      <c r="B398" s="192"/>
      <c r="C398" s="13"/>
      <c r="D398" s="193" t="s">
        <v>167</v>
      </c>
      <c r="E398" s="194" t="s">
        <v>3</v>
      </c>
      <c r="F398" s="195" t="s">
        <v>1590</v>
      </c>
      <c r="G398" s="13"/>
      <c r="H398" s="196">
        <v>73.680000000000007</v>
      </c>
      <c r="I398" s="197"/>
      <c r="J398" s="13"/>
      <c r="K398" s="13"/>
      <c r="L398" s="192"/>
      <c r="M398" s="198"/>
      <c r="N398" s="199"/>
      <c r="O398" s="199"/>
      <c r="P398" s="199"/>
      <c r="Q398" s="199"/>
      <c r="R398" s="199"/>
      <c r="S398" s="199"/>
      <c r="T398" s="200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194" t="s">
        <v>167</v>
      </c>
      <c r="AU398" s="194" t="s">
        <v>22</v>
      </c>
      <c r="AV398" s="13" t="s">
        <v>22</v>
      </c>
      <c r="AW398" s="13" t="s">
        <v>36</v>
      </c>
      <c r="AX398" s="13" t="s">
        <v>74</v>
      </c>
      <c r="AY398" s="194" t="s">
        <v>156</v>
      </c>
    </row>
    <row r="399" s="13" customFormat="1">
      <c r="A399" s="13"/>
      <c r="B399" s="192"/>
      <c r="C399" s="13"/>
      <c r="D399" s="193" t="s">
        <v>167</v>
      </c>
      <c r="E399" s="194" t="s">
        <v>3</v>
      </c>
      <c r="F399" s="195" t="s">
        <v>1591</v>
      </c>
      <c r="G399" s="13"/>
      <c r="H399" s="196">
        <v>41.439999999999998</v>
      </c>
      <c r="I399" s="197"/>
      <c r="J399" s="13"/>
      <c r="K399" s="13"/>
      <c r="L399" s="192"/>
      <c r="M399" s="198"/>
      <c r="N399" s="199"/>
      <c r="O399" s="199"/>
      <c r="P399" s="199"/>
      <c r="Q399" s="199"/>
      <c r="R399" s="199"/>
      <c r="S399" s="199"/>
      <c r="T399" s="200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194" t="s">
        <v>167</v>
      </c>
      <c r="AU399" s="194" t="s">
        <v>22</v>
      </c>
      <c r="AV399" s="13" t="s">
        <v>22</v>
      </c>
      <c r="AW399" s="13" t="s">
        <v>36</v>
      </c>
      <c r="AX399" s="13" t="s">
        <v>74</v>
      </c>
      <c r="AY399" s="194" t="s">
        <v>156</v>
      </c>
    </row>
    <row r="400" s="14" customFormat="1">
      <c r="A400" s="14"/>
      <c r="B400" s="201"/>
      <c r="C400" s="14"/>
      <c r="D400" s="193" t="s">
        <v>167</v>
      </c>
      <c r="E400" s="202" t="s">
        <v>3</v>
      </c>
      <c r="F400" s="203" t="s">
        <v>174</v>
      </c>
      <c r="G400" s="14"/>
      <c r="H400" s="204">
        <v>115.12000000000001</v>
      </c>
      <c r="I400" s="205"/>
      <c r="J400" s="14"/>
      <c r="K400" s="14"/>
      <c r="L400" s="201"/>
      <c r="M400" s="206"/>
      <c r="N400" s="207"/>
      <c r="O400" s="207"/>
      <c r="P400" s="207"/>
      <c r="Q400" s="207"/>
      <c r="R400" s="207"/>
      <c r="S400" s="207"/>
      <c r="T400" s="208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02" t="s">
        <v>167</v>
      </c>
      <c r="AU400" s="202" t="s">
        <v>22</v>
      </c>
      <c r="AV400" s="14" t="s">
        <v>163</v>
      </c>
      <c r="AW400" s="14" t="s">
        <v>36</v>
      </c>
      <c r="AX400" s="14" t="s">
        <v>81</v>
      </c>
      <c r="AY400" s="202" t="s">
        <v>156</v>
      </c>
    </row>
    <row r="401" s="2" customFormat="1" ht="16.5" customHeight="1">
      <c r="A401" s="39"/>
      <c r="B401" s="173"/>
      <c r="C401" s="217" t="s">
        <v>603</v>
      </c>
      <c r="D401" s="217" t="s">
        <v>249</v>
      </c>
      <c r="E401" s="218" t="s">
        <v>1592</v>
      </c>
      <c r="F401" s="219" t="s">
        <v>1593</v>
      </c>
      <c r="G401" s="220" t="s">
        <v>205</v>
      </c>
      <c r="H401" s="221">
        <v>170.08500000000001</v>
      </c>
      <c r="I401" s="222"/>
      <c r="J401" s="223">
        <f>ROUND(I401*H401,2)</f>
        <v>0</v>
      </c>
      <c r="K401" s="219" t="s">
        <v>3</v>
      </c>
      <c r="L401" s="224"/>
      <c r="M401" s="225" t="s">
        <v>3</v>
      </c>
      <c r="N401" s="226" t="s">
        <v>45</v>
      </c>
      <c r="O401" s="73"/>
      <c r="P401" s="183">
        <f>O401*H401</f>
        <v>0</v>
      </c>
      <c r="Q401" s="183">
        <v>0.0044999999999999997</v>
      </c>
      <c r="R401" s="183">
        <f>Q401*H401</f>
        <v>0.76538249999999997</v>
      </c>
      <c r="S401" s="183">
        <v>0</v>
      </c>
      <c r="T401" s="184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185" t="s">
        <v>355</v>
      </c>
      <c r="AT401" s="185" t="s">
        <v>249</v>
      </c>
      <c r="AU401" s="185" t="s">
        <v>22</v>
      </c>
      <c r="AY401" s="20" t="s">
        <v>156</v>
      </c>
      <c r="BE401" s="186">
        <f>IF(N401="základní",J401,0)</f>
        <v>0</v>
      </c>
      <c r="BF401" s="186">
        <f>IF(N401="snížená",J401,0)</f>
        <v>0</v>
      </c>
      <c r="BG401" s="186">
        <f>IF(N401="zákl. přenesená",J401,0)</f>
        <v>0</v>
      </c>
      <c r="BH401" s="186">
        <f>IF(N401="sníž. přenesená",J401,0)</f>
        <v>0</v>
      </c>
      <c r="BI401" s="186">
        <f>IF(N401="nulová",J401,0)</f>
        <v>0</v>
      </c>
      <c r="BJ401" s="20" t="s">
        <v>81</v>
      </c>
      <c r="BK401" s="186">
        <f>ROUND(I401*H401,2)</f>
        <v>0</v>
      </c>
      <c r="BL401" s="20" t="s">
        <v>254</v>
      </c>
      <c r="BM401" s="185" t="s">
        <v>1594</v>
      </c>
    </row>
    <row r="402" s="13" customFormat="1">
      <c r="A402" s="13"/>
      <c r="B402" s="192"/>
      <c r="C402" s="13"/>
      <c r="D402" s="193" t="s">
        <v>167</v>
      </c>
      <c r="E402" s="194" t="s">
        <v>3</v>
      </c>
      <c r="F402" s="195" t="s">
        <v>1595</v>
      </c>
      <c r="G402" s="13"/>
      <c r="H402" s="196">
        <v>139.30000000000001</v>
      </c>
      <c r="I402" s="197"/>
      <c r="J402" s="13"/>
      <c r="K402" s="13"/>
      <c r="L402" s="192"/>
      <c r="M402" s="198"/>
      <c r="N402" s="199"/>
      <c r="O402" s="199"/>
      <c r="P402" s="199"/>
      <c r="Q402" s="199"/>
      <c r="R402" s="199"/>
      <c r="S402" s="199"/>
      <c r="T402" s="200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194" t="s">
        <v>167</v>
      </c>
      <c r="AU402" s="194" t="s">
        <v>22</v>
      </c>
      <c r="AV402" s="13" t="s">
        <v>22</v>
      </c>
      <c r="AW402" s="13" t="s">
        <v>36</v>
      </c>
      <c r="AX402" s="13" t="s">
        <v>74</v>
      </c>
      <c r="AY402" s="194" t="s">
        <v>156</v>
      </c>
    </row>
    <row r="403" s="14" customFormat="1">
      <c r="A403" s="14"/>
      <c r="B403" s="201"/>
      <c r="C403" s="14"/>
      <c r="D403" s="193" t="s">
        <v>167</v>
      </c>
      <c r="E403" s="202" t="s">
        <v>3</v>
      </c>
      <c r="F403" s="203" t="s">
        <v>174</v>
      </c>
      <c r="G403" s="14"/>
      <c r="H403" s="204">
        <v>139.30000000000001</v>
      </c>
      <c r="I403" s="205"/>
      <c r="J403" s="14"/>
      <c r="K403" s="14"/>
      <c r="L403" s="201"/>
      <c r="M403" s="206"/>
      <c r="N403" s="207"/>
      <c r="O403" s="207"/>
      <c r="P403" s="207"/>
      <c r="Q403" s="207"/>
      <c r="R403" s="207"/>
      <c r="S403" s="207"/>
      <c r="T403" s="208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02" t="s">
        <v>167</v>
      </c>
      <c r="AU403" s="202" t="s">
        <v>22</v>
      </c>
      <c r="AV403" s="14" t="s">
        <v>163</v>
      </c>
      <c r="AW403" s="14" t="s">
        <v>36</v>
      </c>
      <c r="AX403" s="14" t="s">
        <v>74</v>
      </c>
      <c r="AY403" s="202" t="s">
        <v>156</v>
      </c>
    </row>
    <row r="404" s="13" customFormat="1">
      <c r="A404" s="13"/>
      <c r="B404" s="192"/>
      <c r="C404" s="13"/>
      <c r="D404" s="193" t="s">
        <v>167</v>
      </c>
      <c r="E404" s="194" t="s">
        <v>3</v>
      </c>
      <c r="F404" s="195" t="s">
        <v>1596</v>
      </c>
      <c r="G404" s="13"/>
      <c r="H404" s="196">
        <v>170.08500000000001</v>
      </c>
      <c r="I404" s="197"/>
      <c r="J404" s="13"/>
      <c r="K404" s="13"/>
      <c r="L404" s="192"/>
      <c r="M404" s="198"/>
      <c r="N404" s="199"/>
      <c r="O404" s="199"/>
      <c r="P404" s="199"/>
      <c r="Q404" s="199"/>
      <c r="R404" s="199"/>
      <c r="S404" s="199"/>
      <c r="T404" s="200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194" t="s">
        <v>167</v>
      </c>
      <c r="AU404" s="194" t="s">
        <v>22</v>
      </c>
      <c r="AV404" s="13" t="s">
        <v>22</v>
      </c>
      <c r="AW404" s="13" t="s">
        <v>36</v>
      </c>
      <c r="AX404" s="13" t="s">
        <v>81</v>
      </c>
      <c r="AY404" s="194" t="s">
        <v>156</v>
      </c>
    </row>
    <row r="405" s="2" customFormat="1" ht="24.15" customHeight="1">
      <c r="A405" s="39"/>
      <c r="B405" s="173"/>
      <c r="C405" s="174" t="s">
        <v>607</v>
      </c>
      <c r="D405" s="174" t="s">
        <v>158</v>
      </c>
      <c r="E405" s="175" t="s">
        <v>1597</v>
      </c>
      <c r="F405" s="176" t="s">
        <v>1598</v>
      </c>
      <c r="G405" s="177" t="s">
        <v>313</v>
      </c>
      <c r="H405" s="178">
        <v>0.91600000000000004</v>
      </c>
      <c r="I405" s="179"/>
      <c r="J405" s="180">
        <f>ROUND(I405*H405,2)</f>
        <v>0</v>
      </c>
      <c r="K405" s="176" t="s">
        <v>162</v>
      </c>
      <c r="L405" s="40"/>
      <c r="M405" s="181" t="s">
        <v>3</v>
      </c>
      <c r="N405" s="182" t="s">
        <v>45</v>
      </c>
      <c r="O405" s="73"/>
      <c r="P405" s="183">
        <f>O405*H405</f>
        <v>0</v>
      </c>
      <c r="Q405" s="183">
        <v>0</v>
      </c>
      <c r="R405" s="183">
        <f>Q405*H405</f>
        <v>0</v>
      </c>
      <c r="S405" s="183">
        <v>0</v>
      </c>
      <c r="T405" s="184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185" t="s">
        <v>254</v>
      </c>
      <c r="AT405" s="185" t="s">
        <v>158</v>
      </c>
      <c r="AU405" s="185" t="s">
        <v>22</v>
      </c>
      <c r="AY405" s="20" t="s">
        <v>156</v>
      </c>
      <c r="BE405" s="186">
        <f>IF(N405="základní",J405,0)</f>
        <v>0</v>
      </c>
      <c r="BF405" s="186">
        <f>IF(N405="snížená",J405,0)</f>
        <v>0</v>
      </c>
      <c r="BG405" s="186">
        <f>IF(N405="zákl. přenesená",J405,0)</f>
        <v>0</v>
      </c>
      <c r="BH405" s="186">
        <f>IF(N405="sníž. přenesená",J405,0)</f>
        <v>0</v>
      </c>
      <c r="BI405" s="186">
        <f>IF(N405="nulová",J405,0)</f>
        <v>0</v>
      </c>
      <c r="BJ405" s="20" t="s">
        <v>81</v>
      </c>
      <c r="BK405" s="186">
        <f>ROUND(I405*H405,2)</f>
        <v>0</v>
      </c>
      <c r="BL405" s="20" t="s">
        <v>254</v>
      </c>
      <c r="BM405" s="185" t="s">
        <v>1599</v>
      </c>
    </row>
    <row r="406" s="2" customFormat="1">
      <c r="A406" s="39"/>
      <c r="B406" s="40"/>
      <c r="C406" s="39"/>
      <c r="D406" s="187" t="s">
        <v>165</v>
      </c>
      <c r="E406" s="39"/>
      <c r="F406" s="188" t="s">
        <v>1600</v>
      </c>
      <c r="G406" s="39"/>
      <c r="H406" s="39"/>
      <c r="I406" s="189"/>
      <c r="J406" s="39"/>
      <c r="K406" s="39"/>
      <c r="L406" s="40"/>
      <c r="M406" s="190"/>
      <c r="N406" s="191"/>
      <c r="O406" s="73"/>
      <c r="P406" s="73"/>
      <c r="Q406" s="73"/>
      <c r="R406" s="73"/>
      <c r="S406" s="73"/>
      <c r="T406" s="74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T406" s="20" t="s">
        <v>165</v>
      </c>
      <c r="AU406" s="20" t="s">
        <v>22</v>
      </c>
    </row>
    <row r="407" s="12" customFormat="1" ht="22.8" customHeight="1">
      <c r="A407" s="12"/>
      <c r="B407" s="160"/>
      <c r="C407" s="12"/>
      <c r="D407" s="161" t="s">
        <v>73</v>
      </c>
      <c r="E407" s="171" t="s">
        <v>1601</v>
      </c>
      <c r="F407" s="171" t="s">
        <v>1602</v>
      </c>
      <c r="G407" s="12"/>
      <c r="H407" s="12"/>
      <c r="I407" s="163"/>
      <c r="J407" s="172">
        <f>BK407</f>
        <v>0</v>
      </c>
      <c r="K407" s="12"/>
      <c r="L407" s="160"/>
      <c r="M407" s="165"/>
      <c r="N407" s="166"/>
      <c r="O407" s="166"/>
      <c r="P407" s="167">
        <f>SUM(P408:P419)</f>
        <v>0</v>
      </c>
      <c r="Q407" s="166"/>
      <c r="R407" s="167">
        <f>SUM(R408:R419)</f>
        <v>0.10453</v>
      </c>
      <c r="S407" s="166"/>
      <c r="T407" s="168">
        <f>SUM(T408:T419)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161" t="s">
        <v>22</v>
      </c>
      <c r="AT407" s="169" t="s">
        <v>73</v>
      </c>
      <c r="AU407" s="169" t="s">
        <v>81</v>
      </c>
      <c r="AY407" s="161" t="s">
        <v>156</v>
      </c>
      <c r="BK407" s="170">
        <f>SUM(BK408:BK419)</f>
        <v>0</v>
      </c>
    </row>
    <row r="408" s="2" customFormat="1" ht="16.5" customHeight="1">
      <c r="A408" s="39"/>
      <c r="B408" s="173"/>
      <c r="C408" s="174" t="s">
        <v>611</v>
      </c>
      <c r="D408" s="174" t="s">
        <v>158</v>
      </c>
      <c r="E408" s="175" t="s">
        <v>1603</v>
      </c>
      <c r="F408" s="176" t="s">
        <v>1604</v>
      </c>
      <c r="G408" s="177" t="s">
        <v>161</v>
      </c>
      <c r="H408" s="178">
        <v>4</v>
      </c>
      <c r="I408" s="179"/>
      <c r="J408" s="180">
        <f>ROUND(I408*H408,2)</f>
        <v>0</v>
      </c>
      <c r="K408" s="176" t="s">
        <v>162</v>
      </c>
      <c r="L408" s="40"/>
      <c r="M408" s="181" t="s">
        <v>3</v>
      </c>
      <c r="N408" s="182" t="s">
        <v>45</v>
      </c>
      <c r="O408" s="73"/>
      <c r="P408" s="183">
        <f>O408*H408</f>
        <v>0</v>
      </c>
      <c r="Q408" s="183">
        <v>0.00034000000000000002</v>
      </c>
      <c r="R408" s="183">
        <f>Q408*H408</f>
        <v>0.0013600000000000001</v>
      </c>
      <c r="S408" s="183">
        <v>0</v>
      </c>
      <c r="T408" s="184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185" t="s">
        <v>254</v>
      </c>
      <c r="AT408" s="185" t="s">
        <v>158</v>
      </c>
      <c r="AU408" s="185" t="s">
        <v>22</v>
      </c>
      <c r="AY408" s="20" t="s">
        <v>156</v>
      </c>
      <c r="BE408" s="186">
        <f>IF(N408="základní",J408,0)</f>
        <v>0</v>
      </c>
      <c r="BF408" s="186">
        <f>IF(N408="snížená",J408,0)</f>
        <v>0</v>
      </c>
      <c r="BG408" s="186">
        <f>IF(N408="zákl. přenesená",J408,0)</f>
        <v>0</v>
      </c>
      <c r="BH408" s="186">
        <f>IF(N408="sníž. přenesená",J408,0)</f>
        <v>0</v>
      </c>
      <c r="BI408" s="186">
        <f>IF(N408="nulová",J408,0)</f>
        <v>0</v>
      </c>
      <c r="BJ408" s="20" t="s">
        <v>81</v>
      </c>
      <c r="BK408" s="186">
        <f>ROUND(I408*H408,2)</f>
        <v>0</v>
      </c>
      <c r="BL408" s="20" t="s">
        <v>254</v>
      </c>
      <c r="BM408" s="185" t="s">
        <v>1605</v>
      </c>
    </row>
    <row r="409" s="2" customFormat="1">
      <c r="A409" s="39"/>
      <c r="B409" s="40"/>
      <c r="C409" s="39"/>
      <c r="D409" s="187" t="s">
        <v>165</v>
      </c>
      <c r="E409" s="39"/>
      <c r="F409" s="188" t="s">
        <v>1606</v>
      </c>
      <c r="G409" s="39"/>
      <c r="H409" s="39"/>
      <c r="I409" s="189"/>
      <c r="J409" s="39"/>
      <c r="K409" s="39"/>
      <c r="L409" s="40"/>
      <c r="M409" s="190"/>
      <c r="N409" s="191"/>
      <c r="O409" s="73"/>
      <c r="P409" s="73"/>
      <c r="Q409" s="73"/>
      <c r="R409" s="73"/>
      <c r="S409" s="73"/>
      <c r="T409" s="74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20" t="s">
        <v>165</v>
      </c>
      <c r="AU409" s="20" t="s">
        <v>22</v>
      </c>
    </row>
    <row r="410" s="13" customFormat="1">
      <c r="A410" s="13"/>
      <c r="B410" s="192"/>
      <c r="C410" s="13"/>
      <c r="D410" s="193" t="s">
        <v>167</v>
      </c>
      <c r="E410" s="194" t="s">
        <v>3</v>
      </c>
      <c r="F410" s="195" t="s">
        <v>1607</v>
      </c>
      <c r="G410" s="13"/>
      <c r="H410" s="196">
        <v>4</v>
      </c>
      <c r="I410" s="197"/>
      <c r="J410" s="13"/>
      <c r="K410" s="13"/>
      <c r="L410" s="192"/>
      <c r="M410" s="198"/>
      <c r="N410" s="199"/>
      <c r="O410" s="199"/>
      <c r="P410" s="199"/>
      <c r="Q410" s="199"/>
      <c r="R410" s="199"/>
      <c r="S410" s="199"/>
      <c r="T410" s="200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194" t="s">
        <v>167</v>
      </c>
      <c r="AU410" s="194" t="s">
        <v>22</v>
      </c>
      <c r="AV410" s="13" t="s">
        <v>22</v>
      </c>
      <c r="AW410" s="13" t="s">
        <v>36</v>
      </c>
      <c r="AX410" s="13" t="s">
        <v>74</v>
      </c>
      <c r="AY410" s="194" t="s">
        <v>156</v>
      </c>
    </row>
    <row r="411" s="14" customFormat="1">
      <c r="A411" s="14"/>
      <c r="B411" s="201"/>
      <c r="C411" s="14"/>
      <c r="D411" s="193" t="s">
        <v>167</v>
      </c>
      <c r="E411" s="202" t="s">
        <v>3</v>
      </c>
      <c r="F411" s="203" t="s">
        <v>174</v>
      </c>
      <c r="G411" s="14"/>
      <c r="H411" s="204">
        <v>4</v>
      </c>
      <c r="I411" s="205"/>
      <c r="J411" s="14"/>
      <c r="K411" s="14"/>
      <c r="L411" s="201"/>
      <c r="M411" s="206"/>
      <c r="N411" s="207"/>
      <c r="O411" s="207"/>
      <c r="P411" s="207"/>
      <c r="Q411" s="207"/>
      <c r="R411" s="207"/>
      <c r="S411" s="207"/>
      <c r="T411" s="208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02" t="s">
        <v>167</v>
      </c>
      <c r="AU411" s="202" t="s">
        <v>22</v>
      </c>
      <c r="AV411" s="14" t="s">
        <v>163</v>
      </c>
      <c r="AW411" s="14" t="s">
        <v>36</v>
      </c>
      <c r="AX411" s="14" t="s">
        <v>81</v>
      </c>
      <c r="AY411" s="202" t="s">
        <v>156</v>
      </c>
    </row>
    <row r="412" s="2" customFormat="1" ht="16.5" customHeight="1">
      <c r="A412" s="39"/>
      <c r="B412" s="173"/>
      <c r="C412" s="174" t="s">
        <v>616</v>
      </c>
      <c r="D412" s="174" t="s">
        <v>158</v>
      </c>
      <c r="E412" s="175" t="s">
        <v>1608</v>
      </c>
      <c r="F412" s="176" t="s">
        <v>1609</v>
      </c>
      <c r="G412" s="177" t="s">
        <v>1610</v>
      </c>
      <c r="H412" s="178">
        <v>2</v>
      </c>
      <c r="I412" s="179"/>
      <c r="J412" s="180">
        <f>ROUND(I412*H412,2)</f>
        <v>0</v>
      </c>
      <c r="K412" s="176" t="s">
        <v>3</v>
      </c>
      <c r="L412" s="40"/>
      <c r="M412" s="181" t="s">
        <v>3</v>
      </c>
      <c r="N412" s="182" t="s">
        <v>45</v>
      </c>
      <c r="O412" s="73"/>
      <c r="P412" s="183">
        <f>O412*H412</f>
        <v>0</v>
      </c>
      <c r="Q412" s="183">
        <v>0.015810000000000001</v>
      </c>
      <c r="R412" s="183">
        <f>Q412*H412</f>
        <v>0.031620000000000002</v>
      </c>
      <c r="S412" s="183">
        <v>0</v>
      </c>
      <c r="T412" s="184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185" t="s">
        <v>254</v>
      </c>
      <c r="AT412" s="185" t="s">
        <v>158</v>
      </c>
      <c r="AU412" s="185" t="s">
        <v>22</v>
      </c>
      <c r="AY412" s="20" t="s">
        <v>156</v>
      </c>
      <c r="BE412" s="186">
        <f>IF(N412="základní",J412,0)</f>
        <v>0</v>
      </c>
      <c r="BF412" s="186">
        <f>IF(N412="snížená",J412,0)</f>
        <v>0</v>
      </c>
      <c r="BG412" s="186">
        <f>IF(N412="zákl. přenesená",J412,0)</f>
        <v>0</v>
      </c>
      <c r="BH412" s="186">
        <f>IF(N412="sníž. přenesená",J412,0)</f>
        <v>0</v>
      </c>
      <c r="BI412" s="186">
        <f>IF(N412="nulová",J412,0)</f>
        <v>0</v>
      </c>
      <c r="BJ412" s="20" t="s">
        <v>81</v>
      </c>
      <c r="BK412" s="186">
        <f>ROUND(I412*H412,2)</f>
        <v>0</v>
      </c>
      <c r="BL412" s="20" t="s">
        <v>254</v>
      </c>
      <c r="BM412" s="185" t="s">
        <v>1611</v>
      </c>
    </row>
    <row r="413" s="2" customFormat="1" ht="16.5" customHeight="1">
      <c r="A413" s="39"/>
      <c r="B413" s="173"/>
      <c r="C413" s="174" t="s">
        <v>620</v>
      </c>
      <c r="D413" s="174" t="s">
        <v>158</v>
      </c>
      <c r="E413" s="175" t="s">
        <v>1612</v>
      </c>
      <c r="F413" s="176" t="s">
        <v>1613</v>
      </c>
      <c r="G413" s="177" t="s">
        <v>161</v>
      </c>
      <c r="H413" s="178">
        <v>15</v>
      </c>
      <c r="I413" s="179"/>
      <c r="J413" s="180">
        <f>ROUND(I413*H413,2)</f>
        <v>0</v>
      </c>
      <c r="K413" s="176" t="s">
        <v>3</v>
      </c>
      <c r="L413" s="40"/>
      <c r="M413" s="181" t="s">
        <v>3</v>
      </c>
      <c r="N413" s="182" t="s">
        <v>45</v>
      </c>
      <c r="O413" s="73"/>
      <c r="P413" s="183">
        <f>O413*H413</f>
        <v>0</v>
      </c>
      <c r="Q413" s="183">
        <v>0.00052999999999999998</v>
      </c>
      <c r="R413" s="183">
        <f>Q413*H413</f>
        <v>0.0079500000000000005</v>
      </c>
      <c r="S413" s="183">
        <v>0</v>
      </c>
      <c r="T413" s="184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185" t="s">
        <v>254</v>
      </c>
      <c r="AT413" s="185" t="s">
        <v>158</v>
      </c>
      <c r="AU413" s="185" t="s">
        <v>22</v>
      </c>
      <c r="AY413" s="20" t="s">
        <v>156</v>
      </c>
      <c r="BE413" s="186">
        <f>IF(N413="základní",J413,0)</f>
        <v>0</v>
      </c>
      <c r="BF413" s="186">
        <f>IF(N413="snížená",J413,0)</f>
        <v>0</v>
      </c>
      <c r="BG413" s="186">
        <f>IF(N413="zákl. přenesená",J413,0)</f>
        <v>0</v>
      </c>
      <c r="BH413" s="186">
        <f>IF(N413="sníž. přenesená",J413,0)</f>
        <v>0</v>
      </c>
      <c r="BI413" s="186">
        <f>IF(N413="nulová",J413,0)</f>
        <v>0</v>
      </c>
      <c r="BJ413" s="20" t="s">
        <v>81</v>
      </c>
      <c r="BK413" s="186">
        <f>ROUND(I413*H413,2)</f>
        <v>0</v>
      </c>
      <c r="BL413" s="20" t="s">
        <v>254</v>
      </c>
      <c r="BM413" s="185" t="s">
        <v>1614</v>
      </c>
    </row>
    <row r="414" s="13" customFormat="1">
      <c r="A414" s="13"/>
      <c r="B414" s="192"/>
      <c r="C414" s="13"/>
      <c r="D414" s="193" t="s">
        <v>167</v>
      </c>
      <c r="E414" s="194" t="s">
        <v>3</v>
      </c>
      <c r="F414" s="195" t="s">
        <v>1615</v>
      </c>
      <c r="G414" s="13"/>
      <c r="H414" s="196">
        <v>15</v>
      </c>
      <c r="I414" s="197"/>
      <c r="J414" s="13"/>
      <c r="K414" s="13"/>
      <c r="L414" s="192"/>
      <c r="M414" s="198"/>
      <c r="N414" s="199"/>
      <c r="O414" s="199"/>
      <c r="P414" s="199"/>
      <c r="Q414" s="199"/>
      <c r="R414" s="199"/>
      <c r="S414" s="199"/>
      <c r="T414" s="200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194" t="s">
        <v>167</v>
      </c>
      <c r="AU414" s="194" t="s">
        <v>22</v>
      </c>
      <c r="AV414" s="13" t="s">
        <v>22</v>
      </c>
      <c r="AW414" s="13" t="s">
        <v>36</v>
      </c>
      <c r="AX414" s="13" t="s">
        <v>74</v>
      </c>
      <c r="AY414" s="194" t="s">
        <v>156</v>
      </c>
    </row>
    <row r="415" s="14" customFormat="1">
      <c r="A415" s="14"/>
      <c r="B415" s="201"/>
      <c r="C415" s="14"/>
      <c r="D415" s="193" t="s">
        <v>167</v>
      </c>
      <c r="E415" s="202" t="s">
        <v>3</v>
      </c>
      <c r="F415" s="203" t="s">
        <v>174</v>
      </c>
      <c r="G415" s="14"/>
      <c r="H415" s="204">
        <v>15</v>
      </c>
      <c r="I415" s="205"/>
      <c r="J415" s="14"/>
      <c r="K415" s="14"/>
      <c r="L415" s="201"/>
      <c r="M415" s="206"/>
      <c r="N415" s="207"/>
      <c r="O415" s="207"/>
      <c r="P415" s="207"/>
      <c r="Q415" s="207"/>
      <c r="R415" s="207"/>
      <c r="S415" s="207"/>
      <c r="T415" s="208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02" t="s">
        <v>167</v>
      </c>
      <c r="AU415" s="202" t="s">
        <v>22</v>
      </c>
      <c r="AV415" s="14" t="s">
        <v>163</v>
      </c>
      <c r="AW415" s="14" t="s">
        <v>36</v>
      </c>
      <c r="AX415" s="14" t="s">
        <v>81</v>
      </c>
      <c r="AY415" s="202" t="s">
        <v>156</v>
      </c>
    </row>
    <row r="416" s="2" customFormat="1" ht="16.5" customHeight="1">
      <c r="A416" s="39"/>
      <c r="B416" s="173"/>
      <c r="C416" s="174" t="s">
        <v>624</v>
      </c>
      <c r="D416" s="174" t="s">
        <v>158</v>
      </c>
      <c r="E416" s="175" t="s">
        <v>1616</v>
      </c>
      <c r="F416" s="176" t="s">
        <v>1617</v>
      </c>
      <c r="G416" s="177" t="s">
        <v>384</v>
      </c>
      <c r="H416" s="178">
        <v>2</v>
      </c>
      <c r="I416" s="179"/>
      <c r="J416" s="180">
        <f>ROUND(I416*H416,2)</f>
        <v>0</v>
      </c>
      <c r="K416" s="176" t="s">
        <v>3</v>
      </c>
      <c r="L416" s="40"/>
      <c r="M416" s="181" t="s">
        <v>3</v>
      </c>
      <c r="N416" s="182" t="s">
        <v>45</v>
      </c>
      <c r="O416" s="73"/>
      <c r="P416" s="183">
        <f>O416*H416</f>
        <v>0</v>
      </c>
      <c r="Q416" s="183">
        <v>0.00265</v>
      </c>
      <c r="R416" s="183">
        <f>Q416*H416</f>
        <v>0.0053</v>
      </c>
      <c r="S416" s="183">
        <v>0</v>
      </c>
      <c r="T416" s="184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185" t="s">
        <v>254</v>
      </c>
      <c r="AT416" s="185" t="s">
        <v>158</v>
      </c>
      <c r="AU416" s="185" t="s">
        <v>22</v>
      </c>
      <c r="AY416" s="20" t="s">
        <v>156</v>
      </c>
      <c r="BE416" s="186">
        <f>IF(N416="základní",J416,0)</f>
        <v>0</v>
      </c>
      <c r="BF416" s="186">
        <f>IF(N416="snížená",J416,0)</f>
        <v>0</v>
      </c>
      <c r="BG416" s="186">
        <f>IF(N416="zákl. přenesená",J416,0)</f>
        <v>0</v>
      </c>
      <c r="BH416" s="186">
        <f>IF(N416="sníž. přenesená",J416,0)</f>
        <v>0</v>
      </c>
      <c r="BI416" s="186">
        <f>IF(N416="nulová",J416,0)</f>
        <v>0</v>
      </c>
      <c r="BJ416" s="20" t="s">
        <v>81</v>
      </c>
      <c r="BK416" s="186">
        <f>ROUND(I416*H416,2)</f>
        <v>0</v>
      </c>
      <c r="BL416" s="20" t="s">
        <v>254</v>
      </c>
      <c r="BM416" s="185" t="s">
        <v>1618</v>
      </c>
    </row>
    <row r="417" s="2" customFormat="1" ht="16.5" customHeight="1">
      <c r="A417" s="39"/>
      <c r="B417" s="173"/>
      <c r="C417" s="217" t="s">
        <v>629</v>
      </c>
      <c r="D417" s="217" t="s">
        <v>249</v>
      </c>
      <c r="E417" s="218" t="s">
        <v>1619</v>
      </c>
      <c r="F417" s="219" t="s">
        <v>1620</v>
      </c>
      <c r="G417" s="220" t="s">
        <v>384</v>
      </c>
      <c r="H417" s="221">
        <v>2</v>
      </c>
      <c r="I417" s="222"/>
      <c r="J417" s="223">
        <f>ROUND(I417*H417,2)</f>
        <v>0</v>
      </c>
      <c r="K417" s="219" t="s">
        <v>3</v>
      </c>
      <c r="L417" s="224"/>
      <c r="M417" s="225" t="s">
        <v>3</v>
      </c>
      <c r="N417" s="226" t="s">
        <v>45</v>
      </c>
      <c r="O417" s="73"/>
      <c r="P417" s="183">
        <f>O417*H417</f>
        <v>0</v>
      </c>
      <c r="Q417" s="183">
        <v>0.029149999999999999</v>
      </c>
      <c r="R417" s="183">
        <f>Q417*H417</f>
        <v>0.058299999999999998</v>
      </c>
      <c r="S417" s="183">
        <v>0</v>
      </c>
      <c r="T417" s="184">
        <f>S417*H417</f>
        <v>0</v>
      </c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R417" s="185" t="s">
        <v>355</v>
      </c>
      <c r="AT417" s="185" t="s">
        <v>249</v>
      </c>
      <c r="AU417" s="185" t="s">
        <v>22</v>
      </c>
      <c r="AY417" s="20" t="s">
        <v>156</v>
      </c>
      <c r="BE417" s="186">
        <f>IF(N417="základní",J417,0)</f>
        <v>0</v>
      </c>
      <c r="BF417" s="186">
        <f>IF(N417="snížená",J417,0)</f>
        <v>0</v>
      </c>
      <c r="BG417" s="186">
        <f>IF(N417="zákl. přenesená",J417,0)</f>
        <v>0</v>
      </c>
      <c r="BH417" s="186">
        <f>IF(N417="sníž. přenesená",J417,0)</f>
        <v>0</v>
      </c>
      <c r="BI417" s="186">
        <f>IF(N417="nulová",J417,0)</f>
        <v>0</v>
      </c>
      <c r="BJ417" s="20" t="s">
        <v>81</v>
      </c>
      <c r="BK417" s="186">
        <f>ROUND(I417*H417,2)</f>
        <v>0</v>
      </c>
      <c r="BL417" s="20" t="s">
        <v>254</v>
      </c>
      <c r="BM417" s="185" t="s">
        <v>1621</v>
      </c>
    </row>
    <row r="418" s="2" customFormat="1" ht="24.15" customHeight="1">
      <c r="A418" s="39"/>
      <c r="B418" s="173"/>
      <c r="C418" s="174" t="s">
        <v>635</v>
      </c>
      <c r="D418" s="174" t="s">
        <v>158</v>
      </c>
      <c r="E418" s="175" t="s">
        <v>1622</v>
      </c>
      <c r="F418" s="176" t="s">
        <v>1623</v>
      </c>
      <c r="G418" s="177" t="s">
        <v>313</v>
      </c>
      <c r="H418" s="178">
        <v>0.105</v>
      </c>
      <c r="I418" s="179"/>
      <c r="J418" s="180">
        <f>ROUND(I418*H418,2)</f>
        <v>0</v>
      </c>
      <c r="K418" s="176" t="s">
        <v>162</v>
      </c>
      <c r="L418" s="40"/>
      <c r="M418" s="181" t="s">
        <v>3</v>
      </c>
      <c r="N418" s="182" t="s">
        <v>45</v>
      </c>
      <c r="O418" s="73"/>
      <c r="P418" s="183">
        <f>O418*H418</f>
        <v>0</v>
      </c>
      <c r="Q418" s="183">
        <v>0</v>
      </c>
      <c r="R418" s="183">
        <f>Q418*H418</f>
        <v>0</v>
      </c>
      <c r="S418" s="183">
        <v>0</v>
      </c>
      <c r="T418" s="184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185" t="s">
        <v>254</v>
      </c>
      <c r="AT418" s="185" t="s">
        <v>158</v>
      </c>
      <c r="AU418" s="185" t="s">
        <v>22</v>
      </c>
      <c r="AY418" s="20" t="s">
        <v>156</v>
      </c>
      <c r="BE418" s="186">
        <f>IF(N418="základní",J418,0)</f>
        <v>0</v>
      </c>
      <c r="BF418" s="186">
        <f>IF(N418="snížená",J418,0)</f>
        <v>0</v>
      </c>
      <c r="BG418" s="186">
        <f>IF(N418="zákl. přenesená",J418,0)</f>
        <v>0</v>
      </c>
      <c r="BH418" s="186">
        <f>IF(N418="sníž. přenesená",J418,0)</f>
        <v>0</v>
      </c>
      <c r="BI418" s="186">
        <f>IF(N418="nulová",J418,0)</f>
        <v>0</v>
      </c>
      <c r="BJ418" s="20" t="s">
        <v>81</v>
      </c>
      <c r="BK418" s="186">
        <f>ROUND(I418*H418,2)</f>
        <v>0</v>
      </c>
      <c r="BL418" s="20" t="s">
        <v>254</v>
      </c>
      <c r="BM418" s="185" t="s">
        <v>1624</v>
      </c>
    </row>
    <row r="419" s="2" customFormat="1">
      <c r="A419" s="39"/>
      <c r="B419" s="40"/>
      <c r="C419" s="39"/>
      <c r="D419" s="187" t="s">
        <v>165</v>
      </c>
      <c r="E419" s="39"/>
      <c r="F419" s="188" t="s">
        <v>1625</v>
      </c>
      <c r="G419" s="39"/>
      <c r="H419" s="39"/>
      <c r="I419" s="189"/>
      <c r="J419" s="39"/>
      <c r="K419" s="39"/>
      <c r="L419" s="40"/>
      <c r="M419" s="190"/>
      <c r="N419" s="191"/>
      <c r="O419" s="73"/>
      <c r="P419" s="73"/>
      <c r="Q419" s="73"/>
      <c r="R419" s="73"/>
      <c r="S419" s="73"/>
      <c r="T419" s="74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20" t="s">
        <v>165</v>
      </c>
      <c r="AU419" s="20" t="s">
        <v>22</v>
      </c>
    </row>
    <row r="420" s="12" customFormat="1" ht="22.8" customHeight="1">
      <c r="A420" s="12"/>
      <c r="B420" s="160"/>
      <c r="C420" s="12"/>
      <c r="D420" s="161" t="s">
        <v>73</v>
      </c>
      <c r="E420" s="171" t="s">
        <v>1626</v>
      </c>
      <c r="F420" s="171" t="s">
        <v>1627</v>
      </c>
      <c r="G420" s="12"/>
      <c r="H420" s="12"/>
      <c r="I420" s="163"/>
      <c r="J420" s="172">
        <f>BK420</f>
        <v>0</v>
      </c>
      <c r="K420" s="12"/>
      <c r="L420" s="160"/>
      <c r="M420" s="165"/>
      <c r="N420" s="166"/>
      <c r="O420" s="166"/>
      <c r="P420" s="167">
        <f>SUM(P421:P430)</f>
        <v>0</v>
      </c>
      <c r="Q420" s="166"/>
      <c r="R420" s="167">
        <f>SUM(R421:R430)</f>
        <v>1.1420000000000001</v>
      </c>
      <c r="S420" s="166"/>
      <c r="T420" s="168">
        <f>SUM(T421:T430)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161" t="s">
        <v>22</v>
      </c>
      <c r="AT420" s="169" t="s">
        <v>73</v>
      </c>
      <c r="AU420" s="169" t="s">
        <v>81</v>
      </c>
      <c r="AY420" s="161" t="s">
        <v>156</v>
      </c>
      <c r="BK420" s="170">
        <f>SUM(BK421:BK430)</f>
        <v>0</v>
      </c>
    </row>
    <row r="421" s="2" customFormat="1" ht="16.5" customHeight="1">
      <c r="A421" s="39"/>
      <c r="B421" s="173"/>
      <c r="C421" s="174" t="s">
        <v>643</v>
      </c>
      <c r="D421" s="174" t="s">
        <v>158</v>
      </c>
      <c r="E421" s="175" t="s">
        <v>1628</v>
      </c>
      <c r="F421" s="176" t="s">
        <v>1629</v>
      </c>
      <c r="G421" s="177" t="s">
        <v>384</v>
      </c>
      <c r="H421" s="178">
        <v>2</v>
      </c>
      <c r="I421" s="179"/>
      <c r="J421" s="180">
        <f>ROUND(I421*H421,2)</f>
        <v>0</v>
      </c>
      <c r="K421" s="176" t="s">
        <v>3</v>
      </c>
      <c r="L421" s="40"/>
      <c r="M421" s="181" t="s">
        <v>3</v>
      </c>
      <c r="N421" s="182" t="s">
        <v>45</v>
      </c>
      <c r="O421" s="73"/>
      <c r="P421" s="183">
        <f>O421*H421</f>
        <v>0</v>
      </c>
      <c r="Q421" s="183">
        <v>0</v>
      </c>
      <c r="R421" s="183">
        <f>Q421*H421</f>
        <v>0</v>
      </c>
      <c r="S421" s="183">
        <v>0</v>
      </c>
      <c r="T421" s="184">
        <f>S421*H421</f>
        <v>0</v>
      </c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R421" s="185" t="s">
        <v>254</v>
      </c>
      <c r="AT421" s="185" t="s">
        <v>158</v>
      </c>
      <c r="AU421" s="185" t="s">
        <v>22</v>
      </c>
      <c r="AY421" s="20" t="s">
        <v>156</v>
      </c>
      <c r="BE421" s="186">
        <f>IF(N421="základní",J421,0)</f>
        <v>0</v>
      </c>
      <c r="BF421" s="186">
        <f>IF(N421="snížená",J421,0)</f>
        <v>0</v>
      </c>
      <c r="BG421" s="186">
        <f>IF(N421="zákl. přenesená",J421,0)</f>
        <v>0</v>
      </c>
      <c r="BH421" s="186">
        <f>IF(N421="sníž. přenesená",J421,0)</f>
        <v>0</v>
      </c>
      <c r="BI421" s="186">
        <f>IF(N421="nulová",J421,0)</f>
        <v>0</v>
      </c>
      <c r="BJ421" s="20" t="s">
        <v>81</v>
      </c>
      <c r="BK421" s="186">
        <f>ROUND(I421*H421,2)</f>
        <v>0</v>
      </c>
      <c r="BL421" s="20" t="s">
        <v>254</v>
      </c>
      <c r="BM421" s="185" t="s">
        <v>1630</v>
      </c>
    </row>
    <row r="422" s="2" customFormat="1" ht="16.5" customHeight="1">
      <c r="A422" s="39"/>
      <c r="B422" s="173"/>
      <c r="C422" s="217" t="s">
        <v>874</v>
      </c>
      <c r="D422" s="217" t="s">
        <v>249</v>
      </c>
      <c r="E422" s="218" t="s">
        <v>1631</v>
      </c>
      <c r="F422" s="219" t="s">
        <v>1632</v>
      </c>
      <c r="G422" s="220" t="s">
        <v>384</v>
      </c>
      <c r="H422" s="221">
        <v>2</v>
      </c>
      <c r="I422" s="222"/>
      <c r="J422" s="223">
        <f>ROUND(I422*H422,2)</f>
        <v>0</v>
      </c>
      <c r="K422" s="219" t="s">
        <v>3</v>
      </c>
      <c r="L422" s="224"/>
      <c r="M422" s="225" t="s">
        <v>3</v>
      </c>
      <c r="N422" s="226" t="s">
        <v>45</v>
      </c>
      <c r="O422" s="73"/>
      <c r="P422" s="183">
        <f>O422*H422</f>
        <v>0</v>
      </c>
      <c r="Q422" s="183">
        <v>0.021000000000000001</v>
      </c>
      <c r="R422" s="183">
        <f>Q422*H422</f>
        <v>0.042000000000000003</v>
      </c>
      <c r="S422" s="183">
        <v>0</v>
      </c>
      <c r="T422" s="184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185" t="s">
        <v>355</v>
      </c>
      <c r="AT422" s="185" t="s">
        <v>249</v>
      </c>
      <c r="AU422" s="185" t="s">
        <v>22</v>
      </c>
      <c r="AY422" s="20" t="s">
        <v>156</v>
      </c>
      <c r="BE422" s="186">
        <f>IF(N422="základní",J422,0)</f>
        <v>0</v>
      </c>
      <c r="BF422" s="186">
        <f>IF(N422="snížená",J422,0)</f>
        <v>0</v>
      </c>
      <c r="BG422" s="186">
        <f>IF(N422="zákl. přenesená",J422,0)</f>
        <v>0</v>
      </c>
      <c r="BH422" s="186">
        <f>IF(N422="sníž. přenesená",J422,0)</f>
        <v>0</v>
      </c>
      <c r="BI422" s="186">
        <f>IF(N422="nulová",J422,0)</f>
        <v>0</v>
      </c>
      <c r="BJ422" s="20" t="s">
        <v>81</v>
      </c>
      <c r="BK422" s="186">
        <f>ROUND(I422*H422,2)</f>
        <v>0</v>
      </c>
      <c r="BL422" s="20" t="s">
        <v>254</v>
      </c>
      <c r="BM422" s="185" t="s">
        <v>1633</v>
      </c>
    </row>
    <row r="423" s="16" customFormat="1">
      <c r="A423" s="16"/>
      <c r="B423" s="231"/>
      <c r="C423" s="16"/>
      <c r="D423" s="193" t="s">
        <v>167</v>
      </c>
      <c r="E423" s="232" t="s">
        <v>3</v>
      </c>
      <c r="F423" s="233" t="s">
        <v>1634</v>
      </c>
      <c r="G423" s="16"/>
      <c r="H423" s="232" t="s">
        <v>3</v>
      </c>
      <c r="I423" s="234"/>
      <c r="J423" s="16"/>
      <c r="K423" s="16"/>
      <c r="L423" s="231"/>
      <c r="M423" s="235"/>
      <c r="N423" s="236"/>
      <c r="O423" s="236"/>
      <c r="P423" s="236"/>
      <c r="Q423" s="236"/>
      <c r="R423" s="236"/>
      <c r="S423" s="236"/>
      <c r="T423" s="237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T423" s="232" t="s">
        <v>167</v>
      </c>
      <c r="AU423" s="232" t="s">
        <v>22</v>
      </c>
      <c r="AV423" s="16" t="s">
        <v>81</v>
      </c>
      <c r="AW423" s="16" t="s">
        <v>36</v>
      </c>
      <c r="AX423" s="16" t="s">
        <v>74</v>
      </c>
      <c r="AY423" s="232" t="s">
        <v>156</v>
      </c>
    </row>
    <row r="424" s="13" customFormat="1">
      <c r="A424" s="13"/>
      <c r="B424" s="192"/>
      <c r="C424" s="13"/>
      <c r="D424" s="193" t="s">
        <v>167</v>
      </c>
      <c r="E424" s="194" t="s">
        <v>3</v>
      </c>
      <c r="F424" s="195" t="s">
        <v>1635</v>
      </c>
      <c r="G424" s="13"/>
      <c r="H424" s="196">
        <v>2</v>
      </c>
      <c r="I424" s="197"/>
      <c r="J424" s="13"/>
      <c r="K424" s="13"/>
      <c r="L424" s="192"/>
      <c r="M424" s="198"/>
      <c r="N424" s="199"/>
      <c r="O424" s="199"/>
      <c r="P424" s="199"/>
      <c r="Q424" s="199"/>
      <c r="R424" s="199"/>
      <c r="S424" s="199"/>
      <c r="T424" s="200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194" t="s">
        <v>167</v>
      </c>
      <c r="AU424" s="194" t="s">
        <v>22</v>
      </c>
      <c r="AV424" s="13" t="s">
        <v>22</v>
      </c>
      <c r="AW424" s="13" t="s">
        <v>36</v>
      </c>
      <c r="AX424" s="13" t="s">
        <v>74</v>
      </c>
      <c r="AY424" s="194" t="s">
        <v>156</v>
      </c>
    </row>
    <row r="425" s="14" customFormat="1">
      <c r="A425" s="14"/>
      <c r="B425" s="201"/>
      <c r="C425" s="14"/>
      <c r="D425" s="193" t="s">
        <v>167</v>
      </c>
      <c r="E425" s="202" t="s">
        <v>3</v>
      </c>
      <c r="F425" s="203" t="s">
        <v>174</v>
      </c>
      <c r="G425" s="14"/>
      <c r="H425" s="204">
        <v>2</v>
      </c>
      <c r="I425" s="205"/>
      <c r="J425" s="14"/>
      <c r="K425" s="14"/>
      <c r="L425" s="201"/>
      <c r="M425" s="206"/>
      <c r="N425" s="207"/>
      <c r="O425" s="207"/>
      <c r="P425" s="207"/>
      <c r="Q425" s="207"/>
      <c r="R425" s="207"/>
      <c r="S425" s="207"/>
      <c r="T425" s="208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02" t="s">
        <v>167</v>
      </c>
      <c r="AU425" s="202" t="s">
        <v>22</v>
      </c>
      <c r="AV425" s="14" t="s">
        <v>163</v>
      </c>
      <c r="AW425" s="14" t="s">
        <v>36</v>
      </c>
      <c r="AX425" s="14" t="s">
        <v>81</v>
      </c>
      <c r="AY425" s="202" t="s">
        <v>156</v>
      </c>
    </row>
    <row r="426" s="2" customFormat="1" ht="16.5" customHeight="1">
      <c r="A426" s="39"/>
      <c r="B426" s="173"/>
      <c r="C426" s="217" t="s">
        <v>876</v>
      </c>
      <c r="D426" s="217" t="s">
        <v>249</v>
      </c>
      <c r="E426" s="218" t="s">
        <v>1636</v>
      </c>
      <c r="F426" s="219" t="s">
        <v>1637</v>
      </c>
      <c r="G426" s="220" t="s">
        <v>384</v>
      </c>
      <c r="H426" s="221">
        <v>2</v>
      </c>
      <c r="I426" s="222"/>
      <c r="J426" s="223">
        <f>ROUND(I426*H426,2)</f>
        <v>0</v>
      </c>
      <c r="K426" s="219" t="s">
        <v>162</v>
      </c>
      <c r="L426" s="224"/>
      <c r="M426" s="225" t="s">
        <v>3</v>
      </c>
      <c r="N426" s="226" t="s">
        <v>45</v>
      </c>
      <c r="O426" s="73"/>
      <c r="P426" s="183">
        <f>O426*H426</f>
        <v>0</v>
      </c>
      <c r="Q426" s="183">
        <v>0.55000000000000004</v>
      </c>
      <c r="R426" s="183">
        <f>Q426*H426</f>
        <v>1.1000000000000001</v>
      </c>
      <c r="S426" s="183">
        <v>0</v>
      </c>
      <c r="T426" s="184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185" t="s">
        <v>355</v>
      </c>
      <c r="AT426" s="185" t="s">
        <v>249</v>
      </c>
      <c r="AU426" s="185" t="s">
        <v>22</v>
      </c>
      <c r="AY426" s="20" t="s">
        <v>156</v>
      </c>
      <c r="BE426" s="186">
        <f>IF(N426="základní",J426,0)</f>
        <v>0</v>
      </c>
      <c r="BF426" s="186">
        <f>IF(N426="snížená",J426,0)</f>
        <v>0</v>
      </c>
      <c r="BG426" s="186">
        <f>IF(N426="zákl. přenesená",J426,0)</f>
        <v>0</v>
      </c>
      <c r="BH426" s="186">
        <f>IF(N426="sníž. přenesená",J426,0)</f>
        <v>0</v>
      </c>
      <c r="BI426" s="186">
        <f>IF(N426="nulová",J426,0)</f>
        <v>0</v>
      </c>
      <c r="BJ426" s="20" t="s">
        <v>81</v>
      </c>
      <c r="BK426" s="186">
        <f>ROUND(I426*H426,2)</f>
        <v>0</v>
      </c>
      <c r="BL426" s="20" t="s">
        <v>254</v>
      </c>
      <c r="BM426" s="185" t="s">
        <v>1638</v>
      </c>
    </row>
    <row r="427" s="2" customFormat="1" ht="24.15" customHeight="1">
      <c r="A427" s="39"/>
      <c r="B427" s="173"/>
      <c r="C427" s="174" t="s">
        <v>878</v>
      </c>
      <c r="D427" s="174" t="s">
        <v>158</v>
      </c>
      <c r="E427" s="175" t="s">
        <v>1639</v>
      </c>
      <c r="F427" s="176" t="s">
        <v>1640</v>
      </c>
      <c r="G427" s="177" t="s">
        <v>384</v>
      </c>
      <c r="H427" s="178">
        <v>2</v>
      </c>
      <c r="I427" s="179"/>
      <c r="J427" s="180">
        <f>ROUND(I427*H427,2)</f>
        <v>0</v>
      </c>
      <c r="K427" s="176" t="s">
        <v>162</v>
      </c>
      <c r="L427" s="40"/>
      <c r="M427" s="181" t="s">
        <v>3</v>
      </c>
      <c r="N427" s="182" t="s">
        <v>45</v>
      </c>
      <c r="O427" s="73"/>
      <c r="P427" s="183">
        <f>O427*H427</f>
        <v>0</v>
      </c>
      <c r="Q427" s="183">
        <v>0</v>
      </c>
      <c r="R427" s="183">
        <f>Q427*H427</f>
        <v>0</v>
      </c>
      <c r="S427" s="183">
        <v>0</v>
      </c>
      <c r="T427" s="184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185" t="s">
        <v>254</v>
      </c>
      <c r="AT427" s="185" t="s">
        <v>158</v>
      </c>
      <c r="AU427" s="185" t="s">
        <v>22</v>
      </c>
      <c r="AY427" s="20" t="s">
        <v>156</v>
      </c>
      <c r="BE427" s="186">
        <f>IF(N427="základní",J427,0)</f>
        <v>0</v>
      </c>
      <c r="BF427" s="186">
        <f>IF(N427="snížená",J427,0)</f>
        <v>0</v>
      </c>
      <c r="BG427" s="186">
        <f>IF(N427="zákl. přenesená",J427,0)</f>
        <v>0</v>
      </c>
      <c r="BH427" s="186">
        <f>IF(N427="sníž. přenesená",J427,0)</f>
        <v>0</v>
      </c>
      <c r="BI427" s="186">
        <f>IF(N427="nulová",J427,0)</f>
        <v>0</v>
      </c>
      <c r="BJ427" s="20" t="s">
        <v>81</v>
      </c>
      <c r="BK427" s="186">
        <f>ROUND(I427*H427,2)</f>
        <v>0</v>
      </c>
      <c r="BL427" s="20" t="s">
        <v>254</v>
      </c>
      <c r="BM427" s="185" t="s">
        <v>1641</v>
      </c>
    </row>
    <row r="428" s="2" customFormat="1">
      <c r="A428" s="39"/>
      <c r="B428" s="40"/>
      <c r="C428" s="39"/>
      <c r="D428" s="187" t="s">
        <v>165</v>
      </c>
      <c r="E428" s="39"/>
      <c r="F428" s="188" t="s">
        <v>1642</v>
      </c>
      <c r="G428" s="39"/>
      <c r="H428" s="39"/>
      <c r="I428" s="189"/>
      <c r="J428" s="39"/>
      <c r="K428" s="39"/>
      <c r="L428" s="40"/>
      <c r="M428" s="190"/>
      <c r="N428" s="191"/>
      <c r="O428" s="73"/>
      <c r="P428" s="73"/>
      <c r="Q428" s="73"/>
      <c r="R428" s="73"/>
      <c r="S428" s="73"/>
      <c r="T428" s="74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T428" s="20" t="s">
        <v>165</v>
      </c>
      <c r="AU428" s="20" t="s">
        <v>22</v>
      </c>
    </row>
    <row r="429" s="2" customFormat="1" ht="24.15" customHeight="1">
      <c r="A429" s="39"/>
      <c r="B429" s="173"/>
      <c r="C429" s="174" t="s">
        <v>880</v>
      </c>
      <c r="D429" s="174" t="s">
        <v>158</v>
      </c>
      <c r="E429" s="175" t="s">
        <v>1643</v>
      </c>
      <c r="F429" s="176" t="s">
        <v>1644</v>
      </c>
      <c r="G429" s="177" t="s">
        <v>313</v>
      </c>
      <c r="H429" s="178">
        <v>1.1419999999999999</v>
      </c>
      <c r="I429" s="179"/>
      <c r="J429" s="180">
        <f>ROUND(I429*H429,2)</f>
        <v>0</v>
      </c>
      <c r="K429" s="176" t="s">
        <v>162</v>
      </c>
      <c r="L429" s="40"/>
      <c r="M429" s="181" t="s">
        <v>3</v>
      </c>
      <c r="N429" s="182" t="s">
        <v>45</v>
      </c>
      <c r="O429" s="73"/>
      <c r="P429" s="183">
        <f>O429*H429</f>
        <v>0</v>
      </c>
      <c r="Q429" s="183">
        <v>0</v>
      </c>
      <c r="R429" s="183">
        <f>Q429*H429</f>
        <v>0</v>
      </c>
      <c r="S429" s="183">
        <v>0</v>
      </c>
      <c r="T429" s="184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185" t="s">
        <v>254</v>
      </c>
      <c r="AT429" s="185" t="s">
        <v>158</v>
      </c>
      <c r="AU429" s="185" t="s">
        <v>22</v>
      </c>
      <c r="AY429" s="20" t="s">
        <v>156</v>
      </c>
      <c r="BE429" s="186">
        <f>IF(N429="základní",J429,0)</f>
        <v>0</v>
      </c>
      <c r="BF429" s="186">
        <f>IF(N429="snížená",J429,0)</f>
        <v>0</v>
      </c>
      <c r="BG429" s="186">
        <f>IF(N429="zákl. přenesená",J429,0)</f>
        <v>0</v>
      </c>
      <c r="BH429" s="186">
        <f>IF(N429="sníž. přenesená",J429,0)</f>
        <v>0</v>
      </c>
      <c r="BI429" s="186">
        <f>IF(N429="nulová",J429,0)</f>
        <v>0</v>
      </c>
      <c r="BJ429" s="20" t="s">
        <v>81</v>
      </c>
      <c r="BK429" s="186">
        <f>ROUND(I429*H429,2)</f>
        <v>0</v>
      </c>
      <c r="BL429" s="20" t="s">
        <v>254</v>
      </c>
      <c r="BM429" s="185" t="s">
        <v>1645</v>
      </c>
    </row>
    <row r="430" s="2" customFormat="1">
      <c r="A430" s="39"/>
      <c r="B430" s="40"/>
      <c r="C430" s="39"/>
      <c r="D430" s="187" t="s">
        <v>165</v>
      </c>
      <c r="E430" s="39"/>
      <c r="F430" s="188" t="s">
        <v>1646</v>
      </c>
      <c r="G430" s="39"/>
      <c r="H430" s="39"/>
      <c r="I430" s="189"/>
      <c r="J430" s="39"/>
      <c r="K430" s="39"/>
      <c r="L430" s="40"/>
      <c r="M430" s="227"/>
      <c r="N430" s="228"/>
      <c r="O430" s="229"/>
      <c r="P430" s="229"/>
      <c r="Q430" s="229"/>
      <c r="R430" s="229"/>
      <c r="S430" s="229"/>
      <c r="T430" s="230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T430" s="20" t="s">
        <v>165</v>
      </c>
      <c r="AU430" s="20" t="s">
        <v>22</v>
      </c>
    </row>
    <row r="431" s="2" customFormat="1" ht="6.96" customHeight="1">
      <c r="A431" s="39"/>
      <c r="B431" s="56"/>
      <c r="C431" s="57"/>
      <c r="D431" s="57"/>
      <c r="E431" s="57"/>
      <c r="F431" s="57"/>
      <c r="G431" s="57"/>
      <c r="H431" s="57"/>
      <c r="I431" s="57"/>
      <c r="J431" s="57"/>
      <c r="K431" s="57"/>
      <c r="L431" s="40"/>
      <c r="M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</row>
  </sheetData>
  <autoFilter ref="C96:K4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3_01/119001401"/>
    <hyperlink ref="F105" r:id="rId2" display="https://podminky.urs.cz/item/CS_URS_2023_01/119001402"/>
    <hyperlink ref="F109" r:id="rId3" display="https://podminky.urs.cz/item/CS_URS_2023_01/119003131"/>
    <hyperlink ref="F114" r:id="rId4" display="https://podminky.urs.cz/item/CS_URS_2023_01/119003132"/>
    <hyperlink ref="F116" r:id="rId5" display="https://podminky.urs.cz/item/CS_URS_2023_01/119004111"/>
    <hyperlink ref="F120" r:id="rId6" display="https://podminky.urs.cz/item/CS_URS_2023_01/119004112"/>
    <hyperlink ref="F122" r:id="rId7" display="https://podminky.urs.cz/item/CS_URS_2023_01/121151103"/>
    <hyperlink ref="F127" r:id="rId8" display="https://podminky.urs.cz/item/CS_URS_2023_01/131151203"/>
    <hyperlink ref="F135" r:id="rId9" display="https://podminky.urs.cz/item/CS_URS_2023_01/131251203"/>
    <hyperlink ref="F139" r:id="rId10" display="https://podminky.urs.cz/item/CS_URS_2023_01/131351203"/>
    <hyperlink ref="F143" r:id="rId11" display="https://podminky.urs.cz/item/CS_URS_2023_01/139001101"/>
    <hyperlink ref="F147" r:id="rId12" display="https://podminky.urs.cz/item/CS_URS_2023_01/151101101"/>
    <hyperlink ref="F151" r:id="rId13" display="https://podminky.urs.cz/item/CS_URS_2023_01/151101102"/>
    <hyperlink ref="F155" r:id="rId14" display="https://podminky.urs.cz/item/CS_URS_2023_01/151101111"/>
    <hyperlink ref="F157" r:id="rId15" display="https://podminky.urs.cz/item/CS_URS_2023_01/151101112"/>
    <hyperlink ref="F159" r:id="rId16" display="https://podminky.urs.cz/item/CS_URS_2023_01/162251102"/>
    <hyperlink ref="F163" r:id="rId17" display="https://podminky.urs.cz/item/CS_URS_2023_01/162251122"/>
    <hyperlink ref="F167" r:id="rId18" display="https://podminky.urs.cz/item/CS_URS_2023_01/162451106"/>
    <hyperlink ref="F171" r:id="rId19" display="https://podminky.urs.cz/item/CS_URS_2023_01/162451126"/>
    <hyperlink ref="F175" r:id="rId20" display="https://podminky.urs.cz/item/CS_URS_2023_01/167151101"/>
    <hyperlink ref="F177" r:id="rId21" display="https://podminky.urs.cz/item/CS_URS_2023_01/167151102"/>
    <hyperlink ref="F179" r:id="rId22" display="https://podminky.urs.cz/item/CS_URS_2023_01/171152501"/>
    <hyperlink ref="F183" r:id="rId23" display="https://podminky.urs.cz/item/CS_URS_2023_01/171201231"/>
    <hyperlink ref="F187" r:id="rId24" display="https://podminky.urs.cz/item/CS_URS_2023_01/171251201"/>
    <hyperlink ref="F191" r:id="rId25" display="https://podminky.urs.cz/item/CS_URS_2023_01/174151101"/>
    <hyperlink ref="F197" r:id="rId26" display="https://podminky.urs.cz/item/CS_URS_2023_01/175151101"/>
    <hyperlink ref="F204" r:id="rId27" display="https://podminky.urs.cz/item/CS_URS_2023_01/181351003"/>
    <hyperlink ref="F209" r:id="rId28" display="https://podminky.urs.cz/item/CS_URS_2023_01/380326342"/>
    <hyperlink ref="F217" r:id="rId29" display="https://podminky.urs.cz/item/CS_URS_2023_01/380356231"/>
    <hyperlink ref="F224" r:id="rId30" display="https://podminky.urs.cz/item/CS_URS_2023_01/380356232"/>
    <hyperlink ref="F226" r:id="rId31" display="https://podminky.urs.cz/item/CS_URS_2023_01/380361006"/>
    <hyperlink ref="F231" r:id="rId32" display="https://podminky.urs.cz/item/CS_URS_2023_01/451572111"/>
    <hyperlink ref="F235" r:id="rId33" display="https://podminky.urs.cz/item/CS_URS_2023_01/452311141"/>
    <hyperlink ref="F239" r:id="rId34" display="https://podminky.urs.cz/item/CS_URS_2023_01/452313151"/>
    <hyperlink ref="F243" r:id="rId35" display="https://podminky.urs.cz/item/CS_URS_2023_01/452351101"/>
    <hyperlink ref="F247" r:id="rId36" display="https://podminky.urs.cz/item/CS_URS_2023_01/452353101"/>
    <hyperlink ref="F252" r:id="rId37" display="https://podminky.urs.cz/item/CS_URS_2023_01/452368211"/>
    <hyperlink ref="F257" r:id="rId38" display="https://podminky.urs.cz/item/CS_URS_2023_01/631313231"/>
    <hyperlink ref="F264" r:id="rId39" display="https://podminky.urs.cz/item/CS_URS_2023_01/857242122"/>
    <hyperlink ref="F286" r:id="rId40" display="https://podminky.urs.cz/item/CS_URS_2023_01/857262122"/>
    <hyperlink ref="F300" r:id="rId41" display="https://podminky.urs.cz/item/CS_URS_2023_01/857264122"/>
    <hyperlink ref="F306" r:id="rId42" display="https://podminky.urs.cz/item/CS_URS_2023_01/871251211"/>
    <hyperlink ref="F311" r:id="rId43" display="https://podminky.urs.cz/item/CS_URS_2023_01/891212312"/>
    <hyperlink ref="F314" r:id="rId44" display="https://podminky.urs.cz/item/CS_URS_2023_01/891241222"/>
    <hyperlink ref="F321" r:id="rId45" display="https://podminky.urs.cz/item/CS_URS_2023_01/891243431"/>
    <hyperlink ref="F327" r:id="rId46" display="https://podminky.urs.cz/item/CS_URS_2023_01/891244121"/>
    <hyperlink ref="F333" r:id="rId47" display="https://podminky.urs.cz/item/CS_URS_2023_01/891245321"/>
    <hyperlink ref="F336" r:id="rId48" display="https://podminky.urs.cz/item/CS_URS_2023_01/891261222"/>
    <hyperlink ref="F343" r:id="rId49" display="https://podminky.urs.cz/item/CS_URS_2023_01/899104112"/>
    <hyperlink ref="F351" r:id="rId50" display="https://podminky.urs.cz/item/CS_URS_2023_01/931991111"/>
    <hyperlink ref="F355" r:id="rId51" display="https://podminky.urs.cz/item/CS_URS_2023_01/936311111"/>
    <hyperlink ref="F359" r:id="rId52" display="https://podminky.urs.cz/item/CS_URS_2023_01/952903112"/>
    <hyperlink ref="F363" r:id="rId53" display="https://podminky.urs.cz/item/CS_URS_2023_01/953171031"/>
    <hyperlink ref="F376" r:id="rId54" display="https://podminky.urs.cz/item/CS_URS_2023_01/998142251"/>
    <hyperlink ref="F380" r:id="rId55" display="https://podminky.urs.cz/item/CS_URS_2023_01/711111001"/>
    <hyperlink ref="F384" r:id="rId56" display="https://podminky.urs.cz/item/CS_URS_2023_01/711112001"/>
    <hyperlink ref="F393" r:id="rId57" display="https://podminky.urs.cz/item/CS_URS_2023_01/711141559"/>
    <hyperlink ref="F397" r:id="rId58" display="https://podminky.urs.cz/item/CS_URS_2023_01/711142559"/>
    <hyperlink ref="F406" r:id="rId59" display="https://podminky.urs.cz/item/CS_URS_2023_01/998711101"/>
    <hyperlink ref="F409" r:id="rId60" display="https://podminky.urs.cz/item/CS_URS_2023_01/722173114"/>
    <hyperlink ref="F419" r:id="rId61" display="https://podminky.urs.cz/item/CS_URS_2023_01/998724101"/>
    <hyperlink ref="F428" r:id="rId62" display="https://podminky.urs.cz/item/CS_URS_2023_01/741810001"/>
    <hyperlink ref="F430" r:id="rId63" display="https://podminky.urs.cz/item/CS_URS_2023_01/998741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4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106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2" customFormat="1" ht="12" customHeight="1">
      <c r="A8" s="39"/>
      <c r="B8" s="40"/>
      <c r="C8" s="39"/>
      <c r="D8" s="33" t="s">
        <v>128</v>
      </c>
      <c r="E8" s="39"/>
      <c r="F8" s="39"/>
      <c r="G8" s="39"/>
      <c r="H8" s="39"/>
      <c r="I8" s="39"/>
      <c r="J8" s="39"/>
      <c r="K8" s="39"/>
      <c r="L8" s="125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0"/>
      <c r="C9" s="39"/>
      <c r="D9" s="39"/>
      <c r="E9" s="63" t="s">
        <v>1647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0"/>
      <c r="C10" s="39"/>
      <c r="D10" s="39"/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0"/>
      <c r="C11" s="39"/>
      <c r="D11" s="33" t="s">
        <v>19</v>
      </c>
      <c r="E11" s="39"/>
      <c r="F11" s="28" t="s">
        <v>83</v>
      </c>
      <c r="G11" s="39"/>
      <c r="H11" s="39"/>
      <c r="I11" s="33" t="s">
        <v>21</v>
      </c>
      <c r="J11" s="28" t="s">
        <v>22</v>
      </c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0"/>
      <c r="C12" s="39"/>
      <c r="D12" s="33" t="s">
        <v>23</v>
      </c>
      <c r="E12" s="39"/>
      <c r="F12" s="28" t="s">
        <v>24</v>
      </c>
      <c r="G12" s="39"/>
      <c r="H12" s="39"/>
      <c r="I12" s="33" t="s">
        <v>25</v>
      </c>
      <c r="J12" s="65" t="str">
        <f>'Rekapitulace stavby'!AN8</f>
        <v>18. 4. 2023</v>
      </c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0"/>
      <c r="C13" s="39"/>
      <c r="D13" s="39"/>
      <c r="E13" s="39"/>
      <c r="F13" s="39"/>
      <c r="G13" s="39"/>
      <c r="H13" s="39"/>
      <c r="I13" s="39"/>
      <c r="J13" s="39"/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27</v>
      </c>
      <c r="E14" s="39"/>
      <c r="F14" s="39"/>
      <c r="G14" s="39"/>
      <c r="H14" s="39"/>
      <c r="I14" s="33" t="s">
        <v>28</v>
      </c>
      <c r="J14" s="28" t="s">
        <v>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0"/>
      <c r="C15" s="39"/>
      <c r="D15" s="39"/>
      <c r="E15" s="28" t="s">
        <v>29</v>
      </c>
      <c r="F15" s="39"/>
      <c r="G15" s="39"/>
      <c r="H15" s="39"/>
      <c r="I15" s="33" t="s">
        <v>30</v>
      </c>
      <c r="J15" s="28" t="s">
        <v>3</v>
      </c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0"/>
      <c r="C16" s="39"/>
      <c r="D16" s="39"/>
      <c r="E16" s="39"/>
      <c r="F16" s="39"/>
      <c r="G16" s="39"/>
      <c r="H16" s="39"/>
      <c r="I16" s="39"/>
      <c r="J16" s="39"/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0"/>
      <c r="C17" s="39"/>
      <c r="D17" s="33" t="s">
        <v>31</v>
      </c>
      <c r="E17" s="39"/>
      <c r="F17" s="39"/>
      <c r="G17" s="39"/>
      <c r="H17" s="39"/>
      <c r="I17" s="33" t="s">
        <v>28</v>
      </c>
      <c r="J17" s="34" t="str">
        <f>'Rekapitulace stavby'!AN13</f>
        <v>Vyplň údaj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0"/>
      <c r="C18" s="39"/>
      <c r="D18" s="39"/>
      <c r="E18" s="34" t="str">
        <f>'Rekapitulace stavby'!E14</f>
        <v>Vyplň údaj</v>
      </c>
      <c r="F18" s="28"/>
      <c r="G18" s="28"/>
      <c r="H18" s="28"/>
      <c r="I18" s="33" t="s">
        <v>30</v>
      </c>
      <c r="J18" s="34" t="str">
        <f>'Rekapitulace stavby'!AN14</f>
        <v>Vyplň údaj</v>
      </c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0"/>
      <c r="C19" s="39"/>
      <c r="D19" s="39"/>
      <c r="E19" s="39"/>
      <c r="F19" s="39"/>
      <c r="G19" s="39"/>
      <c r="H19" s="39"/>
      <c r="I19" s="39"/>
      <c r="J19" s="39"/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0"/>
      <c r="C20" s="39"/>
      <c r="D20" s="33" t="s">
        <v>33</v>
      </c>
      <c r="E20" s="39"/>
      <c r="F20" s="39"/>
      <c r="G20" s="39"/>
      <c r="H20" s="39"/>
      <c r="I20" s="33" t="s">
        <v>28</v>
      </c>
      <c r="J20" s="28" t="s">
        <v>34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0"/>
      <c r="C21" s="39"/>
      <c r="D21" s="39"/>
      <c r="E21" s="28" t="s">
        <v>35</v>
      </c>
      <c r="F21" s="39"/>
      <c r="G21" s="39"/>
      <c r="H21" s="39"/>
      <c r="I21" s="33" t="s">
        <v>30</v>
      </c>
      <c r="J21" s="28" t="s">
        <v>3</v>
      </c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0"/>
      <c r="C22" s="39"/>
      <c r="D22" s="39"/>
      <c r="E22" s="39"/>
      <c r="F22" s="39"/>
      <c r="G22" s="39"/>
      <c r="H22" s="39"/>
      <c r="I22" s="39"/>
      <c r="J22" s="39"/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0"/>
      <c r="C23" s="39"/>
      <c r="D23" s="33" t="s">
        <v>37</v>
      </c>
      <c r="E23" s="39"/>
      <c r="F23" s="39"/>
      <c r="G23" s="39"/>
      <c r="H23" s="39"/>
      <c r="I23" s="33" t="s">
        <v>28</v>
      </c>
      <c r="J23" s="28" t="str">
        <f>IF('Rekapitulace stavby'!AN19="","",'Rekapitulace stavby'!AN19)</f>
        <v/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0"/>
      <c r="C24" s="39"/>
      <c r="D24" s="39"/>
      <c r="E24" s="28" t="str">
        <f>IF('Rekapitulace stavby'!E20="","",'Rekapitulace stavby'!E20)</f>
        <v xml:space="preserve"> </v>
      </c>
      <c r="F24" s="39"/>
      <c r="G24" s="39"/>
      <c r="H24" s="39"/>
      <c r="I24" s="33" t="s">
        <v>30</v>
      </c>
      <c r="J24" s="28" t="str">
        <f>IF('Rekapitulace stavby'!AN20="","",'Rekapitulace stavby'!AN20)</f>
        <v/>
      </c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0"/>
      <c r="C25" s="39"/>
      <c r="D25" s="39"/>
      <c r="E25" s="39"/>
      <c r="F25" s="39"/>
      <c r="G25" s="39"/>
      <c r="H25" s="39"/>
      <c r="I25" s="39"/>
      <c r="J25" s="39"/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0"/>
      <c r="C26" s="39"/>
      <c r="D26" s="33" t="s">
        <v>38</v>
      </c>
      <c r="E26" s="39"/>
      <c r="F26" s="39"/>
      <c r="G26" s="39"/>
      <c r="H26" s="39"/>
      <c r="I26" s="39"/>
      <c r="J26" s="39"/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47.25" customHeight="1">
      <c r="A27" s="126"/>
      <c r="B27" s="127"/>
      <c r="C27" s="126"/>
      <c r="D27" s="126"/>
      <c r="E27" s="37" t="s">
        <v>39</v>
      </c>
      <c r="F27" s="37"/>
      <c r="G27" s="37"/>
      <c r="H27" s="37"/>
      <c r="I27" s="126"/>
      <c r="J27" s="126"/>
      <c r="K27" s="126"/>
      <c r="L27" s="128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</row>
    <row r="28" s="2" customFormat="1" ht="6.96" customHeight="1">
      <c r="A28" s="39"/>
      <c r="B28" s="40"/>
      <c r="C28" s="39"/>
      <c r="D28" s="39"/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0"/>
      <c r="C29" s="39"/>
      <c r="D29" s="85"/>
      <c r="E29" s="85"/>
      <c r="F29" s="85"/>
      <c r="G29" s="85"/>
      <c r="H29" s="85"/>
      <c r="I29" s="85"/>
      <c r="J29" s="85"/>
      <c r="K29" s="85"/>
      <c r="L29" s="125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0"/>
      <c r="C30" s="39"/>
      <c r="D30" s="129" t="s">
        <v>40</v>
      </c>
      <c r="E30" s="39"/>
      <c r="F30" s="39"/>
      <c r="G30" s="39"/>
      <c r="H30" s="39"/>
      <c r="I30" s="39"/>
      <c r="J30" s="91">
        <f>ROUND(J88, 2)</f>
        <v>0</v>
      </c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0"/>
      <c r="C32" s="39"/>
      <c r="D32" s="39"/>
      <c r="E32" s="39"/>
      <c r="F32" s="44" t="s">
        <v>42</v>
      </c>
      <c r="G32" s="39"/>
      <c r="H32" s="39"/>
      <c r="I32" s="44" t="s">
        <v>41</v>
      </c>
      <c r="J32" s="44" t="s">
        <v>43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0"/>
      <c r="C33" s="39"/>
      <c r="D33" s="130" t="s">
        <v>44</v>
      </c>
      <c r="E33" s="33" t="s">
        <v>45</v>
      </c>
      <c r="F33" s="131">
        <f>ROUND((SUM(BE88:BE311)),  2)</f>
        <v>0</v>
      </c>
      <c r="G33" s="39"/>
      <c r="H33" s="39"/>
      <c r="I33" s="132">
        <v>0.20999999999999999</v>
      </c>
      <c r="J33" s="131">
        <f>ROUND(((SUM(BE88:BE311))*I33),  2)</f>
        <v>0</v>
      </c>
      <c r="K33" s="39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3" t="s">
        <v>46</v>
      </c>
      <c r="F34" s="131">
        <f>ROUND((SUM(BF88:BF311)),  2)</f>
        <v>0</v>
      </c>
      <c r="G34" s="39"/>
      <c r="H34" s="39"/>
      <c r="I34" s="132">
        <v>0.14999999999999999</v>
      </c>
      <c r="J34" s="131">
        <f>ROUND(((SUM(BF88:BF311))*I34),  2)</f>
        <v>0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0"/>
      <c r="C35" s="39"/>
      <c r="D35" s="39"/>
      <c r="E35" s="33" t="s">
        <v>47</v>
      </c>
      <c r="F35" s="131">
        <f>ROUND((SUM(BG88:BG311)),  2)</f>
        <v>0</v>
      </c>
      <c r="G35" s="39"/>
      <c r="H35" s="39"/>
      <c r="I35" s="132">
        <v>0.20999999999999999</v>
      </c>
      <c r="J35" s="131">
        <f>0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0"/>
      <c r="C36" s="39"/>
      <c r="D36" s="39"/>
      <c r="E36" s="33" t="s">
        <v>48</v>
      </c>
      <c r="F36" s="131">
        <f>ROUND((SUM(BH88:BH311)),  2)</f>
        <v>0</v>
      </c>
      <c r="G36" s="39"/>
      <c r="H36" s="39"/>
      <c r="I36" s="132">
        <v>0.14999999999999999</v>
      </c>
      <c r="J36" s="131">
        <f>0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49</v>
      </c>
      <c r="F37" s="131">
        <f>ROUND((SUM(BI88:BI311)),  2)</f>
        <v>0</v>
      </c>
      <c r="G37" s="39"/>
      <c r="H37" s="39"/>
      <c r="I37" s="132">
        <v>0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0"/>
      <c r="C38" s="39"/>
      <c r="D38" s="39"/>
      <c r="E38" s="39"/>
      <c r="F38" s="39"/>
      <c r="G38" s="39"/>
      <c r="H38" s="39"/>
      <c r="I38" s="39"/>
      <c r="J38" s="39"/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0"/>
      <c r="C39" s="133"/>
      <c r="D39" s="134" t="s">
        <v>50</v>
      </c>
      <c r="E39" s="77"/>
      <c r="F39" s="77"/>
      <c r="G39" s="135" t="s">
        <v>51</v>
      </c>
      <c r="H39" s="136" t="s">
        <v>52</v>
      </c>
      <c r="I39" s="77"/>
      <c r="J39" s="137">
        <f>SUM(J30:J37)</f>
        <v>0</v>
      </c>
      <c r="K39" s="138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4" s="2" customFormat="1" ht="6.96" customHeight="1">
      <c r="A44" s="39"/>
      <c r="B44" s="58"/>
      <c r="C44" s="59"/>
      <c r="D44" s="59"/>
      <c r="E44" s="59"/>
      <c r="F44" s="59"/>
      <c r="G44" s="59"/>
      <c r="H44" s="59"/>
      <c r="I44" s="59"/>
      <c r="J44" s="59"/>
      <c r="K44" s="59"/>
      <c r="L44" s="125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2" customFormat="1" ht="24.96" customHeight="1">
      <c r="A45" s="39"/>
      <c r="B45" s="40"/>
      <c r="C45" s="24" t="s">
        <v>132</v>
      </c>
      <c r="D45" s="39"/>
      <c r="E45" s="39"/>
      <c r="F45" s="39"/>
      <c r="G45" s="39"/>
      <c r="H45" s="39"/>
      <c r="I45" s="39"/>
      <c r="J45" s="39"/>
      <c r="K45" s="39"/>
      <c r="L45" s="125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</row>
    <row r="46" s="2" customFormat="1" ht="6.96" customHeight="1">
      <c r="A46" s="39"/>
      <c r="B46" s="40"/>
      <c r="C46" s="39"/>
      <c r="D46" s="39"/>
      <c r="E46" s="39"/>
      <c r="F46" s="39"/>
      <c r="G46" s="39"/>
      <c r="H46" s="39"/>
      <c r="I46" s="39"/>
      <c r="J46" s="39"/>
      <c r="K46" s="3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12" customHeight="1">
      <c r="A47" s="39"/>
      <c r="B47" s="40"/>
      <c r="C47" s="33" t="s">
        <v>17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16.5" customHeight="1">
      <c r="A48" s="39"/>
      <c r="B48" s="40"/>
      <c r="C48" s="39"/>
      <c r="D48" s="39"/>
      <c r="E48" s="124" t="str">
        <f>E7</f>
        <v>Kanalizace a vodovod Dolní Beřkovice a Podvlčí</v>
      </c>
      <c r="F48" s="33"/>
      <c r="G48" s="33"/>
      <c r="H48" s="33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128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63" t="str">
        <f>E9</f>
        <v>IO 02 - VODOVODNÍ PŘÍPOJKY</v>
      </c>
      <c r="F50" s="39"/>
      <c r="G50" s="39"/>
      <c r="H50" s="39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2" customFormat="1" ht="6.96" customHeight="1">
      <c r="A51" s="39"/>
      <c r="B51" s="40"/>
      <c r="C51" s="39"/>
      <c r="D51" s="39"/>
      <c r="E51" s="39"/>
      <c r="F51" s="39"/>
      <c r="G51" s="39"/>
      <c r="H51" s="39"/>
      <c r="I51" s="39"/>
      <c r="J51" s="39"/>
      <c r="K51" s="39"/>
      <c r="L51" s="125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</row>
    <row r="52" s="2" customFormat="1" ht="12" customHeight="1">
      <c r="A52" s="39"/>
      <c r="B52" s="40"/>
      <c r="C52" s="33" t="s">
        <v>23</v>
      </c>
      <c r="D52" s="39"/>
      <c r="E52" s="39"/>
      <c r="F52" s="28" t="str">
        <f>F12</f>
        <v xml:space="preserve"> </v>
      </c>
      <c r="G52" s="39"/>
      <c r="H52" s="39"/>
      <c r="I52" s="33" t="s">
        <v>25</v>
      </c>
      <c r="J52" s="65" t="str">
        <f>IF(J12="","",J12)</f>
        <v>18. 4. 2023</v>
      </c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6.96" customHeight="1">
      <c r="A53" s="39"/>
      <c r="B53" s="40"/>
      <c r="C53" s="39"/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40.05" customHeight="1">
      <c r="A54" s="39"/>
      <c r="B54" s="40"/>
      <c r="C54" s="33" t="s">
        <v>27</v>
      </c>
      <c r="D54" s="39"/>
      <c r="E54" s="39"/>
      <c r="F54" s="28" t="str">
        <f>E15</f>
        <v>Obec Dolní Beřkovice, Kláštěrní 110, 27701</v>
      </c>
      <c r="G54" s="39"/>
      <c r="H54" s="39"/>
      <c r="I54" s="33" t="s">
        <v>33</v>
      </c>
      <c r="J54" s="37" t="str">
        <f>E21</f>
        <v>VHS PROJEKT s.r.o., Přemyslova 153, Kralupy n.Vlt.</v>
      </c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15.15" customHeight="1">
      <c r="A55" s="39"/>
      <c r="B55" s="40"/>
      <c r="C55" s="33" t="s">
        <v>31</v>
      </c>
      <c r="D55" s="39"/>
      <c r="E55" s="39"/>
      <c r="F55" s="28" t="str">
        <f>IF(E18="","",E18)</f>
        <v>Vyplň údaj</v>
      </c>
      <c r="G55" s="39"/>
      <c r="H55" s="39"/>
      <c r="I55" s="33" t="s">
        <v>37</v>
      </c>
      <c r="J55" s="37" t="str">
        <f>E24</f>
        <v xml:space="preserve"> </v>
      </c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0.32" customHeight="1">
      <c r="A56" s="39"/>
      <c r="B56" s="40"/>
      <c r="C56" s="39"/>
      <c r="D56" s="39"/>
      <c r="E56" s="39"/>
      <c r="F56" s="39"/>
      <c r="G56" s="39"/>
      <c r="H56" s="39"/>
      <c r="I56" s="39"/>
      <c r="J56" s="39"/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29.28" customHeight="1">
      <c r="A57" s="39"/>
      <c r="B57" s="40"/>
      <c r="C57" s="139" t="s">
        <v>133</v>
      </c>
      <c r="D57" s="133"/>
      <c r="E57" s="133"/>
      <c r="F57" s="133"/>
      <c r="G57" s="133"/>
      <c r="H57" s="133"/>
      <c r="I57" s="133"/>
      <c r="J57" s="140" t="s">
        <v>134</v>
      </c>
      <c r="K57" s="133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10.32" customHeight="1">
      <c r="A58" s="39"/>
      <c r="B58" s="40"/>
      <c r="C58" s="39"/>
      <c r="D58" s="39"/>
      <c r="E58" s="39"/>
      <c r="F58" s="39"/>
      <c r="G58" s="39"/>
      <c r="H58" s="39"/>
      <c r="I58" s="39"/>
      <c r="J58" s="39"/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22.8" customHeight="1">
      <c r="A59" s="39"/>
      <c r="B59" s="40"/>
      <c r="C59" s="141" t="s">
        <v>72</v>
      </c>
      <c r="D59" s="39"/>
      <c r="E59" s="39"/>
      <c r="F59" s="39"/>
      <c r="G59" s="39"/>
      <c r="H59" s="39"/>
      <c r="I59" s="39"/>
      <c r="J59" s="91">
        <f>J88</f>
        <v>0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U59" s="20" t="s">
        <v>135</v>
      </c>
    </row>
    <row r="60" s="9" customFormat="1" ht="24.96" customHeight="1">
      <c r="A60" s="9"/>
      <c r="B60" s="142"/>
      <c r="C60" s="9"/>
      <c r="D60" s="143" t="s">
        <v>136</v>
      </c>
      <c r="E60" s="144"/>
      <c r="F60" s="144"/>
      <c r="G60" s="144"/>
      <c r="H60" s="144"/>
      <c r="I60" s="144"/>
      <c r="J60" s="145">
        <f>J89</f>
        <v>0</v>
      </c>
      <c r="K60" s="9"/>
      <c r="L60" s="14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46"/>
      <c r="C61" s="10"/>
      <c r="D61" s="147" t="s">
        <v>137</v>
      </c>
      <c r="E61" s="148"/>
      <c r="F61" s="148"/>
      <c r="G61" s="148"/>
      <c r="H61" s="148"/>
      <c r="I61" s="148"/>
      <c r="J61" s="149">
        <f>J90</f>
        <v>0</v>
      </c>
      <c r="K61" s="10"/>
      <c r="L61" s="14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46"/>
      <c r="C62" s="10"/>
      <c r="D62" s="147" t="s">
        <v>138</v>
      </c>
      <c r="E62" s="148"/>
      <c r="F62" s="148"/>
      <c r="G62" s="148"/>
      <c r="H62" s="148"/>
      <c r="I62" s="148"/>
      <c r="J62" s="149">
        <f>J237</f>
        <v>0</v>
      </c>
      <c r="K62" s="10"/>
      <c r="L62" s="14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46"/>
      <c r="C63" s="10"/>
      <c r="D63" s="147" t="s">
        <v>649</v>
      </c>
      <c r="E63" s="148"/>
      <c r="F63" s="148"/>
      <c r="G63" s="148"/>
      <c r="H63" s="148"/>
      <c r="I63" s="148"/>
      <c r="J63" s="149">
        <f>J246</f>
        <v>0</v>
      </c>
      <c r="K63" s="10"/>
      <c r="L63" s="14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46"/>
      <c r="C64" s="10"/>
      <c r="D64" s="147" t="s">
        <v>139</v>
      </c>
      <c r="E64" s="148"/>
      <c r="F64" s="148"/>
      <c r="G64" s="148"/>
      <c r="H64" s="148"/>
      <c r="I64" s="148"/>
      <c r="J64" s="149">
        <f>J263</f>
        <v>0</v>
      </c>
      <c r="K64" s="10"/>
      <c r="L64" s="14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46"/>
      <c r="C65" s="10"/>
      <c r="D65" s="147" t="s">
        <v>650</v>
      </c>
      <c r="E65" s="148"/>
      <c r="F65" s="148"/>
      <c r="G65" s="148"/>
      <c r="H65" s="148"/>
      <c r="I65" s="148"/>
      <c r="J65" s="149">
        <f>J288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140</v>
      </c>
      <c r="E66" s="148"/>
      <c r="F66" s="148"/>
      <c r="G66" s="148"/>
      <c r="H66" s="148"/>
      <c r="I66" s="148"/>
      <c r="J66" s="149">
        <f>J303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42"/>
      <c r="C67" s="9"/>
      <c r="D67" s="143" t="s">
        <v>1276</v>
      </c>
      <c r="E67" s="144"/>
      <c r="F67" s="144"/>
      <c r="G67" s="144"/>
      <c r="H67" s="144"/>
      <c r="I67" s="144"/>
      <c r="J67" s="145">
        <f>J306</f>
        <v>0</v>
      </c>
      <c r="K67" s="9"/>
      <c r="L67" s="14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46"/>
      <c r="C68" s="10"/>
      <c r="D68" s="147" t="s">
        <v>1648</v>
      </c>
      <c r="E68" s="148"/>
      <c r="F68" s="148"/>
      <c r="G68" s="148"/>
      <c r="H68" s="148"/>
      <c r="I68" s="148"/>
      <c r="J68" s="149">
        <f>J307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39"/>
      <c r="B69" s="40"/>
      <c r="C69" s="39"/>
      <c r="D69" s="39"/>
      <c r="E69" s="39"/>
      <c r="F69" s="39"/>
      <c r="G69" s="39"/>
      <c r="H69" s="39"/>
      <c r="I69" s="39"/>
      <c r="J69" s="39"/>
      <c r="K69" s="39"/>
      <c r="L69" s="125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</row>
    <row r="70" s="2" customFormat="1" ht="6.96" customHeight="1">
      <c r="A70" s="39"/>
      <c r="B70" s="56"/>
      <c r="C70" s="57"/>
      <c r="D70" s="57"/>
      <c r="E70" s="57"/>
      <c r="F70" s="57"/>
      <c r="G70" s="57"/>
      <c r="H70" s="57"/>
      <c r="I70" s="57"/>
      <c r="J70" s="57"/>
      <c r="K70" s="57"/>
      <c r="L70" s="125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</row>
    <row r="74" s="2" customFormat="1" ht="6.96" customHeight="1">
      <c r="A74" s="39"/>
      <c r="B74" s="58"/>
      <c r="C74" s="59"/>
      <c r="D74" s="59"/>
      <c r="E74" s="59"/>
      <c r="F74" s="59"/>
      <c r="G74" s="59"/>
      <c r="H74" s="59"/>
      <c r="I74" s="59"/>
      <c r="J74" s="59"/>
      <c r="K74" s="59"/>
      <c r="L74" s="125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</row>
    <row r="75" s="2" customFormat="1" ht="24.96" customHeight="1">
      <c r="A75" s="39"/>
      <c r="B75" s="40"/>
      <c r="C75" s="24" t="s">
        <v>141</v>
      </c>
      <c r="D75" s="39"/>
      <c r="E75" s="39"/>
      <c r="F75" s="39"/>
      <c r="G75" s="39"/>
      <c r="H75" s="39"/>
      <c r="I75" s="39"/>
      <c r="J75" s="39"/>
      <c r="K75" s="39"/>
      <c r="L75" s="125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</row>
    <row r="76" s="2" customFormat="1" ht="6.96" customHeight="1">
      <c r="A76" s="39"/>
      <c r="B76" s="40"/>
      <c r="C76" s="39"/>
      <c r="D76" s="39"/>
      <c r="E76" s="39"/>
      <c r="F76" s="39"/>
      <c r="G76" s="39"/>
      <c r="H76" s="39"/>
      <c r="I76" s="39"/>
      <c r="J76" s="39"/>
      <c r="K76" s="3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2" customHeight="1">
      <c r="A77" s="39"/>
      <c r="B77" s="40"/>
      <c r="C77" s="33" t="s">
        <v>17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16.5" customHeight="1">
      <c r="A78" s="39"/>
      <c r="B78" s="40"/>
      <c r="C78" s="39"/>
      <c r="D78" s="39"/>
      <c r="E78" s="124" t="str">
        <f>E7</f>
        <v>Kanalizace a vodovod Dolní Beřkovice a Podvlčí</v>
      </c>
      <c r="F78" s="33"/>
      <c r="G78" s="33"/>
      <c r="H78" s="33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2" customHeight="1">
      <c r="A79" s="39"/>
      <c r="B79" s="40"/>
      <c r="C79" s="33" t="s">
        <v>128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6.5" customHeight="1">
      <c r="A80" s="39"/>
      <c r="B80" s="40"/>
      <c r="C80" s="39"/>
      <c r="D80" s="39"/>
      <c r="E80" s="63" t="str">
        <f>E9</f>
        <v>IO 02 - VODOVODNÍ PŘÍPOJKY</v>
      </c>
      <c r="F80" s="39"/>
      <c r="G80" s="39"/>
      <c r="H80" s="39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2" customFormat="1" ht="6.96" customHeight="1">
      <c r="A81" s="39"/>
      <c r="B81" s="40"/>
      <c r="C81" s="39"/>
      <c r="D81" s="39"/>
      <c r="E81" s="39"/>
      <c r="F81" s="39"/>
      <c r="G81" s="39"/>
      <c r="H81" s="39"/>
      <c r="I81" s="39"/>
      <c r="J81" s="39"/>
      <c r="K81" s="39"/>
      <c r="L81" s="125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12" customHeight="1">
      <c r="A82" s="39"/>
      <c r="B82" s="40"/>
      <c r="C82" s="33" t="s">
        <v>23</v>
      </c>
      <c r="D82" s="39"/>
      <c r="E82" s="39"/>
      <c r="F82" s="28" t="str">
        <f>F12</f>
        <v xml:space="preserve"> </v>
      </c>
      <c r="G82" s="39"/>
      <c r="H82" s="39"/>
      <c r="I82" s="33" t="s">
        <v>25</v>
      </c>
      <c r="J82" s="65" t="str">
        <f>IF(J12="","",J12)</f>
        <v>18. 4. 2023</v>
      </c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39"/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40.05" customHeight="1">
      <c r="A84" s="39"/>
      <c r="B84" s="40"/>
      <c r="C84" s="33" t="s">
        <v>27</v>
      </c>
      <c r="D84" s="39"/>
      <c r="E84" s="39"/>
      <c r="F84" s="28" t="str">
        <f>E15</f>
        <v>Obec Dolní Beřkovice, Kláštěrní 110, 27701</v>
      </c>
      <c r="G84" s="39"/>
      <c r="H84" s="39"/>
      <c r="I84" s="33" t="s">
        <v>33</v>
      </c>
      <c r="J84" s="37" t="str">
        <f>E21</f>
        <v>VHS PROJEKT s.r.o., Přemyslova 153, Kralupy n.Vlt.</v>
      </c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5.15" customHeight="1">
      <c r="A85" s="39"/>
      <c r="B85" s="40"/>
      <c r="C85" s="33" t="s">
        <v>31</v>
      </c>
      <c r="D85" s="39"/>
      <c r="E85" s="39"/>
      <c r="F85" s="28" t="str">
        <f>IF(E18="","",E18)</f>
        <v>Vyplň údaj</v>
      </c>
      <c r="G85" s="39"/>
      <c r="H85" s="39"/>
      <c r="I85" s="33" t="s">
        <v>37</v>
      </c>
      <c r="J85" s="37" t="str">
        <f>E24</f>
        <v xml:space="preserve"> </v>
      </c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0.32" customHeight="1">
      <c r="A86" s="39"/>
      <c r="B86" s="40"/>
      <c r="C86" s="39"/>
      <c r="D86" s="39"/>
      <c r="E86" s="39"/>
      <c r="F86" s="39"/>
      <c r="G86" s="39"/>
      <c r="H86" s="39"/>
      <c r="I86" s="39"/>
      <c r="J86" s="39"/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11" customFormat="1" ht="29.28" customHeight="1">
      <c r="A87" s="150"/>
      <c r="B87" s="151"/>
      <c r="C87" s="152" t="s">
        <v>142</v>
      </c>
      <c r="D87" s="153" t="s">
        <v>59</v>
      </c>
      <c r="E87" s="153" t="s">
        <v>55</v>
      </c>
      <c r="F87" s="153" t="s">
        <v>56</v>
      </c>
      <c r="G87" s="153" t="s">
        <v>143</v>
      </c>
      <c r="H87" s="153" t="s">
        <v>144</v>
      </c>
      <c r="I87" s="153" t="s">
        <v>145</v>
      </c>
      <c r="J87" s="153" t="s">
        <v>134</v>
      </c>
      <c r="K87" s="154" t="s">
        <v>146</v>
      </c>
      <c r="L87" s="155"/>
      <c r="M87" s="81" t="s">
        <v>3</v>
      </c>
      <c r="N87" s="82" t="s">
        <v>44</v>
      </c>
      <c r="O87" s="82" t="s">
        <v>147</v>
      </c>
      <c r="P87" s="82" t="s">
        <v>148</v>
      </c>
      <c r="Q87" s="82" t="s">
        <v>149</v>
      </c>
      <c r="R87" s="82" t="s">
        <v>150</v>
      </c>
      <c r="S87" s="82" t="s">
        <v>151</v>
      </c>
      <c r="T87" s="83" t="s">
        <v>152</v>
      </c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</row>
    <row r="88" s="2" customFormat="1" ht="22.8" customHeight="1">
      <c r="A88" s="39"/>
      <c r="B88" s="40"/>
      <c r="C88" s="88" t="s">
        <v>153</v>
      </c>
      <c r="D88" s="39"/>
      <c r="E88" s="39"/>
      <c r="F88" s="39"/>
      <c r="G88" s="39"/>
      <c r="H88" s="39"/>
      <c r="I88" s="39"/>
      <c r="J88" s="156">
        <f>BK88</f>
        <v>0</v>
      </c>
      <c r="K88" s="39"/>
      <c r="L88" s="40"/>
      <c r="M88" s="84"/>
      <c r="N88" s="69"/>
      <c r="O88" s="85"/>
      <c r="P88" s="157">
        <f>P89+P306</f>
        <v>0</v>
      </c>
      <c r="Q88" s="85"/>
      <c r="R88" s="157">
        <f>R89+R306</f>
        <v>194.26950098</v>
      </c>
      <c r="S88" s="85"/>
      <c r="T88" s="158">
        <f>T89+T306</f>
        <v>68.109999999999999</v>
      </c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T88" s="20" t="s">
        <v>73</v>
      </c>
      <c r="AU88" s="20" t="s">
        <v>135</v>
      </c>
      <c r="BK88" s="159">
        <f>BK89+BK306</f>
        <v>0</v>
      </c>
    </row>
    <row r="89" s="12" customFormat="1" ht="25.92" customHeight="1">
      <c r="A89" s="12"/>
      <c r="B89" s="160"/>
      <c r="C89" s="12"/>
      <c r="D89" s="161" t="s">
        <v>73</v>
      </c>
      <c r="E89" s="162" t="s">
        <v>154</v>
      </c>
      <c r="F89" s="162" t="s">
        <v>155</v>
      </c>
      <c r="G89" s="12"/>
      <c r="H89" s="12"/>
      <c r="I89" s="163"/>
      <c r="J89" s="164">
        <f>BK89</f>
        <v>0</v>
      </c>
      <c r="K89" s="12"/>
      <c r="L89" s="160"/>
      <c r="M89" s="165"/>
      <c r="N89" s="166"/>
      <c r="O89" s="166"/>
      <c r="P89" s="167">
        <f>P90+P237+P246+P263+P288+P303</f>
        <v>0</v>
      </c>
      <c r="Q89" s="166"/>
      <c r="R89" s="167">
        <f>R90+R237+R246+R263+R288+R303</f>
        <v>194.12870097999999</v>
      </c>
      <c r="S89" s="166"/>
      <c r="T89" s="168">
        <f>T90+T237+T246+T263+T288+T303</f>
        <v>68.109999999999999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61" t="s">
        <v>81</v>
      </c>
      <c r="AT89" s="169" t="s">
        <v>73</v>
      </c>
      <c r="AU89" s="169" t="s">
        <v>74</v>
      </c>
      <c r="AY89" s="161" t="s">
        <v>156</v>
      </c>
      <c r="BK89" s="170">
        <f>BK90+BK237+BK246+BK263+BK288+BK303</f>
        <v>0</v>
      </c>
    </row>
    <row r="90" s="12" customFormat="1" ht="22.8" customHeight="1">
      <c r="A90" s="12"/>
      <c r="B90" s="160"/>
      <c r="C90" s="12"/>
      <c r="D90" s="161" t="s">
        <v>73</v>
      </c>
      <c r="E90" s="171" t="s">
        <v>81</v>
      </c>
      <c r="F90" s="171" t="s">
        <v>157</v>
      </c>
      <c r="G90" s="12"/>
      <c r="H90" s="12"/>
      <c r="I90" s="163"/>
      <c r="J90" s="172">
        <f>BK90</f>
        <v>0</v>
      </c>
      <c r="K90" s="12"/>
      <c r="L90" s="160"/>
      <c r="M90" s="165"/>
      <c r="N90" s="166"/>
      <c r="O90" s="166"/>
      <c r="P90" s="167">
        <f>SUM(P91:P236)</f>
        <v>0</v>
      </c>
      <c r="Q90" s="166"/>
      <c r="R90" s="167">
        <f>SUM(R91:R236)</f>
        <v>4.2954655000000006</v>
      </c>
      <c r="S90" s="166"/>
      <c r="T90" s="168">
        <f>SUM(T91:T236)</f>
        <v>68.109999999999999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1" t="s">
        <v>81</v>
      </c>
      <c r="AT90" s="169" t="s">
        <v>73</v>
      </c>
      <c r="AU90" s="169" t="s">
        <v>81</v>
      </c>
      <c r="AY90" s="161" t="s">
        <v>156</v>
      </c>
      <c r="BK90" s="170">
        <f>SUM(BK91:BK236)</f>
        <v>0</v>
      </c>
    </row>
    <row r="91" s="2" customFormat="1" ht="37.8" customHeight="1">
      <c r="A91" s="39"/>
      <c r="B91" s="173"/>
      <c r="C91" s="174" t="s">
        <v>81</v>
      </c>
      <c r="D91" s="174" t="s">
        <v>158</v>
      </c>
      <c r="E91" s="175" t="s">
        <v>651</v>
      </c>
      <c r="F91" s="176" t="s">
        <v>652</v>
      </c>
      <c r="G91" s="177" t="s">
        <v>205</v>
      </c>
      <c r="H91" s="178">
        <v>70</v>
      </c>
      <c r="I91" s="179"/>
      <c r="J91" s="180">
        <f>ROUND(I91*H91,2)</f>
        <v>0</v>
      </c>
      <c r="K91" s="176" t="s">
        <v>162</v>
      </c>
      <c r="L91" s="40"/>
      <c r="M91" s="181" t="s">
        <v>3</v>
      </c>
      <c r="N91" s="182" t="s">
        <v>45</v>
      </c>
      <c r="O91" s="73"/>
      <c r="P91" s="183">
        <f>O91*H91</f>
        <v>0</v>
      </c>
      <c r="Q91" s="183">
        <v>0</v>
      </c>
      <c r="R91" s="183">
        <f>Q91*H91</f>
        <v>0</v>
      </c>
      <c r="S91" s="183">
        <v>0.28999999999999998</v>
      </c>
      <c r="T91" s="184">
        <f>S91*H91</f>
        <v>20.299999999999997</v>
      </c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R91" s="185" t="s">
        <v>163</v>
      </c>
      <c r="AT91" s="185" t="s">
        <v>158</v>
      </c>
      <c r="AU91" s="185" t="s">
        <v>22</v>
      </c>
      <c r="AY91" s="20" t="s">
        <v>156</v>
      </c>
      <c r="BE91" s="186">
        <f>IF(N91="základní",J91,0)</f>
        <v>0</v>
      </c>
      <c r="BF91" s="186">
        <f>IF(N91="snížená",J91,0)</f>
        <v>0</v>
      </c>
      <c r="BG91" s="186">
        <f>IF(N91="zákl. přenesená",J91,0)</f>
        <v>0</v>
      </c>
      <c r="BH91" s="186">
        <f>IF(N91="sníž. přenesená",J91,0)</f>
        <v>0</v>
      </c>
      <c r="BI91" s="186">
        <f>IF(N91="nulová",J91,0)</f>
        <v>0</v>
      </c>
      <c r="BJ91" s="20" t="s">
        <v>81</v>
      </c>
      <c r="BK91" s="186">
        <f>ROUND(I91*H91,2)</f>
        <v>0</v>
      </c>
      <c r="BL91" s="20" t="s">
        <v>163</v>
      </c>
      <c r="BM91" s="185" t="s">
        <v>1649</v>
      </c>
    </row>
    <row r="92" s="2" customFormat="1">
      <c r="A92" s="39"/>
      <c r="B92" s="40"/>
      <c r="C92" s="39"/>
      <c r="D92" s="187" t="s">
        <v>165</v>
      </c>
      <c r="E92" s="39"/>
      <c r="F92" s="188" t="s">
        <v>654</v>
      </c>
      <c r="G92" s="39"/>
      <c r="H92" s="39"/>
      <c r="I92" s="189"/>
      <c r="J92" s="39"/>
      <c r="K92" s="39"/>
      <c r="L92" s="40"/>
      <c r="M92" s="190"/>
      <c r="N92" s="191"/>
      <c r="O92" s="73"/>
      <c r="P92" s="73"/>
      <c r="Q92" s="73"/>
      <c r="R92" s="73"/>
      <c r="S92" s="73"/>
      <c r="T92" s="74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T92" s="20" t="s">
        <v>165</v>
      </c>
      <c r="AU92" s="20" t="s">
        <v>22</v>
      </c>
    </row>
    <row r="93" s="13" customFormat="1">
      <c r="A93" s="13"/>
      <c r="B93" s="192"/>
      <c r="C93" s="13"/>
      <c r="D93" s="193" t="s">
        <v>167</v>
      </c>
      <c r="E93" s="194" t="s">
        <v>3</v>
      </c>
      <c r="F93" s="195" t="s">
        <v>1650</v>
      </c>
      <c r="G93" s="13"/>
      <c r="H93" s="196">
        <v>70</v>
      </c>
      <c r="I93" s="197"/>
      <c r="J93" s="13"/>
      <c r="K93" s="13"/>
      <c r="L93" s="192"/>
      <c r="M93" s="198"/>
      <c r="N93" s="199"/>
      <c r="O93" s="199"/>
      <c r="P93" s="199"/>
      <c r="Q93" s="199"/>
      <c r="R93" s="199"/>
      <c r="S93" s="199"/>
      <c r="T93" s="200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194" t="s">
        <v>167</v>
      </c>
      <c r="AU93" s="194" t="s">
        <v>22</v>
      </c>
      <c r="AV93" s="13" t="s">
        <v>22</v>
      </c>
      <c r="AW93" s="13" t="s">
        <v>36</v>
      </c>
      <c r="AX93" s="13" t="s">
        <v>74</v>
      </c>
      <c r="AY93" s="194" t="s">
        <v>156</v>
      </c>
    </row>
    <row r="94" s="14" customFormat="1">
      <c r="A94" s="14"/>
      <c r="B94" s="201"/>
      <c r="C94" s="14"/>
      <c r="D94" s="193" t="s">
        <v>167</v>
      </c>
      <c r="E94" s="202" t="s">
        <v>3</v>
      </c>
      <c r="F94" s="203" t="s">
        <v>174</v>
      </c>
      <c r="G94" s="14"/>
      <c r="H94" s="204">
        <v>70</v>
      </c>
      <c r="I94" s="205"/>
      <c r="J94" s="14"/>
      <c r="K94" s="14"/>
      <c r="L94" s="201"/>
      <c r="M94" s="206"/>
      <c r="N94" s="207"/>
      <c r="O94" s="207"/>
      <c r="P94" s="207"/>
      <c r="Q94" s="207"/>
      <c r="R94" s="207"/>
      <c r="S94" s="207"/>
      <c r="T94" s="208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02" t="s">
        <v>167</v>
      </c>
      <c r="AU94" s="202" t="s">
        <v>22</v>
      </c>
      <c r="AV94" s="14" t="s">
        <v>163</v>
      </c>
      <c r="AW94" s="14" t="s">
        <v>36</v>
      </c>
      <c r="AX94" s="14" t="s">
        <v>81</v>
      </c>
      <c r="AY94" s="202" t="s">
        <v>156</v>
      </c>
    </row>
    <row r="95" s="2" customFormat="1" ht="37.8" customHeight="1">
      <c r="A95" s="39"/>
      <c r="B95" s="173"/>
      <c r="C95" s="174" t="s">
        <v>22</v>
      </c>
      <c r="D95" s="174" t="s">
        <v>158</v>
      </c>
      <c r="E95" s="175" t="s">
        <v>657</v>
      </c>
      <c r="F95" s="176" t="s">
        <v>658</v>
      </c>
      <c r="G95" s="177" t="s">
        <v>205</v>
      </c>
      <c r="H95" s="178">
        <v>70</v>
      </c>
      <c r="I95" s="179"/>
      <c r="J95" s="180">
        <f>ROUND(I95*H95,2)</f>
        <v>0</v>
      </c>
      <c r="K95" s="176" t="s">
        <v>162</v>
      </c>
      <c r="L95" s="40"/>
      <c r="M95" s="181" t="s">
        <v>3</v>
      </c>
      <c r="N95" s="182" t="s">
        <v>45</v>
      </c>
      <c r="O95" s="73"/>
      <c r="P95" s="183">
        <f>O95*H95</f>
        <v>0</v>
      </c>
      <c r="Q95" s="183">
        <v>0</v>
      </c>
      <c r="R95" s="183">
        <f>Q95*H95</f>
        <v>0</v>
      </c>
      <c r="S95" s="183">
        <v>0.32500000000000001</v>
      </c>
      <c r="T95" s="184">
        <f>S95*H95</f>
        <v>22.75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163</v>
      </c>
      <c r="AT95" s="185" t="s">
        <v>158</v>
      </c>
      <c r="AU95" s="185" t="s">
        <v>22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163</v>
      </c>
      <c r="BM95" s="185" t="s">
        <v>1651</v>
      </c>
    </row>
    <row r="96" s="2" customFormat="1">
      <c r="A96" s="39"/>
      <c r="B96" s="40"/>
      <c r="C96" s="39"/>
      <c r="D96" s="187" t="s">
        <v>165</v>
      </c>
      <c r="E96" s="39"/>
      <c r="F96" s="188" t="s">
        <v>660</v>
      </c>
      <c r="G96" s="39"/>
      <c r="H96" s="39"/>
      <c r="I96" s="189"/>
      <c r="J96" s="39"/>
      <c r="K96" s="39"/>
      <c r="L96" s="40"/>
      <c r="M96" s="190"/>
      <c r="N96" s="191"/>
      <c r="O96" s="73"/>
      <c r="P96" s="73"/>
      <c r="Q96" s="73"/>
      <c r="R96" s="73"/>
      <c r="S96" s="73"/>
      <c r="T96" s="74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T96" s="20" t="s">
        <v>165</v>
      </c>
      <c r="AU96" s="20" t="s">
        <v>22</v>
      </c>
    </row>
    <row r="97" s="2" customFormat="1" ht="37.8" customHeight="1">
      <c r="A97" s="39"/>
      <c r="B97" s="173"/>
      <c r="C97" s="174" t="s">
        <v>175</v>
      </c>
      <c r="D97" s="174" t="s">
        <v>158</v>
      </c>
      <c r="E97" s="175" t="s">
        <v>661</v>
      </c>
      <c r="F97" s="176" t="s">
        <v>662</v>
      </c>
      <c r="G97" s="177" t="s">
        <v>205</v>
      </c>
      <c r="H97" s="178">
        <v>70</v>
      </c>
      <c r="I97" s="179"/>
      <c r="J97" s="180">
        <f>ROUND(I97*H97,2)</f>
        <v>0</v>
      </c>
      <c r="K97" s="176" t="s">
        <v>162</v>
      </c>
      <c r="L97" s="40"/>
      <c r="M97" s="181" t="s">
        <v>3</v>
      </c>
      <c r="N97" s="182" t="s">
        <v>45</v>
      </c>
      <c r="O97" s="73"/>
      <c r="P97" s="183">
        <f>O97*H97</f>
        <v>0</v>
      </c>
      <c r="Q97" s="183">
        <v>0</v>
      </c>
      <c r="R97" s="183">
        <f>Q97*H97</f>
        <v>0</v>
      </c>
      <c r="S97" s="183">
        <v>0.22</v>
      </c>
      <c r="T97" s="184">
        <f>S97*H97</f>
        <v>15.4</v>
      </c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R97" s="185" t="s">
        <v>163</v>
      </c>
      <c r="AT97" s="185" t="s">
        <v>158</v>
      </c>
      <c r="AU97" s="185" t="s">
        <v>22</v>
      </c>
      <c r="AY97" s="20" t="s">
        <v>156</v>
      </c>
      <c r="BE97" s="186">
        <f>IF(N97="základní",J97,0)</f>
        <v>0</v>
      </c>
      <c r="BF97" s="186">
        <f>IF(N97="snížená",J97,0)</f>
        <v>0</v>
      </c>
      <c r="BG97" s="186">
        <f>IF(N97="zákl. přenesená",J97,0)</f>
        <v>0</v>
      </c>
      <c r="BH97" s="186">
        <f>IF(N97="sníž. přenesená",J97,0)</f>
        <v>0</v>
      </c>
      <c r="BI97" s="186">
        <f>IF(N97="nulová",J97,0)</f>
        <v>0</v>
      </c>
      <c r="BJ97" s="20" t="s">
        <v>81</v>
      </c>
      <c r="BK97" s="186">
        <f>ROUND(I97*H97,2)</f>
        <v>0</v>
      </c>
      <c r="BL97" s="20" t="s">
        <v>163</v>
      </c>
      <c r="BM97" s="185" t="s">
        <v>1652</v>
      </c>
    </row>
    <row r="98" s="2" customFormat="1">
      <c r="A98" s="39"/>
      <c r="B98" s="40"/>
      <c r="C98" s="39"/>
      <c r="D98" s="187" t="s">
        <v>165</v>
      </c>
      <c r="E98" s="39"/>
      <c r="F98" s="188" t="s">
        <v>664</v>
      </c>
      <c r="G98" s="39"/>
      <c r="H98" s="39"/>
      <c r="I98" s="189"/>
      <c r="J98" s="39"/>
      <c r="K98" s="39"/>
      <c r="L98" s="40"/>
      <c r="M98" s="190"/>
      <c r="N98" s="191"/>
      <c r="O98" s="73"/>
      <c r="P98" s="73"/>
      <c r="Q98" s="73"/>
      <c r="R98" s="73"/>
      <c r="S98" s="73"/>
      <c r="T98" s="74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T98" s="20" t="s">
        <v>165</v>
      </c>
      <c r="AU98" s="20" t="s">
        <v>22</v>
      </c>
    </row>
    <row r="99" s="2" customFormat="1" ht="24.15" customHeight="1">
      <c r="A99" s="39"/>
      <c r="B99" s="173"/>
      <c r="C99" s="174" t="s">
        <v>163</v>
      </c>
      <c r="D99" s="174" t="s">
        <v>158</v>
      </c>
      <c r="E99" s="175" t="s">
        <v>665</v>
      </c>
      <c r="F99" s="176" t="s">
        <v>666</v>
      </c>
      <c r="G99" s="177" t="s">
        <v>205</v>
      </c>
      <c r="H99" s="178">
        <v>105</v>
      </c>
      <c r="I99" s="179"/>
      <c r="J99" s="180">
        <f>ROUND(I99*H99,2)</f>
        <v>0</v>
      </c>
      <c r="K99" s="176" t="s">
        <v>162</v>
      </c>
      <c r="L99" s="40"/>
      <c r="M99" s="181" t="s">
        <v>3</v>
      </c>
      <c r="N99" s="182" t="s">
        <v>45</v>
      </c>
      <c r="O99" s="73"/>
      <c r="P99" s="183">
        <f>O99*H99</f>
        <v>0</v>
      </c>
      <c r="Q99" s="183">
        <v>4.0000000000000003E-05</v>
      </c>
      <c r="R99" s="183">
        <f>Q99*H99</f>
        <v>0.0042000000000000006</v>
      </c>
      <c r="S99" s="183">
        <v>0.091999999999999998</v>
      </c>
      <c r="T99" s="184">
        <f>S99*H99</f>
        <v>9.6600000000000001</v>
      </c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R99" s="185" t="s">
        <v>163</v>
      </c>
      <c r="AT99" s="185" t="s">
        <v>158</v>
      </c>
      <c r="AU99" s="185" t="s">
        <v>22</v>
      </c>
      <c r="AY99" s="20" t="s">
        <v>156</v>
      </c>
      <c r="BE99" s="186">
        <f>IF(N99="základní",J99,0)</f>
        <v>0</v>
      </c>
      <c r="BF99" s="186">
        <f>IF(N99="snížená",J99,0)</f>
        <v>0</v>
      </c>
      <c r="BG99" s="186">
        <f>IF(N99="zákl. přenesená",J99,0)</f>
        <v>0</v>
      </c>
      <c r="BH99" s="186">
        <f>IF(N99="sníž. přenesená",J99,0)</f>
        <v>0</v>
      </c>
      <c r="BI99" s="186">
        <f>IF(N99="nulová",J99,0)</f>
        <v>0</v>
      </c>
      <c r="BJ99" s="20" t="s">
        <v>81</v>
      </c>
      <c r="BK99" s="186">
        <f>ROUND(I99*H99,2)</f>
        <v>0</v>
      </c>
      <c r="BL99" s="20" t="s">
        <v>163</v>
      </c>
      <c r="BM99" s="185" t="s">
        <v>1653</v>
      </c>
    </row>
    <row r="100" s="2" customFormat="1">
      <c r="A100" s="39"/>
      <c r="B100" s="40"/>
      <c r="C100" s="39"/>
      <c r="D100" s="187" t="s">
        <v>165</v>
      </c>
      <c r="E100" s="39"/>
      <c r="F100" s="188" t="s">
        <v>668</v>
      </c>
      <c r="G100" s="39"/>
      <c r="H100" s="39"/>
      <c r="I100" s="189"/>
      <c r="J100" s="39"/>
      <c r="K100" s="39"/>
      <c r="L100" s="40"/>
      <c r="M100" s="190"/>
      <c r="N100" s="191"/>
      <c r="O100" s="73"/>
      <c r="P100" s="73"/>
      <c r="Q100" s="73"/>
      <c r="R100" s="73"/>
      <c r="S100" s="73"/>
      <c r="T100" s="74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T100" s="20" t="s">
        <v>165</v>
      </c>
      <c r="AU100" s="20" t="s">
        <v>22</v>
      </c>
    </row>
    <row r="101" s="13" customFormat="1">
      <c r="A101" s="13"/>
      <c r="B101" s="192"/>
      <c r="C101" s="13"/>
      <c r="D101" s="193" t="s">
        <v>167</v>
      </c>
      <c r="E101" s="194" t="s">
        <v>3</v>
      </c>
      <c r="F101" s="195" t="s">
        <v>1654</v>
      </c>
      <c r="G101" s="13"/>
      <c r="H101" s="196">
        <v>105</v>
      </c>
      <c r="I101" s="197"/>
      <c r="J101" s="13"/>
      <c r="K101" s="13"/>
      <c r="L101" s="192"/>
      <c r="M101" s="198"/>
      <c r="N101" s="199"/>
      <c r="O101" s="199"/>
      <c r="P101" s="199"/>
      <c r="Q101" s="199"/>
      <c r="R101" s="199"/>
      <c r="S101" s="199"/>
      <c r="T101" s="200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194" t="s">
        <v>167</v>
      </c>
      <c r="AU101" s="194" t="s">
        <v>22</v>
      </c>
      <c r="AV101" s="13" t="s">
        <v>22</v>
      </c>
      <c r="AW101" s="13" t="s">
        <v>36</v>
      </c>
      <c r="AX101" s="13" t="s">
        <v>74</v>
      </c>
      <c r="AY101" s="194" t="s">
        <v>156</v>
      </c>
    </row>
    <row r="102" s="14" customFormat="1">
      <c r="A102" s="14"/>
      <c r="B102" s="201"/>
      <c r="C102" s="14"/>
      <c r="D102" s="193" t="s">
        <v>167</v>
      </c>
      <c r="E102" s="202" t="s">
        <v>3</v>
      </c>
      <c r="F102" s="203" t="s">
        <v>174</v>
      </c>
      <c r="G102" s="14"/>
      <c r="H102" s="204">
        <v>105</v>
      </c>
      <c r="I102" s="205"/>
      <c r="J102" s="14"/>
      <c r="K102" s="14"/>
      <c r="L102" s="201"/>
      <c r="M102" s="206"/>
      <c r="N102" s="207"/>
      <c r="O102" s="207"/>
      <c r="P102" s="207"/>
      <c r="Q102" s="207"/>
      <c r="R102" s="207"/>
      <c r="S102" s="207"/>
      <c r="T102" s="208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02" t="s">
        <v>167</v>
      </c>
      <c r="AU102" s="202" t="s">
        <v>22</v>
      </c>
      <c r="AV102" s="14" t="s">
        <v>163</v>
      </c>
      <c r="AW102" s="14" t="s">
        <v>36</v>
      </c>
      <c r="AX102" s="14" t="s">
        <v>81</v>
      </c>
      <c r="AY102" s="202" t="s">
        <v>156</v>
      </c>
    </row>
    <row r="103" s="2" customFormat="1" ht="49.05" customHeight="1">
      <c r="A103" s="39"/>
      <c r="B103" s="173"/>
      <c r="C103" s="174" t="s">
        <v>580</v>
      </c>
      <c r="D103" s="174" t="s">
        <v>158</v>
      </c>
      <c r="E103" s="175" t="s">
        <v>159</v>
      </c>
      <c r="F103" s="176" t="s">
        <v>160</v>
      </c>
      <c r="G103" s="177" t="s">
        <v>161</v>
      </c>
      <c r="H103" s="178">
        <v>27</v>
      </c>
      <c r="I103" s="179"/>
      <c r="J103" s="180">
        <f>ROUND(I103*H103,2)</f>
        <v>0</v>
      </c>
      <c r="K103" s="176" t="s">
        <v>162</v>
      </c>
      <c r="L103" s="40"/>
      <c r="M103" s="181" t="s">
        <v>3</v>
      </c>
      <c r="N103" s="182" t="s">
        <v>45</v>
      </c>
      <c r="O103" s="73"/>
      <c r="P103" s="183">
        <f>O103*H103</f>
        <v>0</v>
      </c>
      <c r="Q103" s="183">
        <v>0.036900000000000002</v>
      </c>
      <c r="R103" s="183">
        <f>Q103*H103</f>
        <v>0.99630000000000007</v>
      </c>
      <c r="S103" s="183">
        <v>0</v>
      </c>
      <c r="T103" s="184">
        <f>S103*H103</f>
        <v>0</v>
      </c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R103" s="185" t="s">
        <v>163</v>
      </c>
      <c r="AT103" s="185" t="s">
        <v>158</v>
      </c>
      <c r="AU103" s="185" t="s">
        <v>22</v>
      </c>
      <c r="AY103" s="20" t="s">
        <v>156</v>
      </c>
      <c r="BE103" s="186">
        <f>IF(N103="základní",J103,0)</f>
        <v>0</v>
      </c>
      <c r="BF103" s="186">
        <f>IF(N103="snížená",J103,0)</f>
        <v>0</v>
      </c>
      <c r="BG103" s="186">
        <f>IF(N103="zákl. přenesená",J103,0)</f>
        <v>0</v>
      </c>
      <c r="BH103" s="186">
        <f>IF(N103="sníž. přenesená",J103,0)</f>
        <v>0</v>
      </c>
      <c r="BI103" s="186">
        <f>IF(N103="nulová",J103,0)</f>
        <v>0</v>
      </c>
      <c r="BJ103" s="20" t="s">
        <v>81</v>
      </c>
      <c r="BK103" s="186">
        <f>ROUND(I103*H103,2)</f>
        <v>0</v>
      </c>
      <c r="BL103" s="20" t="s">
        <v>163</v>
      </c>
      <c r="BM103" s="185" t="s">
        <v>1655</v>
      </c>
    </row>
    <row r="104" s="2" customFormat="1">
      <c r="A104" s="39"/>
      <c r="B104" s="40"/>
      <c r="C104" s="39"/>
      <c r="D104" s="187" t="s">
        <v>165</v>
      </c>
      <c r="E104" s="39"/>
      <c r="F104" s="188" t="s">
        <v>166</v>
      </c>
      <c r="G104" s="39"/>
      <c r="H104" s="39"/>
      <c r="I104" s="189"/>
      <c r="J104" s="39"/>
      <c r="K104" s="39"/>
      <c r="L104" s="40"/>
      <c r="M104" s="190"/>
      <c r="N104" s="191"/>
      <c r="O104" s="73"/>
      <c r="P104" s="73"/>
      <c r="Q104" s="73"/>
      <c r="R104" s="73"/>
      <c r="S104" s="73"/>
      <c r="T104" s="74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T104" s="20" t="s">
        <v>165</v>
      </c>
      <c r="AU104" s="20" t="s">
        <v>22</v>
      </c>
    </row>
    <row r="105" s="13" customFormat="1">
      <c r="A105" s="13"/>
      <c r="B105" s="192"/>
      <c r="C105" s="13"/>
      <c r="D105" s="193" t="s">
        <v>167</v>
      </c>
      <c r="E105" s="194" t="s">
        <v>3</v>
      </c>
      <c r="F105" s="195" t="s">
        <v>1656</v>
      </c>
      <c r="G105" s="13"/>
      <c r="H105" s="196">
        <v>27</v>
      </c>
      <c r="I105" s="197"/>
      <c r="J105" s="13"/>
      <c r="K105" s="13"/>
      <c r="L105" s="192"/>
      <c r="M105" s="198"/>
      <c r="N105" s="199"/>
      <c r="O105" s="199"/>
      <c r="P105" s="199"/>
      <c r="Q105" s="199"/>
      <c r="R105" s="199"/>
      <c r="S105" s="199"/>
      <c r="T105" s="200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194" t="s">
        <v>167</v>
      </c>
      <c r="AU105" s="194" t="s">
        <v>22</v>
      </c>
      <c r="AV105" s="13" t="s">
        <v>22</v>
      </c>
      <c r="AW105" s="13" t="s">
        <v>36</v>
      </c>
      <c r="AX105" s="13" t="s">
        <v>74</v>
      </c>
      <c r="AY105" s="194" t="s">
        <v>156</v>
      </c>
    </row>
    <row r="106" s="14" customFormat="1">
      <c r="A106" s="14"/>
      <c r="B106" s="201"/>
      <c r="C106" s="14"/>
      <c r="D106" s="193" t="s">
        <v>167</v>
      </c>
      <c r="E106" s="202" t="s">
        <v>3</v>
      </c>
      <c r="F106" s="203" t="s">
        <v>174</v>
      </c>
      <c r="G106" s="14"/>
      <c r="H106" s="204">
        <v>27</v>
      </c>
      <c r="I106" s="205"/>
      <c r="J106" s="14"/>
      <c r="K106" s="14"/>
      <c r="L106" s="201"/>
      <c r="M106" s="206"/>
      <c r="N106" s="207"/>
      <c r="O106" s="207"/>
      <c r="P106" s="207"/>
      <c r="Q106" s="207"/>
      <c r="R106" s="207"/>
      <c r="S106" s="207"/>
      <c r="T106" s="208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02" t="s">
        <v>167</v>
      </c>
      <c r="AU106" s="202" t="s">
        <v>22</v>
      </c>
      <c r="AV106" s="14" t="s">
        <v>163</v>
      </c>
      <c r="AW106" s="14" t="s">
        <v>36</v>
      </c>
      <c r="AX106" s="14" t="s">
        <v>81</v>
      </c>
      <c r="AY106" s="202" t="s">
        <v>156</v>
      </c>
    </row>
    <row r="107" s="2" customFormat="1" ht="49.05" customHeight="1">
      <c r="A107" s="39"/>
      <c r="B107" s="173"/>
      <c r="C107" s="174" t="s">
        <v>186</v>
      </c>
      <c r="D107" s="174" t="s">
        <v>158</v>
      </c>
      <c r="E107" s="175" t="s">
        <v>176</v>
      </c>
      <c r="F107" s="176" t="s">
        <v>177</v>
      </c>
      <c r="G107" s="177" t="s">
        <v>161</v>
      </c>
      <c r="H107" s="178">
        <v>54</v>
      </c>
      <c r="I107" s="179"/>
      <c r="J107" s="180">
        <f>ROUND(I107*H107,2)</f>
        <v>0</v>
      </c>
      <c r="K107" s="176" t="s">
        <v>162</v>
      </c>
      <c r="L107" s="40"/>
      <c r="M107" s="181" t="s">
        <v>3</v>
      </c>
      <c r="N107" s="182" t="s">
        <v>45</v>
      </c>
      <c r="O107" s="73"/>
      <c r="P107" s="183">
        <f>O107*H107</f>
        <v>0</v>
      </c>
      <c r="Q107" s="183">
        <v>0.036900000000000002</v>
      </c>
      <c r="R107" s="183">
        <f>Q107*H107</f>
        <v>1.9926000000000002</v>
      </c>
      <c r="S107" s="183">
        <v>0</v>
      </c>
      <c r="T107" s="184">
        <f>S107*H107</f>
        <v>0</v>
      </c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R107" s="185" t="s">
        <v>163</v>
      </c>
      <c r="AT107" s="185" t="s">
        <v>158</v>
      </c>
      <c r="AU107" s="185" t="s">
        <v>22</v>
      </c>
      <c r="AY107" s="20" t="s">
        <v>156</v>
      </c>
      <c r="BE107" s="186">
        <f>IF(N107="základní",J107,0)</f>
        <v>0</v>
      </c>
      <c r="BF107" s="186">
        <f>IF(N107="snížená",J107,0)</f>
        <v>0</v>
      </c>
      <c r="BG107" s="186">
        <f>IF(N107="zákl. přenesená",J107,0)</f>
        <v>0</v>
      </c>
      <c r="BH107" s="186">
        <f>IF(N107="sníž. přenesená",J107,0)</f>
        <v>0</v>
      </c>
      <c r="BI107" s="186">
        <f>IF(N107="nulová",J107,0)</f>
        <v>0</v>
      </c>
      <c r="BJ107" s="20" t="s">
        <v>81</v>
      </c>
      <c r="BK107" s="186">
        <f>ROUND(I107*H107,2)</f>
        <v>0</v>
      </c>
      <c r="BL107" s="20" t="s">
        <v>163</v>
      </c>
      <c r="BM107" s="185" t="s">
        <v>1657</v>
      </c>
    </row>
    <row r="108" s="2" customFormat="1">
      <c r="A108" s="39"/>
      <c r="B108" s="40"/>
      <c r="C108" s="39"/>
      <c r="D108" s="187" t="s">
        <v>165</v>
      </c>
      <c r="E108" s="39"/>
      <c r="F108" s="188" t="s">
        <v>179</v>
      </c>
      <c r="G108" s="39"/>
      <c r="H108" s="39"/>
      <c r="I108" s="189"/>
      <c r="J108" s="39"/>
      <c r="K108" s="39"/>
      <c r="L108" s="40"/>
      <c r="M108" s="190"/>
      <c r="N108" s="191"/>
      <c r="O108" s="73"/>
      <c r="P108" s="73"/>
      <c r="Q108" s="73"/>
      <c r="R108" s="73"/>
      <c r="S108" s="73"/>
      <c r="T108" s="74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T108" s="20" t="s">
        <v>165</v>
      </c>
      <c r="AU108" s="20" t="s">
        <v>22</v>
      </c>
    </row>
    <row r="109" s="13" customFormat="1">
      <c r="A109" s="13"/>
      <c r="B109" s="192"/>
      <c r="C109" s="13"/>
      <c r="D109" s="193" t="s">
        <v>167</v>
      </c>
      <c r="E109" s="194" t="s">
        <v>3</v>
      </c>
      <c r="F109" s="195" t="s">
        <v>1658</v>
      </c>
      <c r="G109" s="13"/>
      <c r="H109" s="196">
        <v>54</v>
      </c>
      <c r="I109" s="197"/>
      <c r="J109" s="13"/>
      <c r="K109" s="13"/>
      <c r="L109" s="192"/>
      <c r="M109" s="198"/>
      <c r="N109" s="199"/>
      <c r="O109" s="199"/>
      <c r="P109" s="199"/>
      <c r="Q109" s="199"/>
      <c r="R109" s="199"/>
      <c r="S109" s="199"/>
      <c r="T109" s="200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194" t="s">
        <v>167</v>
      </c>
      <c r="AU109" s="194" t="s">
        <v>22</v>
      </c>
      <c r="AV109" s="13" t="s">
        <v>22</v>
      </c>
      <c r="AW109" s="13" t="s">
        <v>36</v>
      </c>
      <c r="AX109" s="13" t="s">
        <v>74</v>
      </c>
      <c r="AY109" s="194" t="s">
        <v>156</v>
      </c>
    </row>
    <row r="110" s="14" customFormat="1">
      <c r="A110" s="14"/>
      <c r="B110" s="201"/>
      <c r="C110" s="14"/>
      <c r="D110" s="193" t="s">
        <v>167</v>
      </c>
      <c r="E110" s="202" t="s">
        <v>3</v>
      </c>
      <c r="F110" s="203" t="s">
        <v>174</v>
      </c>
      <c r="G110" s="14"/>
      <c r="H110" s="204">
        <v>54</v>
      </c>
      <c r="I110" s="205"/>
      <c r="J110" s="14"/>
      <c r="K110" s="14"/>
      <c r="L110" s="201"/>
      <c r="M110" s="206"/>
      <c r="N110" s="207"/>
      <c r="O110" s="207"/>
      <c r="P110" s="207"/>
      <c r="Q110" s="207"/>
      <c r="R110" s="207"/>
      <c r="S110" s="207"/>
      <c r="T110" s="208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02" t="s">
        <v>167</v>
      </c>
      <c r="AU110" s="202" t="s">
        <v>22</v>
      </c>
      <c r="AV110" s="14" t="s">
        <v>163</v>
      </c>
      <c r="AW110" s="14" t="s">
        <v>36</v>
      </c>
      <c r="AX110" s="14" t="s">
        <v>81</v>
      </c>
      <c r="AY110" s="202" t="s">
        <v>156</v>
      </c>
    </row>
    <row r="111" s="2" customFormat="1" ht="16.5" customHeight="1">
      <c r="A111" s="39"/>
      <c r="B111" s="173"/>
      <c r="C111" s="174" t="s">
        <v>191</v>
      </c>
      <c r="D111" s="174" t="s">
        <v>158</v>
      </c>
      <c r="E111" s="175" t="s">
        <v>181</v>
      </c>
      <c r="F111" s="176" t="s">
        <v>182</v>
      </c>
      <c r="G111" s="177" t="s">
        <v>161</v>
      </c>
      <c r="H111" s="178">
        <v>425.39999999999998</v>
      </c>
      <c r="I111" s="179"/>
      <c r="J111" s="180">
        <f>ROUND(I111*H111,2)</f>
        <v>0</v>
      </c>
      <c r="K111" s="176" t="s">
        <v>162</v>
      </c>
      <c r="L111" s="40"/>
      <c r="M111" s="181" t="s">
        <v>3</v>
      </c>
      <c r="N111" s="182" t="s">
        <v>45</v>
      </c>
      <c r="O111" s="73"/>
      <c r="P111" s="183">
        <f>O111*H111</f>
        <v>0</v>
      </c>
      <c r="Q111" s="183">
        <v>0.00055999999999999995</v>
      </c>
      <c r="R111" s="183">
        <f>Q111*H111</f>
        <v>0.23822399999999996</v>
      </c>
      <c r="S111" s="183">
        <v>0</v>
      </c>
      <c r="T111" s="184">
        <f>S111*H111</f>
        <v>0</v>
      </c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R111" s="185" t="s">
        <v>163</v>
      </c>
      <c r="AT111" s="185" t="s">
        <v>158</v>
      </c>
      <c r="AU111" s="185" t="s">
        <v>22</v>
      </c>
      <c r="AY111" s="20" t="s">
        <v>156</v>
      </c>
      <c r="BE111" s="186">
        <f>IF(N111="základní",J111,0)</f>
        <v>0</v>
      </c>
      <c r="BF111" s="186">
        <f>IF(N111="snížená",J111,0)</f>
        <v>0</v>
      </c>
      <c r="BG111" s="186">
        <f>IF(N111="zákl. přenesená",J111,0)</f>
        <v>0</v>
      </c>
      <c r="BH111" s="186">
        <f>IF(N111="sníž. přenesená",J111,0)</f>
        <v>0</v>
      </c>
      <c r="BI111" s="186">
        <f>IF(N111="nulová",J111,0)</f>
        <v>0</v>
      </c>
      <c r="BJ111" s="20" t="s">
        <v>81</v>
      </c>
      <c r="BK111" s="186">
        <f>ROUND(I111*H111,2)</f>
        <v>0</v>
      </c>
      <c r="BL111" s="20" t="s">
        <v>163</v>
      </c>
      <c r="BM111" s="185" t="s">
        <v>1659</v>
      </c>
    </row>
    <row r="112" s="2" customFormat="1">
      <c r="A112" s="39"/>
      <c r="B112" s="40"/>
      <c r="C112" s="39"/>
      <c r="D112" s="187" t="s">
        <v>165</v>
      </c>
      <c r="E112" s="39"/>
      <c r="F112" s="188" t="s">
        <v>184</v>
      </c>
      <c r="G112" s="39"/>
      <c r="H112" s="39"/>
      <c r="I112" s="189"/>
      <c r="J112" s="39"/>
      <c r="K112" s="39"/>
      <c r="L112" s="40"/>
      <c r="M112" s="190"/>
      <c r="N112" s="191"/>
      <c r="O112" s="73"/>
      <c r="P112" s="73"/>
      <c r="Q112" s="73"/>
      <c r="R112" s="73"/>
      <c r="S112" s="73"/>
      <c r="T112" s="74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T112" s="20" t="s">
        <v>165</v>
      </c>
      <c r="AU112" s="20" t="s">
        <v>22</v>
      </c>
    </row>
    <row r="113" s="13" customFormat="1">
      <c r="A113" s="13"/>
      <c r="B113" s="192"/>
      <c r="C113" s="13"/>
      <c r="D113" s="193" t="s">
        <v>167</v>
      </c>
      <c r="E113" s="194" t="s">
        <v>3</v>
      </c>
      <c r="F113" s="195" t="s">
        <v>1660</v>
      </c>
      <c r="G113" s="13"/>
      <c r="H113" s="196">
        <v>425.39999999999998</v>
      </c>
      <c r="I113" s="197"/>
      <c r="J113" s="13"/>
      <c r="K113" s="13"/>
      <c r="L113" s="192"/>
      <c r="M113" s="198"/>
      <c r="N113" s="199"/>
      <c r="O113" s="199"/>
      <c r="P113" s="199"/>
      <c r="Q113" s="199"/>
      <c r="R113" s="199"/>
      <c r="S113" s="199"/>
      <c r="T113" s="200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194" t="s">
        <v>167</v>
      </c>
      <c r="AU113" s="194" t="s">
        <v>22</v>
      </c>
      <c r="AV113" s="13" t="s">
        <v>22</v>
      </c>
      <c r="AW113" s="13" t="s">
        <v>36</v>
      </c>
      <c r="AX113" s="13" t="s">
        <v>74</v>
      </c>
      <c r="AY113" s="194" t="s">
        <v>156</v>
      </c>
    </row>
    <row r="114" s="14" customFormat="1">
      <c r="A114" s="14"/>
      <c r="B114" s="201"/>
      <c r="C114" s="14"/>
      <c r="D114" s="193" t="s">
        <v>167</v>
      </c>
      <c r="E114" s="202" t="s">
        <v>3</v>
      </c>
      <c r="F114" s="203" t="s">
        <v>174</v>
      </c>
      <c r="G114" s="14"/>
      <c r="H114" s="204">
        <v>425.39999999999998</v>
      </c>
      <c r="I114" s="205"/>
      <c r="J114" s="14"/>
      <c r="K114" s="14"/>
      <c r="L114" s="201"/>
      <c r="M114" s="206"/>
      <c r="N114" s="207"/>
      <c r="O114" s="207"/>
      <c r="P114" s="207"/>
      <c r="Q114" s="207"/>
      <c r="R114" s="207"/>
      <c r="S114" s="207"/>
      <c r="T114" s="208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02" t="s">
        <v>167</v>
      </c>
      <c r="AU114" s="202" t="s">
        <v>22</v>
      </c>
      <c r="AV114" s="14" t="s">
        <v>163</v>
      </c>
      <c r="AW114" s="14" t="s">
        <v>36</v>
      </c>
      <c r="AX114" s="14" t="s">
        <v>81</v>
      </c>
      <c r="AY114" s="202" t="s">
        <v>156</v>
      </c>
    </row>
    <row r="115" s="2" customFormat="1" ht="16.5" customHeight="1">
      <c r="A115" s="39"/>
      <c r="B115" s="173"/>
      <c r="C115" s="174" t="s">
        <v>197</v>
      </c>
      <c r="D115" s="174" t="s">
        <v>158</v>
      </c>
      <c r="E115" s="175" t="s">
        <v>187</v>
      </c>
      <c r="F115" s="176" t="s">
        <v>188</v>
      </c>
      <c r="G115" s="177" t="s">
        <v>161</v>
      </c>
      <c r="H115" s="178">
        <v>425.39999999999998</v>
      </c>
      <c r="I115" s="179"/>
      <c r="J115" s="180">
        <f>ROUND(I115*H115,2)</f>
        <v>0</v>
      </c>
      <c r="K115" s="176" t="s">
        <v>162</v>
      </c>
      <c r="L115" s="40"/>
      <c r="M115" s="181" t="s">
        <v>3</v>
      </c>
      <c r="N115" s="182" t="s">
        <v>45</v>
      </c>
      <c r="O115" s="73"/>
      <c r="P115" s="183">
        <f>O115*H115</f>
        <v>0</v>
      </c>
      <c r="Q115" s="183">
        <v>0</v>
      </c>
      <c r="R115" s="183">
        <f>Q115*H115</f>
        <v>0</v>
      </c>
      <c r="S115" s="183">
        <v>0</v>
      </c>
      <c r="T115" s="184">
        <f>S115*H115</f>
        <v>0</v>
      </c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R115" s="185" t="s">
        <v>163</v>
      </c>
      <c r="AT115" s="185" t="s">
        <v>158</v>
      </c>
      <c r="AU115" s="185" t="s">
        <v>22</v>
      </c>
      <c r="AY115" s="20" t="s">
        <v>156</v>
      </c>
      <c r="BE115" s="186">
        <f>IF(N115="základní",J115,0)</f>
        <v>0</v>
      </c>
      <c r="BF115" s="186">
        <f>IF(N115="snížená",J115,0)</f>
        <v>0</v>
      </c>
      <c r="BG115" s="186">
        <f>IF(N115="zákl. přenesená",J115,0)</f>
        <v>0</v>
      </c>
      <c r="BH115" s="186">
        <f>IF(N115="sníž. přenesená",J115,0)</f>
        <v>0</v>
      </c>
      <c r="BI115" s="186">
        <f>IF(N115="nulová",J115,0)</f>
        <v>0</v>
      </c>
      <c r="BJ115" s="20" t="s">
        <v>81</v>
      </c>
      <c r="BK115" s="186">
        <f>ROUND(I115*H115,2)</f>
        <v>0</v>
      </c>
      <c r="BL115" s="20" t="s">
        <v>163</v>
      </c>
      <c r="BM115" s="185" t="s">
        <v>1661</v>
      </c>
    </row>
    <row r="116" s="2" customFormat="1">
      <c r="A116" s="39"/>
      <c r="B116" s="40"/>
      <c r="C116" s="39"/>
      <c r="D116" s="187" t="s">
        <v>165</v>
      </c>
      <c r="E116" s="39"/>
      <c r="F116" s="188" t="s">
        <v>190</v>
      </c>
      <c r="G116" s="39"/>
      <c r="H116" s="39"/>
      <c r="I116" s="189"/>
      <c r="J116" s="39"/>
      <c r="K116" s="39"/>
      <c r="L116" s="40"/>
      <c r="M116" s="190"/>
      <c r="N116" s="191"/>
      <c r="O116" s="73"/>
      <c r="P116" s="73"/>
      <c r="Q116" s="73"/>
      <c r="R116" s="73"/>
      <c r="S116" s="73"/>
      <c r="T116" s="74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T116" s="20" t="s">
        <v>165</v>
      </c>
      <c r="AU116" s="20" t="s">
        <v>22</v>
      </c>
    </row>
    <row r="117" s="2" customFormat="1" ht="16.5" customHeight="1">
      <c r="A117" s="39"/>
      <c r="B117" s="173"/>
      <c r="C117" s="174" t="s">
        <v>221</v>
      </c>
      <c r="D117" s="174" t="s">
        <v>158</v>
      </c>
      <c r="E117" s="175" t="s">
        <v>192</v>
      </c>
      <c r="F117" s="176" t="s">
        <v>193</v>
      </c>
      <c r="G117" s="177" t="s">
        <v>161</v>
      </c>
      <c r="H117" s="178">
        <v>3.5299999999999998</v>
      </c>
      <c r="I117" s="179"/>
      <c r="J117" s="180">
        <f>ROUND(I117*H117,2)</f>
        <v>0</v>
      </c>
      <c r="K117" s="176" t="s">
        <v>162</v>
      </c>
      <c r="L117" s="40"/>
      <c r="M117" s="181" t="s">
        <v>3</v>
      </c>
      <c r="N117" s="182" t="s">
        <v>45</v>
      </c>
      <c r="O117" s="73"/>
      <c r="P117" s="183">
        <f>O117*H117</f>
        <v>0</v>
      </c>
      <c r="Q117" s="183">
        <v>0.00046999999999999999</v>
      </c>
      <c r="R117" s="183">
        <f>Q117*H117</f>
        <v>0.0016590999999999999</v>
      </c>
      <c r="S117" s="183">
        <v>0</v>
      </c>
      <c r="T117" s="184">
        <f>S117*H117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R117" s="185" t="s">
        <v>163</v>
      </c>
      <c r="AT117" s="185" t="s">
        <v>158</v>
      </c>
      <c r="AU117" s="185" t="s">
        <v>22</v>
      </c>
      <c r="AY117" s="20" t="s">
        <v>156</v>
      </c>
      <c r="BE117" s="186">
        <f>IF(N117="základní",J117,0)</f>
        <v>0</v>
      </c>
      <c r="BF117" s="186">
        <f>IF(N117="snížená",J117,0)</f>
        <v>0</v>
      </c>
      <c r="BG117" s="186">
        <f>IF(N117="zákl. přenesená",J117,0)</f>
        <v>0</v>
      </c>
      <c r="BH117" s="186">
        <f>IF(N117="sníž. přenesená",J117,0)</f>
        <v>0</v>
      </c>
      <c r="BI117" s="186">
        <f>IF(N117="nulová",J117,0)</f>
        <v>0</v>
      </c>
      <c r="BJ117" s="20" t="s">
        <v>81</v>
      </c>
      <c r="BK117" s="186">
        <f>ROUND(I117*H117,2)</f>
        <v>0</v>
      </c>
      <c r="BL117" s="20" t="s">
        <v>163</v>
      </c>
      <c r="BM117" s="185" t="s">
        <v>1662</v>
      </c>
    </row>
    <row r="118" s="2" customFormat="1">
      <c r="A118" s="39"/>
      <c r="B118" s="40"/>
      <c r="C118" s="39"/>
      <c r="D118" s="187" t="s">
        <v>165</v>
      </c>
      <c r="E118" s="39"/>
      <c r="F118" s="188" t="s">
        <v>195</v>
      </c>
      <c r="G118" s="39"/>
      <c r="H118" s="39"/>
      <c r="I118" s="189"/>
      <c r="J118" s="39"/>
      <c r="K118" s="39"/>
      <c r="L118" s="40"/>
      <c r="M118" s="190"/>
      <c r="N118" s="191"/>
      <c r="O118" s="73"/>
      <c r="P118" s="73"/>
      <c r="Q118" s="73"/>
      <c r="R118" s="73"/>
      <c r="S118" s="73"/>
      <c r="T118" s="74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20" t="s">
        <v>165</v>
      </c>
      <c r="AU118" s="20" t="s">
        <v>22</v>
      </c>
    </row>
    <row r="119" s="13" customFormat="1">
      <c r="A119" s="13"/>
      <c r="B119" s="192"/>
      <c r="C119" s="13"/>
      <c r="D119" s="193" t="s">
        <v>167</v>
      </c>
      <c r="E119" s="194" t="s">
        <v>3</v>
      </c>
      <c r="F119" s="195" t="s">
        <v>1663</v>
      </c>
      <c r="G119" s="13"/>
      <c r="H119" s="196">
        <v>3.5299999999999998</v>
      </c>
      <c r="I119" s="197"/>
      <c r="J119" s="13"/>
      <c r="K119" s="13"/>
      <c r="L119" s="192"/>
      <c r="M119" s="198"/>
      <c r="N119" s="199"/>
      <c r="O119" s="199"/>
      <c r="P119" s="199"/>
      <c r="Q119" s="199"/>
      <c r="R119" s="199"/>
      <c r="S119" s="199"/>
      <c r="T119" s="200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94" t="s">
        <v>167</v>
      </c>
      <c r="AU119" s="194" t="s">
        <v>22</v>
      </c>
      <c r="AV119" s="13" t="s">
        <v>22</v>
      </c>
      <c r="AW119" s="13" t="s">
        <v>36</v>
      </c>
      <c r="AX119" s="13" t="s">
        <v>74</v>
      </c>
      <c r="AY119" s="194" t="s">
        <v>156</v>
      </c>
    </row>
    <row r="120" s="14" customFormat="1">
      <c r="A120" s="14"/>
      <c r="B120" s="201"/>
      <c r="C120" s="14"/>
      <c r="D120" s="193" t="s">
        <v>167</v>
      </c>
      <c r="E120" s="202" t="s">
        <v>3</v>
      </c>
      <c r="F120" s="203" t="s">
        <v>174</v>
      </c>
      <c r="G120" s="14"/>
      <c r="H120" s="204">
        <v>3.5299999999999998</v>
      </c>
      <c r="I120" s="205"/>
      <c r="J120" s="14"/>
      <c r="K120" s="14"/>
      <c r="L120" s="201"/>
      <c r="M120" s="206"/>
      <c r="N120" s="207"/>
      <c r="O120" s="207"/>
      <c r="P120" s="207"/>
      <c r="Q120" s="207"/>
      <c r="R120" s="207"/>
      <c r="S120" s="207"/>
      <c r="T120" s="208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02" t="s">
        <v>167</v>
      </c>
      <c r="AU120" s="202" t="s">
        <v>22</v>
      </c>
      <c r="AV120" s="14" t="s">
        <v>163</v>
      </c>
      <c r="AW120" s="14" t="s">
        <v>36</v>
      </c>
      <c r="AX120" s="14" t="s">
        <v>81</v>
      </c>
      <c r="AY120" s="202" t="s">
        <v>156</v>
      </c>
    </row>
    <row r="121" s="2" customFormat="1" ht="16.5" customHeight="1">
      <c r="A121" s="39"/>
      <c r="B121" s="173"/>
      <c r="C121" s="174" t="s">
        <v>227</v>
      </c>
      <c r="D121" s="174" t="s">
        <v>158</v>
      </c>
      <c r="E121" s="175" t="s">
        <v>198</v>
      </c>
      <c r="F121" s="176" t="s">
        <v>199</v>
      </c>
      <c r="G121" s="177" t="s">
        <v>161</v>
      </c>
      <c r="H121" s="178">
        <v>3.5299999999999998</v>
      </c>
      <c r="I121" s="179"/>
      <c r="J121" s="180">
        <f>ROUND(I121*H121,2)</f>
        <v>0</v>
      </c>
      <c r="K121" s="176" t="s">
        <v>162</v>
      </c>
      <c r="L121" s="40"/>
      <c r="M121" s="181" t="s">
        <v>3</v>
      </c>
      <c r="N121" s="182" t="s">
        <v>45</v>
      </c>
      <c r="O121" s="73"/>
      <c r="P121" s="183">
        <f>O121*H121</f>
        <v>0</v>
      </c>
      <c r="Q121" s="183">
        <v>0</v>
      </c>
      <c r="R121" s="183">
        <f>Q121*H121</f>
        <v>0</v>
      </c>
      <c r="S121" s="183">
        <v>0</v>
      </c>
      <c r="T121" s="184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185" t="s">
        <v>163</v>
      </c>
      <c r="AT121" s="185" t="s">
        <v>158</v>
      </c>
      <c r="AU121" s="185" t="s">
        <v>22</v>
      </c>
      <c r="AY121" s="20" t="s">
        <v>156</v>
      </c>
      <c r="BE121" s="186">
        <f>IF(N121="základní",J121,0)</f>
        <v>0</v>
      </c>
      <c r="BF121" s="186">
        <f>IF(N121="snížená",J121,0)</f>
        <v>0</v>
      </c>
      <c r="BG121" s="186">
        <f>IF(N121="zákl. přenesená",J121,0)</f>
        <v>0</v>
      </c>
      <c r="BH121" s="186">
        <f>IF(N121="sníž. přenesená",J121,0)</f>
        <v>0</v>
      </c>
      <c r="BI121" s="186">
        <f>IF(N121="nulová",J121,0)</f>
        <v>0</v>
      </c>
      <c r="BJ121" s="20" t="s">
        <v>81</v>
      </c>
      <c r="BK121" s="186">
        <f>ROUND(I121*H121,2)</f>
        <v>0</v>
      </c>
      <c r="BL121" s="20" t="s">
        <v>163</v>
      </c>
      <c r="BM121" s="185" t="s">
        <v>1664</v>
      </c>
    </row>
    <row r="122" s="2" customFormat="1">
      <c r="A122" s="39"/>
      <c r="B122" s="40"/>
      <c r="C122" s="39"/>
      <c r="D122" s="187" t="s">
        <v>165</v>
      </c>
      <c r="E122" s="39"/>
      <c r="F122" s="188" t="s">
        <v>201</v>
      </c>
      <c r="G122" s="39"/>
      <c r="H122" s="39"/>
      <c r="I122" s="189"/>
      <c r="J122" s="39"/>
      <c r="K122" s="39"/>
      <c r="L122" s="40"/>
      <c r="M122" s="190"/>
      <c r="N122" s="191"/>
      <c r="O122" s="73"/>
      <c r="P122" s="73"/>
      <c r="Q122" s="73"/>
      <c r="R122" s="73"/>
      <c r="S122" s="73"/>
      <c r="T122" s="74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20" t="s">
        <v>165</v>
      </c>
      <c r="AU122" s="20" t="s">
        <v>22</v>
      </c>
    </row>
    <row r="123" s="2" customFormat="1" ht="16.5" customHeight="1">
      <c r="A123" s="39"/>
      <c r="B123" s="173"/>
      <c r="C123" s="174" t="s">
        <v>233</v>
      </c>
      <c r="D123" s="174" t="s">
        <v>158</v>
      </c>
      <c r="E123" s="175" t="s">
        <v>203</v>
      </c>
      <c r="F123" s="176" t="s">
        <v>204</v>
      </c>
      <c r="G123" s="177" t="s">
        <v>205</v>
      </c>
      <c r="H123" s="178">
        <v>229.81999999999999</v>
      </c>
      <c r="I123" s="179"/>
      <c r="J123" s="180">
        <f>ROUND(I123*H123,2)</f>
        <v>0</v>
      </c>
      <c r="K123" s="176" t="s">
        <v>162</v>
      </c>
      <c r="L123" s="40"/>
      <c r="M123" s="181" t="s">
        <v>3</v>
      </c>
      <c r="N123" s="182" t="s">
        <v>45</v>
      </c>
      <c r="O123" s="73"/>
      <c r="P123" s="183">
        <f>O123*H123</f>
        <v>0</v>
      </c>
      <c r="Q123" s="183">
        <v>0</v>
      </c>
      <c r="R123" s="183">
        <f>Q123*H123</f>
        <v>0</v>
      </c>
      <c r="S123" s="183">
        <v>0</v>
      </c>
      <c r="T123" s="184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185" t="s">
        <v>163</v>
      </c>
      <c r="AT123" s="185" t="s">
        <v>158</v>
      </c>
      <c r="AU123" s="185" t="s">
        <v>22</v>
      </c>
      <c r="AY123" s="20" t="s">
        <v>156</v>
      </c>
      <c r="BE123" s="186">
        <f>IF(N123="základní",J123,0)</f>
        <v>0</v>
      </c>
      <c r="BF123" s="186">
        <f>IF(N123="snížená",J123,0)</f>
        <v>0</v>
      </c>
      <c r="BG123" s="186">
        <f>IF(N123="zákl. přenesená",J123,0)</f>
        <v>0</v>
      </c>
      <c r="BH123" s="186">
        <f>IF(N123="sníž. přenesená",J123,0)</f>
        <v>0</v>
      </c>
      <c r="BI123" s="186">
        <f>IF(N123="nulová",J123,0)</f>
        <v>0</v>
      </c>
      <c r="BJ123" s="20" t="s">
        <v>81</v>
      </c>
      <c r="BK123" s="186">
        <f>ROUND(I123*H123,2)</f>
        <v>0</v>
      </c>
      <c r="BL123" s="20" t="s">
        <v>163</v>
      </c>
      <c r="BM123" s="185" t="s">
        <v>1665</v>
      </c>
    </row>
    <row r="124" s="2" customFormat="1">
      <c r="A124" s="39"/>
      <c r="B124" s="40"/>
      <c r="C124" s="39"/>
      <c r="D124" s="187" t="s">
        <v>165</v>
      </c>
      <c r="E124" s="39"/>
      <c r="F124" s="188" t="s">
        <v>207</v>
      </c>
      <c r="G124" s="39"/>
      <c r="H124" s="39"/>
      <c r="I124" s="189"/>
      <c r="J124" s="39"/>
      <c r="K124" s="39"/>
      <c r="L124" s="40"/>
      <c r="M124" s="190"/>
      <c r="N124" s="191"/>
      <c r="O124" s="73"/>
      <c r="P124" s="73"/>
      <c r="Q124" s="73"/>
      <c r="R124" s="73"/>
      <c r="S124" s="73"/>
      <c r="T124" s="74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20" t="s">
        <v>165</v>
      </c>
      <c r="AU124" s="20" t="s">
        <v>22</v>
      </c>
    </row>
    <row r="125" s="13" customFormat="1">
      <c r="A125" s="13"/>
      <c r="B125" s="192"/>
      <c r="C125" s="13"/>
      <c r="D125" s="193" t="s">
        <v>167</v>
      </c>
      <c r="E125" s="194" t="s">
        <v>3</v>
      </c>
      <c r="F125" s="195" t="s">
        <v>1666</v>
      </c>
      <c r="G125" s="13"/>
      <c r="H125" s="196">
        <v>87.120000000000005</v>
      </c>
      <c r="I125" s="197"/>
      <c r="J125" s="13"/>
      <c r="K125" s="13"/>
      <c r="L125" s="192"/>
      <c r="M125" s="198"/>
      <c r="N125" s="199"/>
      <c r="O125" s="199"/>
      <c r="P125" s="199"/>
      <c r="Q125" s="199"/>
      <c r="R125" s="199"/>
      <c r="S125" s="199"/>
      <c r="T125" s="200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194" t="s">
        <v>167</v>
      </c>
      <c r="AU125" s="194" t="s">
        <v>22</v>
      </c>
      <c r="AV125" s="13" t="s">
        <v>22</v>
      </c>
      <c r="AW125" s="13" t="s">
        <v>36</v>
      </c>
      <c r="AX125" s="13" t="s">
        <v>74</v>
      </c>
      <c r="AY125" s="194" t="s">
        <v>156</v>
      </c>
    </row>
    <row r="126" s="13" customFormat="1">
      <c r="A126" s="13"/>
      <c r="B126" s="192"/>
      <c r="C126" s="13"/>
      <c r="D126" s="193" t="s">
        <v>167</v>
      </c>
      <c r="E126" s="194" t="s">
        <v>3</v>
      </c>
      <c r="F126" s="195" t="s">
        <v>1667</v>
      </c>
      <c r="G126" s="13"/>
      <c r="H126" s="196">
        <v>142.69999999999999</v>
      </c>
      <c r="I126" s="197"/>
      <c r="J126" s="13"/>
      <c r="K126" s="13"/>
      <c r="L126" s="192"/>
      <c r="M126" s="198"/>
      <c r="N126" s="199"/>
      <c r="O126" s="199"/>
      <c r="P126" s="199"/>
      <c r="Q126" s="199"/>
      <c r="R126" s="199"/>
      <c r="S126" s="199"/>
      <c r="T126" s="200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194" t="s">
        <v>167</v>
      </c>
      <c r="AU126" s="194" t="s">
        <v>22</v>
      </c>
      <c r="AV126" s="13" t="s">
        <v>22</v>
      </c>
      <c r="AW126" s="13" t="s">
        <v>36</v>
      </c>
      <c r="AX126" s="13" t="s">
        <v>74</v>
      </c>
      <c r="AY126" s="194" t="s">
        <v>156</v>
      </c>
    </row>
    <row r="127" s="14" customFormat="1">
      <c r="A127" s="14"/>
      <c r="B127" s="201"/>
      <c r="C127" s="14"/>
      <c r="D127" s="193" t="s">
        <v>167</v>
      </c>
      <c r="E127" s="202" t="s">
        <v>3</v>
      </c>
      <c r="F127" s="203" t="s">
        <v>174</v>
      </c>
      <c r="G127" s="14"/>
      <c r="H127" s="204">
        <v>229.81999999999999</v>
      </c>
      <c r="I127" s="205"/>
      <c r="J127" s="14"/>
      <c r="K127" s="14"/>
      <c r="L127" s="201"/>
      <c r="M127" s="206"/>
      <c r="N127" s="207"/>
      <c r="O127" s="207"/>
      <c r="P127" s="207"/>
      <c r="Q127" s="207"/>
      <c r="R127" s="207"/>
      <c r="S127" s="207"/>
      <c r="T127" s="208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02" t="s">
        <v>167</v>
      </c>
      <c r="AU127" s="202" t="s">
        <v>22</v>
      </c>
      <c r="AV127" s="14" t="s">
        <v>163</v>
      </c>
      <c r="AW127" s="14" t="s">
        <v>36</v>
      </c>
      <c r="AX127" s="14" t="s">
        <v>81</v>
      </c>
      <c r="AY127" s="202" t="s">
        <v>156</v>
      </c>
    </row>
    <row r="128" s="2" customFormat="1" ht="24.15" customHeight="1">
      <c r="A128" s="39"/>
      <c r="B128" s="173"/>
      <c r="C128" s="174" t="s">
        <v>239</v>
      </c>
      <c r="D128" s="174" t="s">
        <v>158</v>
      </c>
      <c r="E128" s="175" t="s">
        <v>210</v>
      </c>
      <c r="F128" s="176" t="s">
        <v>211</v>
      </c>
      <c r="G128" s="177" t="s">
        <v>212</v>
      </c>
      <c r="H128" s="178">
        <v>112.38500000000001</v>
      </c>
      <c r="I128" s="179"/>
      <c r="J128" s="180">
        <f>ROUND(I128*H128,2)</f>
        <v>0</v>
      </c>
      <c r="K128" s="176" t="s">
        <v>162</v>
      </c>
      <c r="L128" s="40"/>
      <c r="M128" s="181" t="s">
        <v>3</v>
      </c>
      <c r="N128" s="182" t="s">
        <v>45</v>
      </c>
      <c r="O128" s="73"/>
      <c r="P128" s="183">
        <f>O128*H128</f>
        <v>0</v>
      </c>
      <c r="Q128" s="183">
        <v>0</v>
      </c>
      <c r="R128" s="183">
        <f>Q128*H128</f>
        <v>0</v>
      </c>
      <c r="S128" s="183">
        <v>0</v>
      </c>
      <c r="T128" s="184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185" t="s">
        <v>163</v>
      </c>
      <c r="AT128" s="185" t="s">
        <v>158</v>
      </c>
      <c r="AU128" s="185" t="s">
        <v>22</v>
      </c>
      <c r="AY128" s="20" t="s">
        <v>156</v>
      </c>
      <c r="BE128" s="186">
        <f>IF(N128="základní",J128,0)</f>
        <v>0</v>
      </c>
      <c r="BF128" s="186">
        <f>IF(N128="snížená",J128,0)</f>
        <v>0</v>
      </c>
      <c r="BG128" s="186">
        <f>IF(N128="zákl. přenesená",J128,0)</f>
        <v>0</v>
      </c>
      <c r="BH128" s="186">
        <f>IF(N128="sníž. přenesená",J128,0)</f>
        <v>0</v>
      </c>
      <c r="BI128" s="186">
        <f>IF(N128="nulová",J128,0)</f>
        <v>0</v>
      </c>
      <c r="BJ128" s="20" t="s">
        <v>81</v>
      </c>
      <c r="BK128" s="186">
        <f>ROUND(I128*H128,2)</f>
        <v>0</v>
      </c>
      <c r="BL128" s="20" t="s">
        <v>163</v>
      </c>
      <c r="BM128" s="185" t="s">
        <v>1668</v>
      </c>
    </row>
    <row r="129" s="2" customFormat="1">
      <c r="A129" s="39"/>
      <c r="B129" s="40"/>
      <c r="C129" s="39"/>
      <c r="D129" s="187" t="s">
        <v>165</v>
      </c>
      <c r="E129" s="39"/>
      <c r="F129" s="188" t="s">
        <v>214</v>
      </c>
      <c r="G129" s="39"/>
      <c r="H129" s="39"/>
      <c r="I129" s="189"/>
      <c r="J129" s="39"/>
      <c r="K129" s="39"/>
      <c r="L129" s="40"/>
      <c r="M129" s="190"/>
      <c r="N129" s="191"/>
      <c r="O129" s="73"/>
      <c r="P129" s="73"/>
      <c r="Q129" s="73"/>
      <c r="R129" s="73"/>
      <c r="S129" s="73"/>
      <c r="T129" s="74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20" t="s">
        <v>165</v>
      </c>
      <c r="AU129" s="20" t="s">
        <v>22</v>
      </c>
    </row>
    <row r="130" s="13" customFormat="1">
      <c r="A130" s="13"/>
      <c r="B130" s="192"/>
      <c r="C130" s="13"/>
      <c r="D130" s="193" t="s">
        <v>167</v>
      </c>
      <c r="E130" s="194" t="s">
        <v>3</v>
      </c>
      <c r="F130" s="195" t="s">
        <v>1669</v>
      </c>
      <c r="G130" s="13"/>
      <c r="H130" s="196">
        <v>317.55200000000002</v>
      </c>
      <c r="I130" s="197"/>
      <c r="J130" s="13"/>
      <c r="K130" s="13"/>
      <c r="L130" s="192"/>
      <c r="M130" s="198"/>
      <c r="N130" s="199"/>
      <c r="O130" s="199"/>
      <c r="P130" s="199"/>
      <c r="Q130" s="199"/>
      <c r="R130" s="199"/>
      <c r="S130" s="199"/>
      <c r="T130" s="200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194" t="s">
        <v>167</v>
      </c>
      <c r="AU130" s="194" t="s">
        <v>22</v>
      </c>
      <c r="AV130" s="13" t="s">
        <v>22</v>
      </c>
      <c r="AW130" s="13" t="s">
        <v>36</v>
      </c>
      <c r="AX130" s="13" t="s">
        <v>74</v>
      </c>
      <c r="AY130" s="194" t="s">
        <v>156</v>
      </c>
    </row>
    <row r="131" s="13" customFormat="1">
      <c r="A131" s="13"/>
      <c r="B131" s="192"/>
      <c r="C131" s="13"/>
      <c r="D131" s="193" t="s">
        <v>167</v>
      </c>
      <c r="E131" s="194" t="s">
        <v>3</v>
      </c>
      <c r="F131" s="195" t="s">
        <v>1670</v>
      </c>
      <c r="G131" s="13"/>
      <c r="H131" s="196">
        <v>-17.423999999999999</v>
      </c>
      <c r="I131" s="197"/>
      <c r="J131" s="13"/>
      <c r="K131" s="13"/>
      <c r="L131" s="192"/>
      <c r="M131" s="198"/>
      <c r="N131" s="199"/>
      <c r="O131" s="199"/>
      <c r="P131" s="199"/>
      <c r="Q131" s="199"/>
      <c r="R131" s="199"/>
      <c r="S131" s="199"/>
      <c r="T131" s="200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194" t="s">
        <v>167</v>
      </c>
      <c r="AU131" s="194" t="s">
        <v>22</v>
      </c>
      <c r="AV131" s="13" t="s">
        <v>22</v>
      </c>
      <c r="AW131" s="13" t="s">
        <v>36</v>
      </c>
      <c r="AX131" s="13" t="s">
        <v>74</v>
      </c>
      <c r="AY131" s="194" t="s">
        <v>156</v>
      </c>
    </row>
    <row r="132" s="13" customFormat="1">
      <c r="A132" s="13"/>
      <c r="B132" s="192"/>
      <c r="C132" s="13"/>
      <c r="D132" s="193" t="s">
        <v>167</v>
      </c>
      <c r="E132" s="194" t="s">
        <v>3</v>
      </c>
      <c r="F132" s="195" t="s">
        <v>1671</v>
      </c>
      <c r="G132" s="13"/>
      <c r="H132" s="196">
        <v>-19.166</v>
      </c>
      <c r="I132" s="197"/>
      <c r="J132" s="13"/>
      <c r="K132" s="13"/>
      <c r="L132" s="192"/>
      <c r="M132" s="198"/>
      <c r="N132" s="199"/>
      <c r="O132" s="199"/>
      <c r="P132" s="199"/>
      <c r="Q132" s="199"/>
      <c r="R132" s="199"/>
      <c r="S132" s="199"/>
      <c r="T132" s="200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194" t="s">
        <v>167</v>
      </c>
      <c r="AU132" s="194" t="s">
        <v>22</v>
      </c>
      <c r="AV132" s="13" t="s">
        <v>22</v>
      </c>
      <c r="AW132" s="13" t="s">
        <v>36</v>
      </c>
      <c r="AX132" s="13" t="s">
        <v>74</v>
      </c>
      <c r="AY132" s="194" t="s">
        <v>156</v>
      </c>
    </row>
    <row r="133" s="15" customFormat="1">
      <c r="A133" s="15"/>
      <c r="B133" s="209"/>
      <c r="C133" s="15"/>
      <c r="D133" s="193" t="s">
        <v>167</v>
      </c>
      <c r="E133" s="210" t="s">
        <v>3</v>
      </c>
      <c r="F133" s="211" t="s">
        <v>219</v>
      </c>
      <c r="G133" s="15"/>
      <c r="H133" s="212">
        <v>280.96200000000005</v>
      </c>
      <c r="I133" s="213"/>
      <c r="J133" s="15"/>
      <c r="K133" s="15"/>
      <c r="L133" s="209"/>
      <c r="M133" s="214"/>
      <c r="N133" s="215"/>
      <c r="O133" s="215"/>
      <c r="P133" s="215"/>
      <c r="Q133" s="215"/>
      <c r="R133" s="215"/>
      <c r="S133" s="215"/>
      <c r="T133" s="216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10" t="s">
        <v>167</v>
      </c>
      <c r="AU133" s="210" t="s">
        <v>22</v>
      </c>
      <c r="AV133" s="15" t="s">
        <v>175</v>
      </c>
      <c r="AW133" s="15" t="s">
        <v>36</v>
      </c>
      <c r="AX133" s="15" t="s">
        <v>74</v>
      </c>
      <c r="AY133" s="210" t="s">
        <v>156</v>
      </c>
    </row>
    <row r="134" s="13" customFormat="1">
      <c r="A134" s="13"/>
      <c r="B134" s="192"/>
      <c r="C134" s="13"/>
      <c r="D134" s="193" t="s">
        <v>167</v>
      </c>
      <c r="E134" s="194" t="s">
        <v>3</v>
      </c>
      <c r="F134" s="195" t="s">
        <v>1672</v>
      </c>
      <c r="G134" s="13"/>
      <c r="H134" s="196">
        <v>112.38500000000001</v>
      </c>
      <c r="I134" s="197"/>
      <c r="J134" s="13"/>
      <c r="K134" s="13"/>
      <c r="L134" s="192"/>
      <c r="M134" s="198"/>
      <c r="N134" s="199"/>
      <c r="O134" s="199"/>
      <c r="P134" s="199"/>
      <c r="Q134" s="199"/>
      <c r="R134" s="199"/>
      <c r="S134" s="199"/>
      <c r="T134" s="200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194" t="s">
        <v>167</v>
      </c>
      <c r="AU134" s="194" t="s">
        <v>22</v>
      </c>
      <c r="AV134" s="13" t="s">
        <v>22</v>
      </c>
      <c r="AW134" s="13" t="s">
        <v>36</v>
      </c>
      <c r="AX134" s="13" t="s">
        <v>74</v>
      </c>
      <c r="AY134" s="194" t="s">
        <v>156</v>
      </c>
    </row>
    <row r="135" s="15" customFormat="1">
      <c r="A135" s="15"/>
      <c r="B135" s="209"/>
      <c r="C135" s="15"/>
      <c r="D135" s="193" t="s">
        <v>167</v>
      </c>
      <c r="E135" s="210" t="s">
        <v>3</v>
      </c>
      <c r="F135" s="211" t="s">
        <v>219</v>
      </c>
      <c r="G135" s="15"/>
      <c r="H135" s="212">
        <v>112.38500000000001</v>
      </c>
      <c r="I135" s="213"/>
      <c r="J135" s="15"/>
      <c r="K135" s="15"/>
      <c r="L135" s="209"/>
      <c r="M135" s="214"/>
      <c r="N135" s="215"/>
      <c r="O135" s="215"/>
      <c r="P135" s="215"/>
      <c r="Q135" s="215"/>
      <c r="R135" s="215"/>
      <c r="S135" s="215"/>
      <c r="T135" s="216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10" t="s">
        <v>167</v>
      </c>
      <c r="AU135" s="210" t="s">
        <v>22</v>
      </c>
      <c r="AV135" s="15" t="s">
        <v>175</v>
      </c>
      <c r="AW135" s="15" t="s">
        <v>36</v>
      </c>
      <c r="AX135" s="15" t="s">
        <v>81</v>
      </c>
      <c r="AY135" s="210" t="s">
        <v>156</v>
      </c>
    </row>
    <row r="136" s="2" customFormat="1" ht="24.15" customHeight="1">
      <c r="A136" s="39"/>
      <c r="B136" s="173"/>
      <c r="C136" s="174" t="s">
        <v>244</v>
      </c>
      <c r="D136" s="174" t="s">
        <v>158</v>
      </c>
      <c r="E136" s="175" t="s">
        <v>222</v>
      </c>
      <c r="F136" s="176" t="s">
        <v>223</v>
      </c>
      <c r="G136" s="177" t="s">
        <v>212</v>
      </c>
      <c r="H136" s="178">
        <v>112.38500000000001</v>
      </c>
      <c r="I136" s="179"/>
      <c r="J136" s="180">
        <f>ROUND(I136*H136,2)</f>
        <v>0</v>
      </c>
      <c r="K136" s="176" t="s">
        <v>162</v>
      </c>
      <c r="L136" s="40"/>
      <c r="M136" s="181" t="s">
        <v>3</v>
      </c>
      <c r="N136" s="182" t="s">
        <v>45</v>
      </c>
      <c r="O136" s="73"/>
      <c r="P136" s="183">
        <f>O136*H136</f>
        <v>0</v>
      </c>
      <c r="Q136" s="183">
        <v>0</v>
      </c>
      <c r="R136" s="183">
        <f>Q136*H136</f>
        <v>0</v>
      </c>
      <c r="S136" s="183">
        <v>0</v>
      </c>
      <c r="T136" s="184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185" t="s">
        <v>163</v>
      </c>
      <c r="AT136" s="185" t="s">
        <v>158</v>
      </c>
      <c r="AU136" s="185" t="s">
        <v>22</v>
      </c>
      <c r="AY136" s="20" t="s">
        <v>156</v>
      </c>
      <c r="BE136" s="186">
        <f>IF(N136="základní",J136,0)</f>
        <v>0</v>
      </c>
      <c r="BF136" s="186">
        <f>IF(N136="snížená",J136,0)</f>
        <v>0</v>
      </c>
      <c r="BG136" s="186">
        <f>IF(N136="zákl. přenesená",J136,0)</f>
        <v>0</v>
      </c>
      <c r="BH136" s="186">
        <f>IF(N136="sníž. přenesená",J136,0)</f>
        <v>0</v>
      </c>
      <c r="BI136" s="186">
        <f>IF(N136="nulová",J136,0)</f>
        <v>0</v>
      </c>
      <c r="BJ136" s="20" t="s">
        <v>81</v>
      </c>
      <c r="BK136" s="186">
        <f>ROUND(I136*H136,2)</f>
        <v>0</v>
      </c>
      <c r="BL136" s="20" t="s">
        <v>163</v>
      </c>
      <c r="BM136" s="185" t="s">
        <v>1673</v>
      </c>
    </row>
    <row r="137" s="2" customFormat="1">
      <c r="A137" s="39"/>
      <c r="B137" s="40"/>
      <c r="C137" s="39"/>
      <c r="D137" s="187" t="s">
        <v>165</v>
      </c>
      <c r="E137" s="39"/>
      <c r="F137" s="188" t="s">
        <v>225</v>
      </c>
      <c r="G137" s="39"/>
      <c r="H137" s="39"/>
      <c r="I137" s="189"/>
      <c r="J137" s="39"/>
      <c r="K137" s="39"/>
      <c r="L137" s="40"/>
      <c r="M137" s="190"/>
      <c r="N137" s="191"/>
      <c r="O137" s="73"/>
      <c r="P137" s="73"/>
      <c r="Q137" s="73"/>
      <c r="R137" s="73"/>
      <c r="S137" s="73"/>
      <c r="T137" s="74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20" t="s">
        <v>165</v>
      </c>
      <c r="AU137" s="20" t="s">
        <v>22</v>
      </c>
    </row>
    <row r="138" s="13" customFormat="1">
      <c r="A138" s="13"/>
      <c r="B138" s="192"/>
      <c r="C138" s="13"/>
      <c r="D138" s="193" t="s">
        <v>167</v>
      </c>
      <c r="E138" s="194" t="s">
        <v>3</v>
      </c>
      <c r="F138" s="195" t="s">
        <v>1674</v>
      </c>
      <c r="G138" s="13"/>
      <c r="H138" s="196">
        <v>112.38500000000001</v>
      </c>
      <c r="I138" s="197"/>
      <c r="J138" s="13"/>
      <c r="K138" s="13"/>
      <c r="L138" s="192"/>
      <c r="M138" s="198"/>
      <c r="N138" s="199"/>
      <c r="O138" s="199"/>
      <c r="P138" s="199"/>
      <c r="Q138" s="199"/>
      <c r="R138" s="199"/>
      <c r="S138" s="199"/>
      <c r="T138" s="200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194" t="s">
        <v>167</v>
      </c>
      <c r="AU138" s="194" t="s">
        <v>22</v>
      </c>
      <c r="AV138" s="13" t="s">
        <v>22</v>
      </c>
      <c r="AW138" s="13" t="s">
        <v>36</v>
      </c>
      <c r="AX138" s="13" t="s">
        <v>74</v>
      </c>
      <c r="AY138" s="194" t="s">
        <v>156</v>
      </c>
    </row>
    <row r="139" s="14" customFormat="1">
      <c r="A139" s="14"/>
      <c r="B139" s="201"/>
      <c r="C139" s="14"/>
      <c r="D139" s="193" t="s">
        <v>167</v>
      </c>
      <c r="E139" s="202" t="s">
        <v>3</v>
      </c>
      <c r="F139" s="203" t="s">
        <v>174</v>
      </c>
      <c r="G139" s="14"/>
      <c r="H139" s="204">
        <v>112.38500000000001</v>
      </c>
      <c r="I139" s="205"/>
      <c r="J139" s="14"/>
      <c r="K139" s="14"/>
      <c r="L139" s="201"/>
      <c r="M139" s="206"/>
      <c r="N139" s="207"/>
      <c r="O139" s="207"/>
      <c r="P139" s="207"/>
      <c r="Q139" s="207"/>
      <c r="R139" s="207"/>
      <c r="S139" s="207"/>
      <c r="T139" s="208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02" t="s">
        <v>167</v>
      </c>
      <c r="AU139" s="202" t="s">
        <v>22</v>
      </c>
      <c r="AV139" s="14" t="s">
        <v>163</v>
      </c>
      <c r="AW139" s="14" t="s">
        <v>36</v>
      </c>
      <c r="AX139" s="14" t="s">
        <v>81</v>
      </c>
      <c r="AY139" s="202" t="s">
        <v>156</v>
      </c>
    </row>
    <row r="140" s="2" customFormat="1" ht="24.15" customHeight="1">
      <c r="A140" s="39"/>
      <c r="B140" s="173"/>
      <c r="C140" s="174" t="s">
        <v>9</v>
      </c>
      <c r="D140" s="174" t="s">
        <v>158</v>
      </c>
      <c r="E140" s="175" t="s">
        <v>228</v>
      </c>
      <c r="F140" s="176" t="s">
        <v>229</v>
      </c>
      <c r="G140" s="177" t="s">
        <v>212</v>
      </c>
      <c r="H140" s="178">
        <v>56.192</v>
      </c>
      <c r="I140" s="179"/>
      <c r="J140" s="180">
        <f>ROUND(I140*H140,2)</f>
        <v>0</v>
      </c>
      <c r="K140" s="176" t="s">
        <v>162</v>
      </c>
      <c r="L140" s="40"/>
      <c r="M140" s="181" t="s">
        <v>3</v>
      </c>
      <c r="N140" s="182" t="s">
        <v>45</v>
      </c>
      <c r="O140" s="73"/>
      <c r="P140" s="183">
        <f>O140*H140</f>
        <v>0</v>
      </c>
      <c r="Q140" s="183">
        <v>0</v>
      </c>
      <c r="R140" s="183">
        <f>Q140*H140</f>
        <v>0</v>
      </c>
      <c r="S140" s="183">
        <v>0</v>
      </c>
      <c r="T140" s="184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185" t="s">
        <v>163</v>
      </c>
      <c r="AT140" s="185" t="s">
        <v>158</v>
      </c>
      <c r="AU140" s="185" t="s">
        <v>22</v>
      </c>
      <c r="AY140" s="20" t="s">
        <v>156</v>
      </c>
      <c r="BE140" s="186">
        <f>IF(N140="základní",J140,0)</f>
        <v>0</v>
      </c>
      <c r="BF140" s="186">
        <f>IF(N140="snížená",J140,0)</f>
        <v>0</v>
      </c>
      <c r="BG140" s="186">
        <f>IF(N140="zákl. přenesená",J140,0)</f>
        <v>0</v>
      </c>
      <c r="BH140" s="186">
        <f>IF(N140="sníž. přenesená",J140,0)</f>
        <v>0</v>
      </c>
      <c r="BI140" s="186">
        <f>IF(N140="nulová",J140,0)</f>
        <v>0</v>
      </c>
      <c r="BJ140" s="20" t="s">
        <v>81</v>
      </c>
      <c r="BK140" s="186">
        <f>ROUND(I140*H140,2)</f>
        <v>0</v>
      </c>
      <c r="BL140" s="20" t="s">
        <v>163</v>
      </c>
      <c r="BM140" s="185" t="s">
        <v>1675</v>
      </c>
    </row>
    <row r="141" s="2" customFormat="1">
      <c r="A141" s="39"/>
      <c r="B141" s="40"/>
      <c r="C141" s="39"/>
      <c r="D141" s="187" t="s">
        <v>165</v>
      </c>
      <c r="E141" s="39"/>
      <c r="F141" s="188" t="s">
        <v>231</v>
      </c>
      <c r="G141" s="39"/>
      <c r="H141" s="39"/>
      <c r="I141" s="189"/>
      <c r="J141" s="39"/>
      <c r="K141" s="39"/>
      <c r="L141" s="40"/>
      <c r="M141" s="190"/>
      <c r="N141" s="191"/>
      <c r="O141" s="73"/>
      <c r="P141" s="73"/>
      <c r="Q141" s="73"/>
      <c r="R141" s="73"/>
      <c r="S141" s="73"/>
      <c r="T141" s="74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20" t="s">
        <v>165</v>
      </c>
      <c r="AU141" s="20" t="s">
        <v>22</v>
      </c>
    </row>
    <row r="142" s="13" customFormat="1">
      <c r="A142" s="13"/>
      <c r="B142" s="192"/>
      <c r="C142" s="13"/>
      <c r="D142" s="193" t="s">
        <v>167</v>
      </c>
      <c r="E142" s="194" t="s">
        <v>3</v>
      </c>
      <c r="F142" s="195" t="s">
        <v>1676</v>
      </c>
      <c r="G142" s="13"/>
      <c r="H142" s="196">
        <v>56.192</v>
      </c>
      <c r="I142" s="197"/>
      <c r="J142" s="13"/>
      <c r="K142" s="13"/>
      <c r="L142" s="192"/>
      <c r="M142" s="198"/>
      <c r="N142" s="199"/>
      <c r="O142" s="199"/>
      <c r="P142" s="199"/>
      <c r="Q142" s="199"/>
      <c r="R142" s="199"/>
      <c r="S142" s="199"/>
      <c r="T142" s="200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94" t="s">
        <v>167</v>
      </c>
      <c r="AU142" s="194" t="s">
        <v>22</v>
      </c>
      <c r="AV142" s="13" t="s">
        <v>22</v>
      </c>
      <c r="AW142" s="13" t="s">
        <v>36</v>
      </c>
      <c r="AX142" s="13" t="s">
        <v>74</v>
      </c>
      <c r="AY142" s="194" t="s">
        <v>156</v>
      </c>
    </row>
    <row r="143" s="14" customFormat="1">
      <c r="A143" s="14"/>
      <c r="B143" s="201"/>
      <c r="C143" s="14"/>
      <c r="D143" s="193" t="s">
        <v>167</v>
      </c>
      <c r="E143" s="202" t="s">
        <v>3</v>
      </c>
      <c r="F143" s="203" t="s">
        <v>174</v>
      </c>
      <c r="G143" s="14"/>
      <c r="H143" s="204">
        <v>56.192</v>
      </c>
      <c r="I143" s="205"/>
      <c r="J143" s="14"/>
      <c r="K143" s="14"/>
      <c r="L143" s="201"/>
      <c r="M143" s="206"/>
      <c r="N143" s="207"/>
      <c r="O143" s="207"/>
      <c r="P143" s="207"/>
      <c r="Q143" s="207"/>
      <c r="R143" s="207"/>
      <c r="S143" s="207"/>
      <c r="T143" s="208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02" t="s">
        <v>167</v>
      </c>
      <c r="AU143" s="202" t="s">
        <v>22</v>
      </c>
      <c r="AV143" s="14" t="s">
        <v>163</v>
      </c>
      <c r="AW143" s="14" t="s">
        <v>36</v>
      </c>
      <c r="AX143" s="14" t="s">
        <v>81</v>
      </c>
      <c r="AY143" s="202" t="s">
        <v>156</v>
      </c>
    </row>
    <row r="144" s="2" customFormat="1" ht="24.15" customHeight="1">
      <c r="A144" s="39"/>
      <c r="B144" s="173"/>
      <c r="C144" s="174" t="s">
        <v>585</v>
      </c>
      <c r="D144" s="174" t="s">
        <v>158</v>
      </c>
      <c r="E144" s="175" t="s">
        <v>1677</v>
      </c>
      <c r="F144" s="176" t="s">
        <v>1678</v>
      </c>
      <c r="G144" s="177" t="s">
        <v>212</v>
      </c>
      <c r="H144" s="178">
        <v>129.40799999999999</v>
      </c>
      <c r="I144" s="179"/>
      <c r="J144" s="180">
        <f>ROUND(I144*H144,2)</f>
        <v>0</v>
      </c>
      <c r="K144" s="176" t="s">
        <v>162</v>
      </c>
      <c r="L144" s="40"/>
      <c r="M144" s="181" t="s">
        <v>3</v>
      </c>
      <c r="N144" s="182" t="s">
        <v>45</v>
      </c>
      <c r="O144" s="73"/>
      <c r="P144" s="183">
        <f>O144*H144</f>
        <v>0</v>
      </c>
      <c r="Q144" s="183">
        <v>0</v>
      </c>
      <c r="R144" s="183">
        <f>Q144*H144</f>
        <v>0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163</v>
      </c>
      <c r="AT144" s="185" t="s">
        <v>158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1679</v>
      </c>
    </row>
    <row r="145" s="2" customFormat="1">
      <c r="A145" s="39"/>
      <c r="B145" s="40"/>
      <c r="C145" s="39"/>
      <c r="D145" s="187" t="s">
        <v>165</v>
      </c>
      <c r="E145" s="39"/>
      <c r="F145" s="188" t="s">
        <v>1680</v>
      </c>
      <c r="G145" s="39"/>
      <c r="H145" s="39"/>
      <c r="I145" s="189"/>
      <c r="J145" s="39"/>
      <c r="K145" s="39"/>
      <c r="L145" s="40"/>
      <c r="M145" s="190"/>
      <c r="N145" s="191"/>
      <c r="O145" s="73"/>
      <c r="P145" s="73"/>
      <c r="Q145" s="73"/>
      <c r="R145" s="73"/>
      <c r="S145" s="73"/>
      <c r="T145" s="74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20" t="s">
        <v>165</v>
      </c>
      <c r="AU145" s="20" t="s">
        <v>22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1681</v>
      </c>
      <c r="G146" s="13"/>
      <c r="H146" s="196">
        <v>382.86000000000001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3" customFormat="1">
      <c r="A147" s="13"/>
      <c r="B147" s="192"/>
      <c r="C147" s="13"/>
      <c r="D147" s="193" t="s">
        <v>167</v>
      </c>
      <c r="E147" s="194" t="s">
        <v>3</v>
      </c>
      <c r="F147" s="195" t="s">
        <v>1682</v>
      </c>
      <c r="G147" s="13"/>
      <c r="H147" s="196">
        <v>-30.800000000000001</v>
      </c>
      <c r="I147" s="197"/>
      <c r="J147" s="13"/>
      <c r="K147" s="13"/>
      <c r="L147" s="192"/>
      <c r="M147" s="198"/>
      <c r="N147" s="199"/>
      <c r="O147" s="199"/>
      <c r="P147" s="199"/>
      <c r="Q147" s="199"/>
      <c r="R147" s="199"/>
      <c r="S147" s="199"/>
      <c r="T147" s="200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94" t="s">
        <v>167</v>
      </c>
      <c r="AU147" s="194" t="s">
        <v>22</v>
      </c>
      <c r="AV147" s="13" t="s">
        <v>22</v>
      </c>
      <c r="AW147" s="13" t="s">
        <v>36</v>
      </c>
      <c r="AX147" s="13" t="s">
        <v>74</v>
      </c>
      <c r="AY147" s="194" t="s">
        <v>156</v>
      </c>
    </row>
    <row r="148" s="13" customFormat="1">
      <c r="A148" s="13"/>
      <c r="B148" s="192"/>
      <c r="C148" s="13"/>
      <c r="D148" s="193" t="s">
        <v>167</v>
      </c>
      <c r="E148" s="194" t="s">
        <v>3</v>
      </c>
      <c r="F148" s="195" t="s">
        <v>1683</v>
      </c>
      <c r="G148" s="13"/>
      <c r="H148" s="196">
        <v>-28.539999999999999</v>
      </c>
      <c r="I148" s="197"/>
      <c r="J148" s="13"/>
      <c r="K148" s="13"/>
      <c r="L148" s="192"/>
      <c r="M148" s="198"/>
      <c r="N148" s="199"/>
      <c r="O148" s="199"/>
      <c r="P148" s="199"/>
      <c r="Q148" s="199"/>
      <c r="R148" s="199"/>
      <c r="S148" s="199"/>
      <c r="T148" s="200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94" t="s">
        <v>167</v>
      </c>
      <c r="AU148" s="194" t="s">
        <v>22</v>
      </c>
      <c r="AV148" s="13" t="s">
        <v>22</v>
      </c>
      <c r="AW148" s="13" t="s">
        <v>36</v>
      </c>
      <c r="AX148" s="13" t="s">
        <v>74</v>
      </c>
      <c r="AY148" s="194" t="s">
        <v>156</v>
      </c>
    </row>
    <row r="149" s="15" customFormat="1">
      <c r="A149" s="15"/>
      <c r="B149" s="209"/>
      <c r="C149" s="15"/>
      <c r="D149" s="193" t="s">
        <v>167</v>
      </c>
      <c r="E149" s="210" t="s">
        <v>3</v>
      </c>
      <c r="F149" s="211" t="s">
        <v>219</v>
      </c>
      <c r="G149" s="15"/>
      <c r="H149" s="212">
        <v>323.51999999999998</v>
      </c>
      <c r="I149" s="213"/>
      <c r="J149" s="15"/>
      <c r="K149" s="15"/>
      <c r="L149" s="209"/>
      <c r="M149" s="214"/>
      <c r="N149" s="215"/>
      <c r="O149" s="215"/>
      <c r="P149" s="215"/>
      <c r="Q149" s="215"/>
      <c r="R149" s="215"/>
      <c r="S149" s="215"/>
      <c r="T149" s="216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10" t="s">
        <v>167</v>
      </c>
      <c r="AU149" s="210" t="s">
        <v>22</v>
      </c>
      <c r="AV149" s="15" t="s">
        <v>175</v>
      </c>
      <c r="AW149" s="15" t="s">
        <v>36</v>
      </c>
      <c r="AX149" s="15" t="s">
        <v>74</v>
      </c>
      <c r="AY149" s="210" t="s">
        <v>156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1684</v>
      </c>
      <c r="G150" s="13"/>
      <c r="H150" s="196">
        <v>129.40799999999999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5" customFormat="1">
      <c r="A151" s="15"/>
      <c r="B151" s="209"/>
      <c r="C151" s="15"/>
      <c r="D151" s="193" t="s">
        <v>167</v>
      </c>
      <c r="E151" s="210" t="s">
        <v>3</v>
      </c>
      <c r="F151" s="211" t="s">
        <v>219</v>
      </c>
      <c r="G151" s="15"/>
      <c r="H151" s="212">
        <v>129.40799999999999</v>
      </c>
      <c r="I151" s="213"/>
      <c r="J151" s="15"/>
      <c r="K151" s="15"/>
      <c r="L151" s="209"/>
      <c r="M151" s="214"/>
      <c r="N151" s="215"/>
      <c r="O151" s="215"/>
      <c r="P151" s="215"/>
      <c r="Q151" s="215"/>
      <c r="R151" s="215"/>
      <c r="S151" s="215"/>
      <c r="T151" s="216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10" t="s">
        <v>167</v>
      </c>
      <c r="AU151" s="210" t="s">
        <v>22</v>
      </c>
      <c r="AV151" s="15" t="s">
        <v>175</v>
      </c>
      <c r="AW151" s="15" t="s">
        <v>36</v>
      </c>
      <c r="AX151" s="15" t="s">
        <v>81</v>
      </c>
      <c r="AY151" s="210" t="s">
        <v>156</v>
      </c>
    </row>
    <row r="152" s="2" customFormat="1" ht="24.15" customHeight="1">
      <c r="A152" s="39"/>
      <c r="B152" s="173"/>
      <c r="C152" s="174" t="s">
        <v>589</v>
      </c>
      <c r="D152" s="174" t="s">
        <v>158</v>
      </c>
      <c r="E152" s="175" t="s">
        <v>1685</v>
      </c>
      <c r="F152" s="176" t="s">
        <v>1686</v>
      </c>
      <c r="G152" s="177" t="s">
        <v>212</v>
      </c>
      <c r="H152" s="178">
        <v>129.40799999999999</v>
      </c>
      <c r="I152" s="179"/>
      <c r="J152" s="180">
        <f>ROUND(I152*H152,2)</f>
        <v>0</v>
      </c>
      <c r="K152" s="176" t="s">
        <v>162</v>
      </c>
      <c r="L152" s="40"/>
      <c r="M152" s="181" t="s">
        <v>3</v>
      </c>
      <c r="N152" s="182" t="s">
        <v>45</v>
      </c>
      <c r="O152" s="73"/>
      <c r="P152" s="183">
        <f>O152*H152</f>
        <v>0</v>
      </c>
      <c r="Q152" s="183">
        <v>0</v>
      </c>
      <c r="R152" s="183">
        <f>Q152*H152</f>
        <v>0</v>
      </c>
      <c r="S152" s="183">
        <v>0</v>
      </c>
      <c r="T152" s="184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185" t="s">
        <v>163</v>
      </c>
      <c r="AT152" s="185" t="s">
        <v>158</v>
      </c>
      <c r="AU152" s="185" t="s">
        <v>22</v>
      </c>
      <c r="AY152" s="20" t="s">
        <v>156</v>
      </c>
      <c r="BE152" s="186">
        <f>IF(N152="základní",J152,0)</f>
        <v>0</v>
      </c>
      <c r="BF152" s="186">
        <f>IF(N152="snížená",J152,0)</f>
        <v>0</v>
      </c>
      <c r="BG152" s="186">
        <f>IF(N152="zákl. přenesená",J152,0)</f>
        <v>0</v>
      </c>
      <c r="BH152" s="186">
        <f>IF(N152="sníž. přenesená",J152,0)</f>
        <v>0</v>
      </c>
      <c r="BI152" s="186">
        <f>IF(N152="nulová",J152,0)</f>
        <v>0</v>
      </c>
      <c r="BJ152" s="20" t="s">
        <v>81</v>
      </c>
      <c r="BK152" s="186">
        <f>ROUND(I152*H152,2)</f>
        <v>0</v>
      </c>
      <c r="BL152" s="20" t="s">
        <v>163</v>
      </c>
      <c r="BM152" s="185" t="s">
        <v>1687</v>
      </c>
    </row>
    <row r="153" s="2" customFormat="1">
      <c r="A153" s="39"/>
      <c r="B153" s="40"/>
      <c r="C153" s="39"/>
      <c r="D153" s="187" t="s">
        <v>165</v>
      </c>
      <c r="E153" s="39"/>
      <c r="F153" s="188" t="s">
        <v>1688</v>
      </c>
      <c r="G153" s="39"/>
      <c r="H153" s="39"/>
      <c r="I153" s="189"/>
      <c r="J153" s="39"/>
      <c r="K153" s="39"/>
      <c r="L153" s="40"/>
      <c r="M153" s="190"/>
      <c r="N153" s="191"/>
      <c r="O153" s="73"/>
      <c r="P153" s="73"/>
      <c r="Q153" s="73"/>
      <c r="R153" s="73"/>
      <c r="S153" s="73"/>
      <c r="T153" s="74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20" t="s">
        <v>165</v>
      </c>
      <c r="AU153" s="20" t="s">
        <v>22</v>
      </c>
    </row>
    <row r="154" s="13" customFormat="1">
      <c r="A154" s="13"/>
      <c r="B154" s="192"/>
      <c r="C154" s="13"/>
      <c r="D154" s="193" t="s">
        <v>167</v>
      </c>
      <c r="E154" s="194" t="s">
        <v>3</v>
      </c>
      <c r="F154" s="195" t="s">
        <v>1689</v>
      </c>
      <c r="G154" s="13"/>
      <c r="H154" s="196">
        <v>129.40799999999999</v>
      </c>
      <c r="I154" s="197"/>
      <c r="J154" s="13"/>
      <c r="K154" s="13"/>
      <c r="L154" s="192"/>
      <c r="M154" s="198"/>
      <c r="N154" s="199"/>
      <c r="O154" s="199"/>
      <c r="P154" s="199"/>
      <c r="Q154" s="199"/>
      <c r="R154" s="199"/>
      <c r="S154" s="199"/>
      <c r="T154" s="200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194" t="s">
        <v>167</v>
      </c>
      <c r="AU154" s="194" t="s">
        <v>22</v>
      </c>
      <c r="AV154" s="13" t="s">
        <v>22</v>
      </c>
      <c r="AW154" s="13" t="s">
        <v>36</v>
      </c>
      <c r="AX154" s="13" t="s">
        <v>74</v>
      </c>
      <c r="AY154" s="194" t="s">
        <v>156</v>
      </c>
    </row>
    <row r="155" s="14" customFormat="1">
      <c r="A155" s="14"/>
      <c r="B155" s="201"/>
      <c r="C155" s="14"/>
      <c r="D155" s="193" t="s">
        <v>167</v>
      </c>
      <c r="E155" s="202" t="s">
        <v>3</v>
      </c>
      <c r="F155" s="203" t="s">
        <v>174</v>
      </c>
      <c r="G155" s="14"/>
      <c r="H155" s="204">
        <v>129.40799999999999</v>
      </c>
      <c r="I155" s="205"/>
      <c r="J155" s="14"/>
      <c r="K155" s="14"/>
      <c r="L155" s="201"/>
      <c r="M155" s="206"/>
      <c r="N155" s="207"/>
      <c r="O155" s="207"/>
      <c r="P155" s="207"/>
      <c r="Q155" s="207"/>
      <c r="R155" s="207"/>
      <c r="S155" s="207"/>
      <c r="T155" s="208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02" t="s">
        <v>167</v>
      </c>
      <c r="AU155" s="202" t="s">
        <v>22</v>
      </c>
      <c r="AV155" s="14" t="s">
        <v>163</v>
      </c>
      <c r="AW155" s="14" t="s">
        <v>36</v>
      </c>
      <c r="AX155" s="14" t="s">
        <v>81</v>
      </c>
      <c r="AY155" s="202" t="s">
        <v>156</v>
      </c>
    </row>
    <row r="156" s="2" customFormat="1" ht="24.15" customHeight="1">
      <c r="A156" s="39"/>
      <c r="B156" s="173"/>
      <c r="C156" s="174" t="s">
        <v>594</v>
      </c>
      <c r="D156" s="174" t="s">
        <v>158</v>
      </c>
      <c r="E156" s="175" t="s">
        <v>1690</v>
      </c>
      <c r="F156" s="176" t="s">
        <v>1691</v>
      </c>
      <c r="G156" s="177" t="s">
        <v>212</v>
      </c>
      <c r="H156" s="178">
        <v>64.703999999999994</v>
      </c>
      <c r="I156" s="179"/>
      <c r="J156" s="180">
        <f>ROUND(I156*H156,2)</f>
        <v>0</v>
      </c>
      <c r="K156" s="176" t="s">
        <v>162</v>
      </c>
      <c r="L156" s="40"/>
      <c r="M156" s="181" t="s">
        <v>3</v>
      </c>
      <c r="N156" s="182" t="s">
        <v>45</v>
      </c>
      <c r="O156" s="73"/>
      <c r="P156" s="183">
        <f>O156*H156</f>
        <v>0</v>
      </c>
      <c r="Q156" s="183">
        <v>0</v>
      </c>
      <c r="R156" s="183">
        <f>Q156*H156</f>
        <v>0</v>
      </c>
      <c r="S156" s="183">
        <v>0</v>
      </c>
      <c r="T156" s="184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185" t="s">
        <v>163</v>
      </c>
      <c r="AT156" s="185" t="s">
        <v>158</v>
      </c>
      <c r="AU156" s="185" t="s">
        <v>22</v>
      </c>
      <c r="AY156" s="20" t="s">
        <v>156</v>
      </c>
      <c r="BE156" s="186">
        <f>IF(N156="základní",J156,0)</f>
        <v>0</v>
      </c>
      <c r="BF156" s="186">
        <f>IF(N156="snížená",J156,0)</f>
        <v>0</v>
      </c>
      <c r="BG156" s="186">
        <f>IF(N156="zákl. přenesená",J156,0)</f>
        <v>0</v>
      </c>
      <c r="BH156" s="186">
        <f>IF(N156="sníž. přenesená",J156,0)</f>
        <v>0</v>
      </c>
      <c r="BI156" s="186">
        <f>IF(N156="nulová",J156,0)</f>
        <v>0</v>
      </c>
      <c r="BJ156" s="20" t="s">
        <v>81</v>
      </c>
      <c r="BK156" s="186">
        <f>ROUND(I156*H156,2)</f>
        <v>0</v>
      </c>
      <c r="BL156" s="20" t="s">
        <v>163</v>
      </c>
      <c r="BM156" s="185" t="s">
        <v>1692</v>
      </c>
    </row>
    <row r="157" s="2" customFormat="1">
      <c r="A157" s="39"/>
      <c r="B157" s="40"/>
      <c r="C157" s="39"/>
      <c r="D157" s="187" t="s">
        <v>165</v>
      </c>
      <c r="E157" s="39"/>
      <c r="F157" s="188" t="s">
        <v>1693</v>
      </c>
      <c r="G157" s="39"/>
      <c r="H157" s="39"/>
      <c r="I157" s="189"/>
      <c r="J157" s="39"/>
      <c r="K157" s="39"/>
      <c r="L157" s="40"/>
      <c r="M157" s="190"/>
      <c r="N157" s="191"/>
      <c r="O157" s="73"/>
      <c r="P157" s="73"/>
      <c r="Q157" s="73"/>
      <c r="R157" s="73"/>
      <c r="S157" s="73"/>
      <c r="T157" s="74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20" t="s">
        <v>165</v>
      </c>
      <c r="AU157" s="20" t="s">
        <v>22</v>
      </c>
    </row>
    <row r="158" s="13" customFormat="1">
      <c r="A158" s="13"/>
      <c r="B158" s="192"/>
      <c r="C158" s="13"/>
      <c r="D158" s="193" t="s">
        <v>167</v>
      </c>
      <c r="E158" s="194" t="s">
        <v>3</v>
      </c>
      <c r="F158" s="195" t="s">
        <v>1694</v>
      </c>
      <c r="G158" s="13"/>
      <c r="H158" s="196">
        <v>64.703999999999994</v>
      </c>
      <c r="I158" s="197"/>
      <c r="J158" s="13"/>
      <c r="K158" s="13"/>
      <c r="L158" s="192"/>
      <c r="M158" s="198"/>
      <c r="N158" s="199"/>
      <c r="O158" s="199"/>
      <c r="P158" s="199"/>
      <c r="Q158" s="199"/>
      <c r="R158" s="199"/>
      <c r="S158" s="199"/>
      <c r="T158" s="200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194" t="s">
        <v>167</v>
      </c>
      <c r="AU158" s="194" t="s">
        <v>22</v>
      </c>
      <c r="AV158" s="13" t="s">
        <v>22</v>
      </c>
      <c r="AW158" s="13" t="s">
        <v>36</v>
      </c>
      <c r="AX158" s="13" t="s">
        <v>74</v>
      </c>
      <c r="AY158" s="194" t="s">
        <v>156</v>
      </c>
    </row>
    <row r="159" s="14" customFormat="1">
      <c r="A159" s="14"/>
      <c r="B159" s="201"/>
      <c r="C159" s="14"/>
      <c r="D159" s="193" t="s">
        <v>167</v>
      </c>
      <c r="E159" s="202" t="s">
        <v>3</v>
      </c>
      <c r="F159" s="203" t="s">
        <v>174</v>
      </c>
      <c r="G159" s="14"/>
      <c r="H159" s="204">
        <v>64.703999999999994</v>
      </c>
      <c r="I159" s="205"/>
      <c r="J159" s="14"/>
      <c r="K159" s="14"/>
      <c r="L159" s="201"/>
      <c r="M159" s="206"/>
      <c r="N159" s="207"/>
      <c r="O159" s="207"/>
      <c r="P159" s="207"/>
      <c r="Q159" s="207"/>
      <c r="R159" s="207"/>
      <c r="S159" s="207"/>
      <c r="T159" s="208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02" t="s">
        <v>167</v>
      </c>
      <c r="AU159" s="202" t="s">
        <v>22</v>
      </c>
      <c r="AV159" s="14" t="s">
        <v>163</v>
      </c>
      <c r="AW159" s="14" t="s">
        <v>36</v>
      </c>
      <c r="AX159" s="14" t="s">
        <v>81</v>
      </c>
      <c r="AY159" s="202" t="s">
        <v>156</v>
      </c>
    </row>
    <row r="160" s="2" customFormat="1" ht="24.15" customHeight="1">
      <c r="A160" s="39"/>
      <c r="B160" s="173"/>
      <c r="C160" s="174" t="s">
        <v>254</v>
      </c>
      <c r="D160" s="174" t="s">
        <v>158</v>
      </c>
      <c r="E160" s="175" t="s">
        <v>234</v>
      </c>
      <c r="F160" s="176" t="s">
        <v>235</v>
      </c>
      <c r="G160" s="177" t="s">
        <v>212</v>
      </c>
      <c r="H160" s="178">
        <v>30.224</v>
      </c>
      <c r="I160" s="179"/>
      <c r="J160" s="180">
        <f>ROUND(I160*H160,2)</f>
        <v>0</v>
      </c>
      <c r="K160" s="176" t="s">
        <v>162</v>
      </c>
      <c r="L160" s="40"/>
      <c r="M160" s="181" t="s">
        <v>3</v>
      </c>
      <c r="N160" s="182" t="s">
        <v>45</v>
      </c>
      <c r="O160" s="73"/>
      <c r="P160" s="183">
        <f>O160*H160</f>
        <v>0</v>
      </c>
      <c r="Q160" s="183">
        <v>0</v>
      </c>
      <c r="R160" s="183">
        <f>Q160*H160</f>
        <v>0</v>
      </c>
      <c r="S160" s="183">
        <v>0</v>
      </c>
      <c r="T160" s="184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185" t="s">
        <v>163</v>
      </c>
      <c r="AT160" s="185" t="s">
        <v>158</v>
      </c>
      <c r="AU160" s="185" t="s">
        <v>22</v>
      </c>
      <c r="AY160" s="20" t="s">
        <v>156</v>
      </c>
      <c r="BE160" s="186">
        <f>IF(N160="základní",J160,0)</f>
        <v>0</v>
      </c>
      <c r="BF160" s="186">
        <f>IF(N160="snížená",J160,0)</f>
        <v>0</v>
      </c>
      <c r="BG160" s="186">
        <f>IF(N160="zákl. přenesená",J160,0)</f>
        <v>0</v>
      </c>
      <c r="BH160" s="186">
        <f>IF(N160="sníž. přenesená",J160,0)</f>
        <v>0</v>
      </c>
      <c r="BI160" s="186">
        <f>IF(N160="nulová",J160,0)</f>
        <v>0</v>
      </c>
      <c r="BJ160" s="20" t="s">
        <v>81</v>
      </c>
      <c r="BK160" s="186">
        <f>ROUND(I160*H160,2)</f>
        <v>0</v>
      </c>
      <c r="BL160" s="20" t="s">
        <v>163</v>
      </c>
      <c r="BM160" s="185" t="s">
        <v>1695</v>
      </c>
    </row>
    <row r="161" s="2" customFormat="1">
      <c r="A161" s="39"/>
      <c r="B161" s="40"/>
      <c r="C161" s="39"/>
      <c r="D161" s="187" t="s">
        <v>165</v>
      </c>
      <c r="E161" s="39"/>
      <c r="F161" s="188" t="s">
        <v>237</v>
      </c>
      <c r="G161" s="39"/>
      <c r="H161" s="39"/>
      <c r="I161" s="189"/>
      <c r="J161" s="39"/>
      <c r="K161" s="39"/>
      <c r="L161" s="40"/>
      <c r="M161" s="190"/>
      <c r="N161" s="191"/>
      <c r="O161" s="73"/>
      <c r="P161" s="73"/>
      <c r="Q161" s="73"/>
      <c r="R161" s="73"/>
      <c r="S161" s="73"/>
      <c r="T161" s="74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20" t="s">
        <v>165</v>
      </c>
      <c r="AU161" s="20" t="s">
        <v>22</v>
      </c>
    </row>
    <row r="162" s="13" customFormat="1">
      <c r="A162" s="13"/>
      <c r="B162" s="192"/>
      <c r="C162" s="13"/>
      <c r="D162" s="193" t="s">
        <v>167</v>
      </c>
      <c r="E162" s="194" t="s">
        <v>3</v>
      </c>
      <c r="F162" s="195" t="s">
        <v>1696</v>
      </c>
      <c r="G162" s="13"/>
      <c r="H162" s="196">
        <v>30.224</v>
      </c>
      <c r="I162" s="197"/>
      <c r="J162" s="13"/>
      <c r="K162" s="13"/>
      <c r="L162" s="192"/>
      <c r="M162" s="198"/>
      <c r="N162" s="199"/>
      <c r="O162" s="199"/>
      <c r="P162" s="199"/>
      <c r="Q162" s="199"/>
      <c r="R162" s="199"/>
      <c r="S162" s="199"/>
      <c r="T162" s="200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94" t="s">
        <v>167</v>
      </c>
      <c r="AU162" s="194" t="s">
        <v>22</v>
      </c>
      <c r="AV162" s="13" t="s">
        <v>22</v>
      </c>
      <c r="AW162" s="13" t="s">
        <v>36</v>
      </c>
      <c r="AX162" s="13" t="s">
        <v>74</v>
      </c>
      <c r="AY162" s="194" t="s">
        <v>156</v>
      </c>
    </row>
    <row r="163" s="14" customFormat="1">
      <c r="A163" s="14"/>
      <c r="B163" s="201"/>
      <c r="C163" s="14"/>
      <c r="D163" s="193" t="s">
        <v>167</v>
      </c>
      <c r="E163" s="202" t="s">
        <v>3</v>
      </c>
      <c r="F163" s="203" t="s">
        <v>174</v>
      </c>
      <c r="G163" s="14"/>
      <c r="H163" s="204">
        <v>30.224</v>
      </c>
      <c r="I163" s="205"/>
      <c r="J163" s="14"/>
      <c r="K163" s="14"/>
      <c r="L163" s="201"/>
      <c r="M163" s="206"/>
      <c r="N163" s="207"/>
      <c r="O163" s="207"/>
      <c r="P163" s="207"/>
      <c r="Q163" s="207"/>
      <c r="R163" s="207"/>
      <c r="S163" s="207"/>
      <c r="T163" s="208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02" t="s">
        <v>167</v>
      </c>
      <c r="AU163" s="202" t="s">
        <v>22</v>
      </c>
      <c r="AV163" s="14" t="s">
        <v>163</v>
      </c>
      <c r="AW163" s="14" t="s">
        <v>36</v>
      </c>
      <c r="AX163" s="14" t="s">
        <v>81</v>
      </c>
      <c r="AY163" s="202" t="s">
        <v>156</v>
      </c>
    </row>
    <row r="164" s="2" customFormat="1" ht="21.75" customHeight="1">
      <c r="A164" s="39"/>
      <c r="B164" s="173"/>
      <c r="C164" s="174" t="s">
        <v>279</v>
      </c>
      <c r="D164" s="174" t="s">
        <v>158</v>
      </c>
      <c r="E164" s="175" t="s">
        <v>1323</v>
      </c>
      <c r="F164" s="176" t="s">
        <v>1324</v>
      </c>
      <c r="G164" s="177" t="s">
        <v>205</v>
      </c>
      <c r="H164" s="178">
        <v>783.72000000000003</v>
      </c>
      <c r="I164" s="179"/>
      <c r="J164" s="180">
        <f>ROUND(I164*H164,2)</f>
        <v>0</v>
      </c>
      <c r="K164" s="176" t="s">
        <v>162</v>
      </c>
      <c r="L164" s="40"/>
      <c r="M164" s="181" t="s">
        <v>3</v>
      </c>
      <c r="N164" s="182" t="s">
        <v>45</v>
      </c>
      <c r="O164" s="73"/>
      <c r="P164" s="183">
        <f>O164*H164</f>
        <v>0</v>
      </c>
      <c r="Q164" s="183">
        <v>0.00084000000000000003</v>
      </c>
      <c r="R164" s="183">
        <f>Q164*H164</f>
        <v>0.65832480000000004</v>
      </c>
      <c r="S164" s="183">
        <v>0</v>
      </c>
      <c r="T164" s="184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185" t="s">
        <v>163</v>
      </c>
      <c r="AT164" s="185" t="s">
        <v>158</v>
      </c>
      <c r="AU164" s="185" t="s">
        <v>22</v>
      </c>
      <c r="AY164" s="20" t="s">
        <v>156</v>
      </c>
      <c r="BE164" s="186">
        <f>IF(N164="základní",J164,0)</f>
        <v>0</v>
      </c>
      <c r="BF164" s="186">
        <f>IF(N164="snížená",J164,0)</f>
        <v>0</v>
      </c>
      <c r="BG164" s="186">
        <f>IF(N164="zákl. přenesená",J164,0)</f>
        <v>0</v>
      </c>
      <c r="BH164" s="186">
        <f>IF(N164="sníž. přenesená",J164,0)</f>
        <v>0</v>
      </c>
      <c r="BI164" s="186">
        <f>IF(N164="nulová",J164,0)</f>
        <v>0</v>
      </c>
      <c r="BJ164" s="20" t="s">
        <v>81</v>
      </c>
      <c r="BK164" s="186">
        <f>ROUND(I164*H164,2)</f>
        <v>0</v>
      </c>
      <c r="BL164" s="20" t="s">
        <v>163</v>
      </c>
      <c r="BM164" s="185" t="s">
        <v>1697</v>
      </c>
    </row>
    <row r="165" s="2" customFormat="1">
      <c r="A165" s="39"/>
      <c r="B165" s="40"/>
      <c r="C165" s="39"/>
      <c r="D165" s="187" t="s">
        <v>165</v>
      </c>
      <c r="E165" s="39"/>
      <c r="F165" s="188" t="s">
        <v>1326</v>
      </c>
      <c r="G165" s="39"/>
      <c r="H165" s="39"/>
      <c r="I165" s="189"/>
      <c r="J165" s="39"/>
      <c r="K165" s="39"/>
      <c r="L165" s="40"/>
      <c r="M165" s="190"/>
      <c r="N165" s="191"/>
      <c r="O165" s="73"/>
      <c r="P165" s="73"/>
      <c r="Q165" s="73"/>
      <c r="R165" s="73"/>
      <c r="S165" s="73"/>
      <c r="T165" s="74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20" t="s">
        <v>165</v>
      </c>
      <c r="AU165" s="20" t="s">
        <v>22</v>
      </c>
    </row>
    <row r="166" s="13" customFormat="1">
      <c r="A166" s="13"/>
      <c r="B166" s="192"/>
      <c r="C166" s="13"/>
      <c r="D166" s="193" t="s">
        <v>167</v>
      </c>
      <c r="E166" s="194" t="s">
        <v>3</v>
      </c>
      <c r="F166" s="195" t="s">
        <v>1698</v>
      </c>
      <c r="G166" s="13"/>
      <c r="H166" s="196">
        <v>783.72000000000003</v>
      </c>
      <c r="I166" s="197"/>
      <c r="J166" s="13"/>
      <c r="K166" s="13"/>
      <c r="L166" s="192"/>
      <c r="M166" s="198"/>
      <c r="N166" s="199"/>
      <c r="O166" s="199"/>
      <c r="P166" s="199"/>
      <c r="Q166" s="199"/>
      <c r="R166" s="199"/>
      <c r="S166" s="199"/>
      <c r="T166" s="200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194" t="s">
        <v>167</v>
      </c>
      <c r="AU166" s="194" t="s">
        <v>22</v>
      </c>
      <c r="AV166" s="13" t="s">
        <v>22</v>
      </c>
      <c r="AW166" s="13" t="s">
        <v>36</v>
      </c>
      <c r="AX166" s="13" t="s">
        <v>74</v>
      </c>
      <c r="AY166" s="194" t="s">
        <v>156</v>
      </c>
    </row>
    <row r="167" s="14" customFormat="1">
      <c r="A167" s="14"/>
      <c r="B167" s="201"/>
      <c r="C167" s="14"/>
      <c r="D167" s="193" t="s">
        <v>167</v>
      </c>
      <c r="E167" s="202" t="s">
        <v>3</v>
      </c>
      <c r="F167" s="203" t="s">
        <v>174</v>
      </c>
      <c r="G167" s="14"/>
      <c r="H167" s="204">
        <v>783.72000000000003</v>
      </c>
      <c r="I167" s="205"/>
      <c r="J167" s="14"/>
      <c r="K167" s="14"/>
      <c r="L167" s="201"/>
      <c r="M167" s="206"/>
      <c r="N167" s="207"/>
      <c r="O167" s="207"/>
      <c r="P167" s="207"/>
      <c r="Q167" s="207"/>
      <c r="R167" s="207"/>
      <c r="S167" s="207"/>
      <c r="T167" s="208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02" t="s">
        <v>167</v>
      </c>
      <c r="AU167" s="202" t="s">
        <v>22</v>
      </c>
      <c r="AV167" s="14" t="s">
        <v>163</v>
      </c>
      <c r="AW167" s="14" t="s">
        <v>36</v>
      </c>
      <c r="AX167" s="14" t="s">
        <v>81</v>
      </c>
      <c r="AY167" s="202" t="s">
        <v>156</v>
      </c>
    </row>
    <row r="168" s="2" customFormat="1" ht="24.15" customHeight="1">
      <c r="A168" s="39"/>
      <c r="B168" s="173"/>
      <c r="C168" s="174" t="s">
        <v>8</v>
      </c>
      <c r="D168" s="174" t="s">
        <v>158</v>
      </c>
      <c r="E168" s="175" t="s">
        <v>1333</v>
      </c>
      <c r="F168" s="176" t="s">
        <v>1334</v>
      </c>
      <c r="G168" s="177" t="s">
        <v>205</v>
      </c>
      <c r="H168" s="178">
        <v>783.72000000000003</v>
      </c>
      <c r="I168" s="179"/>
      <c r="J168" s="180">
        <f>ROUND(I168*H168,2)</f>
        <v>0</v>
      </c>
      <c r="K168" s="176" t="s">
        <v>162</v>
      </c>
      <c r="L168" s="40"/>
      <c r="M168" s="181" t="s">
        <v>3</v>
      </c>
      <c r="N168" s="182" t="s">
        <v>45</v>
      </c>
      <c r="O168" s="73"/>
      <c r="P168" s="183">
        <f>O168*H168</f>
        <v>0</v>
      </c>
      <c r="Q168" s="183">
        <v>0</v>
      </c>
      <c r="R168" s="183">
        <f>Q168*H168</f>
        <v>0</v>
      </c>
      <c r="S168" s="183">
        <v>0</v>
      </c>
      <c r="T168" s="184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185" t="s">
        <v>163</v>
      </c>
      <c r="AT168" s="185" t="s">
        <v>158</v>
      </c>
      <c r="AU168" s="185" t="s">
        <v>22</v>
      </c>
      <c r="AY168" s="20" t="s">
        <v>156</v>
      </c>
      <c r="BE168" s="186">
        <f>IF(N168="základní",J168,0)</f>
        <v>0</v>
      </c>
      <c r="BF168" s="186">
        <f>IF(N168="snížená",J168,0)</f>
        <v>0</v>
      </c>
      <c r="BG168" s="186">
        <f>IF(N168="zákl. přenesená",J168,0)</f>
        <v>0</v>
      </c>
      <c r="BH168" s="186">
        <f>IF(N168="sníž. přenesená",J168,0)</f>
        <v>0</v>
      </c>
      <c r="BI168" s="186">
        <f>IF(N168="nulová",J168,0)</f>
        <v>0</v>
      </c>
      <c r="BJ168" s="20" t="s">
        <v>81</v>
      </c>
      <c r="BK168" s="186">
        <f>ROUND(I168*H168,2)</f>
        <v>0</v>
      </c>
      <c r="BL168" s="20" t="s">
        <v>163</v>
      </c>
      <c r="BM168" s="185" t="s">
        <v>1699</v>
      </c>
    </row>
    <row r="169" s="2" customFormat="1">
      <c r="A169" s="39"/>
      <c r="B169" s="40"/>
      <c r="C169" s="39"/>
      <c r="D169" s="187" t="s">
        <v>165</v>
      </c>
      <c r="E169" s="39"/>
      <c r="F169" s="188" t="s">
        <v>1336</v>
      </c>
      <c r="G169" s="39"/>
      <c r="H169" s="39"/>
      <c r="I169" s="189"/>
      <c r="J169" s="39"/>
      <c r="K169" s="39"/>
      <c r="L169" s="40"/>
      <c r="M169" s="190"/>
      <c r="N169" s="191"/>
      <c r="O169" s="73"/>
      <c r="P169" s="73"/>
      <c r="Q169" s="73"/>
      <c r="R169" s="73"/>
      <c r="S169" s="73"/>
      <c r="T169" s="74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20" t="s">
        <v>165</v>
      </c>
      <c r="AU169" s="20" t="s">
        <v>22</v>
      </c>
    </row>
    <row r="170" s="2" customFormat="1" ht="16.5" customHeight="1">
      <c r="A170" s="39"/>
      <c r="B170" s="173"/>
      <c r="C170" s="174" t="s">
        <v>598</v>
      </c>
      <c r="D170" s="174" t="s">
        <v>158</v>
      </c>
      <c r="E170" s="175" t="s">
        <v>255</v>
      </c>
      <c r="F170" s="176" t="s">
        <v>256</v>
      </c>
      <c r="G170" s="177" t="s">
        <v>205</v>
      </c>
      <c r="H170" s="178">
        <v>577.36800000000005</v>
      </c>
      <c r="I170" s="179"/>
      <c r="J170" s="180">
        <f>ROUND(I170*H170,2)</f>
        <v>0</v>
      </c>
      <c r="K170" s="176" t="s">
        <v>162</v>
      </c>
      <c r="L170" s="40"/>
      <c r="M170" s="181" t="s">
        <v>3</v>
      </c>
      <c r="N170" s="182" t="s">
        <v>45</v>
      </c>
      <c r="O170" s="73"/>
      <c r="P170" s="183">
        <f>O170*H170</f>
        <v>0</v>
      </c>
      <c r="Q170" s="183">
        <v>0.00069999999999999999</v>
      </c>
      <c r="R170" s="183">
        <f>Q170*H170</f>
        <v>0.40415760000000001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163</v>
      </c>
      <c r="AT170" s="185" t="s">
        <v>158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1700</v>
      </c>
    </row>
    <row r="171" s="2" customFormat="1">
      <c r="A171" s="39"/>
      <c r="B171" s="40"/>
      <c r="C171" s="39"/>
      <c r="D171" s="187" t="s">
        <v>165</v>
      </c>
      <c r="E171" s="39"/>
      <c r="F171" s="188" t="s">
        <v>258</v>
      </c>
      <c r="G171" s="39"/>
      <c r="H171" s="39"/>
      <c r="I171" s="189"/>
      <c r="J171" s="39"/>
      <c r="K171" s="39"/>
      <c r="L171" s="40"/>
      <c r="M171" s="190"/>
      <c r="N171" s="191"/>
      <c r="O171" s="73"/>
      <c r="P171" s="73"/>
      <c r="Q171" s="73"/>
      <c r="R171" s="73"/>
      <c r="S171" s="73"/>
      <c r="T171" s="74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20" t="s">
        <v>165</v>
      </c>
      <c r="AU171" s="20" t="s">
        <v>22</v>
      </c>
    </row>
    <row r="172" s="13" customFormat="1">
      <c r="A172" s="13"/>
      <c r="B172" s="192"/>
      <c r="C172" s="13"/>
      <c r="D172" s="193" t="s">
        <v>167</v>
      </c>
      <c r="E172" s="194" t="s">
        <v>3</v>
      </c>
      <c r="F172" s="195" t="s">
        <v>1701</v>
      </c>
      <c r="G172" s="13"/>
      <c r="H172" s="196">
        <v>577.36800000000005</v>
      </c>
      <c r="I172" s="197"/>
      <c r="J172" s="13"/>
      <c r="K172" s="13"/>
      <c r="L172" s="192"/>
      <c r="M172" s="198"/>
      <c r="N172" s="199"/>
      <c r="O172" s="199"/>
      <c r="P172" s="199"/>
      <c r="Q172" s="199"/>
      <c r="R172" s="199"/>
      <c r="S172" s="199"/>
      <c r="T172" s="200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94" t="s">
        <v>167</v>
      </c>
      <c r="AU172" s="194" t="s">
        <v>22</v>
      </c>
      <c r="AV172" s="13" t="s">
        <v>22</v>
      </c>
      <c r="AW172" s="13" t="s">
        <v>36</v>
      </c>
      <c r="AX172" s="13" t="s">
        <v>74</v>
      </c>
      <c r="AY172" s="194" t="s">
        <v>156</v>
      </c>
    </row>
    <row r="173" s="14" customFormat="1">
      <c r="A173" s="14"/>
      <c r="B173" s="201"/>
      <c r="C173" s="14"/>
      <c r="D173" s="193" t="s">
        <v>167</v>
      </c>
      <c r="E173" s="202" t="s">
        <v>3</v>
      </c>
      <c r="F173" s="203" t="s">
        <v>174</v>
      </c>
      <c r="G173" s="14"/>
      <c r="H173" s="204">
        <v>577.36800000000005</v>
      </c>
      <c r="I173" s="205"/>
      <c r="J173" s="14"/>
      <c r="K173" s="14"/>
      <c r="L173" s="201"/>
      <c r="M173" s="206"/>
      <c r="N173" s="207"/>
      <c r="O173" s="207"/>
      <c r="P173" s="207"/>
      <c r="Q173" s="207"/>
      <c r="R173" s="207"/>
      <c r="S173" s="207"/>
      <c r="T173" s="208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02" t="s">
        <v>167</v>
      </c>
      <c r="AU173" s="202" t="s">
        <v>22</v>
      </c>
      <c r="AV173" s="14" t="s">
        <v>163</v>
      </c>
      <c r="AW173" s="14" t="s">
        <v>36</v>
      </c>
      <c r="AX173" s="14" t="s">
        <v>81</v>
      </c>
      <c r="AY173" s="202" t="s">
        <v>156</v>
      </c>
    </row>
    <row r="174" s="2" customFormat="1" ht="24.15" customHeight="1">
      <c r="A174" s="39"/>
      <c r="B174" s="173"/>
      <c r="C174" s="174" t="s">
        <v>603</v>
      </c>
      <c r="D174" s="174" t="s">
        <v>158</v>
      </c>
      <c r="E174" s="175" t="s">
        <v>263</v>
      </c>
      <c r="F174" s="176" t="s">
        <v>264</v>
      </c>
      <c r="G174" s="177" t="s">
        <v>205</v>
      </c>
      <c r="H174" s="178">
        <v>577.36800000000005</v>
      </c>
      <c r="I174" s="179"/>
      <c r="J174" s="180">
        <f>ROUND(I174*H174,2)</f>
        <v>0</v>
      </c>
      <c r="K174" s="176" t="s">
        <v>162</v>
      </c>
      <c r="L174" s="40"/>
      <c r="M174" s="181" t="s">
        <v>3</v>
      </c>
      <c r="N174" s="182" t="s">
        <v>45</v>
      </c>
      <c r="O174" s="73"/>
      <c r="P174" s="183">
        <f>O174*H174</f>
        <v>0</v>
      </c>
      <c r="Q174" s="183">
        <v>0</v>
      </c>
      <c r="R174" s="183">
        <f>Q174*H174</f>
        <v>0</v>
      </c>
      <c r="S174" s="183">
        <v>0</v>
      </c>
      <c r="T174" s="184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185" t="s">
        <v>163</v>
      </c>
      <c r="AT174" s="185" t="s">
        <v>158</v>
      </c>
      <c r="AU174" s="185" t="s">
        <v>22</v>
      </c>
      <c r="AY174" s="20" t="s">
        <v>156</v>
      </c>
      <c r="BE174" s="186">
        <f>IF(N174="základní",J174,0)</f>
        <v>0</v>
      </c>
      <c r="BF174" s="186">
        <f>IF(N174="snížená",J174,0)</f>
        <v>0</v>
      </c>
      <c r="BG174" s="186">
        <f>IF(N174="zákl. přenesená",J174,0)</f>
        <v>0</v>
      </c>
      <c r="BH174" s="186">
        <f>IF(N174="sníž. přenesená",J174,0)</f>
        <v>0</v>
      </c>
      <c r="BI174" s="186">
        <f>IF(N174="nulová",J174,0)</f>
        <v>0</v>
      </c>
      <c r="BJ174" s="20" t="s">
        <v>81</v>
      </c>
      <c r="BK174" s="186">
        <f>ROUND(I174*H174,2)</f>
        <v>0</v>
      </c>
      <c r="BL174" s="20" t="s">
        <v>163</v>
      </c>
      <c r="BM174" s="185" t="s">
        <v>1702</v>
      </c>
    </row>
    <row r="175" s="2" customFormat="1">
      <c r="A175" s="39"/>
      <c r="B175" s="40"/>
      <c r="C175" s="39"/>
      <c r="D175" s="187" t="s">
        <v>165</v>
      </c>
      <c r="E175" s="39"/>
      <c r="F175" s="188" t="s">
        <v>266</v>
      </c>
      <c r="G175" s="39"/>
      <c r="H175" s="39"/>
      <c r="I175" s="189"/>
      <c r="J175" s="39"/>
      <c r="K175" s="39"/>
      <c r="L175" s="40"/>
      <c r="M175" s="190"/>
      <c r="N175" s="191"/>
      <c r="O175" s="73"/>
      <c r="P175" s="73"/>
      <c r="Q175" s="73"/>
      <c r="R175" s="73"/>
      <c r="S175" s="73"/>
      <c r="T175" s="74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20" t="s">
        <v>165</v>
      </c>
      <c r="AU175" s="20" t="s">
        <v>22</v>
      </c>
    </row>
    <row r="176" s="2" customFormat="1" ht="37.8" customHeight="1">
      <c r="A176" s="39"/>
      <c r="B176" s="173"/>
      <c r="C176" s="174" t="s">
        <v>292</v>
      </c>
      <c r="D176" s="174" t="s">
        <v>158</v>
      </c>
      <c r="E176" s="175" t="s">
        <v>268</v>
      </c>
      <c r="F176" s="176" t="s">
        <v>269</v>
      </c>
      <c r="G176" s="177" t="s">
        <v>212</v>
      </c>
      <c r="H176" s="178">
        <v>397.55399999999997</v>
      </c>
      <c r="I176" s="179"/>
      <c r="J176" s="180">
        <f>ROUND(I176*H176,2)</f>
        <v>0</v>
      </c>
      <c r="K176" s="176" t="s">
        <v>162</v>
      </c>
      <c r="L176" s="40"/>
      <c r="M176" s="181" t="s">
        <v>3</v>
      </c>
      <c r="N176" s="182" t="s">
        <v>45</v>
      </c>
      <c r="O176" s="73"/>
      <c r="P176" s="183">
        <f>O176*H176</f>
        <v>0</v>
      </c>
      <c r="Q176" s="183">
        <v>0</v>
      </c>
      <c r="R176" s="183">
        <f>Q176*H176</f>
        <v>0</v>
      </c>
      <c r="S176" s="183">
        <v>0</v>
      </c>
      <c r="T176" s="184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185" t="s">
        <v>163</v>
      </c>
      <c r="AT176" s="185" t="s">
        <v>158</v>
      </c>
      <c r="AU176" s="185" t="s">
        <v>22</v>
      </c>
      <c r="AY176" s="20" t="s">
        <v>156</v>
      </c>
      <c r="BE176" s="186">
        <f>IF(N176="základní",J176,0)</f>
        <v>0</v>
      </c>
      <c r="BF176" s="186">
        <f>IF(N176="snížená",J176,0)</f>
        <v>0</v>
      </c>
      <c r="BG176" s="186">
        <f>IF(N176="zákl. přenesená",J176,0)</f>
        <v>0</v>
      </c>
      <c r="BH176" s="186">
        <f>IF(N176="sníž. přenesená",J176,0)</f>
        <v>0</v>
      </c>
      <c r="BI176" s="186">
        <f>IF(N176="nulová",J176,0)</f>
        <v>0</v>
      </c>
      <c r="BJ176" s="20" t="s">
        <v>81</v>
      </c>
      <c r="BK176" s="186">
        <f>ROUND(I176*H176,2)</f>
        <v>0</v>
      </c>
      <c r="BL176" s="20" t="s">
        <v>163</v>
      </c>
      <c r="BM176" s="185" t="s">
        <v>1703</v>
      </c>
    </row>
    <row r="177" s="2" customFormat="1">
      <c r="A177" s="39"/>
      <c r="B177" s="40"/>
      <c r="C177" s="39"/>
      <c r="D177" s="187" t="s">
        <v>165</v>
      </c>
      <c r="E177" s="39"/>
      <c r="F177" s="188" t="s">
        <v>271</v>
      </c>
      <c r="G177" s="39"/>
      <c r="H177" s="39"/>
      <c r="I177" s="189"/>
      <c r="J177" s="39"/>
      <c r="K177" s="39"/>
      <c r="L177" s="40"/>
      <c r="M177" s="190"/>
      <c r="N177" s="191"/>
      <c r="O177" s="73"/>
      <c r="P177" s="73"/>
      <c r="Q177" s="73"/>
      <c r="R177" s="73"/>
      <c r="S177" s="73"/>
      <c r="T177" s="74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20" t="s">
        <v>165</v>
      </c>
      <c r="AU177" s="20" t="s">
        <v>22</v>
      </c>
    </row>
    <row r="178" s="13" customFormat="1">
      <c r="A178" s="13"/>
      <c r="B178" s="192"/>
      <c r="C178" s="13"/>
      <c r="D178" s="193" t="s">
        <v>167</v>
      </c>
      <c r="E178" s="194" t="s">
        <v>3</v>
      </c>
      <c r="F178" s="195" t="s">
        <v>1704</v>
      </c>
      <c r="G178" s="13"/>
      <c r="H178" s="196">
        <v>496.94200000000001</v>
      </c>
      <c r="I178" s="197"/>
      <c r="J178" s="13"/>
      <c r="K178" s="13"/>
      <c r="L178" s="192"/>
      <c r="M178" s="198"/>
      <c r="N178" s="199"/>
      <c r="O178" s="199"/>
      <c r="P178" s="199"/>
      <c r="Q178" s="199"/>
      <c r="R178" s="199"/>
      <c r="S178" s="199"/>
      <c r="T178" s="200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194" t="s">
        <v>167</v>
      </c>
      <c r="AU178" s="194" t="s">
        <v>22</v>
      </c>
      <c r="AV178" s="13" t="s">
        <v>22</v>
      </c>
      <c r="AW178" s="13" t="s">
        <v>36</v>
      </c>
      <c r="AX178" s="13" t="s">
        <v>74</v>
      </c>
      <c r="AY178" s="194" t="s">
        <v>156</v>
      </c>
    </row>
    <row r="179" s="15" customFormat="1">
      <c r="A179" s="15"/>
      <c r="B179" s="209"/>
      <c r="C179" s="15"/>
      <c r="D179" s="193" t="s">
        <v>167</v>
      </c>
      <c r="E179" s="210" t="s">
        <v>3</v>
      </c>
      <c r="F179" s="211" t="s">
        <v>219</v>
      </c>
      <c r="G179" s="15"/>
      <c r="H179" s="212">
        <v>496.94200000000001</v>
      </c>
      <c r="I179" s="213"/>
      <c r="J179" s="15"/>
      <c r="K179" s="15"/>
      <c r="L179" s="209"/>
      <c r="M179" s="214"/>
      <c r="N179" s="215"/>
      <c r="O179" s="215"/>
      <c r="P179" s="215"/>
      <c r="Q179" s="215"/>
      <c r="R179" s="215"/>
      <c r="S179" s="215"/>
      <c r="T179" s="216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10" t="s">
        <v>167</v>
      </c>
      <c r="AU179" s="210" t="s">
        <v>22</v>
      </c>
      <c r="AV179" s="15" t="s">
        <v>175</v>
      </c>
      <c r="AW179" s="15" t="s">
        <v>36</v>
      </c>
      <c r="AX179" s="15" t="s">
        <v>74</v>
      </c>
      <c r="AY179" s="210" t="s">
        <v>156</v>
      </c>
    </row>
    <row r="180" s="13" customFormat="1">
      <c r="A180" s="13"/>
      <c r="B180" s="192"/>
      <c r="C180" s="13"/>
      <c r="D180" s="193" t="s">
        <v>167</v>
      </c>
      <c r="E180" s="194" t="s">
        <v>3</v>
      </c>
      <c r="F180" s="195" t="s">
        <v>1705</v>
      </c>
      <c r="G180" s="13"/>
      <c r="H180" s="196">
        <v>397.55399999999997</v>
      </c>
      <c r="I180" s="197"/>
      <c r="J180" s="13"/>
      <c r="K180" s="13"/>
      <c r="L180" s="192"/>
      <c r="M180" s="198"/>
      <c r="N180" s="199"/>
      <c r="O180" s="199"/>
      <c r="P180" s="199"/>
      <c r="Q180" s="199"/>
      <c r="R180" s="199"/>
      <c r="S180" s="199"/>
      <c r="T180" s="200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94" t="s">
        <v>167</v>
      </c>
      <c r="AU180" s="194" t="s">
        <v>22</v>
      </c>
      <c r="AV180" s="13" t="s">
        <v>22</v>
      </c>
      <c r="AW180" s="13" t="s">
        <v>36</v>
      </c>
      <c r="AX180" s="13" t="s">
        <v>74</v>
      </c>
      <c r="AY180" s="194" t="s">
        <v>156</v>
      </c>
    </row>
    <row r="181" s="15" customFormat="1">
      <c r="A181" s="15"/>
      <c r="B181" s="209"/>
      <c r="C181" s="15"/>
      <c r="D181" s="193" t="s">
        <v>167</v>
      </c>
      <c r="E181" s="210" t="s">
        <v>3</v>
      </c>
      <c r="F181" s="211" t="s">
        <v>219</v>
      </c>
      <c r="G181" s="15"/>
      <c r="H181" s="212">
        <v>397.55399999999997</v>
      </c>
      <c r="I181" s="213"/>
      <c r="J181" s="15"/>
      <c r="K181" s="15"/>
      <c r="L181" s="209"/>
      <c r="M181" s="214"/>
      <c r="N181" s="215"/>
      <c r="O181" s="215"/>
      <c r="P181" s="215"/>
      <c r="Q181" s="215"/>
      <c r="R181" s="215"/>
      <c r="S181" s="215"/>
      <c r="T181" s="216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10" t="s">
        <v>167</v>
      </c>
      <c r="AU181" s="210" t="s">
        <v>22</v>
      </c>
      <c r="AV181" s="15" t="s">
        <v>175</v>
      </c>
      <c r="AW181" s="15" t="s">
        <v>36</v>
      </c>
      <c r="AX181" s="15" t="s">
        <v>81</v>
      </c>
      <c r="AY181" s="210" t="s">
        <v>156</v>
      </c>
    </row>
    <row r="182" s="2" customFormat="1" ht="37.8" customHeight="1">
      <c r="A182" s="39"/>
      <c r="B182" s="173"/>
      <c r="C182" s="174" t="s">
        <v>611</v>
      </c>
      <c r="D182" s="174" t="s">
        <v>158</v>
      </c>
      <c r="E182" s="175" t="s">
        <v>274</v>
      </c>
      <c r="F182" s="176" t="s">
        <v>275</v>
      </c>
      <c r="G182" s="177" t="s">
        <v>212</v>
      </c>
      <c r="H182" s="178">
        <v>99.388000000000005</v>
      </c>
      <c r="I182" s="179"/>
      <c r="J182" s="180">
        <f>ROUND(I182*H182,2)</f>
        <v>0</v>
      </c>
      <c r="K182" s="176" t="s">
        <v>162</v>
      </c>
      <c r="L182" s="40"/>
      <c r="M182" s="181" t="s">
        <v>3</v>
      </c>
      <c r="N182" s="182" t="s">
        <v>45</v>
      </c>
      <c r="O182" s="73"/>
      <c r="P182" s="183">
        <f>O182*H182</f>
        <v>0</v>
      </c>
      <c r="Q182" s="183">
        <v>0</v>
      </c>
      <c r="R182" s="183">
        <f>Q182*H182</f>
        <v>0</v>
      </c>
      <c r="S182" s="183">
        <v>0</v>
      </c>
      <c r="T182" s="184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185" t="s">
        <v>163</v>
      </c>
      <c r="AT182" s="185" t="s">
        <v>158</v>
      </c>
      <c r="AU182" s="185" t="s">
        <v>22</v>
      </c>
      <c r="AY182" s="20" t="s">
        <v>156</v>
      </c>
      <c r="BE182" s="186">
        <f>IF(N182="základní",J182,0)</f>
        <v>0</v>
      </c>
      <c r="BF182" s="186">
        <f>IF(N182="snížená",J182,0)</f>
        <v>0</v>
      </c>
      <c r="BG182" s="186">
        <f>IF(N182="zákl. přenesená",J182,0)</f>
        <v>0</v>
      </c>
      <c r="BH182" s="186">
        <f>IF(N182="sníž. přenesená",J182,0)</f>
        <v>0</v>
      </c>
      <c r="BI182" s="186">
        <f>IF(N182="nulová",J182,0)</f>
        <v>0</v>
      </c>
      <c r="BJ182" s="20" t="s">
        <v>81</v>
      </c>
      <c r="BK182" s="186">
        <f>ROUND(I182*H182,2)</f>
        <v>0</v>
      </c>
      <c r="BL182" s="20" t="s">
        <v>163</v>
      </c>
      <c r="BM182" s="185" t="s">
        <v>1706</v>
      </c>
    </row>
    <row r="183" s="2" customFormat="1">
      <c r="A183" s="39"/>
      <c r="B183" s="40"/>
      <c r="C183" s="39"/>
      <c r="D183" s="187" t="s">
        <v>165</v>
      </c>
      <c r="E183" s="39"/>
      <c r="F183" s="188" t="s">
        <v>277</v>
      </c>
      <c r="G183" s="39"/>
      <c r="H183" s="39"/>
      <c r="I183" s="189"/>
      <c r="J183" s="39"/>
      <c r="K183" s="39"/>
      <c r="L183" s="40"/>
      <c r="M183" s="190"/>
      <c r="N183" s="191"/>
      <c r="O183" s="73"/>
      <c r="P183" s="73"/>
      <c r="Q183" s="73"/>
      <c r="R183" s="73"/>
      <c r="S183" s="73"/>
      <c r="T183" s="74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20" t="s">
        <v>165</v>
      </c>
      <c r="AU183" s="20" t="s">
        <v>22</v>
      </c>
    </row>
    <row r="184" s="13" customFormat="1">
      <c r="A184" s="13"/>
      <c r="B184" s="192"/>
      <c r="C184" s="13"/>
      <c r="D184" s="193" t="s">
        <v>167</v>
      </c>
      <c r="E184" s="194" t="s">
        <v>3</v>
      </c>
      <c r="F184" s="195" t="s">
        <v>1707</v>
      </c>
      <c r="G184" s="13"/>
      <c r="H184" s="196">
        <v>99.388000000000005</v>
      </c>
      <c r="I184" s="197"/>
      <c r="J184" s="13"/>
      <c r="K184" s="13"/>
      <c r="L184" s="192"/>
      <c r="M184" s="198"/>
      <c r="N184" s="199"/>
      <c r="O184" s="199"/>
      <c r="P184" s="199"/>
      <c r="Q184" s="199"/>
      <c r="R184" s="199"/>
      <c r="S184" s="199"/>
      <c r="T184" s="20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94" t="s">
        <v>167</v>
      </c>
      <c r="AU184" s="194" t="s">
        <v>22</v>
      </c>
      <c r="AV184" s="13" t="s">
        <v>22</v>
      </c>
      <c r="AW184" s="13" t="s">
        <v>36</v>
      </c>
      <c r="AX184" s="13" t="s">
        <v>74</v>
      </c>
      <c r="AY184" s="194" t="s">
        <v>156</v>
      </c>
    </row>
    <row r="185" s="14" customFormat="1">
      <c r="A185" s="14"/>
      <c r="B185" s="201"/>
      <c r="C185" s="14"/>
      <c r="D185" s="193" t="s">
        <v>167</v>
      </c>
      <c r="E185" s="202" t="s">
        <v>3</v>
      </c>
      <c r="F185" s="203" t="s">
        <v>174</v>
      </c>
      <c r="G185" s="14"/>
      <c r="H185" s="204">
        <v>99.388000000000005</v>
      </c>
      <c r="I185" s="205"/>
      <c r="J185" s="14"/>
      <c r="K185" s="14"/>
      <c r="L185" s="201"/>
      <c r="M185" s="206"/>
      <c r="N185" s="207"/>
      <c r="O185" s="207"/>
      <c r="P185" s="207"/>
      <c r="Q185" s="207"/>
      <c r="R185" s="207"/>
      <c r="S185" s="207"/>
      <c r="T185" s="208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02" t="s">
        <v>167</v>
      </c>
      <c r="AU185" s="202" t="s">
        <v>22</v>
      </c>
      <c r="AV185" s="14" t="s">
        <v>163</v>
      </c>
      <c r="AW185" s="14" t="s">
        <v>36</v>
      </c>
      <c r="AX185" s="14" t="s">
        <v>81</v>
      </c>
      <c r="AY185" s="202" t="s">
        <v>156</v>
      </c>
    </row>
    <row r="186" s="2" customFormat="1" ht="37.8" customHeight="1">
      <c r="A186" s="39"/>
      <c r="B186" s="173"/>
      <c r="C186" s="174" t="s">
        <v>299</v>
      </c>
      <c r="D186" s="174" t="s">
        <v>158</v>
      </c>
      <c r="E186" s="175" t="s">
        <v>280</v>
      </c>
      <c r="F186" s="176" t="s">
        <v>281</v>
      </c>
      <c r="G186" s="177" t="s">
        <v>212</v>
      </c>
      <c r="H186" s="178">
        <v>284.80900000000003</v>
      </c>
      <c r="I186" s="179"/>
      <c r="J186" s="180">
        <f>ROUND(I186*H186,2)</f>
        <v>0</v>
      </c>
      <c r="K186" s="176" t="s">
        <v>162</v>
      </c>
      <c r="L186" s="40"/>
      <c r="M186" s="181" t="s">
        <v>3</v>
      </c>
      <c r="N186" s="182" t="s">
        <v>45</v>
      </c>
      <c r="O186" s="73"/>
      <c r="P186" s="183">
        <f>O186*H186</f>
        <v>0</v>
      </c>
      <c r="Q186" s="183">
        <v>0</v>
      </c>
      <c r="R186" s="183">
        <f>Q186*H186</f>
        <v>0</v>
      </c>
      <c r="S186" s="183">
        <v>0</v>
      </c>
      <c r="T186" s="184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185" t="s">
        <v>163</v>
      </c>
      <c r="AT186" s="185" t="s">
        <v>158</v>
      </c>
      <c r="AU186" s="185" t="s">
        <v>22</v>
      </c>
      <c r="AY186" s="20" t="s">
        <v>156</v>
      </c>
      <c r="BE186" s="186">
        <f>IF(N186="základní",J186,0)</f>
        <v>0</v>
      </c>
      <c r="BF186" s="186">
        <f>IF(N186="snížená",J186,0)</f>
        <v>0</v>
      </c>
      <c r="BG186" s="186">
        <f>IF(N186="zákl. přenesená",J186,0)</f>
        <v>0</v>
      </c>
      <c r="BH186" s="186">
        <f>IF(N186="sníž. přenesená",J186,0)</f>
        <v>0</v>
      </c>
      <c r="BI186" s="186">
        <f>IF(N186="nulová",J186,0)</f>
        <v>0</v>
      </c>
      <c r="BJ186" s="20" t="s">
        <v>81</v>
      </c>
      <c r="BK186" s="186">
        <f>ROUND(I186*H186,2)</f>
        <v>0</v>
      </c>
      <c r="BL186" s="20" t="s">
        <v>163</v>
      </c>
      <c r="BM186" s="185" t="s">
        <v>1708</v>
      </c>
    </row>
    <row r="187" s="2" customFormat="1">
      <c r="A187" s="39"/>
      <c r="B187" s="40"/>
      <c r="C187" s="39"/>
      <c r="D187" s="187" t="s">
        <v>165</v>
      </c>
      <c r="E187" s="39"/>
      <c r="F187" s="188" t="s">
        <v>283</v>
      </c>
      <c r="G187" s="39"/>
      <c r="H187" s="39"/>
      <c r="I187" s="189"/>
      <c r="J187" s="39"/>
      <c r="K187" s="39"/>
      <c r="L187" s="40"/>
      <c r="M187" s="190"/>
      <c r="N187" s="191"/>
      <c r="O187" s="73"/>
      <c r="P187" s="73"/>
      <c r="Q187" s="73"/>
      <c r="R187" s="73"/>
      <c r="S187" s="73"/>
      <c r="T187" s="74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20" t="s">
        <v>165</v>
      </c>
      <c r="AU187" s="20" t="s">
        <v>22</v>
      </c>
    </row>
    <row r="188" s="16" customFormat="1">
      <c r="A188" s="16"/>
      <c r="B188" s="231"/>
      <c r="C188" s="16"/>
      <c r="D188" s="193" t="s">
        <v>167</v>
      </c>
      <c r="E188" s="232" t="s">
        <v>3</v>
      </c>
      <c r="F188" s="233" t="s">
        <v>1709</v>
      </c>
      <c r="G188" s="16"/>
      <c r="H188" s="232" t="s">
        <v>3</v>
      </c>
      <c r="I188" s="234"/>
      <c r="J188" s="16"/>
      <c r="K188" s="16"/>
      <c r="L188" s="231"/>
      <c r="M188" s="235"/>
      <c r="N188" s="236"/>
      <c r="O188" s="236"/>
      <c r="P188" s="236"/>
      <c r="Q188" s="236"/>
      <c r="R188" s="236"/>
      <c r="S188" s="236"/>
      <c r="T188" s="237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T188" s="232" t="s">
        <v>167</v>
      </c>
      <c r="AU188" s="232" t="s">
        <v>22</v>
      </c>
      <c r="AV188" s="16" t="s">
        <v>81</v>
      </c>
      <c r="AW188" s="16" t="s">
        <v>36</v>
      </c>
      <c r="AX188" s="16" t="s">
        <v>74</v>
      </c>
      <c r="AY188" s="232" t="s">
        <v>156</v>
      </c>
    </row>
    <row r="189" s="13" customFormat="1">
      <c r="A189" s="13"/>
      <c r="B189" s="192"/>
      <c r="C189" s="13"/>
      <c r="D189" s="193" t="s">
        <v>167</v>
      </c>
      <c r="E189" s="194" t="s">
        <v>3</v>
      </c>
      <c r="F189" s="195" t="s">
        <v>1710</v>
      </c>
      <c r="G189" s="13"/>
      <c r="H189" s="196">
        <v>356.01100000000002</v>
      </c>
      <c r="I189" s="197"/>
      <c r="J189" s="13"/>
      <c r="K189" s="13"/>
      <c r="L189" s="192"/>
      <c r="M189" s="198"/>
      <c r="N189" s="199"/>
      <c r="O189" s="199"/>
      <c r="P189" s="199"/>
      <c r="Q189" s="199"/>
      <c r="R189" s="199"/>
      <c r="S189" s="199"/>
      <c r="T189" s="200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94" t="s">
        <v>167</v>
      </c>
      <c r="AU189" s="194" t="s">
        <v>22</v>
      </c>
      <c r="AV189" s="13" t="s">
        <v>22</v>
      </c>
      <c r="AW189" s="13" t="s">
        <v>36</v>
      </c>
      <c r="AX189" s="13" t="s">
        <v>74</v>
      </c>
      <c r="AY189" s="194" t="s">
        <v>156</v>
      </c>
    </row>
    <row r="190" s="15" customFormat="1">
      <c r="A190" s="15"/>
      <c r="B190" s="209"/>
      <c r="C190" s="15"/>
      <c r="D190" s="193" t="s">
        <v>167</v>
      </c>
      <c r="E190" s="210" t="s">
        <v>3</v>
      </c>
      <c r="F190" s="211" t="s">
        <v>219</v>
      </c>
      <c r="G190" s="15"/>
      <c r="H190" s="212">
        <v>356.01100000000002</v>
      </c>
      <c r="I190" s="213"/>
      <c r="J190" s="15"/>
      <c r="K190" s="15"/>
      <c r="L190" s="209"/>
      <c r="M190" s="214"/>
      <c r="N190" s="215"/>
      <c r="O190" s="215"/>
      <c r="P190" s="215"/>
      <c r="Q190" s="215"/>
      <c r="R190" s="215"/>
      <c r="S190" s="215"/>
      <c r="T190" s="216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10" t="s">
        <v>167</v>
      </c>
      <c r="AU190" s="210" t="s">
        <v>22</v>
      </c>
      <c r="AV190" s="15" t="s">
        <v>175</v>
      </c>
      <c r="AW190" s="15" t="s">
        <v>36</v>
      </c>
      <c r="AX190" s="15" t="s">
        <v>74</v>
      </c>
      <c r="AY190" s="210" t="s">
        <v>156</v>
      </c>
    </row>
    <row r="191" s="13" customFormat="1">
      <c r="A191" s="13"/>
      <c r="B191" s="192"/>
      <c r="C191" s="13"/>
      <c r="D191" s="193" t="s">
        <v>167</v>
      </c>
      <c r="E191" s="194" t="s">
        <v>3</v>
      </c>
      <c r="F191" s="195" t="s">
        <v>1711</v>
      </c>
      <c r="G191" s="13"/>
      <c r="H191" s="196">
        <v>284.80900000000003</v>
      </c>
      <c r="I191" s="197"/>
      <c r="J191" s="13"/>
      <c r="K191" s="13"/>
      <c r="L191" s="192"/>
      <c r="M191" s="198"/>
      <c r="N191" s="199"/>
      <c r="O191" s="199"/>
      <c r="P191" s="199"/>
      <c r="Q191" s="199"/>
      <c r="R191" s="199"/>
      <c r="S191" s="199"/>
      <c r="T191" s="200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194" t="s">
        <v>167</v>
      </c>
      <c r="AU191" s="194" t="s">
        <v>22</v>
      </c>
      <c r="AV191" s="13" t="s">
        <v>22</v>
      </c>
      <c r="AW191" s="13" t="s">
        <v>36</v>
      </c>
      <c r="AX191" s="13" t="s">
        <v>74</v>
      </c>
      <c r="AY191" s="194" t="s">
        <v>156</v>
      </c>
    </row>
    <row r="192" s="15" customFormat="1">
      <c r="A192" s="15"/>
      <c r="B192" s="209"/>
      <c r="C192" s="15"/>
      <c r="D192" s="193" t="s">
        <v>167</v>
      </c>
      <c r="E192" s="210" t="s">
        <v>3</v>
      </c>
      <c r="F192" s="211" t="s">
        <v>219</v>
      </c>
      <c r="G192" s="15"/>
      <c r="H192" s="212">
        <v>284.80900000000003</v>
      </c>
      <c r="I192" s="213"/>
      <c r="J192" s="15"/>
      <c r="K192" s="15"/>
      <c r="L192" s="209"/>
      <c r="M192" s="214"/>
      <c r="N192" s="215"/>
      <c r="O192" s="215"/>
      <c r="P192" s="215"/>
      <c r="Q192" s="215"/>
      <c r="R192" s="215"/>
      <c r="S192" s="215"/>
      <c r="T192" s="216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10" t="s">
        <v>167</v>
      </c>
      <c r="AU192" s="210" t="s">
        <v>22</v>
      </c>
      <c r="AV192" s="15" t="s">
        <v>175</v>
      </c>
      <c r="AW192" s="15" t="s">
        <v>36</v>
      </c>
      <c r="AX192" s="15" t="s">
        <v>81</v>
      </c>
      <c r="AY192" s="210" t="s">
        <v>156</v>
      </c>
    </row>
    <row r="193" s="2" customFormat="1" ht="37.8" customHeight="1">
      <c r="A193" s="39"/>
      <c r="B193" s="173"/>
      <c r="C193" s="174" t="s">
        <v>304</v>
      </c>
      <c r="D193" s="174" t="s">
        <v>158</v>
      </c>
      <c r="E193" s="175" t="s">
        <v>287</v>
      </c>
      <c r="F193" s="176" t="s">
        <v>288</v>
      </c>
      <c r="G193" s="177" t="s">
        <v>212</v>
      </c>
      <c r="H193" s="178">
        <v>71.201999999999998</v>
      </c>
      <c r="I193" s="179"/>
      <c r="J193" s="180">
        <f>ROUND(I193*H193,2)</f>
        <v>0</v>
      </c>
      <c r="K193" s="176" t="s">
        <v>162</v>
      </c>
      <c r="L193" s="40"/>
      <c r="M193" s="181" t="s">
        <v>3</v>
      </c>
      <c r="N193" s="182" t="s">
        <v>45</v>
      </c>
      <c r="O193" s="73"/>
      <c r="P193" s="183">
        <f>O193*H193</f>
        <v>0</v>
      </c>
      <c r="Q193" s="183">
        <v>0</v>
      </c>
      <c r="R193" s="183">
        <f>Q193*H193</f>
        <v>0</v>
      </c>
      <c r="S193" s="183">
        <v>0</v>
      </c>
      <c r="T193" s="184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185" t="s">
        <v>163</v>
      </c>
      <c r="AT193" s="185" t="s">
        <v>158</v>
      </c>
      <c r="AU193" s="185" t="s">
        <v>22</v>
      </c>
      <c r="AY193" s="20" t="s">
        <v>156</v>
      </c>
      <c r="BE193" s="186">
        <f>IF(N193="základní",J193,0)</f>
        <v>0</v>
      </c>
      <c r="BF193" s="186">
        <f>IF(N193="snížená",J193,0)</f>
        <v>0</v>
      </c>
      <c r="BG193" s="186">
        <f>IF(N193="zákl. přenesená",J193,0)</f>
        <v>0</v>
      </c>
      <c r="BH193" s="186">
        <f>IF(N193="sníž. přenesená",J193,0)</f>
        <v>0</v>
      </c>
      <c r="BI193" s="186">
        <f>IF(N193="nulová",J193,0)</f>
        <v>0</v>
      </c>
      <c r="BJ193" s="20" t="s">
        <v>81</v>
      </c>
      <c r="BK193" s="186">
        <f>ROUND(I193*H193,2)</f>
        <v>0</v>
      </c>
      <c r="BL193" s="20" t="s">
        <v>163</v>
      </c>
      <c r="BM193" s="185" t="s">
        <v>1712</v>
      </c>
    </row>
    <row r="194" s="2" customFormat="1">
      <c r="A194" s="39"/>
      <c r="B194" s="40"/>
      <c r="C194" s="39"/>
      <c r="D194" s="187" t="s">
        <v>165</v>
      </c>
      <c r="E194" s="39"/>
      <c r="F194" s="188" t="s">
        <v>290</v>
      </c>
      <c r="G194" s="39"/>
      <c r="H194" s="39"/>
      <c r="I194" s="189"/>
      <c r="J194" s="39"/>
      <c r="K194" s="39"/>
      <c r="L194" s="40"/>
      <c r="M194" s="190"/>
      <c r="N194" s="191"/>
      <c r="O194" s="73"/>
      <c r="P194" s="73"/>
      <c r="Q194" s="73"/>
      <c r="R194" s="73"/>
      <c r="S194" s="73"/>
      <c r="T194" s="74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20" t="s">
        <v>165</v>
      </c>
      <c r="AU194" s="20" t="s">
        <v>22</v>
      </c>
    </row>
    <row r="195" s="13" customFormat="1">
      <c r="A195" s="13"/>
      <c r="B195" s="192"/>
      <c r="C195" s="13"/>
      <c r="D195" s="193" t="s">
        <v>167</v>
      </c>
      <c r="E195" s="194" t="s">
        <v>3</v>
      </c>
      <c r="F195" s="195" t="s">
        <v>1713</v>
      </c>
      <c r="G195" s="13"/>
      <c r="H195" s="196">
        <v>71.201999999999998</v>
      </c>
      <c r="I195" s="197"/>
      <c r="J195" s="13"/>
      <c r="K195" s="13"/>
      <c r="L195" s="192"/>
      <c r="M195" s="198"/>
      <c r="N195" s="199"/>
      <c r="O195" s="199"/>
      <c r="P195" s="199"/>
      <c r="Q195" s="199"/>
      <c r="R195" s="199"/>
      <c r="S195" s="199"/>
      <c r="T195" s="200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194" t="s">
        <v>167</v>
      </c>
      <c r="AU195" s="194" t="s">
        <v>22</v>
      </c>
      <c r="AV195" s="13" t="s">
        <v>22</v>
      </c>
      <c r="AW195" s="13" t="s">
        <v>36</v>
      </c>
      <c r="AX195" s="13" t="s">
        <v>74</v>
      </c>
      <c r="AY195" s="194" t="s">
        <v>156</v>
      </c>
    </row>
    <row r="196" s="14" customFormat="1">
      <c r="A196" s="14"/>
      <c r="B196" s="201"/>
      <c r="C196" s="14"/>
      <c r="D196" s="193" t="s">
        <v>167</v>
      </c>
      <c r="E196" s="202" t="s">
        <v>3</v>
      </c>
      <c r="F196" s="203" t="s">
        <v>174</v>
      </c>
      <c r="G196" s="14"/>
      <c r="H196" s="204">
        <v>71.201999999999998</v>
      </c>
      <c r="I196" s="205"/>
      <c r="J196" s="14"/>
      <c r="K196" s="14"/>
      <c r="L196" s="201"/>
      <c r="M196" s="206"/>
      <c r="N196" s="207"/>
      <c r="O196" s="207"/>
      <c r="P196" s="207"/>
      <c r="Q196" s="207"/>
      <c r="R196" s="207"/>
      <c r="S196" s="207"/>
      <c r="T196" s="208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02" t="s">
        <v>167</v>
      </c>
      <c r="AU196" s="202" t="s">
        <v>22</v>
      </c>
      <c r="AV196" s="14" t="s">
        <v>163</v>
      </c>
      <c r="AW196" s="14" t="s">
        <v>36</v>
      </c>
      <c r="AX196" s="14" t="s">
        <v>81</v>
      </c>
      <c r="AY196" s="202" t="s">
        <v>156</v>
      </c>
    </row>
    <row r="197" s="2" customFormat="1" ht="24.15" customHeight="1">
      <c r="A197" s="39"/>
      <c r="B197" s="173"/>
      <c r="C197" s="174" t="s">
        <v>310</v>
      </c>
      <c r="D197" s="174" t="s">
        <v>158</v>
      </c>
      <c r="E197" s="175" t="s">
        <v>1714</v>
      </c>
      <c r="F197" s="176" t="s">
        <v>1715</v>
      </c>
      <c r="G197" s="177" t="s">
        <v>212</v>
      </c>
      <c r="H197" s="178">
        <v>284.80900000000003</v>
      </c>
      <c r="I197" s="179"/>
      <c r="J197" s="180">
        <f>ROUND(I197*H197,2)</f>
        <v>0</v>
      </c>
      <c r="K197" s="176" t="s">
        <v>162</v>
      </c>
      <c r="L197" s="40"/>
      <c r="M197" s="181" t="s">
        <v>3</v>
      </c>
      <c r="N197" s="182" t="s">
        <v>45</v>
      </c>
      <c r="O197" s="73"/>
      <c r="P197" s="183">
        <f>O197*H197</f>
        <v>0</v>
      </c>
      <c r="Q197" s="183">
        <v>0</v>
      </c>
      <c r="R197" s="183">
        <f>Q197*H197</f>
        <v>0</v>
      </c>
      <c r="S197" s="183">
        <v>0</v>
      </c>
      <c r="T197" s="184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185" t="s">
        <v>163</v>
      </c>
      <c r="AT197" s="185" t="s">
        <v>158</v>
      </c>
      <c r="AU197" s="185" t="s">
        <v>22</v>
      </c>
      <c r="AY197" s="20" t="s">
        <v>156</v>
      </c>
      <c r="BE197" s="186">
        <f>IF(N197="základní",J197,0)</f>
        <v>0</v>
      </c>
      <c r="BF197" s="186">
        <f>IF(N197="snížená",J197,0)</f>
        <v>0</v>
      </c>
      <c r="BG197" s="186">
        <f>IF(N197="zákl. přenesená",J197,0)</f>
        <v>0</v>
      </c>
      <c r="BH197" s="186">
        <f>IF(N197="sníž. přenesená",J197,0)</f>
        <v>0</v>
      </c>
      <c r="BI197" s="186">
        <f>IF(N197="nulová",J197,0)</f>
        <v>0</v>
      </c>
      <c r="BJ197" s="20" t="s">
        <v>81</v>
      </c>
      <c r="BK197" s="186">
        <f>ROUND(I197*H197,2)</f>
        <v>0</v>
      </c>
      <c r="BL197" s="20" t="s">
        <v>163</v>
      </c>
      <c r="BM197" s="185" t="s">
        <v>1716</v>
      </c>
    </row>
    <row r="198" s="2" customFormat="1">
      <c r="A198" s="39"/>
      <c r="B198" s="40"/>
      <c r="C198" s="39"/>
      <c r="D198" s="187" t="s">
        <v>165</v>
      </c>
      <c r="E198" s="39"/>
      <c r="F198" s="188" t="s">
        <v>1717</v>
      </c>
      <c r="G198" s="39"/>
      <c r="H198" s="39"/>
      <c r="I198" s="189"/>
      <c r="J198" s="39"/>
      <c r="K198" s="39"/>
      <c r="L198" s="40"/>
      <c r="M198" s="190"/>
      <c r="N198" s="191"/>
      <c r="O198" s="73"/>
      <c r="P198" s="73"/>
      <c r="Q198" s="73"/>
      <c r="R198" s="73"/>
      <c r="S198" s="73"/>
      <c r="T198" s="74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20" t="s">
        <v>165</v>
      </c>
      <c r="AU198" s="20" t="s">
        <v>22</v>
      </c>
    </row>
    <row r="199" s="2" customFormat="1" ht="24.15" customHeight="1">
      <c r="A199" s="39"/>
      <c r="B199" s="173"/>
      <c r="C199" s="174" t="s">
        <v>317</v>
      </c>
      <c r="D199" s="174" t="s">
        <v>158</v>
      </c>
      <c r="E199" s="175" t="s">
        <v>1718</v>
      </c>
      <c r="F199" s="176" t="s">
        <v>1719</v>
      </c>
      <c r="G199" s="177" t="s">
        <v>212</v>
      </c>
      <c r="H199" s="178">
        <v>71.201999999999998</v>
      </c>
      <c r="I199" s="179"/>
      <c r="J199" s="180">
        <f>ROUND(I199*H199,2)</f>
        <v>0</v>
      </c>
      <c r="K199" s="176" t="s">
        <v>162</v>
      </c>
      <c r="L199" s="40"/>
      <c r="M199" s="181" t="s">
        <v>3</v>
      </c>
      <c r="N199" s="182" t="s">
        <v>45</v>
      </c>
      <c r="O199" s="73"/>
      <c r="P199" s="183">
        <f>O199*H199</f>
        <v>0</v>
      </c>
      <c r="Q199" s="183">
        <v>0</v>
      </c>
      <c r="R199" s="183">
        <f>Q199*H199</f>
        <v>0</v>
      </c>
      <c r="S199" s="183">
        <v>0</v>
      </c>
      <c r="T199" s="184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185" t="s">
        <v>163</v>
      </c>
      <c r="AT199" s="185" t="s">
        <v>158</v>
      </c>
      <c r="AU199" s="185" t="s">
        <v>22</v>
      </c>
      <c r="AY199" s="20" t="s">
        <v>156</v>
      </c>
      <c r="BE199" s="186">
        <f>IF(N199="základní",J199,0)</f>
        <v>0</v>
      </c>
      <c r="BF199" s="186">
        <f>IF(N199="snížená",J199,0)</f>
        <v>0</v>
      </c>
      <c r="BG199" s="186">
        <f>IF(N199="zákl. přenesená",J199,0)</f>
        <v>0</v>
      </c>
      <c r="BH199" s="186">
        <f>IF(N199="sníž. přenesená",J199,0)</f>
        <v>0</v>
      </c>
      <c r="BI199" s="186">
        <f>IF(N199="nulová",J199,0)</f>
        <v>0</v>
      </c>
      <c r="BJ199" s="20" t="s">
        <v>81</v>
      </c>
      <c r="BK199" s="186">
        <f>ROUND(I199*H199,2)</f>
        <v>0</v>
      </c>
      <c r="BL199" s="20" t="s">
        <v>163</v>
      </c>
      <c r="BM199" s="185" t="s">
        <v>1720</v>
      </c>
    </row>
    <row r="200" s="2" customFormat="1">
      <c r="A200" s="39"/>
      <c r="B200" s="40"/>
      <c r="C200" s="39"/>
      <c r="D200" s="187" t="s">
        <v>165</v>
      </c>
      <c r="E200" s="39"/>
      <c r="F200" s="188" t="s">
        <v>1721</v>
      </c>
      <c r="G200" s="39"/>
      <c r="H200" s="39"/>
      <c r="I200" s="189"/>
      <c r="J200" s="39"/>
      <c r="K200" s="39"/>
      <c r="L200" s="40"/>
      <c r="M200" s="190"/>
      <c r="N200" s="191"/>
      <c r="O200" s="73"/>
      <c r="P200" s="73"/>
      <c r="Q200" s="73"/>
      <c r="R200" s="73"/>
      <c r="S200" s="73"/>
      <c r="T200" s="74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20" t="s">
        <v>165</v>
      </c>
      <c r="AU200" s="20" t="s">
        <v>22</v>
      </c>
    </row>
    <row r="201" s="2" customFormat="1" ht="24.15" customHeight="1">
      <c r="A201" s="39"/>
      <c r="B201" s="173"/>
      <c r="C201" s="174" t="s">
        <v>323</v>
      </c>
      <c r="D201" s="174" t="s">
        <v>158</v>
      </c>
      <c r="E201" s="175" t="s">
        <v>305</v>
      </c>
      <c r="F201" s="176" t="s">
        <v>306</v>
      </c>
      <c r="G201" s="177" t="s">
        <v>205</v>
      </c>
      <c r="H201" s="178">
        <v>343.38</v>
      </c>
      <c r="I201" s="179"/>
      <c r="J201" s="180">
        <f>ROUND(I201*H201,2)</f>
        <v>0</v>
      </c>
      <c r="K201" s="176" t="s">
        <v>162</v>
      </c>
      <c r="L201" s="40"/>
      <c r="M201" s="181" t="s">
        <v>3</v>
      </c>
      <c r="N201" s="182" t="s">
        <v>45</v>
      </c>
      <c r="O201" s="73"/>
      <c r="P201" s="183">
        <f>O201*H201</f>
        <v>0</v>
      </c>
      <c r="Q201" s="183">
        <v>0</v>
      </c>
      <c r="R201" s="183">
        <f>Q201*H201</f>
        <v>0</v>
      </c>
      <c r="S201" s="183">
        <v>0</v>
      </c>
      <c r="T201" s="184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185" t="s">
        <v>163</v>
      </c>
      <c r="AT201" s="185" t="s">
        <v>158</v>
      </c>
      <c r="AU201" s="185" t="s">
        <v>22</v>
      </c>
      <c r="AY201" s="20" t="s">
        <v>156</v>
      </c>
      <c r="BE201" s="186">
        <f>IF(N201="základní",J201,0)</f>
        <v>0</v>
      </c>
      <c r="BF201" s="186">
        <f>IF(N201="snížená",J201,0)</f>
        <v>0</v>
      </c>
      <c r="BG201" s="186">
        <f>IF(N201="zákl. přenesená",J201,0)</f>
        <v>0</v>
      </c>
      <c r="BH201" s="186">
        <f>IF(N201="sníž. přenesená",J201,0)</f>
        <v>0</v>
      </c>
      <c r="BI201" s="186">
        <f>IF(N201="nulová",J201,0)</f>
        <v>0</v>
      </c>
      <c r="BJ201" s="20" t="s">
        <v>81</v>
      </c>
      <c r="BK201" s="186">
        <f>ROUND(I201*H201,2)</f>
        <v>0</v>
      </c>
      <c r="BL201" s="20" t="s">
        <v>163</v>
      </c>
      <c r="BM201" s="185" t="s">
        <v>1722</v>
      </c>
    </row>
    <row r="202" s="2" customFormat="1">
      <c r="A202" s="39"/>
      <c r="B202" s="40"/>
      <c r="C202" s="39"/>
      <c r="D202" s="187" t="s">
        <v>165</v>
      </c>
      <c r="E202" s="39"/>
      <c r="F202" s="188" t="s">
        <v>308</v>
      </c>
      <c r="G202" s="39"/>
      <c r="H202" s="39"/>
      <c r="I202" s="189"/>
      <c r="J202" s="39"/>
      <c r="K202" s="39"/>
      <c r="L202" s="40"/>
      <c r="M202" s="190"/>
      <c r="N202" s="191"/>
      <c r="O202" s="73"/>
      <c r="P202" s="73"/>
      <c r="Q202" s="73"/>
      <c r="R202" s="73"/>
      <c r="S202" s="73"/>
      <c r="T202" s="74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20" t="s">
        <v>165</v>
      </c>
      <c r="AU202" s="20" t="s">
        <v>22</v>
      </c>
    </row>
    <row r="203" s="13" customFormat="1">
      <c r="A203" s="13"/>
      <c r="B203" s="192"/>
      <c r="C203" s="13"/>
      <c r="D203" s="193" t="s">
        <v>167</v>
      </c>
      <c r="E203" s="194" t="s">
        <v>3</v>
      </c>
      <c r="F203" s="195" t="s">
        <v>1723</v>
      </c>
      <c r="G203" s="13"/>
      <c r="H203" s="196">
        <v>343.38</v>
      </c>
      <c r="I203" s="197"/>
      <c r="J203" s="13"/>
      <c r="K203" s="13"/>
      <c r="L203" s="192"/>
      <c r="M203" s="198"/>
      <c r="N203" s="199"/>
      <c r="O203" s="199"/>
      <c r="P203" s="199"/>
      <c r="Q203" s="199"/>
      <c r="R203" s="199"/>
      <c r="S203" s="199"/>
      <c r="T203" s="200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194" t="s">
        <v>167</v>
      </c>
      <c r="AU203" s="194" t="s">
        <v>22</v>
      </c>
      <c r="AV203" s="13" t="s">
        <v>22</v>
      </c>
      <c r="AW203" s="13" t="s">
        <v>36</v>
      </c>
      <c r="AX203" s="13" t="s">
        <v>74</v>
      </c>
      <c r="AY203" s="194" t="s">
        <v>156</v>
      </c>
    </row>
    <row r="204" s="14" customFormat="1">
      <c r="A204" s="14"/>
      <c r="B204" s="201"/>
      <c r="C204" s="14"/>
      <c r="D204" s="193" t="s">
        <v>167</v>
      </c>
      <c r="E204" s="202" t="s">
        <v>3</v>
      </c>
      <c r="F204" s="203" t="s">
        <v>174</v>
      </c>
      <c r="G204" s="14"/>
      <c r="H204" s="204">
        <v>343.38</v>
      </c>
      <c r="I204" s="205"/>
      <c r="J204" s="14"/>
      <c r="K204" s="14"/>
      <c r="L204" s="201"/>
      <c r="M204" s="206"/>
      <c r="N204" s="207"/>
      <c r="O204" s="207"/>
      <c r="P204" s="207"/>
      <c r="Q204" s="207"/>
      <c r="R204" s="207"/>
      <c r="S204" s="207"/>
      <c r="T204" s="208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02" t="s">
        <v>167</v>
      </c>
      <c r="AU204" s="202" t="s">
        <v>22</v>
      </c>
      <c r="AV204" s="14" t="s">
        <v>163</v>
      </c>
      <c r="AW204" s="14" t="s">
        <v>36</v>
      </c>
      <c r="AX204" s="14" t="s">
        <v>81</v>
      </c>
      <c r="AY204" s="202" t="s">
        <v>156</v>
      </c>
    </row>
    <row r="205" s="2" customFormat="1" ht="24.15" customHeight="1">
      <c r="A205" s="39"/>
      <c r="B205" s="173"/>
      <c r="C205" s="174" t="s">
        <v>331</v>
      </c>
      <c r="D205" s="174" t="s">
        <v>158</v>
      </c>
      <c r="E205" s="175" t="s">
        <v>311</v>
      </c>
      <c r="F205" s="176" t="s">
        <v>312</v>
      </c>
      <c r="G205" s="177" t="s">
        <v>313</v>
      </c>
      <c r="H205" s="178">
        <v>712.02200000000005</v>
      </c>
      <c r="I205" s="179"/>
      <c r="J205" s="180">
        <f>ROUND(I205*H205,2)</f>
        <v>0</v>
      </c>
      <c r="K205" s="176" t="s">
        <v>162</v>
      </c>
      <c r="L205" s="40"/>
      <c r="M205" s="181" t="s">
        <v>3</v>
      </c>
      <c r="N205" s="182" t="s">
        <v>45</v>
      </c>
      <c r="O205" s="73"/>
      <c r="P205" s="183">
        <f>O205*H205</f>
        <v>0</v>
      </c>
      <c r="Q205" s="183">
        <v>0</v>
      </c>
      <c r="R205" s="183">
        <f>Q205*H205</f>
        <v>0</v>
      </c>
      <c r="S205" s="183">
        <v>0</v>
      </c>
      <c r="T205" s="184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185" t="s">
        <v>163</v>
      </c>
      <c r="AT205" s="185" t="s">
        <v>158</v>
      </c>
      <c r="AU205" s="185" t="s">
        <v>22</v>
      </c>
      <c r="AY205" s="20" t="s">
        <v>156</v>
      </c>
      <c r="BE205" s="186">
        <f>IF(N205="základní",J205,0)</f>
        <v>0</v>
      </c>
      <c r="BF205" s="186">
        <f>IF(N205="snížená",J205,0)</f>
        <v>0</v>
      </c>
      <c r="BG205" s="186">
        <f>IF(N205="zákl. přenesená",J205,0)</f>
        <v>0</v>
      </c>
      <c r="BH205" s="186">
        <f>IF(N205="sníž. přenesená",J205,0)</f>
        <v>0</v>
      </c>
      <c r="BI205" s="186">
        <f>IF(N205="nulová",J205,0)</f>
        <v>0</v>
      </c>
      <c r="BJ205" s="20" t="s">
        <v>81</v>
      </c>
      <c r="BK205" s="186">
        <f>ROUND(I205*H205,2)</f>
        <v>0</v>
      </c>
      <c r="BL205" s="20" t="s">
        <v>163</v>
      </c>
      <c r="BM205" s="185" t="s">
        <v>1724</v>
      </c>
    </row>
    <row r="206" s="2" customFormat="1">
      <c r="A206" s="39"/>
      <c r="B206" s="40"/>
      <c r="C206" s="39"/>
      <c r="D206" s="187" t="s">
        <v>165</v>
      </c>
      <c r="E206" s="39"/>
      <c r="F206" s="188" t="s">
        <v>315</v>
      </c>
      <c r="G206" s="39"/>
      <c r="H206" s="39"/>
      <c r="I206" s="189"/>
      <c r="J206" s="39"/>
      <c r="K206" s="39"/>
      <c r="L206" s="40"/>
      <c r="M206" s="190"/>
      <c r="N206" s="191"/>
      <c r="O206" s="73"/>
      <c r="P206" s="73"/>
      <c r="Q206" s="73"/>
      <c r="R206" s="73"/>
      <c r="S206" s="73"/>
      <c r="T206" s="74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20" t="s">
        <v>165</v>
      </c>
      <c r="AU206" s="20" t="s">
        <v>22</v>
      </c>
    </row>
    <row r="207" s="13" customFormat="1">
      <c r="A207" s="13"/>
      <c r="B207" s="192"/>
      <c r="C207" s="13"/>
      <c r="D207" s="193" t="s">
        <v>167</v>
      </c>
      <c r="E207" s="194" t="s">
        <v>3</v>
      </c>
      <c r="F207" s="195" t="s">
        <v>1725</v>
      </c>
      <c r="G207" s="13"/>
      <c r="H207" s="196">
        <v>712.02200000000005</v>
      </c>
      <c r="I207" s="197"/>
      <c r="J207" s="13"/>
      <c r="K207" s="13"/>
      <c r="L207" s="192"/>
      <c r="M207" s="198"/>
      <c r="N207" s="199"/>
      <c r="O207" s="199"/>
      <c r="P207" s="199"/>
      <c r="Q207" s="199"/>
      <c r="R207" s="199"/>
      <c r="S207" s="199"/>
      <c r="T207" s="200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94" t="s">
        <v>167</v>
      </c>
      <c r="AU207" s="194" t="s">
        <v>22</v>
      </c>
      <c r="AV207" s="13" t="s">
        <v>22</v>
      </c>
      <c r="AW207" s="13" t="s">
        <v>36</v>
      </c>
      <c r="AX207" s="13" t="s">
        <v>74</v>
      </c>
      <c r="AY207" s="194" t="s">
        <v>156</v>
      </c>
    </row>
    <row r="208" s="14" customFormat="1">
      <c r="A208" s="14"/>
      <c r="B208" s="201"/>
      <c r="C208" s="14"/>
      <c r="D208" s="193" t="s">
        <v>167</v>
      </c>
      <c r="E208" s="202" t="s">
        <v>3</v>
      </c>
      <c r="F208" s="203" t="s">
        <v>174</v>
      </c>
      <c r="G208" s="14"/>
      <c r="H208" s="204">
        <v>712.02200000000005</v>
      </c>
      <c r="I208" s="205"/>
      <c r="J208" s="14"/>
      <c r="K208" s="14"/>
      <c r="L208" s="201"/>
      <c r="M208" s="206"/>
      <c r="N208" s="207"/>
      <c r="O208" s="207"/>
      <c r="P208" s="207"/>
      <c r="Q208" s="207"/>
      <c r="R208" s="207"/>
      <c r="S208" s="207"/>
      <c r="T208" s="208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02" t="s">
        <v>167</v>
      </c>
      <c r="AU208" s="202" t="s">
        <v>22</v>
      </c>
      <c r="AV208" s="14" t="s">
        <v>163</v>
      </c>
      <c r="AW208" s="14" t="s">
        <v>36</v>
      </c>
      <c r="AX208" s="14" t="s">
        <v>81</v>
      </c>
      <c r="AY208" s="202" t="s">
        <v>156</v>
      </c>
    </row>
    <row r="209" s="2" customFormat="1" ht="24.15" customHeight="1">
      <c r="A209" s="39"/>
      <c r="B209" s="173"/>
      <c r="C209" s="174" t="s">
        <v>337</v>
      </c>
      <c r="D209" s="174" t="s">
        <v>158</v>
      </c>
      <c r="E209" s="175" t="s">
        <v>318</v>
      </c>
      <c r="F209" s="176" t="s">
        <v>319</v>
      </c>
      <c r="G209" s="177" t="s">
        <v>212</v>
      </c>
      <c r="H209" s="178">
        <v>356.01100000000002</v>
      </c>
      <c r="I209" s="179"/>
      <c r="J209" s="180">
        <f>ROUND(I209*H209,2)</f>
        <v>0</v>
      </c>
      <c r="K209" s="176" t="s">
        <v>162</v>
      </c>
      <c r="L209" s="40"/>
      <c r="M209" s="181" t="s">
        <v>3</v>
      </c>
      <c r="N209" s="182" t="s">
        <v>45</v>
      </c>
      <c r="O209" s="73"/>
      <c r="P209" s="183">
        <f>O209*H209</f>
        <v>0</v>
      </c>
      <c r="Q209" s="183">
        <v>0</v>
      </c>
      <c r="R209" s="183">
        <f>Q209*H209</f>
        <v>0</v>
      </c>
      <c r="S209" s="183">
        <v>0</v>
      </c>
      <c r="T209" s="184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185" t="s">
        <v>163</v>
      </c>
      <c r="AT209" s="185" t="s">
        <v>158</v>
      </c>
      <c r="AU209" s="185" t="s">
        <v>22</v>
      </c>
      <c r="AY209" s="20" t="s">
        <v>156</v>
      </c>
      <c r="BE209" s="186">
        <f>IF(N209="základní",J209,0)</f>
        <v>0</v>
      </c>
      <c r="BF209" s="186">
        <f>IF(N209="snížená",J209,0)</f>
        <v>0</v>
      </c>
      <c r="BG209" s="186">
        <f>IF(N209="zákl. přenesená",J209,0)</f>
        <v>0</v>
      </c>
      <c r="BH209" s="186">
        <f>IF(N209="sníž. přenesená",J209,0)</f>
        <v>0</v>
      </c>
      <c r="BI209" s="186">
        <f>IF(N209="nulová",J209,0)</f>
        <v>0</v>
      </c>
      <c r="BJ209" s="20" t="s">
        <v>81</v>
      </c>
      <c r="BK209" s="186">
        <f>ROUND(I209*H209,2)</f>
        <v>0</v>
      </c>
      <c r="BL209" s="20" t="s">
        <v>163</v>
      </c>
      <c r="BM209" s="185" t="s">
        <v>1726</v>
      </c>
    </row>
    <row r="210" s="2" customFormat="1">
      <c r="A210" s="39"/>
      <c r="B210" s="40"/>
      <c r="C210" s="39"/>
      <c r="D210" s="187" t="s">
        <v>165</v>
      </c>
      <c r="E210" s="39"/>
      <c r="F210" s="188" t="s">
        <v>321</v>
      </c>
      <c r="G210" s="39"/>
      <c r="H210" s="39"/>
      <c r="I210" s="189"/>
      <c r="J210" s="39"/>
      <c r="K210" s="39"/>
      <c r="L210" s="40"/>
      <c r="M210" s="190"/>
      <c r="N210" s="191"/>
      <c r="O210" s="73"/>
      <c r="P210" s="73"/>
      <c r="Q210" s="73"/>
      <c r="R210" s="73"/>
      <c r="S210" s="73"/>
      <c r="T210" s="74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20" t="s">
        <v>165</v>
      </c>
      <c r="AU210" s="20" t="s">
        <v>22</v>
      </c>
    </row>
    <row r="211" s="13" customFormat="1">
      <c r="A211" s="13"/>
      <c r="B211" s="192"/>
      <c r="C211" s="13"/>
      <c r="D211" s="193" t="s">
        <v>167</v>
      </c>
      <c r="E211" s="194" t="s">
        <v>3</v>
      </c>
      <c r="F211" s="195" t="s">
        <v>1727</v>
      </c>
      <c r="G211" s="13"/>
      <c r="H211" s="196">
        <v>356.01100000000002</v>
      </c>
      <c r="I211" s="197"/>
      <c r="J211" s="13"/>
      <c r="K211" s="13"/>
      <c r="L211" s="192"/>
      <c r="M211" s="198"/>
      <c r="N211" s="199"/>
      <c r="O211" s="199"/>
      <c r="P211" s="199"/>
      <c r="Q211" s="199"/>
      <c r="R211" s="199"/>
      <c r="S211" s="199"/>
      <c r="T211" s="200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194" t="s">
        <v>167</v>
      </c>
      <c r="AU211" s="194" t="s">
        <v>22</v>
      </c>
      <c r="AV211" s="13" t="s">
        <v>22</v>
      </c>
      <c r="AW211" s="13" t="s">
        <v>36</v>
      </c>
      <c r="AX211" s="13" t="s">
        <v>74</v>
      </c>
      <c r="AY211" s="194" t="s">
        <v>156</v>
      </c>
    </row>
    <row r="212" s="14" customFormat="1">
      <c r="A212" s="14"/>
      <c r="B212" s="201"/>
      <c r="C212" s="14"/>
      <c r="D212" s="193" t="s">
        <v>167</v>
      </c>
      <c r="E212" s="202" t="s">
        <v>3</v>
      </c>
      <c r="F212" s="203" t="s">
        <v>174</v>
      </c>
      <c r="G212" s="14"/>
      <c r="H212" s="204">
        <v>356.01100000000002</v>
      </c>
      <c r="I212" s="205"/>
      <c r="J212" s="14"/>
      <c r="K212" s="14"/>
      <c r="L212" s="201"/>
      <c r="M212" s="206"/>
      <c r="N212" s="207"/>
      <c r="O212" s="207"/>
      <c r="P212" s="207"/>
      <c r="Q212" s="207"/>
      <c r="R212" s="207"/>
      <c r="S212" s="207"/>
      <c r="T212" s="208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02" t="s">
        <v>167</v>
      </c>
      <c r="AU212" s="202" t="s">
        <v>22</v>
      </c>
      <c r="AV212" s="14" t="s">
        <v>163</v>
      </c>
      <c r="AW212" s="14" t="s">
        <v>36</v>
      </c>
      <c r="AX212" s="14" t="s">
        <v>81</v>
      </c>
      <c r="AY212" s="202" t="s">
        <v>156</v>
      </c>
    </row>
    <row r="213" s="2" customFormat="1" ht="24.15" customHeight="1">
      <c r="A213" s="39"/>
      <c r="B213" s="173"/>
      <c r="C213" s="174" t="s">
        <v>342</v>
      </c>
      <c r="D213" s="174" t="s">
        <v>158</v>
      </c>
      <c r="E213" s="175" t="s">
        <v>324</v>
      </c>
      <c r="F213" s="176" t="s">
        <v>325</v>
      </c>
      <c r="G213" s="177" t="s">
        <v>212</v>
      </c>
      <c r="H213" s="178">
        <v>367.58300000000003</v>
      </c>
      <c r="I213" s="179"/>
      <c r="J213" s="180">
        <f>ROUND(I213*H213,2)</f>
        <v>0</v>
      </c>
      <c r="K213" s="176" t="s">
        <v>162</v>
      </c>
      <c r="L213" s="40"/>
      <c r="M213" s="181" t="s">
        <v>3</v>
      </c>
      <c r="N213" s="182" t="s">
        <v>45</v>
      </c>
      <c r="O213" s="73"/>
      <c r="P213" s="183">
        <f>O213*H213</f>
        <v>0</v>
      </c>
      <c r="Q213" s="183">
        <v>0</v>
      </c>
      <c r="R213" s="183">
        <f>Q213*H213</f>
        <v>0</v>
      </c>
      <c r="S213" s="183">
        <v>0</v>
      </c>
      <c r="T213" s="184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185" t="s">
        <v>163</v>
      </c>
      <c r="AT213" s="185" t="s">
        <v>158</v>
      </c>
      <c r="AU213" s="185" t="s">
        <v>22</v>
      </c>
      <c r="AY213" s="20" t="s">
        <v>156</v>
      </c>
      <c r="BE213" s="186">
        <f>IF(N213="základní",J213,0)</f>
        <v>0</v>
      </c>
      <c r="BF213" s="186">
        <f>IF(N213="snížená",J213,0)</f>
        <v>0</v>
      </c>
      <c r="BG213" s="186">
        <f>IF(N213="zákl. přenesená",J213,0)</f>
        <v>0</v>
      </c>
      <c r="BH213" s="186">
        <f>IF(N213="sníž. přenesená",J213,0)</f>
        <v>0</v>
      </c>
      <c r="BI213" s="186">
        <f>IF(N213="nulová",J213,0)</f>
        <v>0</v>
      </c>
      <c r="BJ213" s="20" t="s">
        <v>81</v>
      </c>
      <c r="BK213" s="186">
        <f>ROUND(I213*H213,2)</f>
        <v>0</v>
      </c>
      <c r="BL213" s="20" t="s">
        <v>163</v>
      </c>
      <c r="BM213" s="185" t="s">
        <v>1728</v>
      </c>
    </row>
    <row r="214" s="2" customFormat="1">
      <c r="A214" s="39"/>
      <c r="B214" s="40"/>
      <c r="C214" s="39"/>
      <c r="D214" s="187" t="s">
        <v>165</v>
      </c>
      <c r="E214" s="39"/>
      <c r="F214" s="188" t="s">
        <v>327</v>
      </c>
      <c r="G214" s="39"/>
      <c r="H214" s="39"/>
      <c r="I214" s="189"/>
      <c r="J214" s="39"/>
      <c r="K214" s="39"/>
      <c r="L214" s="40"/>
      <c r="M214" s="190"/>
      <c r="N214" s="191"/>
      <c r="O214" s="73"/>
      <c r="P214" s="73"/>
      <c r="Q214" s="73"/>
      <c r="R214" s="73"/>
      <c r="S214" s="73"/>
      <c r="T214" s="74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20" t="s">
        <v>165</v>
      </c>
      <c r="AU214" s="20" t="s">
        <v>22</v>
      </c>
    </row>
    <row r="215" s="13" customFormat="1">
      <c r="A215" s="13"/>
      <c r="B215" s="192"/>
      <c r="C215" s="13"/>
      <c r="D215" s="193" t="s">
        <v>167</v>
      </c>
      <c r="E215" s="194" t="s">
        <v>3</v>
      </c>
      <c r="F215" s="195" t="s">
        <v>1729</v>
      </c>
      <c r="G215" s="13"/>
      <c r="H215" s="196">
        <v>323.51999999999998</v>
      </c>
      <c r="I215" s="197"/>
      <c r="J215" s="13"/>
      <c r="K215" s="13"/>
      <c r="L215" s="192"/>
      <c r="M215" s="198"/>
      <c r="N215" s="199"/>
      <c r="O215" s="199"/>
      <c r="P215" s="199"/>
      <c r="Q215" s="199"/>
      <c r="R215" s="199"/>
      <c r="S215" s="199"/>
      <c r="T215" s="200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94" t="s">
        <v>167</v>
      </c>
      <c r="AU215" s="194" t="s">
        <v>22</v>
      </c>
      <c r="AV215" s="13" t="s">
        <v>22</v>
      </c>
      <c r="AW215" s="13" t="s">
        <v>36</v>
      </c>
      <c r="AX215" s="13" t="s">
        <v>74</v>
      </c>
      <c r="AY215" s="194" t="s">
        <v>156</v>
      </c>
    </row>
    <row r="216" s="13" customFormat="1">
      <c r="A216" s="13"/>
      <c r="B216" s="192"/>
      <c r="C216" s="13"/>
      <c r="D216" s="193" t="s">
        <v>167</v>
      </c>
      <c r="E216" s="194" t="s">
        <v>3</v>
      </c>
      <c r="F216" s="195" t="s">
        <v>1730</v>
      </c>
      <c r="G216" s="13"/>
      <c r="H216" s="196">
        <v>-91.885999999999996</v>
      </c>
      <c r="I216" s="197"/>
      <c r="J216" s="13"/>
      <c r="K216" s="13"/>
      <c r="L216" s="192"/>
      <c r="M216" s="198"/>
      <c r="N216" s="199"/>
      <c r="O216" s="199"/>
      <c r="P216" s="199"/>
      <c r="Q216" s="199"/>
      <c r="R216" s="199"/>
      <c r="S216" s="199"/>
      <c r="T216" s="200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194" t="s">
        <v>167</v>
      </c>
      <c r="AU216" s="194" t="s">
        <v>22</v>
      </c>
      <c r="AV216" s="13" t="s">
        <v>22</v>
      </c>
      <c r="AW216" s="13" t="s">
        <v>36</v>
      </c>
      <c r="AX216" s="13" t="s">
        <v>74</v>
      </c>
      <c r="AY216" s="194" t="s">
        <v>156</v>
      </c>
    </row>
    <row r="217" s="15" customFormat="1">
      <c r="A217" s="15"/>
      <c r="B217" s="209"/>
      <c r="C217" s="15"/>
      <c r="D217" s="193" t="s">
        <v>167</v>
      </c>
      <c r="E217" s="210" t="s">
        <v>3</v>
      </c>
      <c r="F217" s="211" t="s">
        <v>219</v>
      </c>
      <c r="G217" s="15"/>
      <c r="H217" s="212">
        <v>231.63399999999999</v>
      </c>
      <c r="I217" s="213"/>
      <c r="J217" s="15"/>
      <c r="K217" s="15"/>
      <c r="L217" s="209"/>
      <c r="M217" s="214"/>
      <c r="N217" s="215"/>
      <c r="O217" s="215"/>
      <c r="P217" s="215"/>
      <c r="Q217" s="215"/>
      <c r="R217" s="215"/>
      <c r="S217" s="215"/>
      <c r="T217" s="216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10" t="s">
        <v>167</v>
      </c>
      <c r="AU217" s="210" t="s">
        <v>22</v>
      </c>
      <c r="AV217" s="15" t="s">
        <v>175</v>
      </c>
      <c r="AW217" s="15" t="s">
        <v>36</v>
      </c>
      <c r="AX217" s="15" t="s">
        <v>74</v>
      </c>
      <c r="AY217" s="210" t="s">
        <v>156</v>
      </c>
    </row>
    <row r="218" s="13" customFormat="1">
      <c r="A218" s="13"/>
      <c r="B218" s="192"/>
      <c r="C218" s="13"/>
      <c r="D218" s="193" t="s">
        <v>167</v>
      </c>
      <c r="E218" s="194" t="s">
        <v>3</v>
      </c>
      <c r="F218" s="195" t="s">
        <v>1731</v>
      </c>
      <c r="G218" s="13"/>
      <c r="H218" s="196">
        <v>280.96199999999999</v>
      </c>
      <c r="I218" s="197"/>
      <c r="J218" s="13"/>
      <c r="K218" s="13"/>
      <c r="L218" s="192"/>
      <c r="M218" s="198"/>
      <c r="N218" s="199"/>
      <c r="O218" s="199"/>
      <c r="P218" s="199"/>
      <c r="Q218" s="199"/>
      <c r="R218" s="199"/>
      <c r="S218" s="199"/>
      <c r="T218" s="200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94" t="s">
        <v>167</v>
      </c>
      <c r="AU218" s="194" t="s">
        <v>22</v>
      </c>
      <c r="AV218" s="13" t="s">
        <v>22</v>
      </c>
      <c r="AW218" s="13" t="s">
        <v>36</v>
      </c>
      <c r="AX218" s="13" t="s">
        <v>74</v>
      </c>
      <c r="AY218" s="194" t="s">
        <v>156</v>
      </c>
    </row>
    <row r="219" s="13" customFormat="1">
      <c r="A219" s="13"/>
      <c r="B219" s="192"/>
      <c r="C219" s="13"/>
      <c r="D219" s="193" t="s">
        <v>167</v>
      </c>
      <c r="E219" s="194" t="s">
        <v>3</v>
      </c>
      <c r="F219" s="195" t="s">
        <v>1732</v>
      </c>
      <c r="G219" s="13"/>
      <c r="H219" s="196">
        <v>-145.01300000000001</v>
      </c>
      <c r="I219" s="197"/>
      <c r="J219" s="13"/>
      <c r="K219" s="13"/>
      <c r="L219" s="192"/>
      <c r="M219" s="198"/>
      <c r="N219" s="199"/>
      <c r="O219" s="199"/>
      <c r="P219" s="199"/>
      <c r="Q219" s="199"/>
      <c r="R219" s="199"/>
      <c r="S219" s="199"/>
      <c r="T219" s="200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94" t="s">
        <v>167</v>
      </c>
      <c r="AU219" s="194" t="s">
        <v>22</v>
      </c>
      <c r="AV219" s="13" t="s">
        <v>22</v>
      </c>
      <c r="AW219" s="13" t="s">
        <v>36</v>
      </c>
      <c r="AX219" s="13" t="s">
        <v>74</v>
      </c>
      <c r="AY219" s="194" t="s">
        <v>156</v>
      </c>
    </row>
    <row r="220" s="15" customFormat="1">
      <c r="A220" s="15"/>
      <c r="B220" s="209"/>
      <c r="C220" s="15"/>
      <c r="D220" s="193" t="s">
        <v>167</v>
      </c>
      <c r="E220" s="210" t="s">
        <v>3</v>
      </c>
      <c r="F220" s="211" t="s">
        <v>219</v>
      </c>
      <c r="G220" s="15"/>
      <c r="H220" s="212">
        <v>135.94899999999998</v>
      </c>
      <c r="I220" s="213"/>
      <c r="J220" s="15"/>
      <c r="K220" s="15"/>
      <c r="L220" s="209"/>
      <c r="M220" s="214"/>
      <c r="N220" s="215"/>
      <c r="O220" s="215"/>
      <c r="P220" s="215"/>
      <c r="Q220" s="215"/>
      <c r="R220" s="215"/>
      <c r="S220" s="215"/>
      <c r="T220" s="216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10" t="s">
        <v>167</v>
      </c>
      <c r="AU220" s="210" t="s">
        <v>22</v>
      </c>
      <c r="AV220" s="15" t="s">
        <v>175</v>
      </c>
      <c r="AW220" s="15" t="s">
        <v>36</v>
      </c>
      <c r="AX220" s="15" t="s">
        <v>74</v>
      </c>
      <c r="AY220" s="210" t="s">
        <v>156</v>
      </c>
    </row>
    <row r="221" s="14" customFormat="1">
      <c r="A221" s="14"/>
      <c r="B221" s="201"/>
      <c r="C221" s="14"/>
      <c r="D221" s="193" t="s">
        <v>167</v>
      </c>
      <c r="E221" s="202" t="s">
        <v>3</v>
      </c>
      <c r="F221" s="203" t="s">
        <v>174</v>
      </c>
      <c r="G221" s="14"/>
      <c r="H221" s="204">
        <v>367.58299999999997</v>
      </c>
      <c r="I221" s="205"/>
      <c r="J221" s="14"/>
      <c r="K221" s="14"/>
      <c r="L221" s="201"/>
      <c r="M221" s="206"/>
      <c r="N221" s="207"/>
      <c r="O221" s="207"/>
      <c r="P221" s="207"/>
      <c r="Q221" s="207"/>
      <c r="R221" s="207"/>
      <c r="S221" s="207"/>
      <c r="T221" s="208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02" t="s">
        <v>167</v>
      </c>
      <c r="AU221" s="202" t="s">
        <v>22</v>
      </c>
      <c r="AV221" s="14" t="s">
        <v>163</v>
      </c>
      <c r="AW221" s="14" t="s">
        <v>36</v>
      </c>
      <c r="AX221" s="14" t="s">
        <v>81</v>
      </c>
      <c r="AY221" s="202" t="s">
        <v>156</v>
      </c>
    </row>
    <row r="222" s="2" customFormat="1" ht="16.5" customHeight="1">
      <c r="A222" s="39"/>
      <c r="B222" s="173"/>
      <c r="C222" s="217" t="s">
        <v>349</v>
      </c>
      <c r="D222" s="217" t="s">
        <v>249</v>
      </c>
      <c r="E222" s="218" t="s">
        <v>738</v>
      </c>
      <c r="F222" s="219" t="s">
        <v>739</v>
      </c>
      <c r="G222" s="220" t="s">
        <v>313</v>
      </c>
      <c r="H222" s="221">
        <v>214.40299999999999</v>
      </c>
      <c r="I222" s="222"/>
      <c r="J222" s="223">
        <f>ROUND(I222*H222,2)</f>
        <v>0</v>
      </c>
      <c r="K222" s="219" t="s">
        <v>162</v>
      </c>
      <c r="L222" s="224"/>
      <c r="M222" s="225" t="s">
        <v>3</v>
      </c>
      <c r="N222" s="226" t="s">
        <v>45</v>
      </c>
      <c r="O222" s="73"/>
      <c r="P222" s="183">
        <f>O222*H222</f>
        <v>0</v>
      </c>
      <c r="Q222" s="183">
        <v>0</v>
      </c>
      <c r="R222" s="183">
        <f>Q222*H222</f>
        <v>0</v>
      </c>
      <c r="S222" s="183">
        <v>0</v>
      </c>
      <c r="T222" s="184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185" t="s">
        <v>202</v>
      </c>
      <c r="AT222" s="185" t="s">
        <v>249</v>
      </c>
      <c r="AU222" s="185" t="s">
        <v>22</v>
      </c>
      <c r="AY222" s="20" t="s">
        <v>156</v>
      </c>
      <c r="BE222" s="186">
        <f>IF(N222="základní",J222,0)</f>
        <v>0</v>
      </c>
      <c r="BF222" s="186">
        <f>IF(N222="snížená",J222,0)</f>
        <v>0</v>
      </c>
      <c r="BG222" s="186">
        <f>IF(N222="zákl. přenesená",J222,0)</f>
        <v>0</v>
      </c>
      <c r="BH222" s="186">
        <f>IF(N222="sníž. přenesená",J222,0)</f>
        <v>0</v>
      </c>
      <c r="BI222" s="186">
        <f>IF(N222="nulová",J222,0)</f>
        <v>0</v>
      </c>
      <c r="BJ222" s="20" t="s">
        <v>81</v>
      </c>
      <c r="BK222" s="186">
        <f>ROUND(I222*H222,2)</f>
        <v>0</v>
      </c>
      <c r="BL222" s="20" t="s">
        <v>163</v>
      </c>
      <c r="BM222" s="185" t="s">
        <v>1733</v>
      </c>
    </row>
    <row r="223" s="13" customFormat="1">
      <c r="A223" s="13"/>
      <c r="B223" s="192"/>
      <c r="C223" s="13"/>
      <c r="D223" s="193" t="s">
        <v>167</v>
      </c>
      <c r="E223" s="194" t="s">
        <v>3</v>
      </c>
      <c r="F223" s="195" t="s">
        <v>1734</v>
      </c>
      <c r="G223" s="13"/>
      <c r="H223" s="196">
        <v>110.88</v>
      </c>
      <c r="I223" s="197"/>
      <c r="J223" s="13"/>
      <c r="K223" s="13"/>
      <c r="L223" s="192"/>
      <c r="M223" s="198"/>
      <c r="N223" s="199"/>
      <c r="O223" s="199"/>
      <c r="P223" s="199"/>
      <c r="Q223" s="199"/>
      <c r="R223" s="199"/>
      <c r="S223" s="199"/>
      <c r="T223" s="200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194" t="s">
        <v>167</v>
      </c>
      <c r="AU223" s="194" t="s">
        <v>22</v>
      </c>
      <c r="AV223" s="13" t="s">
        <v>22</v>
      </c>
      <c r="AW223" s="13" t="s">
        <v>36</v>
      </c>
      <c r="AX223" s="13" t="s">
        <v>74</v>
      </c>
      <c r="AY223" s="194" t="s">
        <v>156</v>
      </c>
    </row>
    <row r="224" s="13" customFormat="1">
      <c r="A224" s="13"/>
      <c r="B224" s="192"/>
      <c r="C224" s="13"/>
      <c r="D224" s="193" t="s">
        <v>167</v>
      </c>
      <c r="E224" s="194" t="s">
        <v>3</v>
      </c>
      <c r="F224" s="195" t="s">
        <v>1735</v>
      </c>
      <c r="G224" s="13"/>
      <c r="H224" s="196">
        <v>103.523</v>
      </c>
      <c r="I224" s="197"/>
      <c r="J224" s="13"/>
      <c r="K224" s="13"/>
      <c r="L224" s="192"/>
      <c r="M224" s="198"/>
      <c r="N224" s="199"/>
      <c r="O224" s="199"/>
      <c r="P224" s="199"/>
      <c r="Q224" s="199"/>
      <c r="R224" s="199"/>
      <c r="S224" s="199"/>
      <c r="T224" s="200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194" t="s">
        <v>167</v>
      </c>
      <c r="AU224" s="194" t="s">
        <v>22</v>
      </c>
      <c r="AV224" s="13" t="s">
        <v>22</v>
      </c>
      <c r="AW224" s="13" t="s">
        <v>36</v>
      </c>
      <c r="AX224" s="13" t="s">
        <v>74</v>
      </c>
      <c r="AY224" s="194" t="s">
        <v>156</v>
      </c>
    </row>
    <row r="225" s="14" customFormat="1">
      <c r="A225" s="14"/>
      <c r="B225" s="201"/>
      <c r="C225" s="14"/>
      <c r="D225" s="193" t="s">
        <v>167</v>
      </c>
      <c r="E225" s="202" t="s">
        <v>3</v>
      </c>
      <c r="F225" s="203" t="s">
        <v>174</v>
      </c>
      <c r="G225" s="14"/>
      <c r="H225" s="204">
        <v>214.40299999999999</v>
      </c>
      <c r="I225" s="205"/>
      <c r="J225" s="14"/>
      <c r="K225" s="14"/>
      <c r="L225" s="201"/>
      <c r="M225" s="206"/>
      <c r="N225" s="207"/>
      <c r="O225" s="207"/>
      <c r="P225" s="207"/>
      <c r="Q225" s="207"/>
      <c r="R225" s="207"/>
      <c r="S225" s="207"/>
      <c r="T225" s="208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02" t="s">
        <v>167</v>
      </c>
      <c r="AU225" s="202" t="s">
        <v>22</v>
      </c>
      <c r="AV225" s="14" t="s">
        <v>163</v>
      </c>
      <c r="AW225" s="14" t="s">
        <v>36</v>
      </c>
      <c r="AX225" s="14" t="s">
        <v>81</v>
      </c>
      <c r="AY225" s="202" t="s">
        <v>156</v>
      </c>
    </row>
    <row r="226" s="2" customFormat="1" ht="37.8" customHeight="1">
      <c r="A226" s="39"/>
      <c r="B226" s="173"/>
      <c r="C226" s="174" t="s">
        <v>355</v>
      </c>
      <c r="D226" s="174" t="s">
        <v>158</v>
      </c>
      <c r="E226" s="175" t="s">
        <v>332</v>
      </c>
      <c r="F226" s="176" t="s">
        <v>333</v>
      </c>
      <c r="G226" s="177" t="s">
        <v>212</v>
      </c>
      <c r="H226" s="178">
        <v>70.616</v>
      </c>
      <c r="I226" s="179"/>
      <c r="J226" s="180">
        <f>ROUND(I226*H226,2)</f>
        <v>0</v>
      </c>
      <c r="K226" s="176" t="s">
        <v>162</v>
      </c>
      <c r="L226" s="40"/>
      <c r="M226" s="181" t="s">
        <v>3</v>
      </c>
      <c r="N226" s="182" t="s">
        <v>45</v>
      </c>
      <c r="O226" s="73"/>
      <c r="P226" s="183">
        <f>O226*H226</f>
        <v>0</v>
      </c>
      <c r="Q226" s="183">
        <v>0</v>
      </c>
      <c r="R226" s="183">
        <f>Q226*H226</f>
        <v>0</v>
      </c>
      <c r="S226" s="183">
        <v>0</v>
      </c>
      <c r="T226" s="184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185" t="s">
        <v>163</v>
      </c>
      <c r="AT226" s="185" t="s">
        <v>158</v>
      </c>
      <c r="AU226" s="185" t="s">
        <v>22</v>
      </c>
      <c r="AY226" s="20" t="s">
        <v>156</v>
      </c>
      <c r="BE226" s="186">
        <f>IF(N226="základní",J226,0)</f>
        <v>0</v>
      </c>
      <c r="BF226" s="186">
        <f>IF(N226="snížená",J226,0)</f>
        <v>0</v>
      </c>
      <c r="BG226" s="186">
        <f>IF(N226="zákl. přenesená",J226,0)</f>
        <v>0</v>
      </c>
      <c r="BH226" s="186">
        <f>IF(N226="sníž. přenesená",J226,0)</f>
        <v>0</v>
      </c>
      <c r="BI226" s="186">
        <f>IF(N226="nulová",J226,0)</f>
        <v>0</v>
      </c>
      <c r="BJ226" s="20" t="s">
        <v>81</v>
      </c>
      <c r="BK226" s="186">
        <f>ROUND(I226*H226,2)</f>
        <v>0</v>
      </c>
      <c r="BL226" s="20" t="s">
        <v>163</v>
      </c>
      <c r="BM226" s="185" t="s">
        <v>1736</v>
      </c>
    </row>
    <row r="227" s="2" customFormat="1">
      <c r="A227" s="39"/>
      <c r="B227" s="40"/>
      <c r="C227" s="39"/>
      <c r="D227" s="187" t="s">
        <v>165</v>
      </c>
      <c r="E227" s="39"/>
      <c r="F227" s="188" t="s">
        <v>335</v>
      </c>
      <c r="G227" s="39"/>
      <c r="H227" s="39"/>
      <c r="I227" s="189"/>
      <c r="J227" s="39"/>
      <c r="K227" s="39"/>
      <c r="L227" s="40"/>
      <c r="M227" s="190"/>
      <c r="N227" s="191"/>
      <c r="O227" s="73"/>
      <c r="P227" s="73"/>
      <c r="Q227" s="73"/>
      <c r="R227" s="73"/>
      <c r="S227" s="73"/>
      <c r="T227" s="74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20" t="s">
        <v>165</v>
      </c>
      <c r="AU227" s="20" t="s">
        <v>22</v>
      </c>
    </row>
    <row r="228" s="13" customFormat="1">
      <c r="A228" s="13"/>
      <c r="B228" s="192"/>
      <c r="C228" s="13"/>
      <c r="D228" s="193" t="s">
        <v>167</v>
      </c>
      <c r="E228" s="194" t="s">
        <v>3</v>
      </c>
      <c r="F228" s="195" t="s">
        <v>1737</v>
      </c>
      <c r="G228" s="13"/>
      <c r="H228" s="196">
        <v>70.616</v>
      </c>
      <c r="I228" s="197"/>
      <c r="J228" s="13"/>
      <c r="K228" s="13"/>
      <c r="L228" s="192"/>
      <c r="M228" s="198"/>
      <c r="N228" s="199"/>
      <c r="O228" s="199"/>
      <c r="P228" s="199"/>
      <c r="Q228" s="199"/>
      <c r="R228" s="199"/>
      <c r="S228" s="199"/>
      <c r="T228" s="20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94" t="s">
        <v>167</v>
      </c>
      <c r="AU228" s="194" t="s">
        <v>22</v>
      </c>
      <c r="AV228" s="13" t="s">
        <v>22</v>
      </c>
      <c r="AW228" s="13" t="s">
        <v>36</v>
      </c>
      <c r="AX228" s="13" t="s">
        <v>74</v>
      </c>
      <c r="AY228" s="194" t="s">
        <v>156</v>
      </c>
    </row>
    <row r="229" s="14" customFormat="1">
      <c r="A229" s="14"/>
      <c r="B229" s="201"/>
      <c r="C229" s="14"/>
      <c r="D229" s="193" t="s">
        <v>167</v>
      </c>
      <c r="E229" s="202" t="s">
        <v>3</v>
      </c>
      <c r="F229" s="203" t="s">
        <v>174</v>
      </c>
      <c r="G229" s="14"/>
      <c r="H229" s="204">
        <v>70.616</v>
      </c>
      <c r="I229" s="205"/>
      <c r="J229" s="14"/>
      <c r="K229" s="14"/>
      <c r="L229" s="201"/>
      <c r="M229" s="206"/>
      <c r="N229" s="207"/>
      <c r="O229" s="207"/>
      <c r="P229" s="207"/>
      <c r="Q229" s="207"/>
      <c r="R229" s="207"/>
      <c r="S229" s="207"/>
      <c r="T229" s="208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02" t="s">
        <v>167</v>
      </c>
      <c r="AU229" s="202" t="s">
        <v>22</v>
      </c>
      <c r="AV229" s="14" t="s">
        <v>163</v>
      </c>
      <c r="AW229" s="14" t="s">
        <v>36</v>
      </c>
      <c r="AX229" s="14" t="s">
        <v>81</v>
      </c>
      <c r="AY229" s="202" t="s">
        <v>156</v>
      </c>
    </row>
    <row r="230" s="2" customFormat="1" ht="16.5" customHeight="1">
      <c r="A230" s="39"/>
      <c r="B230" s="173"/>
      <c r="C230" s="217" t="s">
        <v>361</v>
      </c>
      <c r="D230" s="217" t="s">
        <v>249</v>
      </c>
      <c r="E230" s="218" t="s">
        <v>338</v>
      </c>
      <c r="F230" s="219" t="s">
        <v>339</v>
      </c>
      <c r="G230" s="220" t="s">
        <v>313</v>
      </c>
      <c r="H230" s="221">
        <v>127.109</v>
      </c>
      <c r="I230" s="222"/>
      <c r="J230" s="223">
        <f>ROUND(I230*H230,2)</f>
        <v>0</v>
      </c>
      <c r="K230" s="219" t="s">
        <v>162</v>
      </c>
      <c r="L230" s="224"/>
      <c r="M230" s="225" t="s">
        <v>3</v>
      </c>
      <c r="N230" s="226" t="s">
        <v>45</v>
      </c>
      <c r="O230" s="73"/>
      <c r="P230" s="183">
        <f>O230*H230</f>
        <v>0</v>
      </c>
      <c r="Q230" s="183">
        <v>0</v>
      </c>
      <c r="R230" s="183">
        <f>Q230*H230</f>
        <v>0</v>
      </c>
      <c r="S230" s="183">
        <v>0</v>
      </c>
      <c r="T230" s="184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185" t="s">
        <v>202</v>
      </c>
      <c r="AT230" s="185" t="s">
        <v>249</v>
      </c>
      <c r="AU230" s="185" t="s">
        <v>22</v>
      </c>
      <c r="AY230" s="20" t="s">
        <v>156</v>
      </c>
      <c r="BE230" s="186">
        <f>IF(N230="základní",J230,0)</f>
        <v>0</v>
      </c>
      <c r="BF230" s="186">
        <f>IF(N230="snížená",J230,0)</f>
        <v>0</v>
      </c>
      <c r="BG230" s="186">
        <f>IF(N230="zákl. přenesená",J230,0)</f>
        <v>0</v>
      </c>
      <c r="BH230" s="186">
        <f>IF(N230="sníž. přenesená",J230,0)</f>
        <v>0</v>
      </c>
      <c r="BI230" s="186">
        <f>IF(N230="nulová",J230,0)</f>
        <v>0</v>
      </c>
      <c r="BJ230" s="20" t="s">
        <v>81</v>
      </c>
      <c r="BK230" s="186">
        <f>ROUND(I230*H230,2)</f>
        <v>0</v>
      </c>
      <c r="BL230" s="20" t="s">
        <v>163</v>
      </c>
      <c r="BM230" s="185" t="s">
        <v>1738</v>
      </c>
    </row>
    <row r="231" s="13" customFormat="1">
      <c r="A231" s="13"/>
      <c r="B231" s="192"/>
      <c r="C231" s="13"/>
      <c r="D231" s="193" t="s">
        <v>167</v>
      </c>
      <c r="E231" s="194" t="s">
        <v>3</v>
      </c>
      <c r="F231" s="195" t="s">
        <v>1739</v>
      </c>
      <c r="G231" s="13"/>
      <c r="H231" s="196">
        <v>127.109</v>
      </c>
      <c r="I231" s="197"/>
      <c r="J231" s="13"/>
      <c r="K231" s="13"/>
      <c r="L231" s="192"/>
      <c r="M231" s="198"/>
      <c r="N231" s="199"/>
      <c r="O231" s="199"/>
      <c r="P231" s="199"/>
      <c r="Q231" s="199"/>
      <c r="R231" s="199"/>
      <c r="S231" s="199"/>
      <c r="T231" s="200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194" t="s">
        <v>167</v>
      </c>
      <c r="AU231" s="194" t="s">
        <v>22</v>
      </c>
      <c r="AV231" s="13" t="s">
        <v>22</v>
      </c>
      <c r="AW231" s="13" t="s">
        <v>36</v>
      </c>
      <c r="AX231" s="13" t="s">
        <v>74</v>
      </c>
      <c r="AY231" s="194" t="s">
        <v>156</v>
      </c>
    </row>
    <row r="232" s="14" customFormat="1">
      <c r="A232" s="14"/>
      <c r="B232" s="201"/>
      <c r="C232" s="14"/>
      <c r="D232" s="193" t="s">
        <v>167</v>
      </c>
      <c r="E232" s="202" t="s">
        <v>3</v>
      </c>
      <c r="F232" s="203" t="s">
        <v>174</v>
      </c>
      <c r="G232" s="14"/>
      <c r="H232" s="204">
        <v>127.109</v>
      </c>
      <c r="I232" s="205"/>
      <c r="J232" s="14"/>
      <c r="K232" s="14"/>
      <c r="L232" s="201"/>
      <c r="M232" s="206"/>
      <c r="N232" s="207"/>
      <c r="O232" s="207"/>
      <c r="P232" s="207"/>
      <c r="Q232" s="207"/>
      <c r="R232" s="207"/>
      <c r="S232" s="207"/>
      <c r="T232" s="208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02" t="s">
        <v>167</v>
      </c>
      <c r="AU232" s="202" t="s">
        <v>22</v>
      </c>
      <c r="AV232" s="14" t="s">
        <v>163</v>
      </c>
      <c r="AW232" s="14" t="s">
        <v>36</v>
      </c>
      <c r="AX232" s="14" t="s">
        <v>81</v>
      </c>
      <c r="AY232" s="202" t="s">
        <v>156</v>
      </c>
    </row>
    <row r="233" s="2" customFormat="1" ht="24.15" customHeight="1">
      <c r="A233" s="39"/>
      <c r="B233" s="173"/>
      <c r="C233" s="174" t="s">
        <v>368</v>
      </c>
      <c r="D233" s="174" t="s">
        <v>158</v>
      </c>
      <c r="E233" s="175" t="s">
        <v>343</v>
      </c>
      <c r="F233" s="176" t="s">
        <v>344</v>
      </c>
      <c r="G233" s="177" t="s">
        <v>205</v>
      </c>
      <c r="H233" s="178">
        <v>229.81999999999999</v>
      </c>
      <c r="I233" s="179"/>
      <c r="J233" s="180">
        <f>ROUND(I233*H233,2)</f>
        <v>0</v>
      </c>
      <c r="K233" s="176" t="s">
        <v>162</v>
      </c>
      <c r="L233" s="40"/>
      <c r="M233" s="181" t="s">
        <v>3</v>
      </c>
      <c r="N233" s="182" t="s">
        <v>45</v>
      </c>
      <c r="O233" s="73"/>
      <c r="P233" s="183">
        <f>O233*H233</f>
        <v>0</v>
      </c>
      <c r="Q233" s="183">
        <v>0</v>
      </c>
      <c r="R233" s="183">
        <f>Q233*H233</f>
        <v>0</v>
      </c>
      <c r="S233" s="183">
        <v>0</v>
      </c>
      <c r="T233" s="184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185" t="s">
        <v>163</v>
      </c>
      <c r="AT233" s="185" t="s">
        <v>158</v>
      </c>
      <c r="AU233" s="185" t="s">
        <v>22</v>
      </c>
      <c r="AY233" s="20" t="s">
        <v>156</v>
      </c>
      <c r="BE233" s="186">
        <f>IF(N233="základní",J233,0)</f>
        <v>0</v>
      </c>
      <c r="BF233" s="186">
        <f>IF(N233="snížená",J233,0)</f>
        <v>0</v>
      </c>
      <c r="BG233" s="186">
        <f>IF(N233="zákl. přenesená",J233,0)</f>
        <v>0</v>
      </c>
      <c r="BH233" s="186">
        <f>IF(N233="sníž. přenesená",J233,0)</f>
        <v>0</v>
      </c>
      <c r="BI233" s="186">
        <f>IF(N233="nulová",J233,0)</f>
        <v>0</v>
      </c>
      <c r="BJ233" s="20" t="s">
        <v>81</v>
      </c>
      <c r="BK233" s="186">
        <f>ROUND(I233*H233,2)</f>
        <v>0</v>
      </c>
      <c r="BL233" s="20" t="s">
        <v>163</v>
      </c>
      <c r="BM233" s="185" t="s">
        <v>1740</v>
      </c>
    </row>
    <row r="234" s="2" customFormat="1">
      <c r="A234" s="39"/>
      <c r="B234" s="40"/>
      <c r="C234" s="39"/>
      <c r="D234" s="187" t="s">
        <v>165</v>
      </c>
      <c r="E234" s="39"/>
      <c r="F234" s="188" t="s">
        <v>346</v>
      </c>
      <c r="G234" s="39"/>
      <c r="H234" s="39"/>
      <c r="I234" s="189"/>
      <c r="J234" s="39"/>
      <c r="K234" s="39"/>
      <c r="L234" s="40"/>
      <c r="M234" s="190"/>
      <c r="N234" s="191"/>
      <c r="O234" s="73"/>
      <c r="P234" s="73"/>
      <c r="Q234" s="73"/>
      <c r="R234" s="73"/>
      <c r="S234" s="73"/>
      <c r="T234" s="74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20" t="s">
        <v>165</v>
      </c>
      <c r="AU234" s="20" t="s">
        <v>22</v>
      </c>
    </row>
    <row r="235" s="13" customFormat="1">
      <c r="A235" s="13"/>
      <c r="B235" s="192"/>
      <c r="C235" s="13"/>
      <c r="D235" s="193" t="s">
        <v>167</v>
      </c>
      <c r="E235" s="194" t="s">
        <v>3</v>
      </c>
      <c r="F235" s="195" t="s">
        <v>1741</v>
      </c>
      <c r="G235" s="13"/>
      <c r="H235" s="196">
        <v>229.81999999999999</v>
      </c>
      <c r="I235" s="197"/>
      <c r="J235" s="13"/>
      <c r="K235" s="13"/>
      <c r="L235" s="192"/>
      <c r="M235" s="198"/>
      <c r="N235" s="199"/>
      <c r="O235" s="199"/>
      <c r="P235" s="199"/>
      <c r="Q235" s="199"/>
      <c r="R235" s="199"/>
      <c r="S235" s="199"/>
      <c r="T235" s="200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194" t="s">
        <v>167</v>
      </c>
      <c r="AU235" s="194" t="s">
        <v>22</v>
      </c>
      <c r="AV235" s="13" t="s">
        <v>22</v>
      </c>
      <c r="AW235" s="13" t="s">
        <v>36</v>
      </c>
      <c r="AX235" s="13" t="s">
        <v>74</v>
      </c>
      <c r="AY235" s="194" t="s">
        <v>156</v>
      </c>
    </row>
    <row r="236" s="14" customFormat="1">
      <c r="A236" s="14"/>
      <c r="B236" s="201"/>
      <c r="C236" s="14"/>
      <c r="D236" s="193" t="s">
        <v>167</v>
      </c>
      <c r="E236" s="202" t="s">
        <v>3</v>
      </c>
      <c r="F236" s="203" t="s">
        <v>174</v>
      </c>
      <c r="G236" s="14"/>
      <c r="H236" s="204">
        <v>229.81999999999999</v>
      </c>
      <c r="I236" s="205"/>
      <c r="J236" s="14"/>
      <c r="K236" s="14"/>
      <c r="L236" s="201"/>
      <c r="M236" s="206"/>
      <c r="N236" s="207"/>
      <c r="O236" s="207"/>
      <c r="P236" s="207"/>
      <c r="Q236" s="207"/>
      <c r="R236" s="207"/>
      <c r="S236" s="207"/>
      <c r="T236" s="208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02" t="s">
        <v>167</v>
      </c>
      <c r="AU236" s="202" t="s">
        <v>22</v>
      </c>
      <c r="AV236" s="14" t="s">
        <v>163</v>
      </c>
      <c r="AW236" s="14" t="s">
        <v>36</v>
      </c>
      <c r="AX236" s="14" t="s">
        <v>81</v>
      </c>
      <c r="AY236" s="202" t="s">
        <v>156</v>
      </c>
    </row>
    <row r="237" s="12" customFormat="1" ht="22.8" customHeight="1">
      <c r="A237" s="12"/>
      <c r="B237" s="160"/>
      <c r="C237" s="12"/>
      <c r="D237" s="161" t="s">
        <v>73</v>
      </c>
      <c r="E237" s="171" t="s">
        <v>163</v>
      </c>
      <c r="F237" s="171" t="s">
        <v>348</v>
      </c>
      <c r="G237" s="12"/>
      <c r="H237" s="12"/>
      <c r="I237" s="163"/>
      <c r="J237" s="172">
        <f>BK237</f>
        <v>0</v>
      </c>
      <c r="K237" s="12"/>
      <c r="L237" s="160"/>
      <c r="M237" s="165"/>
      <c r="N237" s="166"/>
      <c r="O237" s="166"/>
      <c r="P237" s="167">
        <f>SUM(P238:P245)</f>
        <v>0</v>
      </c>
      <c r="Q237" s="166"/>
      <c r="R237" s="167">
        <f>SUM(R238:R245)</f>
        <v>0</v>
      </c>
      <c r="S237" s="166"/>
      <c r="T237" s="168">
        <f>SUM(T238:T245)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161" t="s">
        <v>81</v>
      </c>
      <c r="AT237" s="169" t="s">
        <v>73</v>
      </c>
      <c r="AU237" s="169" t="s">
        <v>81</v>
      </c>
      <c r="AY237" s="161" t="s">
        <v>156</v>
      </c>
      <c r="BK237" s="170">
        <f>SUM(BK238:BK245)</f>
        <v>0</v>
      </c>
    </row>
    <row r="238" s="2" customFormat="1" ht="21.75" customHeight="1">
      <c r="A238" s="39"/>
      <c r="B238" s="173"/>
      <c r="C238" s="174" t="s">
        <v>374</v>
      </c>
      <c r="D238" s="174" t="s">
        <v>158</v>
      </c>
      <c r="E238" s="175" t="s">
        <v>350</v>
      </c>
      <c r="F238" s="176" t="s">
        <v>351</v>
      </c>
      <c r="G238" s="177" t="s">
        <v>212</v>
      </c>
      <c r="H238" s="178">
        <v>21.27</v>
      </c>
      <c r="I238" s="179"/>
      <c r="J238" s="180">
        <f>ROUND(I238*H238,2)</f>
        <v>0</v>
      </c>
      <c r="K238" s="176" t="s">
        <v>162</v>
      </c>
      <c r="L238" s="40"/>
      <c r="M238" s="181" t="s">
        <v>3</v>
      </c>
      <c r="N238" s="182" t="s">
        <v>45</v>
      </c>
      <c r="O238" s="73"/>
      <c r="P238" s="183">
        <f>O238*H238</f>
        <v>0</v>
      </c>
      <c r="Q238" s="183">
        <v>0</v>
      </c>
      <c r="R238" s="183">
        <f>Q238*H238</f>
        <v>0</v>
      </c>
      <c r="S238" s="183">
        <v>0</v>
      </c>
      <c r="T238" s="184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185" t="s">
        <v>163</v>
      </c>
      <c r="AT238" s="185" t="s">
        <v>158</v>
      </c>
      <c r="AU238" s="185" t="s">
        <v>22</v>
      </c>
      <c r="AY238" s="20" t="s">
        <v>156</v>
      </c>
      <c r="BE238" s="186">
        <f>IF(N238="základní",J238,0)</f>
        <v>0</v>
      </c>
      <c r="BF238" s="186">
        <f>IF(N238="snížená",J238,0)</f>
        <v>0</v>
      </c>
      <c r="BG238" s="186">
        <f>IF(N238="zákl. přenesená",J238,0)</f>
        <v>0</v>
      </c>
      <c r="BH238" s="186">
        <f>IF(N238="sníž. přenesená",J238,0)</f>
        <v>0</v>
      </c>
      <c r="BI238" s="186">
        <f>IF(N238="nulová",J238,0)</f>
        <v>0</v>
      </c>
      <c r="BJ238" s="20" t="s">
        <v>81</v>
      </c>
      <c r="BK238" s="186">
        <f>ROUND(I238*H238,2)</f>
        <v>0</v>
      </c>
      <c r="BL238" s="20" t="s">
        <v>163</v>
      </c>
      <c r="BM238" s="185" t="s">
        <v>1742</v>
      </c>
    </row>
    <row r="239" s="2" customFormat="1">
      <c r="A239" s="39"/>
      <c r="B239" s="40"/>
      <c r="C239" s="39"/>
      <c r="D239" s="187" t="s">
        <v>165</v>
      </c>
      <c r="E239" s="39"/>
      <c r="F239" s="188" t="s">
        <v>353</v>
      </c>
      <c r="G239" s="39"/>
      <c r="H239" s="39"/>
      <c r="I239" s="189"/>
      <c r="J239" s="39"/>
      <c r="K239" s="39"/>
      <c r="L239" s="40"/>
      <c r="M239" s="190"/>
      <c r="N239" s="191"/>
      <c r="O239" s="73"/>
      <c r="P239" s="73"/>
      <c r="Q239" s="73"/>
      <c r="R239" s="73"/>
      <c r="S239" s="73"/>
      <c r="T239" s="74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20" t="s">
        <v>165</v>
      </c>
      <c r="AU239" s="20" t="s">
        <v>22</v>
      </c>
    </row>
    <row r="240" s="13" customFormat="1">
      <c r="A240" s="13"/>
      <c r="B240" s="192"/>
      <c r="C240" s="13"/>
      <c r="D240" s="193" t="s">
        <v>167</v>
      </c>
      <c r="E240" s="194" t="s">
        <v>3</v>
      </c>
      <c r="F240" s="195" t="s">
        <v>1743</v>
      </c>
      <c r="G240" s="13"/>
      <c r="H240" s="196">
        <v>21.27</v>
      </c>
      <c r="I240" s="197"/>
      <c r="J240" s="13"/>
      <c r="K240" s="13"/>
      <c r="L240" s="192"/>
      <c r="M240" s="198"/>
      <c r="N240" s="199"/>
      <c r="O240" s="199"/>
      <c r="P240" s="199"/>
      <c r="Q240" s="199"/>
      <c r="R240" s="199"/>
      <c r="S240" s="199"/>
      <c r="T240" s="200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94" t="s">
        <v>167</v>
      </c>
      <c r="AU240" s="194" t="s">
        <v>22</v>
      </c>
      <c r="AV240" s="13" t="s">
        <v>22</v>
      </c>
      <c r="AW240" s="13" t="s">
        <v>36</v>
      </c>
      <c r="AX240" s="13" t="s">
        <v>74</v>
      </c>
      <c r="AY240" s="194" t="s">
        <v>156</v>
      </c>
    </row>
    <row r="241" s="14" customFormat="1">
      <c r="A241" s="14"/>
      <c r="B241" s="201"/>
      <c r="C241" s="14"/>
      <c r="D241" s="193" t="s">
        <v>167</v>
      </c>
      <c r="E241" s="202" t="s">
        <v>3</v>
      </c>
      <c r="F241" s="203" t="s">
        <v>174</v>
      </c>
      <c r="G241" s="14"/>
      <c r="H241" s="204">
        <v>21.27</v>
      </c>
      <c r="I241" s="205"/>
      <c r="J241" s="14"/>
      <c r="K241" s="14"/>
      <c r="L241" s="201"/>
      <c r="M241" s="206"/>
      <c r="N241" s="207"/>
      <c r="O241" s="207"/>
      <c r="P241" s="207"/>
      <c r="Q241" s="207"/>
      <c r="R241" s="207"/>
      <c r="S241" s="207"/>
      <c r="T241" s="208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02" t="s">
        <v>167</v>
      </c>
      <c r="AU241" s="202" t="s">
        <v>22</v>
      </c>
      <c r="AV241" s="14" t="s">
        <v>163</v>
      </c>
      <c r="AW241" s="14" t="s">
        <v>36</v>
      </c>
      <c r="AX241" s="14" t="s">
        <v>81</v>
      </c>
      <c r="AY241" s="202" t="s">
        <v>156</v>
      </c>
    </row>
    <row r="242" s="2" customFormat="1" ht="24.15" customHeight="1">
      <c r="A242" s="39"/>
      <c r="B242" s="173"/>
      <c r="C242" s="174" t="s">
        <v>607</v>
      </c>
      <c r="D242" s="174" t="s">
        <v>158</v>
      </c>
      <c r="E242" s="175" t="s">
        <v>1399</v>
      </c>
      <c r="F242" s="176" t="s">
        <v>1400</v>
      </c>
      <c r="G242" s="177" t="s">
        <v>212</v>
      </c>
      <c r="H242" s="178">
        <v>19.602</v>
      </c>
      <c r="I242" s="179"/>
      <c r="J242" s="180">
        <f>ROUND(I242*H242,2)</f>
        <v>0</v>
      </c>
      <c r="K242" s="176" t="s">
        <v>162</v>
      </c>
      <c r="L242" s="40"/>
      <c r="M242" s="181" t="s">
        <v>3</v>
      </c>
      <c r="N242" s="182" t="s">
        <v>45</v>
      </c>
      <c r="O242" s="73"/>
      <c r="P242" s="183">
        <f>O242*H242</f>
        <v>0</v>
      </c>
      <c r="Q242" s="183">
        <v>0</v>
      </c>
      <c r="R242" s="183">
        <f>Q242*H242</f>
        <v>0</v>
      </c>
      <c r="S242" s="183">
        <v>0</v>
      </c>
      <c r="T242" s="184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185" t="s">
        <v>163</v>
      </c>
      <c r="AT242" s="185" t="s">
        <v>158</v>
      </c>
      <c r="AU242" s="185" t="s">
        <v>22</v>
      </c>
      <c r="AY242" s="20" t="s">
        <v>156</v>
      </c>
      <c r="BE242" s="186">
        <f>IF(N242="základní",J242,0)</f>
        <v>0</v>
      </c>
      <c r="BF242" s="186">
        <f>IF(N242="snížená",J242,0)</f>
        <v>0</v>
      </c>
      <c r="BG242" s="186">
        <f>IF(N242="zákl. přenesená",J242,0)</f>
        <v>0</v>
      </c>
      <c r="BH242" s="186">
        <f>IF(N242="sníž. přenesená",J242,0)</f>
        <v>0</v>
      </c>
      <c r="BI242" s="186">
        <f>IF(N242="nulová",J242,0)</f>
        <v>0</v>
      </c>
      <c r="BJ242" s="20" t="s">
        <v>81</v>
      </c>
      <c r="BK242" s="186">
        <f>ROUND(I242*H242,2)</f>
        <v>0</v>
      </c>
      <c r="BL242" s="20" t="s">
        <v>163</v>
      </c>
      <c r="BM242" s="185" t="s">
        <v>1744</v>
      </c>
    </row>
    <row r="243" s="2" customFormat="1">
      <c r="A243" s="39"/>
      <c r="B243" s="40"/>
      <c r="C243" s="39"/>
      <c r="D243" s="187" t="s">
        <v>165</v>
      </c>
      <c r="E243" s="39"/>
      <c r="F243" s="188" t="s">
        <v>1402</v>
      </c>
      <c r="G243" s="39"/>
      <c r="H243" s="39"/>
      <c r="I243" s="189"/>
      <c r="J243" s="39"/>
      <c r="K243" s="39"/>
      <c r="L243" s="40"/>
      <c r="M243" s="190"/>
      <c r="N243" s="191"/>
      <c r="O243" s="73"/>
      <c r="P243" s="73"/>
      <c r="Q243" s="73"/>
      <c r="R243" s="73"/>
      <c r="S243" s="73"/>
      <c r="T243" s="74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20" t="s">
        <v>165</v>
      </c>
      <c r="AU243" s="20" t="s">
        <v>22</v>
      </c>
    </row>
    <row r="244" s="13" customFormat="1">
      <c r="A244" s="13"/>
      <c r="B244" s="192"/>
      <c r="C244" s="13"/>
      <c r="D244" s="193" t="s">
        <v>167</v>
      </c>
      <c r="E244" s="194" t="s">
        <v>3</v>
      </c>
      <c r="F244" s="195" t="s">
        <v>1745</v>
      </c>
      <c r="G244" s="13"/>
      <c r="H244" s="196">
        <v>19.602</v>
      </c>
      <c r="I244" s="197"/>
      <c r="J244" s="13"/>
      <c r="K244" s="13"/>
      <c r="L244" s="192"/>
      <c r="M244" s="198"/>
      <c r="N244" s="199"/>
      <c r="O244" s="199"/>
      <c r="P244" s="199"/>
      <c r="Q244" s="199"/>
      <c r="R244" s="199"/>
      <c r="S244" s="199"/>
      <c r="T244" s="200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94" t="s">
        <v>167</v>
      </c>
      <c r="AU244" s="194" t="s">
        <v>22</v>
      </c>
      <c r="AV244" s="13" t="s">
        <v>22</v>
      </c>
      <c r="AW244" s="13" t="s">
        <v>36</v>
      </c>
      <c r="AX244" s="13" t="s">
        <v>74</v>
      </c>
      <c r="AY244" s="194" t="s">
        <v>156</v>
      </c>
    </row>
    <row r="245" s="14" customFormat="1">
      <c r="A245" s="14"/>
      <c r="B245" s="201"/>
      <c r="C245" s="14"/>
      <c r="D245" s="193" t="s">
        <v>167</v>
      </c>
      <c r="E245" s="202" t="s">
        <v>3</v>
      </c>
      <c r="F245" s="203" t="s">
        <v>174</v>
      </c>
      <c r="G245" s="14"/>
      <c r="H245" s="204">
        <v>19.602</v>
      </c>
      <c r="I245" s="205"/>
      <c r="J245" s="14"/>
      <c r="K245" s="14"/>
      <c r="L245" s="201"/>
      <c r="M245" s="206"/>
      <c r="N245" s="207"/>
      <c r="O245" s="207"/>
      <c r="P245" s="207"/>
      <c r="Q245" s="207"/>
      <c r="R245" s="207"/>
      <c r="S245" s="207"/>
      <c r="T245" s="208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02" t="s">
        <v>167</v>
      </c>
      <c r="AU245" s="202" t="s">
        <v>22</v>
      </c>
      <c r="AV245" s="14" t="s">
        <v>163</v>
      </c>
      <c r="AW245" s="14" t="s">
        <v>36</v>
      </c>
      <c r="AX245" s="14" t="s">
        <v>81</v>
      </c>
      <c r="AY245" s="202" t="s">
        <v>156</v>
      </c>
    </row>
    <row r="246" s="12" customFormat="1" ht="22.8" customHeight="1">
      <c r="A246" s="12"/>
      <c r="B246" s="160"/>
      <c r="C246" s="12"/>
      <c r="D246" s="161" t="s">
        <v>73</v>
      </c>
      <c r="E246" s="171" t="s">
        <v>186</v>
      </c>
      <c r="F246" s="171" t="s">
        <v>763</v>
      </c>
      <c r="G246" s="12"/>
      <c r="H246" s="12"/>
      <c r="I246" s="163"/>
      <c r="J246" s="172">
        <f>BK246</f>
        <v>0</v>
      </c>
      <c r="K246" s="12"/>
      <c r="L246" s="160"/>
      <c r="M246" s="165"/>
      <c r="N246" s="166"/>
      <c r="O246" s="166"/>
      <c r="P246" s="167">
        <f>SUM(P247:P262)</f>
        <v>0</v>
      </c>
      <c r="Q246" s="166"/>
      <c r="R246" s="167">
        <f>SUM(R247:R262)</f>
        <v>73.733100000000007</v>
      </c>
      <c r="S246" s="166"/>
      <c r="T246" s="168">
        <f>SUM(T247:T262)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161" t="s">
        <v>81</v>
      </c>
      <c r="AT246" s="169" t="s">
        <v>73</v>
      </c>
      <c r="AU246" s="169" t="s">
        <v>81</v>
      </c>
      <c r="AY246" s="161" t="s">
        <v>156</v>
      </c>
      <c r="BK246" s="170">
        <f>SUM(BK247:BK262)</f>
        <v>0</v>
      </c>
    </row>
    <row r="247" s="2" customFormat="1" ht="24.15" customHeight="1">
      <c r="A247" s="39"/>
      <c r="B247" s="173"/>
      <c r="C247" s="174" t="s">
        <v>391</v>
      </c>
      <c r="D247" s="174" t="s">
        <v>158</v>
      </c>
      <c r="E247" s="175" t="s">
        <v>764</v>
      </c>
      <c r="F247" s="176" t="s">
        <v>765</v>
      </c>
      <c r="G247" s="177" t="s">
        <v>205</v>
      </c>
      <c r="H247" s="178">
        <v>70</v>
      </c>
      <c r="I247" s="179"/>
      <c r="J247" s="180">
        <f>ROUND(I247*H247,2)</f>
        <v>0</v>
      </c>
      <c r="K247" s="176" t="s">
        <v>162</v>
      </c>
      <c r="L247" s="40"/>
      <c r="M247" s="181" t="s">
        <v>3</v>
      </c>
      <c r="N247" s="182" t="s">
        <v>45</v>
      </c>
      <c r="O247" s="73"/>
      <c r="P247" s="183">
        <f>O247*H247</f>
        <v>0</v>
      </c>
      <c r="Q247" s="183">
        <v>0.34499999999999997</v>
      </c>
      <c r="R247" s="183">
        <f>Q247*H247</f>
        <v>24.149999999999999</v>
      </c>
      <c r="S247" s="183">
        <v>0</v>
      </c>
      <c r="T247" s="184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185" t="s">
        <v>163</v>
      </c>
      <c r="AT247" s="185" t="s">
        <v>158</v>
      </c>
      <c r="AU247" s="185" t="s">
        <v>22</v>
      </c>
      <c r="AY247" s="20" t="s">
        <v>156</v>
      </c>
      <c r="BE247" s="186">
        <f>IF(N247="základní",J247,0)</f>
        <v>0</v>
      </c>
      <c r="BF247" s="186">
        <f>IF(N247="snížená",J247,0)</f>
        <v>0</v>
      </c>
      <c r="BG247" s="186">
        <f>IF(N247="zákl. přenesená",J247,0)</f>
        <v>0</v>
      </c>
      <c r="BH247" s="186">
        <f>IF(N247="sníž. přenesená",J247,0)</f>
        <v>0</v>
      </c>
      <c r="BI247" s="186">
        <f>IF(N247="nulová",J247,0)</f>
        <v>0</v>
      </c>
      <c r="BJ247" s="20" t="s">
        <v>81</v>
      </c>
      <c r="BK247" s="186">
        <f>ROUND(I247*H247,2)</f>
        <v>0</v>
      </c>
      <c r="BL247" s="20" t="s">
        <v>163</v>
      </c>
      <c r="BM247" s="185" t="s">
        <v>1746</v>
      </c>
    </row>
    <row r="248" s="2" customFormat="1">
      <c r="A248" s="39"/>
      <c r="B248" s="40"/>
      <c r="C248" s="39"/>
      <c r="D248" s="187" t="s">
        <v>165</v>
      </c>
      <c r="E248" s="39"/>
      <c r="F248" s="188" t="s">
        <v>767</v>
      </c>
      <c r="G248" s="39"/>
      <c r="H248" s="39"/>
      <c r="I248" s="189"/>
      <c r="J248" s="39"/>
      <c r="K248" s="39"/>
      <c r="L248" s="40"/>
      <c r="M248" s="190"/>
      <c r="N248" s="191"/>
      <c r="O248" s="73"/>
      <c r="P248" s="73"/>
      <c r="Q248" s="73"/>
      <c r="R248" s="73"/>
      <c r="S248" s="73"/>
      <c r="T248" s="74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20" t="s">
        <v>165</v>
      </c>
      <c r="AU248" s="20" t="s">
        <v>22</v>
      </c>
    </row>
    <row r="249" s="13" customFormat="1">
      <c r="A249" s="13"/>
      <c r="B249" s="192"/>
      <c r="C249" s="13"/>
      <c r="D249" s="193" t="s">
        <v>167</v>
      </c>
      <c r="E249" s="194" t="s">
        <v>3</v>
      </c>
      <c r="F249" s="195" t="s">
        <v>1747</v>
      </c>
      <c r="G249" s="13"/>
      <c r="H249" s="196">
        <v>70</v>
      </c>
      <c r="I249" s="197"/>
      <c r="J249" s="13"/>
      <c r="K249" s="13"/>
      <c r="L249" s="192"/>
      <c r="M249" s="198"/>
      <c r="N249" s="199"/>
      <c r="O249" s="199"/>
      <c r="P249" s="199"/>
      <c r="Q249" s="199"/>
      <c r="R249" s="199"/>
      <c r="S249" s="199"/>
      <c r="T249" s="200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94" t="s">
        <v>167</v>
      </c>
      <c r="AU249" s="194" t="s">
        <v>22</v>
      </c>
      <c r="AV249" s="13" t="s">
        <v>22</v>
      </c>
      <c r="AW249" s="13" t="s">
        <v>36</v>
      </c>
      <c r="AX249" s="13" t="s">
        <v>74</v>
      </c>
      <c r="AY249" s="194" t="s">
        <v>156</v>
      </c>
    </row>
    <row r="250" s="14" customFormat="1">
      <c r="A250" s="14"/>
      <c r="B250" s="201"/>
      <c r="C250" s="14"/>
      <c r="D250" s="193" t="s">
        <v>167</v>
      </c>
      <c r="E250" s="202" t="s">
        <v>3</v>
      </c>
      <c r="F250" s="203" t="s">
        <v>174</v>
      </c>
      <c r="G250" s="14"/>
      <c r="H250" s="204">
        <v>70</v>
      </c>
      <c r="I250" s="205"/>
      <c r="J250" s="14"/>
      <c r="K250" s="14"/>
      <c r="L250" s="201"/>
      <c r="M250" s="206"/>
      <c r="N250" s="207"/>
      <c r="O250" s="207"/>
      <c r="P250" s="207"/>
      <c r="Q250" s="207"/>
      <c r="R250" s="207"/>
      <c r="S250" s="207"/>
      <c r="T250" s="208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02" t="s">
        <v>167</v>
      </c>
      <c r="AU250" s="202" t="s">
        <v>22</v>
      </c>
      <c r="AV250" s="14" t="s">
        <v>163</v>
      </c>
      <c r="AW250" s="14" t="s">
        <v>36</v>
      </c>
      <c r="AX250" s="14" t="s">
        <v>81</v>
      </c>
      <c r="AY250" s="202" t="s">
        <v>156</v>
      </c>
    </row>
    <row r="251" s="2" customFormat="1" ht="24.15" customHeight="1">
      <c r="A251" s="39"/>
      <c r="B251" s="173"/>
      <c r="C251" s="174" t="s">
        <v>396</v>
      </c>
      <c r="D251" s="174" t="s">
        <v>158</v>
      </c>
      <c r="E251" s="175" t="s">
        <v>769</v>
      </c>
      <c r="F251" s="176" t="s">
        <v>770</v>
      </c>
      <c r="G251" s="177" t="s">
        <v>205</v>
      </c>
      <c r="H251" s="178">
        <v>70</v>
      </c>
      <c r="I251" s="179"/>
      <c r="J251" s="180">
        <f>ROUND(I251*H251,2)</f>
        <v>0</v>
      </c>
      <c r="K251" s="176" t="s">
        <v>162</v>
      </c>
      <c r="L251" s="40"/>
      <c r="M251" s="181" t="s">
        <v>3</v>
      </c>
      <c r="N251" s="182" t="s">
        <v>45</v>
      </c>
      <c r="O251" s="73"/>
      <c r="P251" s="183">
        <f>O251*H251</f>
        <v>0</v>
      </c>
      <c r="Q251" s="183">
        <v>0.26375999999999999</v>
      </c>
      <c r="R251" s="183">
        <f>Q251*H251</f>
        <v>18.4632</v>
      </c>
      <c r="S251" s="183">
        <v>0</v>
      </c>
      <c r="T251" s="184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185" t="s">
        <v>163</v>
      </c>
      <c r="AT251" s="185" t="s">
        <v>158</v>
      </c>
      <c r="AU251" s="185" t="s">
        <v>22</v>
      </c>
      <c r="AY251" s="20" t="s">
        <v>156</v>
      </c>
      <c r="BE251" s="186">
        <f>IF(N251="základní",J251,0)</f>
        <v>0</v>
      </c>
      <c r="BF251" s="186">
        <f>IF(N251="snížená",J251,0)</f>
        <v>0</v>
      </c>
      <c r="BG251" s="186">
        <f>IF(N251="zákl. přenesená",J251,0)</f>
        <v>0</v>
      </c>
      <c r="BH251" s="186">
        <f>IF(N251="sníž. přenesená",J251,0)</f>
        <v>0</v>
      </c>
      <c r="BI251" s="186">
        <f>IF(N251="nulová",J251,0)</f>
        <v>0</v>
      </c>
      <c r="BJ251" s="20" t="s">
        <v>81</v>
      </c>
      <c r="BK251" s="186">
        <f>ROUND(I251*H251,2)</f>
        <v>0</v>
      </c>
      <c r="BL251" s="20" t="s">
        <v>163</v>
      </c>
      <c r="BM251" s="185" t="s">
        <v>1748</v>
      </c>
    </row>
    <row r="252" s="2" customFormat="1">
      <c r="A252" s="39"/>
      <c r="B252" s="40"/>
      <c r="C252" s="39"/>
      <c r="D252" s="187" t="s">
        <v>165</v>
      </c>
      <c r="E252" s="39"/>
      <c r="F252" s="188" t="s">
        <v>772</v>
      </c>
      <c r="G252" s="39"/>
      <c r="H252" s="39"/>
      <c r="I252" s="189"/>
      <c r="J252" s="39"/>
      <c r="K252" s="39"/>
      <c r="L252" s="40"/>
      <c r="M252" s="190"/>
      <c r="N252" s="191"/>
      <c r="O252" s="73"/>
      <c r="P252" s="73"/>
      <c r="Q252" s="73"/>
      <c r="R252" s="73"/>
      <c r="S252" s="73"/>
      <c r="T252" s="74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20" t="s">
        <v>165</v>
      </c>
      <c r="AU252" s="20" t="s">
        <v>22</v>
      </c>
    </row>
    <row r="253" s="2" customFormat="1" ht="24.15" customHeight="1">
      <c r="A253" s="39"/>
      <c r="B253" s="173"/>
      <c r="C253" s="174" t="s">
        <v>401</v>
      </c>
      <c r="D253" s="174" t="s">
        <v>158</v>
      </c>
      <c r="E253" s="175" t="s">
        <v>773</v>
      </c>
      <c r="F253" s="176" t="s">
        <v>774</v>
      </c>
      <c r="G253" s="177" t="s">
        <v>205</v>
      </c>
      <c r="H253" s="178">
        <v>70</v>
      </c>
      <c r="I253" s="179"/>
      <c r="J253" s="180">
        <f>ROUND(I253*H253,2)</f>
        <v>0</v>
      </c>
      <c r="K253" s="176" t="s">
        <v>162</v>
      </c>
      <c r="L253" s="40"/>
      <c r="M253" s="181" t="s">
        <v>3</v>
      </c>
      <c r="N253" s="182" t="s">
        <v>45</v>
      </c>
      <c r="O253" s="73"/>
      <c r="P253" s="183">
        <f>O253*H253</f>
        <v>0</v>
      </c>
      <c r="Q253" s="183">
        <v>0.25008000000000002</v>
      </c>
      <c r="R253" s="183">
        <f>Q253*H253</f>
        <v>17.505600000000001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163</v>
      </c>
      <c r="AT253" s="185" t="s">
        <v>158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1749</v>
      </c>
    </row>
    <row r="254" s="2" customFormat="1">
      <c r="A254" s="39"/>
      <c r="B254" s="40"/>
      <c r="C254" s="39"/>
      <c r="D254" s="187" t="s">
        <v>165</v>
      </c>
      <c r="E254" s="39"/>
      <c r="F254" s="188" t="s">
        <v>776</v>
      </c>
      <c r="G254" s="39"/>
      <c r="H254" s="39"/>
      <c r="I254" s="189"/>
      <c r="J254" s="39"/>
      <c r="K254" s="39"/>
      <c r="L254" s="40"/>
      <c r="M254" s="190"/>
      <c r="N254" s="191"/>
      <c r="O254" s="73"/>
      <c r="P254" s="73"/>
      <c r="Q254" s="73"/>
      <c r="R254" s="73"/>
      <c r="S254" s="73"/>
      <c r="T254" s="74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20" t="s">
        <v>165</v>
      </c>
      <c r="AU254" s="20" t="s">
        <v>22</v>
      </c>
    </row>
    <row r="255" s="2" customFormat="1" ht="24.15" customHeight="1">
      <c r="A255" s="39"/>
      <c r="B255" s="173"/>
      <c r="C255" s="174" t="s">
        <v>405</v>
      </c>
      <c r="D255" s="174" t="s">
        <v>158</v>
      </c>
      <c r="E255" s="175" t="s">
        <v>777</v>
      </c>
      <c r="F255" s="176" t="s">
        <v>778</v>
      </c>
      <c r="G255" s="177" t="s">
        <v>205</v>
      </c>
      <c r="H255" s="178">
        <v>105</v>
      </c>
      <c r="I255" s="179"/>
      <c r="J255" s="180">
        <f>ROUND(I255*H255,2)</f>
        <v>0</v>
      </c>
      <c r="K255" s="176" t="s">
        <v>162</v>
      </c>
      <c r="L255" s="40"/>
      <c r="M255" s="181" t="s">
        <v>3</v>
      </c>
      <c r="N255" s="182" t="s">
        <v>45</v>
      </c>
      <c r="O255" s="73"/>
      <c r="P255" s="183">
        <f>O255*H255</f>
        <v>0</v>
      </c>
      <c r="Q255" s="183">
        <v>0.12966</v>
      </c>
      <c r="R255" s="183">
        <f>Q255*H255</f>
        <v>13.6143</v>
      </c>
      <c r="S255" s="183">
        <v>0</v>
      </c>
      <c r="T255" s="184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185" t="s">
        <v>163</v>
      </c>
      <c r="AT255" s="185" t="s">
        <v>158</v>
      </c>
      <c r="AU255" s="185" t="s">
        <v>22</v>
      </c>
      <c r="AY255" s="20" t="s">
        <v>156</v>
      </c>
      <c r="BE255" s="186">
        <f>IF(N255="základní",J255,0)</f>
        <v>0</v>
      </c>
      <c r="BF255" s="186">
        <f>IF(N255="snížená",J255,0)</f>
        <v>0</v>
      </c>
      <c r="BG255" s="186">
        <f>IF(N255="zákl. přenesená",J255,0)</f>
        <v>0</v>
      </c>
      <c r="BH255" s="186">
        <f>IF(N255="sníž. přenesená",J255,0)</f>
        <v>0</v>
      </c>
      <c r="BI255" s="186">
        <f>IF(N255="nulová",J255,0)</f>
        <v>0</v>
      </c>
      <c r="BJ255" s="20" t="s">
        <v>81</v>
      </c>
      <c r="BK255" s="186">
        <f>ROUND(I255*H255,2)</f>
        <v>0</v>
      </c>
      <c r="BL255" s="20" t="s">
        <v>163</v>
      </c>
      <c r="BM255" s="185" t="s">
        <v>1750</v>
      </c>
    </row>
    <row r="256" s="2" customFormat="1">
      <c r="A256" s="39"/>
      <c r="B256" s="40"/>
      <c r="C256" s="39"/>
      <c r="D256" s="187" t="s">
        <v>165</v>
      </c>
      <c r="E256" s="39"/>
      <c r="F256" s="188" t="s">
        <v>780</v>
      </c>
      <c r="G256" s="39"/>
      <c r="H256" s="39"/>
      <c r="I256" s="189"/>
      <c r="J256" s="39"/>
      <c r="K256" s="39"/>
      <c r="L256" s="40"/>
      <c r="M256" s="190"/>
      <c r="N256" s="191"/>
      <c r="O256" s="73"/>
      <c r="P256" s="73"/>
      <c r="Q256" s="73"/>
      <c r="R256" s="73"/>
      <c r="S256" s="73"/>
      <c r="T256" s="74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20" t="s">
        <v>165</v>
      </c>
      <c r="AU256" s="20" t="s">
        <v>22</v>
      </c>
    </row>
    <row r="257" s="13" customFormat="1">
      <c r="A257" s="13"/>
      <c r="B257" s="192"/>
      <c r="C257" s="13"/>
      <c r="D257" s="193" t="s">
        <v>167</v>
      </c>
      <c r="E257" s="194" t="s">
        <v>3</v>
      </c>
      <c r="F257" s="195" t="s">
        <v>1751</v>
      </c>
      <c r="G257" s="13"/>
      <c r="H257" s="196">
        <v>105</v>
      </c>
      <c r="I257" s="197"/>
      <c r="J257" s="13"/>
      <c r="K257" s="13"/>
      <c r="L257" s="192"/>
      <c r="M257" s="198"/>
      <c r="N257" s="199"/>
      <c r="O257" s="199"/>
      <c r="P257" s="199"/>
      <c r="Q257" s="199"/>
      <c r="R257" s="199"/>
      <c r="S257" s="199"/>
      <c r="T257" s="200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194" t="s">
        <v>167</v>
      </c>
      <c r="AU257" s="194" t="s">
        <v>22</v>
      </c>
      <c r="AV257" s="13" t="s">
        <v>22</v>
      </c>
      <c r="AW257" s="13" t="s">
        <v>36</v>
      </c>
      <c r="AX257" s="13" t="s">
        <v>74</v>
      </c>
      <c r="AY257" s="194" t="s">
        <v>156</v>
      </c>
    </row>
    <row r="258" s="14" customFormat="1">
      <c r="A258" s="14"/>
      <c r="B258" s="201"/>
      <c r="C258" s="14"/>
      <c r="D258" s="193" t="s">
        <v>167</v>
      </c>
      <c r="E258" s="202" t="s">
        <v>3</v>
      </c>
      <c r="F258" s="203" t="s">
        <v>174</v>
      </c>
      <c r="G258" s="14"/>
      <c r="H258" s="204">
        <v>105</v>
      </c>
      <c r="I258" s="205"/>
      <c r="J258" s="14"/>
      <c r="K258" s="14"/>
      <c r="L258" s="201"/>
      <c r="M258" s="206"/>
      <c r="N258" s="207"/>
      <c r="O258" s="207"/>
      <c r="P258" s="207"/>
      <c r="Q258" s="207"/>
      <c r="R258" s="207"/>
      <c r="S258" s="207"/>
      <c r="T258" s="208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02" t="s">
        <v>167</v>
      </c>
      <c r="AU258" s="202" t="s">
        <v>22</v>
      </c>
      <c r="AV258" s="14" t="s">
        <v>163</v>
      </c>
      <c r="AW258" s="14" t="s">
        <v>36</v>
      </c>
      <c r="AX258" s="14" t="s">
        <v>81</v>
      </c>
      <c r="AY258" s="202" t="s">
        <v>156</v>
      </c>
    </row>
    <row r="259" s="2" customFormat="1" ht="16.5" customHeight="1">
      <c r="A259" s="39"/>
      <c r="B259" s="173"/>
      <c r="C259" s="174" t="s">
        <v>410</v>
      </c>
      <c r="D259" s="174" t="s">
        <v>158</v>
      </c>
      <c r="E259" s="175" t="s">
        <v>782</v>
      </c>
      <c r="F259" s="176" t="s">
        <v>783</v>
      </c>
      <c r="G259" s="177" t="s">
        <v>205</v>
      </c>
      <c r="H259" s="178">
        <v>175</v>
      </c>
      <c r="I259" s="179"/>
      <c r="J259" s="180">
        <f>ROUND(I259*H259,2)</f>
        <v>0</v>
      </c>
      <c r="K259" s="176" t="s">
        <v>162</v>
      </c>
      <c r="L259" s="40"/>
      <c r="M259" s="181" t="s">
        <v>3</v>
      </c>
      <c r="N259" s="182" t="s">
        <v>45</v>
      </c>
      <c r="O259" s="73"/>
      <c r="P259" s="183">
        <f>O259*H259</f>
        <v>0</v>
      </c>
      <c r="Q259" s="183">
        <v>0</v>
      </c>
      <c r="R259" s="183">
        <f>Q259*H259</f>
        <v>0</v>
      </c>
      <c r="S259" s="183">
        <v>0</v>
      </c>
      <c r="T259" s="184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185" t="s">
        <v>163</v>
      </c>
      <c r="AT259" s="185" t="s">
        <v>158</v>
      </c>
      <c r="AU259" s="185" t="s">
        <v>22</v>
      </c>
      <c r="AY259" s="20" t="s">
        <v>156</v>
      </c>
      <c r="BE259" s="186">
        <f>IF(N259="základní",J259,0)</f>
        <v>0</v>
      </c>
      <c r="BF259" s="186">
        <f>IF(N259="snížená",J259,0)</f>
        <v>0</v>
      </c>
      <c r="BG259" s="186">
        <f>IF(N259="zákl. přenesená",J259,0)</f>
        <v>0</v>
      </c>
      <c r="BH259" s="186">
        <f>IF(N259="sníž. přenesená",J259,0)</f>
        <v>0</v>
      </c>
      <c r="BI259" s="186">
        <f>IF(N259="nulová",J259,0)</f>
        <v>0</v>
      </c>
      <c r="BJ259" s="20" t="s">
        <v>81</v>
      </c>
      <c r="BK259" s="186">
        <f>ROUND(I259*H259,2)</f>
        <v>0</v>
      </c>
      <c r="BL259" s="20" t="s">
        <v>163</v>
      </c>
      <c r="BM259" s="185" t="s">
        <v>1752</v>
      </c>
    </row>
    <row r="260" s="2" customFormat="1">
      <c r="A260" s="39"/>
      <c r="B260" s="40"/>
      <c r="C260" s="39"/>
      <c r="D260" s="187" t="s">
        <v>165</v>
      </c>
      <c r="E260" s="39"/>
      <c r="F260" s="188" t="s">
        <v>785</v>
      </c>
      <c r="G260" s="39"/>
      <c r="H260" s="39"/>
      <c r="I260" s="189"/>
      <c r="J260" s="39"/>
      <c r="K260" s="39"/>
      <c r="L260" s="40"/>
      <c r="M260" s="190"/>
      <c r="N260" s="191"/>
      <c r="O260" s="73"/>
      <c r="P260" s="73"/>
      <c r="Q260" s="73"/>
      <c r="R260" s="73"/>
      <c r="S260" s="73"/>
      <c r="T260" s="74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20" t="s">
        <v>165</v>
      </c>
      <c r="AU260" s="20" t="s">
        <v>22</v>
      </c>
    </row>
    <row r="261" s="13" customFormat="1">
      <c r="A261" s="13"/>
      <c r="B261" s="192"/>
      <c r="C261" s="13"/>
      <c r="D261" s="193" t="s">
        <v>167</v>
      </c>
      <c r="E261" s="194" t="s">
        <v>3</v>
      </c>
      <c r="F261" s="195" t="s">
        <v>1753</v>
      </c>
      <c r="G261" s="13"/>
      <c r="H261" s="196">
        <v>175</v>
      </c>
      <c r="I261" s="197"/>
      <c r="J261" s="13"/>
      <c r="K261" s="13"/>
      <c r="L261" s="192"/>
      <c r="M261" s="198"/>
      <c r="N261" s="199"/>
      <c r="O261" s="199"/>
      <c r="P261" s="199"/>
      <c r="Q261" s="199"/>
      <c r="R261" s="199"/>
      <c r="S261" s="199"/>
      <c r="T261" s="200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194" t="s">
        <v>167</v>
      </c>
      <c r="AU261" s="194" t="s">
        <v>22</v>
      </c>
      <c r="AV261" s="13" t="s">
        <v>22</v>
      </c>
      <c r="AW261" s="13" t="s">
        <v>36</v>
      </c>
      <c r="AX261" s="13" t="s">
        <v>74</v>
      </c>
      <c r="AY261" s="194" t="s">
        <v>156</v>
      </c>
    </row>
    <row r="262" s="14" customFormat="1">
      <c r="A262" s="14"/>
      <c r="B262" s="201"/>
      <c r="C262" s="14"/>
      <c r="D262" s="193" t="s">
        <v>167</v>
      </c>
      <c r="E262" s="202" t="s">
        <v>3</v>
      </c>
      <c r="F262" s="203" t="s">
        <v>174</v>
      </c>
      <c r="G262" s="14"/>
      <c r="H262" s="204">
        <v>175</v>
      </c>
      <c r="I262" s="205"/>
      <c r="J262" s="14"/>
      <c r="K262" s="14"/>
      <c r="L262" s="201"/>
      <c r="M262" s="206"/>
      <c r="N262" s="207"/>
      <c r="O262" s="207"/>
      <c r="P262" s="207"/>
      <c r="Q262" s="207"/>
      <c r="R262" s="207"/>
      <c r="S262" s="207"/>
      <c r="T262" s="208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02" t="s">
        <v>167</v>
      </c>
      <c r="AU262" s="202" t="s">
        <v>22</v>
      </c>
      <c r="AV262" s="14" t="s">
        <v>163</v>
      </c>
      <c r="AW262" s="14" t="s">
        <v>36</v>
      </c>
      <c r="AX262" s="14" t="s">
        <v>81</v>
      </c>
      <c r="AY262" s="202" t="s">
        <v>156</v>
      </c>
    </row>
    <row r="263" s="12" customFormat="1" ht="22.8" customHeight="1">
      <c r="A263" s="12"/>
      <c r="B263" s="160"/>
      <c r="C263" s="12"/>
      <c r="D263" s="161" t="s">
        <v>73</v>
      </c>
      <c r="E263" s="171" t="s">
        <v>202</v>
      </c>
      <c r="F263" s="171" t="s">
        <v>395</v>
      </c>
      <c r="G263" s="12"/>
      <c r="H263" s="12"/>
      <c r="I263" s="163"/>
      <c r="J263" s="172">
        <f>BK263</f>
        <v>0</v>
      </c>
      <c r="K263" s="12"/>
      <c r="L263" s="160"/>
      <c r="M263" s="165"/>
      <c r="N263" s="166"/>
      <c r="O263" s="166"/>
      <c r="P263" s="167">
        <f>SUM(P264:P287)</f>
        <v>0</v>
      </c>
      <c r="Q263" s="166"/>
      <c r="R263" s="167">
        <f>SUM(R264:R287)</f>
        <v>116.10013547999998</v>
      </c>
      <c r="S263" s="166"/>
      <c r="T263" s="168">
        <f>SUM(T264:T287)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161" t="s">
        <v>81</v>
      </c>
      <c r="AT263" s="169" t="s">
        <v>73</v>
      </c>
      <c r="AU263" s="169" t="s">
        <v>81</v>
      </c>
      <c r="AY263" s="161" t="s">
        <v>156</v>
      </c>
      <c r="BK263" s="170">
        <f>SUM(BK264:BK287)</f>
        <v>0</v>
      </c>
    </row>
    <row r="264" s="2" customFormat="1" ht="24.15" customHeight="1">
      <c r="A264" s="39"/>
      <c r="B264" s="173"/>
      <c r="C264" s="174" t="s">
        <v>616</v>
      </c>
      <c r="D264" s="174" t="s">
        <v>158</v>
      </c>
      <c r="E264" s="175" t="s">
        <v>1754</v>
      </c>
      <c r="F264" s="176" t="s">
        <v>1755</v>
      </c>
      <c r="G264" s="177" t="s">
        <v>161</v>
      </c>
      <c r="H264" s="178">
        <v>212.69999999999999</v>
      </c>
      <c r="I264" s="179"/>
      <c r="J264" s="180">
        <f>ROUND(I264*H264,2)</f>
        <v>0</v>
      </c>
      <c r="K264" s="176" t="s">
        <v>162</v>
      </c>
      <c r="L264" s="40"/>
      <c r="M264" s="181" t="s">
        <v>3</v>
      </c>
      <c r="N264" s="182" t="s">
        <v>45</v>
      </c>
      <c r="O264" s="73"/>
      <c r="P264" s="183">
        <f>O264*H264</f>
        <v>0</v>
      </c>
      <c r="Q264" s="183">
        <v>0</v>
      </c>
      <c r="R264" s="183">
        <f>Q264*H264</f>
        <v>0</v>
      </c>
      <c r="S264" s="183">
        <v>0</v>
      </c>
      <c r="T264" s="184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185" t="s">
        <v>163</v>
      </c>
      <c r="AT264" s="185" t="s">
        <v>158</v>
      </c>
      <c r="AU264" s="185" t="s">
        <v>22</v>
      </c>
      <c r="AY264" s="20" t="s">
        <v>156</v>
      </c>
      <c r="BE264" s="186">
        <f>IF(N264="základní",J264,0)</f>
        <v>0</v>
      </c>
      <c r="BF264" s="186">
        <f>IF(N264="snížená",J264,0)</f>
        <v>0</v>
      </c>
      <c r="BG264" s="186">
        <f>IF(N264="zákl. přenesená",J264,0)</f>
        <v>0</v>
      </c>
      <c r="BH264" s="186">
        <f>IF(N264="sníž. přenesená",J264,0)</f>
        <v>0</v>
      </c>
      <c r="BI264" s="186">
        <f>IF(N264="nulová",J264,0)</f>
        <v>0</v>
      </c>
      <c r="BJ264" s="20" t="s">
        <v>81</v>
      </c>
      <c r="BK264" s="186">
        <f>ROUND(I264*H264,2)</f>
        <v>0</v>
      </c>
      <c r="BL264" s="20" t="s">
        <v>163</v>
      </c>
      <c r="BM264" s="185" t="s">
        <v>1756</v>
      </c>
    </row>
    <row r="265" s="2" customFormat="1">
      <c r="A265" s="39"/>
      <c r="B265" s="40"/>
      <c r="C265" s="39"/>
      <c r="D265" s="187" t="s">
        <v>165</v>
      </c>
      <c r="E265" s="39"/>
      <c r="F265" s="188" t="s">
        <v>1757</v>
      </c>
      <c r="G265" s="39"/>
      <c r="H265" s="39"/>
      <c r="I265" s="189"/>
      <c r="J265" s="39"/>
      <c r="K265" s="39"/>
      <c r="L265" s="40"/>
      <c r="M265" s="190"/>
      <c r="N265" s="191"/>
      <c r="O265" s="73"/>
      <c r="P265" s="73"/>
      <c r="Q265" s="73"/>
      <c r="R265" s="73"/>
      <c r="S265" s="73"/>
      <c r="T265" s="74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20" t="s">
        <v>165</v>
      </c>
      <c r="AU265" s="20" t="s">
        <v>22</v>
      </c>
    </row>
    <row r="266" s="13" customFormat="1">
      <c r="A266" s="13"/>
      <c r="B266" s="192"/>
      <c r="C266" s="13"/>
      <c r="D266" s="193" t="s">
        <v>167</v>
      </c>
      <c r="E266" s="194" t="s">
        <v>3</v>
      </c>
      <c r="F266" s="195" t="s">
        <v>1758</v>
      </c>
      <c r="G266" s="13"/>
      <c r="H266" s="196">
        <v>212.69999999999999</v>
      </c>
      <c r="I266" s="197"/>
      <c r="J266" s="13"/>
      <c r="K266" s="13"/>
      <c r="L266" s="192"/>
      <c r="M266" s="198"/>
      <c r="N266" s="199"/>
      <c r="O266" s="199"/>
      <c r="P266" s="199"/>
      <c r="Q266" s="199"/>
      <c r="R266" s="199"/>
      <c r="S266" s="199"/>
      <c r="T266" s="200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194" t="s">
        <v>167</v>
      </c>
      <c r="AU266" s="194" t="s">
        <v>22</v>
      </c>
      <c r="AV266" s="13" t="s">
        <v>22</v>
      </c>
      <c r="AW266" s="13" t="s">
        <v>36</v>
      </c>
      <c r="AX266" s="13" t="s">
        <v>74</v>
      </c>
      <c r="AY266" s="194" t="s">
        <v>156</v>
      </c>
    </row>
    <row r="267" s="14" customFormat="1">
      <c r="A267" s="14"/>
      <c r="B267" s="201"/>
      <c r="C267" s="14"/>
      <c r="D267" s="193" t="s">
        <v>167</v>
      </c>
      <c r="E267" s="202" t="s">
        <v>3</v>
      </c>
      <c r="F267" s="203" t="s">
        <v>174</v>
      </c>
      <c r="G267" s="14"/>
      <c r="H267" s="204">
        <v>212.69999999999999</v>
      </c>
      <c r="I267" s="205"/>
      <c r="J267" s="14"/>
      <c r="K267" s="14"/>
      <c r="L267" s="201"/>
      <c r="M267" s="206"/>
      <c r="N267" s="207"/>
      <c r="O267" s="207"/>
      <c r="P267" s="207"/>
      <c r="Q267" s="207"/>
      <c r="R267" s="207"/>
      <c r="S267" s="207"/>
      <c r="T267" s="208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02" t="s">
        <v>167</v>
      </c>
      <c r="AU267" s="202" t="s">
        <v>22</v>
      </c>
      <c r="AV267" s="14" t="s">
        <v>163</v>
      </c>
      <c r="AW267" s="14" t="s">
        <v>36</v>
      </c>
      <c r="AX267" s="14" t="s">
        <v>81</v>
      </c>
      <c r="AY267" s="202" t="s">
        <v>156</v>
      </c>
    </row>
    <row r="268" s="2" customFormat="1" ht="16.5" customHeight="1">
      <c r="A268" s="39"/>
      <c r="B268" s="173"/>
      <c r="C268" s="217" t="s">
        <v>620</v>
      </c>
      <c r="D268" s="217" t="s">
        <v>249</v>
      </c>
      <c r="E268" s="218" t="s">
        <v>1759</v>
      </c>
      <c r="F268" s="219" t="s">
        <v>1760</v>
      </c>
      <c r="G268" s="220" t="s">
        <v>161</v>
      </c>
      <c r="H268" s="221">
        <v>215.89099999999999</v>
      </c>
      <c r="I268" s="222"/>
      <c r="J268" s="223">
        <f>ROUND(I268*H268,2)</f>
        <v>0</v>
      </c>
      <c r="K268" s="219" t="s">
        <v>3</v>
      </c>
      <c r="L268" s="224"/>
      <c r="M268" s="225" t="s">
        <v>3</v>
      </c>
      <c r="N268" s="226" t="s">
        <v>45</v>
      </c>
      <c r="O268" s="73"/>
      <c r="P268" s="183">
        <f>O268*H268</f>
        <v>0</v>
      </c>
      <c r="Q268" s="183">
        <v>0.00027999999999999998</v>
      </c>
      <c r="R268" s="183">
        <f>Q268*H268</f>
        <v>0.060449479999999993</v>
      </c>
      <c r="S268" s="183">
        <v>0</v>
      </c>
      <c r="T268" s="184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185" t="s">
        <v>202</v>
      </c>
      <c r="AT268" s="185" t="s">
        <v>249</v>
      </c>
      <c r="AU268" s="185" t="s">
        <v>22</v>
      </c>
      <c r="AY268" s="20" t="s">
        <v>156</v>
      </c>
      <c r="BE268" s="186">
        <f>IF(N268="základní",J268,0)</f>
        <v>0</v>
      </c>
      <c r="BF268" s="186">
        <f>IF(N268="snížená",J268,0)</f>
        <v>0</v>
      </c>
      <c r="BG268" s="186">
        <f>IF(N268="zákl. přenesená",J268,0)</f>
        <v>0</v>
      </c>
      <c r="BH268" s="186">
        <f>IF(N268="sníž. přenesená",J268,0)</f>
        <v>0</v>
      </c>
      <c r="BI268" s="186">
        <f>IF(N268="nulová",J268,0)</f>
        <v>0</v>
      </c>
      <c r="BJ268" s="20" t="s">
        <v>81</v>
      </c>
      <c r="BK268" s="186">
        <f>ROUND(I268*H268,2)</f>
        <v>0</v>
      </c>
      <c r="BL268" s="20" t="s">
        <v>163</v>
      </c>
      <c r="BM268" s="185" t="s">
        <v>1761</v>
      </c>
    </row>
    <row r="269" s="13" customFormat="1">
      <c r="A269" s="13"/>
      <c r="B269" s="192"/>
      <c r="C269" s="13"/>
      <c r="D269" s="193" t="s">
        <v>167</v>
      </c>
      <c r="E269" s="194" t="s">
        <v>3</v>
      </c>
      <c r="F269" s="195" t="s">
        <v>1762</v>
      </c>
      <c r="G269" s="13"/>
      <c r="H269" s="196">
        <v>215.89099999999999</v>
      </c>
      <c r="I269" s="197"/>
      <c r="J269" s="13"/>
      <c r="K269" s="13"/>
      <c r="L269" s="192"/>
      <c r="M269" s="198"/>
      <c r="N269" s="199"/>
      <c r="O269" s="199"/>
      <c r="P269" s="199"/>
      <c r="Q269" s="199"/>
      <c r="R269" s="199"/>
      <c r="S269" s="199"/>
      <c r="T269" s="200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194" t="s">
        <v>167</v>
      </c>
      <c r="AU269" s="194" t="s">
        <v>22</v>
      </c>
      <c r="AV269" s="13" t="s">
        <v>22</v>
      </c>
      <c r="AW269" s="13" t="s">
        <v>36</v>
      </c>
      <c r="AX269" s="13" t="s">
        <v>74</v>
      </c>
      <c r="AY269" s="194" t="s">
        <v>156</v>
      </c>
    </row>
    <row r="270" s="14" customFormat="1">
      <c r="A270" s="14"/>
      <c r="B270" s="201"/>
      <c r="C270" s="14"/>
      <c r="D270" s="193" t="s">
        <v>167</v>
      </c>
      <c r="E270" s="202" t="s">
        <v>3</v>
      </c>
      <c r="F270" s="203" t="s">
        <v>174</v>
      </c>
      <c r="G270" s="14"/>
      <c r="H270" s="204">
        <v>215.89099999999999</v>
      </c>
      <c r="I270" s="205"/>
      <c r="J270" s="14"/>
      <c r="K270" s="14"/>
      <c r="L270" s="201"/>
      <c r="M270" s="206"/>
      <c r="N270" s="207"/>
      <c r="O270" s="207"/>
      <c r="P270" s="207"/>
      <c r="Q270" s="207"/>
      <c r="R270" s="207"/>
      <c r="S270" s="207"/>
      <c r="T270" s="208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02" t="s">
        <v>167</v>
      </c>
      <c r="AU270" s="202" t="s">
        <v>22</v>
      </c>
      <c r="AV270" s="14" t="s">
        <v>163</v>
      </c>
      <c r="AW270" s="14" t="s">
        <v>36</v>
      </c>
      <c r="AX270" s="14" t="s">
        <v>81</v>
      </c>
      <c r="AY270" s="202" t="s">
        <v>156</v>
      </c>
    </row>
    <row r="271" s="2" customFormat="1" ht="16.5" customHeight="1">
      <c r="A271" s="39"/>
      <c r="B271" s="173"/>
      <c r="C271" s="174" t="s">
        <v>624</v>
      </c>
      <c r="D271" s="174" t="s">
        <v>158</v>
      </c>
      <c r="E271" s="175" t="s">
        <v>1763</v>
      </c>
      <c r="F271" s="176" t="s">
        <v>1764</v>
      </c>
      <c r="G271" s="177" t="s">
        <v>384</v>
      </c>
      <c r="H271" s="178">
        <v>32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0.00038000000000000002</v>
      </c>
      <c r="R271" s="183">
        <f>Q271*H271</f>
        <v>0.012160000000000001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1765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1766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2" customFormat="1" ht="16.5" customHeight="1">
      <c r="A273" s="39"/>
      <c r="B273" s="173"/>
      <c r="C273" s="174" t="s">
        <v>629</v>
      </c>
      <c r="D273" s="174" t="s">
        <v>158</v>
      </c>
      <c r="E273" s="175" t="s">
        <v>1767</v>
      </c>
      <c r="F273" s="176" t="s">
        <v>1768</v>
      </c>
      <c r="G273" s="177" t="s">
        <v>384</v>
      </c>
      <c r="H273" s="178">
        <v>27</v>
      </c>
      <c r="I273" s="179"/>
      <c r="J273" s="180">
        <f>ROUND(I273*H273,2)</f>
        <v>0</v>
      </c>
      <c r="K273" s="176" t="s">
        <v>162</v>
      </c>
      <c r="L273" s="40"/>
      <c r="M273" s="181" t="s">
        <v>3</v>
      </c>
      <c r="N273" s="182" t="s">
        <v>45</v>
      </c>
      <c r="O273" s="73"/>
      <c r="P273" s="183">
        <f>O273*H273</f>
        <v>0</v>
      </c>
      <c r="Q273" s="183">
        <v>0.38627</v>
      </c>
      <c r="R273" s="183">
        <f>Q273*H273</f>
        <v>10.42929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163</v>
      </c>
      <c r="AT273" s="185" t="s">
        <v>158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1769</v>
      </c>
    </row>
    <row r="274" s="2" customFormat="1">
      <c r="A274" s="39"/>
      <c r="B274" s="40"/>
      <c r="C274" s="39"/>
      <c r="D274" s="187" t="s">
        <v>165</v>
      </c>
      <c r="E274" s="39"/>
      <c r="F274" s="188" t="s">
        <v>1770</v>
      </c>
      <c r="G274" s="39"/>
      <c r="H274" s="39"/>
      <c r="I274" s="189"/>
      <c r="J274" s="39"/>
      <c r="K274" s="39"/>
      <c r="L274" s="40"/>
      <c r="M274" s="190"/>
      <c r="N274" s="191"/>
      <c r="O274" s="73"/>
      <c r="P274" s="73"/>
      <c r="Q274" s="73"/>
      <c r="R274" s="73"/>
      <c r="S274" s="73"/>
      <c r="T274" s="74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20" t="s">
        <v>165</v>
      </c>
      <c r="AU274" s="20" t="s">
        <v>22</v>
      </c>
    </row>
    <row r="275" s="2" customFormat="1" ht="16.5" customHeight="1">
      <c r="A275" s="39"/>
      <c r="B275" s="173"/>
      <c r="C275" s="217" t="s">
        <v>635</v>
      </c>
      <c r="D275" s="217" t="s">
        <v>249</v>
      </c>
      <c r="E275" s="218" t="s">
        <v>1771</v>
      </c>
      <c r="F275" s="219" t="s">
        <v>1772</v>
      </c>
      <c r="G275" s="220" t="s">
        <v>384</v>
      </c>
      <c r="H275" s="221">
        <v>27</v>
      </c>
      <c r="I275" s="222"/>
      <c r="J275" s="223">
        <f>ROUND(I275*H275,2)</f>
        <v>0</v>
      </c>
      <c r="K275" s="219" t="s">
        <v>162</v>
      </c>
      <c r="L275" s="224"/>
      <c r="M275" s="225" t="s">
        <v>3</v>
      </c>
      <c r="N275" s="226" t="s">
        <v>45</v>
      </c>
      <c r="O275" s="73"/>
      <c r="P275" s="183">
        <f>O275*H275</f>
        <v>0</v>
      </c>
      <c r="Q275" s="183">
        <v>2.9870000000000001</v>
      </c>
      <c r="R275" s="183">
        <f>Q275*H275</f>
        <v>80.649000000000001</v>
      </c>
      <c r="S275" s="183">
        <v>0</v>
      </c>
      <c r="T275" s="184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185" t="s">
        <v>202</v>
      </c>
      <c r="AT275" s="185" t="s">
        <v>249</v>
      </c>
      <c r="AU275" s="185" t="s">
        <v>22</v>
      </c>
      <c r="AY275" s="20" t="s">
        <v>156</v>
      </c>
      <c r="BE275" s="186">
        <f>IF(N275="základní",J275,0)</f>
        <v>0</v>
      </c>
      <c r="BF275" s="186">
        <f>IF(N275="snížená",J275,0)</f>
        <v>0</v>
      </c>
      <c r="BG275" s="186">
        <f>IF(N275="zákl. přenesená",J275,0)</f>
        <v>0</v>
      </c>
      <c r="BH275" s="186">
        <f>IF(N275="sníž. přenesená",J275,0)</f>
        <v>0</v>
      </c>
      <c r="BI275" s="186">
        <f>IF(N275="nulová",J275,0)</f>
        <v>0</v>
      </c>
      <c r="BJ275" s="20" t="s">
        <v>81</v>
      </c>
      <c r="BK275" s="186">
        <f>ROUND(I275*H275,2)</f>
        <v>0</v>
      </c>
      <c r="BL275" s="20" t="s">
        <v>163</v>
      </c>
      <c r="BM275" s="185" t="s">
        <v>1773</v>
      </c>
    </row>
    <row r="276" s="2" customFormat="1" ht="16.5" customHeight="1">
      <c r="A276" s="39"/>
      <c r="B276" s="173"/>
      <c r="C276" s="174" t="s">
        <v>643</v>
      </c>
      <c r="D276" s="174" t="s">
        <v>158</v>
      </c>
      <c r="E276" s="175" t="s">
        <v>1774</v>
      </c>
      <c r="F276" s="176" t="s">
        <v>1775</v>
      </c>
      <c r="G276" s="177" t="s">
        <v>384</v>
      </c>
      <c r="H276" s="178">
        <v>27</v>
      </c>
      <c r="I276" s="179"/>
      <c r="J276" s="180">
        <f>ROUND(I276*H276,2)</f>
        <v>0</v>
      </c>
      <c r="K276" s="176" t="s">
        <v>162</v>
      </c>
      <c r="L276" s="40"/>
      <c r="M276" s="181" t="s">
        <v>3</v>
      </c>
      <c r="N276" s="182" t="s">
        <v>45</v>
      </c>
      <c r="O276" s="73"/>
      <c r="P276" s="183">
        <f>O276*H276</f>
        <v>0</v>
      </c>
      <c r="Q276" s="183">
        <v>0.050500000000000003</v>
      </c>
      <c r="R276" s="183">
        <f>Q276*H276</f>
        <v>1.3635000000000002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163</v>
      </c>
      <c r="AT276" s="185" t="s">
        <v>158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1776</v>
      </c>
    </row>
    <row r="277" s="2" customFormat="1">
      <c r="A277" s="39"/>
      <c r="B277" s="40"/>
      <c r="C277" s="39"/>
      <c r="D277" s="187" t="s">
        <v>165</v>
      </c>
      <c r="E277" s="39"/>
      <c r="F277" s="188" t="s">
        <v>1777</v>
      </c>
      <c r="G277" s="39"/>
      <c r="H277" s="39"/>
      <c r="I277" s="189"/>
      <c r="J277" s="39"/>
      <c r="K277" s="39"/>
      <c r="L277" s="40"/>
      <c r="M277" s="190"/>
      <c r="N277" s="191"/>
      <c r="O277" s="73"/>
      <c r="P277" s="73"/>
      <c r="Q277" s="73"/>
      <c r="R277" s="73"/>
      <c r="S277" s="73"/>
      <c r="T277" s="74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20" t="s">
        <v>165</v>
      </c>
      <c r="AU277" s="20" t="s">
        <v>22</v>
      </c>
    </row>
    <row r="278" s="2" customFormat="1" ht="16.5" customHeight="1">
      <c r="A278" s="39"/>
      <c r="B278" s="173"/>
      <c r="C278" s="217" t="s">
        <v>874</v>
      </c>
      <c r="D278" s="217" t="s">
        <v>249</v>
      </c>
      <c r="E278" s="218" t="s">
        <v>1778</v>
      </c>
      <c r="F278" s="219" t="s">
        <v>1779</v>
      </c>
      <c r="G278" s="220" t="s">
        <v>384</v>
      </c>
      <c r="H278" s="221">
        <v>27</v>
      </c>
      <c r="I278" s="222"/>
      <c r="J278" s="223">
        <f>ROUND(I278*H278,2)</f>
        <v>0</v>
      </c>
      <c r="K278" s="219" t="s">
        <v>162</v>
      </c>
      <c r="L278" s="224"/>
      <c r="M278" s="225" t="s">
        <v>3</v>
      </c>
      <c r="N278" s="226" t="s">
        <v>45</v>
      </c>
      <c r="O278" s="73"/>
      <c r="P278" s="183">
        <f>O278*H278</f>
        <v>0</v>
      </c>
      <c r="Q278" s="183">
        <v>0.58899999999999997</v>
      </c>
      <c r="R278" s="183">
        <f>Q278*H278</f>
        <v>15.902999999999999</v>
      </c>
      <c r="S278" s="183">
        <v>0</v>
      </c>
      <c r="T278" s="184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185" t="s">
        <v>202</v>
      </c>
      <c r="AT278" s="185" t="s">
        <v>249</v>
      </c>
      <c r="AU278" s="185" t="s">
        <v>22</v>
      </c>
      <c r="AY278" s="20" t="s">
        <v>156</v>
      </c>
      <c r="BE278" s="186">
        <f>IF(N278="základní",J278,0)</f>
        <v>0</v>
      </c>
      <c r="BF278" s="186">
        <f>IF(N278="snížená",J278,0)</f>
        <v>0</v>
      </c>
      <c r="BG278" s="186">
        <f>IF(N278="zákl. přenesená",J278,0)</f>
        <v>0</v>
      </c>
      <c r="BH278" s="186">
        <f>IF(N278="sníž. přenesená",J278,0)</f>
        <v>0</v>
      </c>
      <c r="BI278" s="186">
        <f>IF(N278="nulová",J278,0)</f>
        <v>0</v>
      </c>
      <c r="BJ278" s="20" t="s">
        <v>81</v>
      </c>
      <c r="BK278" s="186">
        <f>ROUND(I278*H278,2)</f>
        <v>0</v>
      </c>
      <c r="BL278" s="20" t="s">
        <v>163</v>
      </c>
      <c r="BM278" s="185" t="s">
        <v>1780</v>
      </c>
    </row>
    <row r="279" s="2" customFormat="1" ht="16.5" customHeight="1">
      <c r="A279" s="39"/>
      <c r="B279" s="173"/>
      <c r="C279" s="174" t="s">
        <v>876</v>
      </c>
      <c r="D279" s="174" t="s">
        <v>158</v>
      </c>
      <c r="E279" s="175" t="s">
        <v>1511</v>
      </c>
      <c r="F279" s="176" t="s">
        <v>1512</v>
      </c>
      <c r="G279" s="177" t="s">
        <v>384</v>
      </c>
      <c r="H279" s="178">
        <v>27</v>
      </c>
      <c r="I279" s="179"/>
      <c r="J279" s="180">
        <f>ROUND(I279*H279,2)</f>
        <v>0</v>
      </c>
      <c r="K279" s="176" t="s">
        <v>162</v>
      </c>
      <c r="L279" s="40"/>
      <c r="M279" s="181" t="s">
        <v>3</v>
      </c>
      <c r="N279" s="182" t="s">
        <v>45</v>
      </c>
      <c r="O279" s="73"/>
      <c r="P279" s="183">
        <f>O279*H279</f>
        <v>0</v>
      </c>
      <c r="Q279" s="183">
        <v>0.21734000000000001</v>
      </c>
      <c r="R279" s="183">
        <f>Q279*H279</f>
        <v>5.8681799999999997</v>
      </c>
      <c r="S279" s="183">
        <v>0</v>
      </c>
      <c r="T279" s="184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185" t="s">
        <v>163</v>
      </c>
      <c r="AT279" s="185" t="s">
        <v>158</v>
      </c>
      <c r="AU279" s="185" t="s">
        <v>22</v>
      </c>
      <c r="AY279" s="20" t="s">
        <v>156</v>
      </c>
      <c r="BE279" s="186">
        <f>IF(N279="základní",J279,0)</f>
        <v>0</v>
      </c>
      <c r="BF279" s="186">
        <f>IF(N279="snížená",J279,0)</f>
        <v>0</v>
      </c>
      <c r="BG279" s="186">
        <f>IF(N279="zákl. přenesená",J279,0)</f>
        <v>0</v>
      </c>
      <c r="BH279" s="186">
        <f>IF(N279="sníž. přenesená",J279,0)</f>
        <v>0</v>
      </c>
      <c r="BI279" s="186">
        <f>IF(N279="nulová",J279,0)</f>
        <v>0</v>
      </c>
      <c r="BJ279" s="20" t="s">
        <v>81</v>
      </c>
      <c r="BK279" s="186">
        <f>ROUND(I279*H279,2)</f>
        <v>0</v>
      </c>
      <c r="BL279" s="20" t="s">
        <v>163</v>
      </c>
      <c r="BM279" s="185" t="s">
        <v>1781</v>
      </c>
    </row>
    <row r="280" s="2" customFormat="1">
      <c r="A280" s="39"/>
      <c r="B280" s="40"/>
      <c r="C280" s="39"/>
      <c r="D280" s="187" t="s">
        <v>165</v>
      </c>
      <c r="E280" s="39"/>
      <c r="F280" s="188" t="s">
        <v>1514</v>
      </c>
      <c r="G280" s="39"/>
      <c r="H280" s="39"/>
      <c r="I280" s="189"/>
      <c r="J280" s="39"/>
      <c r="K280" s="39"/>
      <c r="L280" s="40"/>
      <c r="M280" s="190"/>
      <c r="N280" s="191"/>
      <c r="O280" s="73"/>
      <c r="P280" s="73"/>
      <c r="Q280" s="73"/>
      <c r="R280" s="73"/>
      <c r="S280" s="73"/>
      <c r="T280" s="74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20" t="s">
        <v>165</v>
      </c>
      <c r="AU280" s="20" t="s">
        <v>22</v>
      </c>
    </row>
    <row r="281" s="2" customFormat="1" ht="16.5" customHeight="1">
      <c r="A281" s="39"/>
      <c r="B281" s="173"/>
      <c r="C281" s="217" t="s">
        <v>878</v>
      </c>
      <c r="D281" s="217" t="s">
        <v>249</v>
      </c>
      <c r="E281" s="218" t="s">
        <v>1515</v>
      </c>
      <c r="F281" s="219" t="s">
        <v>1516</v>
      </c>
      <c r="G281" s="220" t="s">
        <v>384</v>
      </c>
      <c r="H281" s="221">
        <v>27</v>
      </c>
      <c r="I281" s="222"/>
      <c r="J281" s="223">
        <f>ROUND(I281*H281,2)</f>
        <v>0</v>
      </c>
      <c r="K281" s="219" t="s">
        <v>162</v>
      </c>
      <c r="L281" s="224"/>
      <c r="M281" s="225" t="s">
        <v>3</v>
      </c>
      <c r="N281" s="226" t="s">
        <v>45</v>
      </c>
      <c r="O281" s="73"/>
      <c r="P281" s="183">
        <f>O281*H281</f>
        <v>0</v>
      </c>
      <c r="Q281" s="183">
        <v>0.065000000000000002</v>
      </c>
      <c r="R281" s="183">
        <f>Q281*H281</f>
        <v>1.7550000000000001</v>
      </c>
      <c r="S281" s="183">
        <v>0</v>
      </c>
      <c r="T281" s="184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185" t="s">
        <v>202</v>
      </c>
      <c r="AT281" s="185" t="s">
        <v>249</v>
      </c>
      <c r="AU281" s="185" t="s">
        <v>22</v>
      </c>
      <c r="AY281" s="20" t="s">
        <v>156</v>
      </c>
      <c r="BE281" s="186">
        <f>IF(N281="základní",J281,0)</f>
        <v>0</v>
      </c>
      <c r="BF281" s="186">
        <f>IF(N281="snížená",J281,0)</f>
        <v>0</v>
      </c>
      <c r="BG281" s="186">
        <f>IF(N281="zákl. přenesená",J281,0)</f>
        <v>0</v>
      </c>
      <c r="BH281" s="186">
        <f>IF(N281="sníž. přenesená",J281,0)</f>
        <v>0</v>
      </c>
      <c r="BI281" s="186">
        <f>IF(N281="nulová",J281,0)</f>
        <v>0</v>
      </c>
      <c r="BJ281" s="20" t="s">
        <v>81</v>
      </c>
      <c r="BK281" s="186">
        <f>ROUND(I281*H281,2)</f>
        <v>0</v>
      </c>
      <c r="BL281" s="20" t="s">
        <v>163</v>
      </c>
      <c r="BM281" s="185" t="s">
        <v>1782</v>
      </c>
    </row>
    <row r="282" s="2" customFormat="1" ht="16.5" customHeight="1">
      <c r="A282" s="39"/>
      <c r="B282" s="173"/>
      <c r="C282" s="174" t="s">
        <v>544</v>
      </c>
      <c r="D282" s="174" t="s">
        <v>158</v>
      </c>
      <c r="E282" s="175" t="s">
        <v>630</v>
      </c>
      <c r="F282" s="176" t="s">
        <v>631</v>
      </c>
      <c r="G282" s="177" t="s">
        <v>161</v>
      </c>
      <c r="H282" s="178">
        <v>212.69999999999999</v>
      </c>
      <c r="I282" s="179"/>
      <c r="J282" s="180">
        <f>ROUND(I282*H282,2)</f>
        <v>0</v>
      </c>
      <c r="K282" s="176" t="s">
        <v>162</v>
      </c>
      <c r="L282" s="40"/>
      <c r="M282" s="181" t="s">
        <v>3</v>
      </c>
      <c r="N282" s="182" t="s">
        <v>45</v>
      </c>
      <c r="O282" s="73"/>
      <c r="P282" s="183">
        <f>O282*H282</f>
        <v>0</v>
      </c>
      <c r="Q282" s="183">
        <v>0.00019000000000000001</v>
      </c>
      <c r="R282" s="183">
        <f>Q282*H282</f>
        <v>0.040412999999999998</v>
      </c>
      <c r="S282" s="183">
        <v>0</v>
      </c>
      <c r="T282" s="184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185" t="s">
        <v>163</v>
      </c>
      <c r="AT282" s="185" t="s">
        <v>158</v>
      </c>
      <c r="AU282" s="185" t="s">
        <v>22</v>
      </c>
      <c r="AY282" s="20" t="s">
        <v>156</v>
      </c>
      <c r="BE282" s="186">
        <f>IF(N282="základní",J282,0)</f>
        <v>0</v>
      </c>
      <c r="BF282" s="186">
        <f>IF(N282="snížená",J282,0)</f>
        <v>0</v>
      </c>
      <c r="BG282" s="186">
        <f>IF(N282="zákl. přenesená",J282,0)</f>
        <v>0</v>
      </c>
      <c r="BH282" s="186">
        <f>IF(N282="sníž. přenesená",J282,0)</f>
        <v>0</v>
      </c>
      <c r="BI282" s="186">
        <f>IF(N282="nulová",J282,0)</f>
        <v>0</v>
      </c>
      <c r="BJ282" s="20" t="s">
        <v>81</v>
      </c>
      <c r="BK282" s="186">
        <f>ROUND(I282*H282,2)</f>
        <v>0</v>
      </c>
      <c r="BL282" s="20" t="s">
        <v>163</v>
      </c>
      <c r="BM282" s="185" t="s">
        <v>1783</v>
      </c>
    </row>
    <row r="283" s="2" customFormat="1">
      <c r="A283" s="39"/>
      <c r="B283" s="40"/>
      <c r="C283" s="39"/>
      <c r="D283" s="187" t="s">
        <v>165</v>
      </c>
      <c r="E283" s="39"/>
      <c r="F283" s="188" t="s">
        <v>633</v>
      </c>
      <c r="G283" s="39"/>
      <c r="H283" s="39"/>
      <c r="I283" s="189"/>
      <c r="J283" s="39"/>
      <c r="K283" s="39"/>
      <c r="L283" s="40"/>
      <c r="M283" s="190"/>
      <c r="N283" s="191"/>
      <c r="O283" s="73"/>
      <c r="P283" s="73"/>
      <c r="Q283" s="73"/>
      <c r="R283" s="73"/>
      <c r="S283" s="73"/>
      <c r="T283" s="74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20" t="s">
        <v>165</v>
      </c>
      <c r="AU283" s="20" t="s">
        <v>22</v>
      </c>
    </row>
    <row r="284" s="13" customFormat="1">
      <c r="A284" s="13"/>
      <c r="B284" s="192"/>
      <c r="C284" s="13"/>
      <c r="D284" s="193" t="s">
        <v>167</v>
      </c>
      <c r="E284" s="194" t="s">
        <v>3</v>
      </c>
      <c r="F284" s="195" t="s">
        <v>1758</v>
      </c>
      <c r="G284" s="13"/>
      <c r="H284" s="196">
        <v>212.69999999999999</v>
      </c>
      <c r="I284" s="197"/>
      <c r="J284" s="13"/>
      <c r="K284" s="13"/>
      <c r="L284" s="192"/>
      <c r="M284" s="198"/>
      <c r="N284" s="199"/>
      <c r="O284" s="199"/>
      <c r="P284" s="199"/>
      <c r="Q284" s="199"/>
      <c r="R284" s="199"/>
      <c r="S284" s="199"/>
      <c r="T284" s="200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194" t="s">
        <v>167</v>
      </c>
      <c r="AU284" s="194" t="s">
        <v>22</v>
      </c>
      <c r="AV284" s="13" t="s">
        <v>22</v>
      </c>
      <c r="AW284" s="13" t="s">
        <v>36</v>
      </c>
      <c r="AX284" s="13" t="s">
        <v>74</v>
      </c>
      <c r="AY284" s="194" t="s">
        <v>156</v>
      </c>
    </row>
    <row r="285" s="14" customFormat="1">
      <c r="A285" s="14"/>
      <c r="B285" s="201"/>
      <c r="C285" s="14"/>
      <c r="D285" s="193" t="s">
        <v>167</v>
      </c>
      <c r="E285" s="202" t="s">
        <v>3</v>
      </c>
      <c r="F285" s="203" t="s">
        <v>174</v>
      </c>
      <c r="G285" s="14"/>
      <c r="H285" s="204">
        <v>212.69999999999999</v>
      </c>
      <c r="I285" s="205"/>
      <c r="J285" s="14"/>
      <c r="K285" s="14"/>
      <c r="L285" s="201"/>
      <c r="M285" s="206"/>
      <c r="N285" s="207"/>
      <c r="O285" s="207"/>
      <c r="P285" s="207"/>
      <c r="Q285" s="207"/>
      <c r="R285" s="207"/>
      <c r="S285" s="207"/>
      <c r="T285" s="208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02" t="s">
        <v>167</v>
      </c>
      <c r="AU285" s="202" t="s">
        <v>22</v>
      </c>
      <c r="AV285" s="14" t="s">
        <v>163</v>
      </c>
      <c r="AW285" s="14" t="s">
        <v>36</v>
      </c>
      <c r="AX285" s="14" t="s">
        <v>81</v>
      </c>
      <c r="AY285" s="202" t="s">
        <v>156</v>
      </c>
    </row>
    <row r="286" s="2" customFormat="1" ht="16.5" customHeight="1">
      <c r="A286" s="39"/>
      <c r="B286" s="173"/>
      <c r="C286" s="174" t="s">
        <v>549</v>
      </c>
      <c r="D286" s="174" t="s">
        <v>158</v>
      </c>
      <c r="E286" s="175" t="s">
        <v>636</v>
      </c>
      <c r="F286" s="176" t="s">
        <v>637</v>
      </c>
      <c r="G286" s="177" t="s">
        <v>161</v>
      </c>
      <c r="H286" s="178">
        <v>212.69999999999999</v>
      </c>
      <c r="I286" s="179"/>
      <c r="J286" s="180">
        <f>ROUND(I286*H286,2)</f>
        <v>0</v>
      </c>
      <c r="K286" s="176" t="s">
        <v>162</v>
      </c>
      <c r="L286" s="40"/>
      <c r="M286" s="181" t="s">
        <v>3</v>
      </c>
      <c r="N286" s="182" t="s">
        <v>45</v>
      </c>
      <c r="O286" s="73"/>
      <c r="P286" s="183">
        <f>O286*H286</f>
        <v>0</v>
      </c>
      <c r="Q286" s="183">
        <v>9.0000000000000006E-05</v>
      </c>
      <c r="R286" s="183">
        <f>Q286*H286</f>
        <v>0.019143</v>
      </c>
      <c r="S286" s="183">
        <v>0</v>
      </c>
      <c r="T286" s="184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185" t="s">
        <v>163</v>
      </c>
      <c r="AT286" s="185" t="s">
        <v>158</v>
      </c>
      <c r="AU286" s="185" t="s">
        <v>22</v>
      </c>
      <c r="AY286" s="20" t="s">
        <v>156</v>
      </c>
      <c r="BE286" s="186">
        <f>IF(N286="základní",J286,0)</f>
        <v>0</v>
      </c>
      <c r="BF286" s="186">
        <f>IF(N286="snížená",J286,0)</f>
        <v>0</v>
      </c>
      <c r="BG286" s="186">
        <f>IF(N286="zákl. přenesená",J286,0)</f>
        <v>0</v>
      </c>
      <c r="BH286" s="186">
        <f>IF(N286="sníž. přenesená",J286,0)</f>
        <v>0</v>
      </c>
      <c r="BI286" s="186">
        <f>IF(N286="nulová",J286,0)</f>
        <v>0</v>
      </c>
      <c r="BJ286" s="20" t="s">
        <v>81</v>
      </c>
      <c r="BK286" s="186">
        <f>ROUND(I286*H286,2)</f>
        <v>0</v>
      </c>
      <c r="BL286" s="20" t="s">
        <v>163</v>
      </c>
      <c r="BM286" s="185" t="s">
        <v>1784</v>
      </c>
    </row>
    <row r="287" s="2" customFormat="1">
      <c r="A287" s="39"/>
      <c r="B287" s="40"/>
      <c r="C287" s="39"/>
      <c r="D287" s="187" t="s">
        <v>165</v>
      </c>
      <c r="E287" s="39"/>
      <c r="F287" s="188" t="s">
        <v>639</v>
      </c>
      <c r="G287" s="39"/>
      <c r="H287" s="39"/>
      <c r="I287" s="189"/>
      <c r="J287" s="39"/>
      <c r="K287" s="39"/>
      <c r="L287" s="40"/>
      <c r="M287" s="190"/>
      <c r="N287" s="191"/>
      <c r="O287" s="73"/>
      <c r="P287" s="73"/>
      <c r="Q287" s="73"/>
      <c r="R287" s="73"/>
      <c r="S287" s="73"/>
      <c r="T287" s="74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20" t="s">
        <v>165</v>
      </c>
      <c r="AU287" s="20" t="s">
        <v>22</v>
      </c>
    </row>
    <row r="288" s="12" customFormat="1" ht="22.8" customHeight="1">
      <c r="A288" s="12"/>
      <c r="B288" s="160"/>
      <c r="C288" s="12"/>
      <c r="D288" s="161" t="s">
        <v>73</v>
      </c>
      <c r="E288" s="171" t="s">
        <v>890</v>
      </c>
      <c r="F288" s="171" t="s">
        <v>891</v>
      </c>
      <c r="G288" s="12"/>
      <c r="H288" s="12"/>
      <c r="I288" s="163"/>
      <c r="J288" s="172">
        <f>BK288</f>
        <v>0</v>
      </c>
      <c r="K288" s="12"/>
      <c r="L288" s="160"/>
      <c r="M288" s="165"/>
      <c r="N288" s="166"/>
      <c r="O288" s="166"/>
      <c r="P288" s="167">
        <f>SUM(P289:P302)</f>
        <v>0</v>
      </c>
      <c r="Q288" s="166"/>
      <c r="R288" s="167">
        <f>SUM(R289:R302)</f>
        <v>0</v>
      </c>
      <c r="S288" s="166"/>
      <c r="T288" s="168">
        <f>SUM(T289:T302)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161" t="s">
        <v>81</v>
      </c>
      <c r="AT288" s="169" t="s">
        <v>73</v>
      </c>
      <c r="AU288" s="169" t="s">
        <v>81</v>
      </c>
      <c r="AY288" s="161" t="s">
        <v>156</v>
      </c>
      <c r="BK288" s="170">
        <f>SUM(BK289:BK302)</f>
        <v>0</v>
      </c>
    </row>
    <row r="289" s="2" customFormat="1" ht="24.15" customHeight="1">
      <c r="A289" s="39"/>
      <c r="B289" s="173"/>
      <c r="C289" s="174" t="s">
        <v>554</v>
      </c>
      <c r="D289" s="174" t="s">
        <v>158</v>
      </c>
      <c r="E289" s="175" t="s">
        <v>893</v>
      </c>
      <c r="F289" s="176" t="s">
        <v>894</v>
      </c>
      <c r="G289" s="177" t="s">
        <v>313</v>
      </c>
      <c r="H289" s="178">
        <v>68.109999999999999</v>
      </c>
      <c r="I289" s="179"/>
      <c r="J289" s="180">
        <f>ROUND(I289*H289,2)</f>
        <v>0</v>
      </c>
      <c r="K289" s="176" t="s">
        <v>162</v>
      </c>
      <c r="L289" s="40"/>
      <c r="M289" s="181" t="s">
        <v>3</v>
      </c>
      <c r="N289" s="182" t="s">
        <v>45</v>
      </c>
      <c r="O289" s="73"/>
      <c r="P289" s="183">
        <f>O289*H289</f>
        <v>0</v>
      </c>
      <c r="Q289" s="183">
        <v>0</v>
      </c>
      <c r="R289" s="183">
        <f>Q289*H289</f>
        <v>0</v>
      </c>
      <c r="S289" s="183">
        <v>0</v>
      </c>
      <c r="T289" s="184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185" t="s">
        <v>163</v>
      </c>
      <c r="AT289" s="185" t="s">
        <v>158</v>
      </c>
      <c r="AU289" s="185" t="s">
        <v>22</v>
      </c>
      <c r="AY289" s="20" t="s">
        <v>156</v>
      </c>
      <c r="BE289" s="186">
        <f>IF(N289="základní",J289,0)</f>
        <v>0</v>
      </c>
      <c r="BF289" s="186">
        <f>IF(N289="snížená",J289,0)</f>
        <v>0</v>
      </c>
      <c r="BG289" s="186">
        <f>IF(N289="zákl. přenesená",J289,0)</f>
        <v>0</v>
      </c>
      <c r="BH289" s="186">
        <f>IF(N289="sníž. přenesená",J289,0)</f>
        <v>0</v>
      </c>
      <c r="BI289" s="186">
        <f>IF(N289="nulová",J289,0)</f>
        <v>0</v>
      </c>
      <c r="BJ289" s="20" t="s">
        <v>81</v>
      </c>
      <c r="BK289" s="186">
        <f>ROUND(I289*H289,2)</f>
        <v>0</v>
      </c>
      <c r="BL289" s="20" t="s">
        <v>163</v>
      </c>
      <c r="BM289" s="185" t="s">
        <v>1785</v>
      </c>
    </row>
    <row r="290" s="2" customFormat="1">
      <c r="A290" s="39"/>
      <c r="B290" s="40"/>
      <c r="C290" s="39"/>
      <c r="D290" s="187" t="s">
        <v>165</v>
      </c>
      <c r="E290" s="39"/>
      <c r="F290" s="188" t="s">
        <v>896</v>
      </c>
      <c r="G290" s="39"/>
      <c r="H290" s="39"/>
      <c r="I290" s="189"/>
      <c r="J290" s="39"/>
      <c r="K290" s="39"/>
      <c r="L290" s="40"/>
      <c r="M290" s="190"/>
      <c r="N290" s="191"/>
      <c r="O290" s="73"/>
      <c r="P290" s="73"/>
      <c r="Q290" s="73"/>
      <c r="R290" s="73"/>
      <c r="S290" s="73"/>
      <c r="T290" s="74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20" t="s">
        <v>165</v>
      </c>
      <c r="AU290" s="20" t="s">
        <v>22</v>
      </c>
    </row>
    <row r="291" s="2" customFormat="1" ht="24.15" customHeight="1">
      <c r="A291" s="39"/>
      <c r="B291" s="173"/>
      <c r="C291" s="174" t="s">
        <v>559</v>
      </c>
      <c r="D291" s="174" t="s">
        <v>158</v>
      </c>
      <c r="E291" s="175" t="s">
        <v>898</v>
      </c>
      <c r="F291" s="176" t="s">
        <v>899</v>
      </c>
      <c r="G291" s="177" t="s">
        <v>313</v>
      </c>
      <c r="H291" s="178">
        <v>68.109999999999999</v>
      </c>
      <c r="I291" s="179"/>
      <c r="J291" s="180">
        <f>ROUND(I291*H291,2)</f>
        <v>0</v>
      </c>
      <c r="K291" s="176" t="s">
        <v>162</v>
      </c>
      <c r="L291" s="40"/>
      <c r="M291" s="181" t="s">
        <v>3</v>
      </c>
      <c r="N291" s="182" t="s">
        <v>45</v>
      </c>
      <c r="O291" s="73"/>
      <c r="P291" s="183">
        <f>O291*H291</f>
        <v>0</v>
      </c>
      <c r="Q291" s="183">
        <v>0</v>
      </c>
      <c r="R291" s="183">
        <f>Q291*H291</f>
        <v>0</v>
      </c>
      <c r="S291" s="183">
        <v>0</v>
      </c>
      <c r="T291" s="184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185" t="s">
        <v>163</v>
      </c>
      <c r="AT291" s="185" t="s">
        <v>158</v>
      </c>
      <c r="AU291" s="185" t="s">
        <v>22</v>
      </c>
      <c r="AY291" s="20" t="s">
        <v>156</v>
      </c>
      <c r="BE291" s="186">
        <f>IF(N291="základní",J291,0)</f>
        <v>0</v>
      </c>
      <c r="BF291" s="186">
        <f>IF(N291="snížená",J291,0)</f>
        <v>0</v>
      </c>
      <c r="BG291" s="186">
        <f>IF(N291="zákl. přenesená",J291,0)</f>
        <v>0</v>
      </c>
      <c r="BH291" s="186">
        <f>IF(N291="sníž. přenesená",J291,0)</f>
        <v>0</v>
      </c>
      <c r="BI291" s="186">
        <f>IF(N291="nulová",J291,0)</f>
        <v>0</v>
      </c>
      <c r="BJ291" s="20" t="s">
        <v>81</v>
      </c>
      <c r="BK291" s="186">
        <f>ROUND(I291*H291,2)</f>
        <v>0</v>
      </c>
      <c r="BL291" s="20" t="s">
        <v>163</v>
      </c>
      <c r="BM291" s="185" t="s">
        <v>1786</v>
      </c>
    </row>
    <row r="292" s="2" customFormat="1">
      <c r="A292" s="39"/>
      <c r="B292" s="40"/>
      <c r="C292" s="39"/>
      <c r="D292" s="187" t="s">
        <v>165</v>
      </c>
      <c r="E292" s="39"/>
      <c r="F292" s="188" t="s">
        <v>901</v>
      </c>
      <c r="G292" s="39"/>
      <c r="H292" s="39"/>
      <c r="I292" s="189"/>
      <c r="J292" s="39"/>
      <c r="K292" s="39"/>
      <c r="L292" s="40"/>
      <c r="M292" s="190"/>
      <c r="N292" s="191"/>
      <c r="O292" s="73"/>
      <c r="P292" s="73"/>
      <c r="Q292" s="73"/>
      <c r="R292" s="73"/>
      <c r="S292" s="73"/>
      <c r="T292" s="74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20" t="s">
        <v>165</v>
      </c>
      <c r="AU292" s="20" t="s">
        <v>22</v>
      </c>
    </row>
    <row r="293" s="13" customFormat="1">
      <c r="A293" s="13"/>
      <c r="B293" s="192"/>
      <c r="C293" s="13"/>
      <c r="D293" s="193" t="s">
        <v>167</v>
      </c>
      <c r="E293" s="194" t="s">
        <v>3</v>
      </c>
      <c r="F293" s="195" t="s">
        <v>1787</v>
      </c>
      <c r="G293" s="13"/>
      <c r="H293" s="196">
        <v>68.109999999999999</v>
      </c>
      <c r="I293" s="197"/>
      <c r="J293" s="13"/>
      <c r="K293" s="13"/>
      <c r="L293" s="192"/>
      <c r="M293" s="198"/>
      <c r="N293" s="199"/>
      <c r="O293" s="199"/>
      <c r="P293" s="199"/>
      <c r="Q293" s="199"/>
      <c r="R293" s="199"/>
      <c r="S293" s="199"/>
      <c r="T293" s="200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194" t="s">
        <v>167</v>
      </c>
      <c r="AU293" s="194" t="s">
        <v>22</v>
      </c>
      <c r="AV293" s="13" t="s">
        <v>22</v>
      </c>
      <c r="AW293" s="13" t="s">
        <v>36</v>
      </c>
      <c r="AX293" s="13" t="s">
        <v>74</v>
      </c>
      <c r="AY293" s="194" t="s">
        <v>156</v>
      </c>
    </row>
    <row r="294" s="14" customFormat="1">
      <c r="A294" s="14"/>
      <c r="B294" s="201"/>
      <c r="C294" s="14"/>
      <c r="D294" s="193" t="s">
        <v>167</v>
      </c>
      <c r="E294" s="202" t="s">
        <v>3</v>
      </c>
      <c r="F294" s="203" t="s">
        <v>174</v>
      </c>
      <c r="G294" s="14"/>
      <c r="H294" s="204">
        <v>68.109999999999999</v>
      </c>
      <c r="I294" s="205"/>
      <c r="J294" s="14"/>
      <c r="K294" s="14"/>
      <c r="L294" s="201"/>
      <c r="M294" s="206"/>
      <c r="N294" s="207"/>
      <c r="O294" s="207"/>
      <c r="P294" s="207"/>
      <c r="Q294" s="207"/>
      <c r="R294" s="207"/>
      <c r="S294" s="207"/>
      <c r="T294" s="208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02" t="s">
        <v>167</v>
      </c>
      <c r="AU294" s="202" t="s">
        <v>22</v>
      </c>
      <c r="AV294" s="14" t="s">
        <v>163</v>
      </c>
      <c r="AW294" s="14" t="s">
        <v>36</v>
      </c>
      <c r="AX294" s="14" t="s">
        <v>81</v>
      </c>
      <c r="AY294" s="202" t="s">
        <v>156</v>
      </c>
    </row>
    <row r="295" s="2" customFormat="1" ht="24.15" customHeight="1">
      <c r="A295" s="39"/>
      <c r="B295" s="173"/>
      <c r="C295" s="174" t="s">
        <v>563</v>
      </c>
      <c r="D295" s="174" t="s">
        <v>158</v>
      </c>
      <c r="E295" s="175" t="s">
        <v>904</v>
      </c>
      <c r="F295" s="176" t="s">
        <v>905</v>
      </c>
      <c r="G295" s="177" t="s">
        <v>313</v>
      </c>
      <c r="H295" s="178">
        <v>22.75</v>
      </c>
      <c r="I295" s="179"/>
      <c r="J295" s="180">
        <f>ROUND(I295*H295,2)</f>
        <v>0</v>
      </c>
      <c r="K295" s="176" t="s">
        <v>162</v>
      </c>
      <c r="L295" s="40"/>
      <c r="M295" s="181" t="s">
        <v>3</v>
      </c>
      <c r="N295" s="182" t="s">
        <v>45</v>
      </c>
      <c r="O295" s="73"/>
      <c r="P295" s="183">
        <f>O295*H295</f>
        <v>0</v>
      </c>
      <c r="Q295" s="183">
        <v>0</v>
      </c>
      <c r="R295" s="183">
        <f>Q295*H295</f>
        <v>0</v>
      </c>
      <c r="S295" s="183">
        <v>0</v>
      </c>
      <c r="T295" s="184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185" t="s">
        <v>163</v>
      </c>
      <c r="AT295" s="185" t="s">
        <v>158</v>
      </c>
      <c r="AU295" s="185" t="s">
        <v>22</v>
      </c>
      <c r="AY295" s="20" t="s">
        <v>156</v>
      </c>
      <c r="BE295" s="186">
        <f>IF(N295="základní",J295,0)</f>
        <v>0</v>
      </c>
      <c r="BF295" s="186">
        <f>IF(N295="snížená",J295,0)</f>
        <v>0</v>
      </c>
      <c r="BG295" s="186">
        <f>IF(N295="zákl. přenesená",J295,0)</f>
        <v>0</v>
      </c>
      <c r="BH295" s="186">
        <f>IF(N295="sníž. přenesená",J295,0)</f>
        <v>0</v>
      </c>
      <c r="BI295" s="186">
        <f>IF(N295="nulová",J295,0)</f>
        <v>0</v>
      </c>
      <c r="BJ295" s="20" t="s">
        <v>81</v>
      </c>
      <c r="BK295" s="186">
        <f>ROUND(I295*H295,2)</f>
        <v>0</v>
      </c>
      <c r="BL295" s="20" t="s">
        <v>163</v>
      </c>
      <c r="BM295" s="185" t="s">
        <v>1788</v>
      </c>
    </row>
    <row r="296" s="2" customFormat="1">
      <c r="A296" s="39"/>
      <c r="B296" s="40"/>
      <c r="C296" s="39"/>
      <c r="D296" s="187" t="s">
        <v>165</v>
      </c>
      <c r="E296" s="39"/>
      <c r="F296" s="188" t="s">
        <v>907</v>
      </c>
      <c r="G296" s="39"/>
      <c r="H296" s="39"/>
      <c r="I296" s="189"/>
      <c r="J296" s="39"/>
      <c r="K296" s="39"/>
      <c r="L296" s="40"/>
      <c r="M296" s="190"/>
      <c r="N296" s="191"/>
      <c r="O296" s="73"/>
      <c r="P296" s="73"/>
      <c r="Q296" s="73"/>
      <c r="R296" s="73"/>
      <c r="S296" s="73"/>
      <c r="T296" s="74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20" t="s">
        <v>165</v>
      </c>
      <c r="AU296" s="20" t="s">
        <v>22</v>
      </c>
    </row>
    <row r="297" s="2" customFormat="1" ht="24.15" customHeight="1">
      <c r="A297" s="39"/>
      <c r="B297" s="173"/>
      <c r="C297" s="174" t="s">
        <v>567</v>
      </c>
      <c r="D297" s="174" t="s">
        <v>158</v>
      </c>
      <c r="E297" s="175" t="s">
        <v>909</v>
      </c>
      <c r="F297" s="176" t="s">
        <v>312</v>
      </c>
      <c r="G297" s="177" t="s">
        <v>313</v>
      </c>
      <c r="H297" s="178">
        <v>20.300000000000001</v>
      </c>
      <c r="I297" s="179"/>
      <c r="J297" s="180">
        <f>ROUND(I297*H297,2)</f>
        <v>0</v>
      </c>
      <c r="K297" s="176" t="s">
        <v>162</v>
      </c>
      <c r="L297" s="40"/>
      <c r="M297" s="181" t="s">
        <v>3</v>
      </c>
      <c r="N297" s="182" t="s">
        <v>45</v>
      </c>
      <c r="O297" s="73"/>
      <c r="P297" s="183">
        <f>O297*H297</f>
        <v>0</v>
      </c>
      <c r="Q297" s="183">
        <v>0</v>
      </c>
      <c r="R297" s="183">
        <f>Q297*H297</f>
        <v>0</v>
      </c>
      <c r="S297" s="183">
        <v>0</v>
      </c>
      <c r="T297" s="184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185" t="s">
        <v>163</v>
      </c>
      <c r="AT297" s="185" t="s">
        <v>158</v>
      </c>
      <c r="AU297" s="185" t="s">
        <v>22</v>
      </c>
      <c r="AY297" s="20" t="s">
        <v>156</v>
      </c>
      <c r="BE297" s="186">
        <f>IF(N297="základní",J297,0)</f>
        <v>0</v>
      </c>
      <c r="BF297" s="186">
        <f>IF(N297="snížená",J297,0)</f>
        <v>0</v>
      </c>
      <c r="BG297" s="186">
        <f>IF(N297="zákl. přenesená",J297,0)</f>
        <v>0</v>
      </c>
      <c r="BH297" s="186">
        <f>IF(N297="sníž. přenesená",J297,0)</f>
        <v>0</v>
      </c>
      <c r="BI297" s="186">
        <f>IF(N297="nulová",J297,0)</f>
        <v>0</v>
      </c>
      <c r="BJ297" s="20" t="s">
        <v>81</v>
      </c>
      <c r="BK297" s="186">
        <f>ROUND(I297*H297,2)</f>
        <v>0</v>
      </c>
      <c r="BL297" s="20" t="s">
        <v>163</v>
      </c>
      <c r="BM297" s="185" t="s">
        <v>1789</v>
      </c>
    </row>
    <row r="298" s="2" customFormat="1">
      <c r="A298" s="39"/>
      <c r="B298" s="40"/>
      <c r="C298" s="39"/>
      <c r="D298" s="187" t="s">
        <v>165</v>
      </c>
      <c r="E298" s="39"/>
      <c r="F298" s="188" t="s">
        <v>911</v>
      </c>
      <c r="G298" s="39"/>
      <c r="H298" s="39"/>
      <c r="I298" s="189"/>
      <c r="J298" s="39"/>
      <c r="K298" s="39"/>
      <c r="L298" s="40"/>
      <c r="M298" s="190"/>
      <c r="N298" s="191"/>
      <c r="O298" s="73"/>
      <c r="P298" s="73"/>
      <c r="Q298" s="73"/>
      <c r="R298" s="73"/>
      <c r="S298" s="73"/>
      <c r="T298" s="74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20" t="s">
        <v>165</v>
      </c>
      <c r="AU298" s="20" t="s">
        <v>22</v>
      </c>
    </row>
    <row r="299" s="2" customFormat="1" ht="24.15" customHeight="1">
      <c r="A299" s="39"/>
      <c r="B299" s="173"/>
      <c r="C299" s="174" t="s">
        <v>571</v>
      </c>
      <c r="D299" s="174" t="s">
        <v>158</v>
      </c>
      <c r="E299" s="175" t="s">
        <v>913</v>
      </c>
      <c r="F299" s="176" t="s">
        <v>914</v>
      </c>
      <c r="G299" s="177" t="s">
        <v>313</v>
      </c>
      <c r="H299" s="178">
        <v>25.059999999999999</v>
      </c>
      <c r="I299" s="179"/>
      <c r="J299" s="180">
        <f>ROUND(I299*H299,2)</f>
        <v>0</v>
      </c>
      <c r="K299" s="176" t="s">
        <v>162</v>
      </c>
      <c r="L299" s="40"/>
      <c r="M299" s="181" t="s">
        <v>3</v>
      </c>
      <c r="N299" s="182" t="s">
        <v>45</v>
      </c>
      <c r="O299" s="73"/>
      <c r="P299" s="183">
        <f>O299*H299</f>
        <v>0</v>
      </c>
      <c r="Q299" s="183">
        <v>0</v>
      </c>
      <c r="R299" s="183">
        <f>Q299*H299</f>
        <v>0</v>
      </c>
      <c r="S299" s="183">
        <v>0</v>
      </c>
      <c r="T299" s="184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185" t="s">
        <v>163</v>
      </c>
      <c r="AT299" s="185" t="s">
        <v>158</v>
      </c>
      <c r="AU299" s="185" t="s">
        <v>22</v>
      </c>
      <c r="AY299" s="20" t="s">
        <v>156</v>
      </c>
      <c r="BE299" s="186">
        <f>IF(N299="základní",J299,0)</f>
        <v>0</v>
      </c>
      <c r="BF299" s="186">
        <f>IF(N299="snížená",J299,0)</f>
        <v>0</v>
      </c>
      <c r="BG299" s="186">
        <f>IF(N299="zákl. přenesená",J299,0)</f>
        <v>0</v>
      </c>
      <c r="BH299" s="186">
        <f>IF(N299="sníž. přenesená",J299,0)</f>
        <v>0</v>
      </c>
      <c r="BI299" s="186">
        <f>IF(N299="nulová",J299,0)</f>
        <v>0</v>
      </c>
      <c r="BJ299" s="20" t="s">
        <v>81</v>
      </c>
      <c r="BK299" s="186">
        <f>ROUND(I299*H299,2)</f>
        <v>0</v>
      </c>
      <c r="BL299" s="20" t="s">
        <v>163</v>
      </c>
      <c r="BM299" s="185" t="s">
        <v>1790</v>
      </c>
    </row>
    <row r="300" s="2" customFormat="1">
      <c r="A300" s="39"/>
      <c r="B300" s="40"/>
      <c r="C300" s="39"/>
      <c r="D300" s="187" t="s">
        <v>165</v>
      </c>
      <c r="E300" s="39"/>
      <c r="F300" s="188" t="s">
        <v>916</v>
      </c>
      <c r="G300" s="39"/>
      <c r="H300" s="39"/>
      <c r="I300" s="189"/>
      <c r="J300" s="39"/>
      <c r="K300" s="39"/>
      <c r="L300" s="40"/>
      <c r="M300" s="190"/>
      <c r="N300" s="191"/>
      <c r="O300" s="73"/>
      <c r="P300" s="73"/>
      <c r="Q300" s="73"/>
      <c r="R300" s="73"/>
      <c r="S300" s="73"/>
      <c r="T300" s="74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20" t="s">
        <v>165</v>
      </c>
      <c r="AU300" s="20" t="s">
        <v>22</v>
      </c>
    </row>
    <row r="301" s="13" customFormat="1">
      <c r="A301" s="13"/>
      <c r="B301" s="192"/>
      <c r="C301" s="13"/>
      <c r="D301" s="193" t="s">
        <v>167</v>
      </c>
      <c r="E301" s="194" t="s">
        <v>3</v>
      </c>
      <c r="F301" s="195" t="s">
        <v>1791</v>
      </c>
      <c r="G301" s="13"/>
      <c r="H301" s="196">
        <v>25.059999999999999</v>
      </c>
      <c r="I301" s="197"/>
      <c r="J301" s="13"/>
      <c r="K301" s="13"/>
      <c r="L301" s="192"/>
      <c r="M301" s="198"/>
      <c r="N301" s="199"/>
      <c r="O301" s="199"/>
      <c r="P301" s="199"/>
      <c r="Q301" s="199"/>
      <c r="R301" s="199"/>
      <c r="S301" s="199"/>
      <c r="T301" s="200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194" t="s">
        <v>167</v>
      </c>
      <c r="AU301" s="194" t="s">
        <v>22</v>
      </c>
      <c r="AV301" s="13" t="s">
        <v>22</v>
      </c>
      <c r="AW301" s="13" t="s">
        <v>36</v>
      </c>
      <c r="AX301" s="13" t="s">
        <v>74</v>
      </c>
      <c r="AY301" s="194" t="s">
        <v>156</v>
      </c>
    </row>
    <row r="302" s="14" customFormat="1">
      <c r="A302" s="14"/>
      <c r="B302" s="201"/>
      <c r="C302" s="14"/>
      <c r="D302" s="193" t="s">
        <v>167</v>
      </c>
      <c r="E302" s="202" t="s">
        <v>3</v>
      </c>
      <c r="F302" s="203" t="s">
        <v>174</v>
      </c>
      <c r="G302" s="14"/>
      <c r="H302" s="204">
        <v>25.059999999999999</v>
      </c>
      <c r="I302" s="205"/>
      <c r="J302" s="14"/>
      <c r="K302" s="14"/>
      <c r="L302" s="201"/>
      <c r="M302" s="206"/>
      <c r="N302" s="207"/>
      <c r="O302" s="207"/>
      <c r="P302" s="207"/>
      <c r="Q302" s="207"/>
      <c r="R302" s="207"/>
      <c r="S302" s="207"/>
      <c r="T302" s="208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02" t="s">
        <v>167</v>
      </c>
      <c r="AU302" s="202" t="s">
        <v>22</v>
      </c>
      <c r="AV302" s="14" t="s">
        <v>163</v>
      </c>
      <c r="AW302" s="14" t="s">
        <v>36</v>
      </c>
      <c r="AX302" s="14" t="s">
        <v>81</v>
      </c>
      <c r="AY302" s="202" t="s">
        <v>156</v>
      </c>
    </row>
    <row r="303" s="12" customFormat="1" ht="22.8" customHeight="1">
      <c r="A303" s="12"/>
      <c r="B303" s="160"/>
      <c r="C303" s="12"/>
      <c r="D303" s="161" t="s">
        <v>73</v>
      </c>
      <c r="E303" s="171" t="s">
        <v>641</v>
      </c>
      <c r="F303" s="171" t="s">
        <v>642</v>
      </c>
      <c r="G303" s="12"/>
      <c r="H303" s="12"/>
      <c r="I303" s="163"/>
      <c r="J303" s="172">
        <f>BK303</f>
        <v>0</v>
      </c>
      <c r="K303" s="12"/>
      <c r="L303" s="160"/>
      <c r="M303" s="165"/>
      <c r="N303" s="166"/>
      <c r="O303" s="166"/>
      <c r="P303" s="167">
        <f>SUM(P304:P305)</f>
        <v>0</v>
      </c>
      <c r="Q303" s="166"/>
      <c r="R303" s="167">
        <f>SUM(R304:R305)</f>
        <v>0</v>
      </c>
      <c r="S303" s="166"/>
      <c r="T303" s="168">
        <f>SUM(T304:T305)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161" t="s">
        <v>81</v>
      </c>
      <c r="AT303" s="169" t="s">
        <v>73</v>
      </c>
      <c r="AU303" s="169" t="s">
        <v>81</v>
      </c>
      <c r="AY303" s="161" t="s">
        <v>156</v>
      </c>
      <c r="BK303" s="170">
        <f>SUM(BK304:BK305)</f>
        <v>0</v>
      </c>
    </row>
    <row r="304" s="2" customFormat="1" ht="24.15" customHeight="1">
      <c r="A304" s="39"/>
      <c r="B304" s="173"/>
      <c r="C304" s="174" t="s">
        <v>576</v>
      </c>
      <c r="D304" s="174" t="s">
        <v>158</v>
      </c>
      <c r="E304" s="175" t="s">
        <v>644</v>
      </c>
      <c r="F304" s="176" t="s">
        <v>645</v>
      </c>
      <c r="G304" s="177" t="s">
        <v>313</v>
      </c>
      <c r="H304" s="178">
        <v>194.12899999999999</v>
      </c>
      <c r="I304" s="179"/>
      <c r="J304" s="180">
        <f>ROUND(I304*H304,2)</f>
        <v>0</v>
      </c>
      <c r="K304" s="176" t="s">
        <v>162</v>
      </c>
      <c r="L304" s="40"/>
      <c r="M304" s="181" t="s">
        <v>3</v>
      </c>
      <c r="N304" s="182" t="s">
        <v>45</v>
      </c>
      <c r="O304" s="73"/>
      <c r="P304" s="183">
        <f>O304*H304</f>
        <v>0</v>
      </c>
      <c r="Q304" s="183">
        <v>0</v>
      </c>
      <c r="R304" s="183">
        <f>Q304*H304</f>
        <v>0</v>
      </c>
      <c r="S304" s="183">
        <v>0</v>
      </c>
      <c r="T304" s="184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185" t="s">
        <v>163</v>
      </c>
      <c r="AT304" s="185" t="s">
        <v>158</v>
      </c>
      <c r="AU304" s="185" t="s">
        <v>22</v>
      </c>
      <c r="AY304" s="20" t="s">
        <v>156</v>
      </c>
      <c r="BE304" s="186">
        <f>IF(N304="základní",J304,0)</f>
        <v>0</v>
      </c>
      <c r="BF304" s="186">
        <f>IF(N304="snížená",J304,0)</f>
        <v>0</v>
      </c>
      <c r="BG304" s="186">
        <f>IF(N304="zákl. přenesená",J304,0)</f>
        <v>0</v>
      </c>
      <c r="BH304" s="186">
        <f>IF(N304="sníž. přenesená",J304,0)</f>
        <v>0</v>
      </c>
      <c r="BI304" s="186">
        <f>IF(N304="nulová",J304,0)</f>
        <v>0</v>
      </c>
      <c r="BJ304" s="20" t="s">
        <v>81</v>
      </c>
      <c r="BK304" s="186">
        <f>ROUND(I304*H304,2)</f>
        <v>0</v>
      </c>
      <c r="BL304" s="20" t="s">
        <v>163</v>
      </c>
      <c r="BM304" s="185" t="s">
        <v>1792</v>
      </c>
    </row>
    <row r="305" s="2" customFormat="1">
      <c r="A305" s="39"/>
      <c r="B305" s="40"/>
      <c r="C305" s="39"/>
      <c r="D305" s="187" t="s">
        <v>165</v>
      </c>
      <c r="E305" s="39"/>
      <c r="F305" s="188" t="s">
        <v>647</v>
      </c>
      <c r="G305" s="39"/>
      <c r="H305" s="39"/>
      <c r="I305" s="189"/>
      <c r="J305" s="39"/>
      <c r="K305" s="39"/>
      <c r="L305" s="40"/>
      <c r="M305" s="190"/>
      <c r="N305" s="191"/>
      <c r="O305" s="73"/>
      <c r="P305" s="73"/>
      <c r="Q305" s="73"/>
      <c r="R305" s="73"/>
      <c r="S305" s="73"/>
      <c r="T305" s="74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20" t="s">
        <v>165</v>
      </c>
      <c r="AU305" s="20" t="s">
        <v>22</v>
      </c>
    </row>
    <row r="306" s="12" customFormat="1" ht="25.92" customHeight="1">
      <c r="A306" s="12"/>
      <c r="B306" s="160"/>
      <c r="C306" s="12"/>
      <c r="D306" s="161" t="s">
        <v>73</v>
      </c>
      <c r="E306" s="162" t="s">
        <v>1561</v>
      </c>
      <c r="F306" s="162" t="s">
        <v>1562</v>
      </c>
      <c r="G306" s="12"/>
      <c r="H306" s="12"/>
      <c r="I306" s="163"/>
      <c r="J306" s="164">
        <f>BK306</f>
        <v>0</v>
      </c>
      <c r="K306" s="12"/>
      <c r="L306" s="160"/>
      <c r="M306" s="165"/>
      <c r="N306" s="166"/>
      <c r="O306" s="166"/>
      <c r="P306" s="167">
        <f>P307</f>
        <v>0</v>
      </c>
      <c r="Q306" s="166"/>
      <c r="R306" s="167">
        <f>R307</f>
        <v>0.14079999999999998</v>
      </c>
      <c r="S306" s="166"/>
      <c r="T306" s="168">
        <f>T307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161" t="s">
        <v>22</v>
      </c>
      <c r="AT306" s="169" t="s">
        <v>73</v>
      </c>
      <c r="AU306" s="169" t="s">
        <v>74</v>
      </c>
      <c r="AY306" s="161" t="s">
        <v>156</v>
      </c>
      <c r="BK306" s="170">
        <f>BK307</f>
        <v>0</v>
      </c>
    </row>
    <row r="307" s="12" customFormat="1" ht="22.8" customHeight="1">
      <c r="A307" s="12"/>
      <c r="B307" s="160"/>
      <c r="C307" s="12"/>
      <c r="D307" s="161" t="s">
        <v>73</v>
      </c>
      <c r="E307" s="171" t="s">
        <v>1793</v>
      </c>
      <c r="F307" s="171" t="s">
        <v>1794</v>
      </c>
      <c r="G307" s="12"/>
      <c r="H307" s="12"/>
      <c r="I307" s="163"/>
      <c r="J307" s="172">
        <f>BK307</f>
        <v>0</v>
      </c>
      <c r="K307" s="12"/>
      <c r="L307" s="160"/>
      <c r="M307" s="165"/>
      <c r="N307" s="166"/>
      <c r="O307" s="166"/>
      <c r="P307" s="167">
        <f>SUM(P308:P311)</f>
        <v>0</v>
      </c>
      <c r="Q307" s="166"/>
      <c r="R307" s="167">
        <f>SUM(R308:R311)</f>
        <v>0.14079999999999998</v>
      </c>
      <c r="S307" s="166"/>
      <c r="T307" s="168">
        <f>SUM(T308:T311)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161" t="s">
        <v>22</v>
      </c>
      <c r="AT307" s="169" t="s">
        <v>73</v>
      </c>
      <c r="AU307" s="169" t="s">
        <v>81</v>
      </c>
      <c r="AY307" s="161" t="s">
        <v>156</v>
      </c>
      <c r="BK307" s="170">
        <f>SUM(BK308:BK311)</f>
        <v>0</v>
      </c>
    </row>
    <row r="308" s="2" customFormat="1" ht="16.5" customHeight="1">
      <c r="A308" s="39"/>
      <c r="B308" s="173"/>
      <c r="C308" s="174" t="s">
        <v>880</v>
      </c>
      <c r="D308" s="174" t="s">
        <v>158</v>
      </c>
      <c r="E308" s="175" t="s">
        <v>1795</v>
      </c>
      <c r="F308" s="176" t="s">
        <v>1796</v>
      </c>
      <c r="G308" s="177" t="s">
        <v>1610</v>
      </c>
      <c r="H308" s="178">
        <v>32</v>
      </c>
      <c r="I308" s="179"/>
      <c r="J308" s="180">
        <f>ROUND(I308*H308,2)</f>
        <v>0</v>
      </c>
      <c r="K308" s="176" t="s">
        <v>3</v>
      </c>
      <c r="L308" s="40"/>
      <c r="M308" s="181" t="s">
        <v>3</v>
      </c>
      <c r="N308" s="182" t="s">
        <v>45</v>
      </c>
      <c r="O308" s="73"/>
      <c r="P308" s="183">
        <f>O308*H308</f>
        <v>0</v>
      </c>
      <c r="Q308" s="183">
        <v>0.002</v>
      </c>
      <c r="R308" s="183">
        <f>Q308*H308</f>
        <v>0.064000000000000001</v>
      </c>
      <c r="S308" s="183">
        <v>0</v>
      </c>
      <c r="T308" s="184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185" t="s">
        <v>254</v>
      </c>
      <c r="AT308" s="185" t="s">
        <v>158</v>
      </c>
      <c r="AU308" s="185" t="s">
        <v>22</v>
      </c>
      <c r="AY308" s="20" t="s">
        <v>156</v>
      </c>
      <c r="BE308" s="186">
        <f>IF(N308="základní",J308,0)</f>
        <v>0</v>
      </c>
      <c r="BF308" s="186">
        <f>IF(N308="snížená",J308,0)</f>
        <v>0</v>
      </c>
      <c r="BG308" s="186">
        <f>IF(N308="zákl. přenesená",J308,0)</f>
        <v>0</v>
      </c>
      <c r="BH308" s="186">
        <f>IF(N308="sníž. přenesená",J308,0)</f>
        <v>0</v>
      </c>
      <c r="BI308" s="186">
        <f>IF(N308="nulová",J308,0)</f>
        <v>0</v>
      </c>
      <c r="BJ308" s="20" t="s">
        <v>81</v>
      </c>
      <c r="BK308" s="186">
        <f>ROUND(I308*H308,2)</f>
        <v>0</v>
      </c>
      <c r="BL308" s="20" t="s">
        <v>254</v>
      </c>
      <c r="BM308" s="185" t="s">
        <v>1797</v>
      </c>
    </row>
    <row r="309" s="2" customFormat="1" ht="24.15" customHeight="1">
      <c r="A309" s="39"/>
      <c r="B309" s="173"/>
      <c r="C309" s="217" t="s">
        <v>884</v>
      </c>
      <c r="D309" s="217" t="s">
        <v>249</v>
      </c>
      <c r="E309" s="218" t="s">
        <v>1798</v>
      </c>
      <c r="F309" s="219" t="s">
        <v>1799</v>
      </c>
      <c r="G309" s="220" t="s">
        <v>384</v>
      </c>
      <c r="H309" s="221">
        <v>32</v>
      </c>
      <c r="I309" s="222"/>
      <c r="J309" s="223">
        <f>ROUND(I309*H309,2)</f>
        <v>0</v>
      </c>
      <c r="K309" s="219" t="s">
        <v>3</v>
      </c>
      <c r="L309" s="224"/>
      <c r="M309" s="225" t="s">
        <v>3</v>
      </c>
      <c r="N309" s="226" t="s">
        <v>45</v>
      </c>
      <c r="O309" s="73"/>
      <c r="P309" s="183">
        <f>O309*H309</f>
        <v>0</v>
      </c>
      <c r="Q309" s="183">
        <v>0.0023999999999999998</v>
      </c>
      <c r="R309" s="183">
        <f>Q309*H309</f>
        <v>0.076799999999999993</v>
      </c>
      <c r="S309" s="183">
        <v>0</v>
      </c>
      <c r="T309" s="184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185" t="s">
        <v>355</v>
      </c>
      <c r="AT309" s="185" t="s">
        <v>249</v>
      </c>
      <c r="AU309" s="185" t="s">
        <v>22</v>
      </c>
      <c r="AY309" s="20" t="s">
        <v>156</v>
      </c>
      <c r="BE309" s="186">
        <f>IF(N309="základní",J309,0)</f>
        <v>0</v>
      </c>
      <c r="BF309" s="186">
        <f>IF(N309="snížená",J309,0)</f>
        <v>0</v>
      </c>
      <c r="BG309" s="186">
        <f>IF(N309="zákl. přenesená",J309,0)</f>
        <v>0</v>
      </c>
      <c r="BH309" s="186">
        <f>IF(N309="sníž. přenesená",J309,0)</f>
        <v>0</v>
      </c>
      <c r="BI309" s="186">
        <f>IF(N309="nulová",J309,0)</f>
        <v>0</v>
      </c>
      <c r="BJ309" s="20" t="s">
        <v>81</v>
      </c>
      <c r="BK309" s="186">
        <f>ROUND(I309*H309,2)</f>
        <v>0</v>
      </c>
      <c r="BL309" s="20" t="s">
        <v>254</v>
      </c>
      <c r="BM309" s="185" t="s">
        <v>1800</v>
      </c>
    </row>
    <row r="310" s="2" customFormat="1" ht="24.15" customHeight="1">
      <c r="A310" s="39"/>
      <c r="B310" s="173"/>
      <c r="C310" s="174" t="s">
        <v>882</v>
      </c>
      <c r="D310" s="174" t="s">
        <v>158</v>
      </c>
      <c r="E310" s="175" t="s">
        <v>1801</v>
      </c>
      <c r="F310" s="176" t="s">
        <v>1802</v>
      </c>
      <c r="G310" s="177" t="s">
        <v>313</v>
      </c>
      <c r="H310" s="178">
        <v>0.14099999999999999</v>
      </c>
      <c r="I310" s="179"/>
      <c r="J310" s="180">
        <f>ROUND(I310*H310,2)</f>
        <v>0</v>
      </c>
      <c r="K310" s="176" t="s">
        <v>162</v>
      </c>
      <c r="L310" s="40"/>
      <c r="M310" s="181" t="s">
        <v>3</v>
      </c>
      <c r="N310" s="182" t="s">
        <v>45</v>
      </c>
      <c r="O310" s="73"/>
      <c r="P310" s="183">
        <f>O310*H310</f>
        <v>0</v>
      </c>
      <c r="Q310" s="183">
        <v>0</v>
      </c>
      <c r="R310" s="183">
        <f>Q310*H310</f>
        <v>0</v>
      </c>
      <c r="S310" s="183">
        <v>0</v>
      </c>
      <c r="T310" s="184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185" t="s">
        <v>254</v>
      </c>
      <c r="AT310" s="185" t="s">
        <v>158</v>
      </c>
      <c r="AU310" s="185" t="s">
        <v>22</v>
      </c>
      <c r="AY310" s="20" t="s">
        <v>156</v>
      </c>
      <c r="BE310" s="186">
        <f>IF(N310="základní",J310,0)</f>
        <v>0</v>
      </c>
      <c r="BF310" s="186">
        <f>IF(N310="snížená",J310,0)</f>
        <v>0</v>
      </c>
      <c r="BG310" s="186">
        <f>IF(N310="zákl. přenesená",J310,0)</f>
        <v>0</v>
      </c>
      <c r="BH310" s="186">
        <f>IF(N310="sníž. přenesená",J310,0)</f>
        <v>0</v>
      </c>
      <c r="BI310" s="186">
        <f>IF(N310="nulová",J310,0)</f>
        <v>0</v>
      </c>
      <c r="BJ310" s="20" t="s">
        <v>81</v>
      </c>
      <c r="BK310" s="186">
        <f>ROUND(I310*H310,2)</f>
        <v>0</v>
      </c>
      <c r="BL310" s="20" t="s">
        <v>254</v>
      </c>
      <c r="BM310" s="185" t="s">
        <v>1803</v>
      </c>
    </row>
    <row r="311" s="2" customFormat="1">
      <c r="A311" s="39"/>
      <c r="B311" s="40"/>
      <c r="C311" s="39"/>
      <c r="D311" s="187" t="s">
        <v>165</v>
      </c>
      <c r="E311" s="39"/>
      <c r="F311" s="188" t="s">
        <v>1804</v>
      </c>
      <c r="G311" s="39"/>
      <c r="H311" s="39"/>
      <c r="I311" s="189"/>
      <c r="J311" s="39"/>
      <c r="K311" s="39"/>
      <c r="L311" s="40"/>
      <c r="M311" s="227"/>
      <c r="N311" s="228"/>
      <c r="O311" s="229"/>
      <c r="P311" s="229"/>
      <c r="Q311" s="229"/>
      <c r="R311" s="229"/>
      <c r="S311" s="229"/>
      <c r="T311" s="230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20" t="s">
        <v>165</v>
      </c>
      <c r="AU311" s="20" t="s">
        <v>22</v>
      </c>
    </row>
    <row r="312" s="2" customFormat="1" ht="6.96" customHeight="1">
      <c r="A312" s="39"/>
      <c r="B312" s="56"/>
      <c r="C312" s="57"/>
      <c r="D312" s="57"/>
      <c r="E312" s="57"/>
      <c r="F312" s="57"/>
      <c r="G312" s="57"/>
      <c r="H312" s="57"/>
      <c r="I312" s="57"/>
      <c r="J312" s="57"/>
      <c r="K312" s="57"/>
      <c r="L312" s="40"/>
      <c r="M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</row>
  </sheetData>
  <autoFilter ref="C87:K311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3_01/113107422"/>
    <hyperlink ref="F96" r:id="rId2" display="https://podminky.urs.cz/item/CS_URS_2023_01/113107431"/>
    <hyperlink ref="F98" r:id="rId3" display="https://podminky.urs.cz/item/CS_URS_2023_01/113107442"/>
    <hyperlink ref="F100" r:id="rId4" display="https://podminky.urs.cz/item/CS_URS_2023_01/113154122"/>
    <hyperlink ref="F104" r:id="rId5" display="https://podminky.urs.cz/item/CS_URS_2023_01/119001405"/>
    <hyperlink ref="F108" r:id="rId6" display="https://podminky.urs.cz/item/CS_URS_2023_01/119001421"/>
    <hyperlink ref="F112" r:id="rId7" display="https://podminky.urs.cz/item/CS_URS_2023_01/119003131"/>
    <hyperlink ref="F116" r:id="rId8" display="https://podminky.urs.cz/item/CS_URS_2023_01/119003132"/>
    <hyperlink ref="F118" r:id="rId9" display="https://podminky.urs.cz/item/CS_URS_2023_01/119004111"/>
    <hyperlink ref="F122" r:id="rId10" display="https://podminky.urs.cz/item/CS_URS_2023_01/119004112"/>
    <hyperlink ref="F124" r:id="rId11" display="https://podminky.urs.cz/item/CS_URS_2023_01/121112003"/>
    <hyperlink ref="F129" r:id="rId12" display="https://podminky.urs.cz/item/CS_URS_2023_01/131151201"/>
    <hyperlink ref="F137" r:id="rId13" display="https://podminky.urs.cz/item/CS_URS_2023_01/131251201"/>
    <hyperlink ref="F141" r:id="rId14" display="https://podminky.urs.cz/item/CS_URS_2023_01/131351201"/>
    <hyperlink ref="F145" r:id="rId15" display="https://podminky.urs.cz/item/CS_URS_2023_01/132154204"/>
    <hyperlink ref="F153" r:id="rId16" display="https://podminky.urs.cz/item/CS_URS_2023_01/132254204"/>
    <hyperlink ref="F157" r:id="rId17" display="https://podminky.urs.cz/item/CS_URS_2023_01/132354204"/>
    <hyperlink ref="F161" r:id="rId18" display="https://podminky.urs.cz/item/CS_URS_2023_01/139001101"/>
    <hyperlink ref="F165" r:id="rId19" display="https://podminky.urs.cz/item/CS_URS_2023_01/151101101"/>
    <hyperlink ref="F169" r:id="rId20" display="https://podminky.urs.cz/item/CS_URS_2023_01/151101111"/>
    <hyperlink ref="F171" r:id="rId21" display="https://podminky.urs.cz/item/CS_URS_2023_01/151101201"/>
    <hyperlink ref="F175" r:id="rId22" display="https://podminky.urs.cz/item/CS_URS_2023_01/151101211"/>
    <hyperlink ref="F177" r:id="rId23" display="https://podminky.urs.cz/item/CS_URS_2023_01/162251102"/>
    <hyperlink ref="F183" r:id="rId24" display="https://podminky.urs.cz/item/CS_URS_2023_01/162251122"/>
    <hyperlink ref="F187" r:id="rId25" display="https://podminky.urs.cz/item/CS_URS_2023_01/162451106"/>
    <hyperlink ref="F194" r:id="rId26" display="https://podminky.urs.cz/item/CS_URS_2023_01/162451126"/>
    <hyperlink ref="F198" r:id="rId27" display="https://podminky.urs.cz/item/CS_URS_2023_01/167151111"/>
    <hyperlink ref="F200" r:id="rId28" display="https://podminky.urs.cz/item/CS_URS_2023_01/167151112"/>
    <hyperlink ref="F202" r:id="rId29" display="https://podminky.urs.cz/item/CS_URS_2023_01/171152501"/>
    <hyperlink ref="F206" r:id="rId30" display="https://podminky.urs.cz/item/CS_URS_2023_01/171201231"/>
    <hyperlink ref="F210" r:id="rId31" display="https://podminky.urs.cz/item/CS_URS_2023_01/171251201"/>
    <hyperlink ref="F214" r:id="rId32" display="https://podminky.urs.cz/item/CS_URS_2023_01/174151101"/>
    <hyperlink ref="F227" r:id="rId33" display="https://podminky.urs.cz/item/CS_URS_2023_01/175151101"/>
    <hyperlink ref="F234" r:id="rId34" display="https://podminky.urs.cz/item/CS_URS_2023_01/181311103"/>
    <hyperlink ref="F239" r:id="rId35" display="https://podminky.urs.cz/item/CS_URS_2023_01/451572111"/>
    <hyperlink ref="F243" r:id="rId36" display="https://podminky.urs.cz/item/CS_URS_2023_01/452311141"/>
    <hyperlink ref="F248" r:id="rId37" display="https://podminky.urs.cz/item/CS_URS_2023_01/566901132"/>
    <hyperlink ref="F252" r:id="rId38" display="https://podminky.urs.cz/item/CS_URS_2023_01/566901161"/>
    <hyperlink ref="F254" r:id="rId39" display="https://podminky.urs.cz/item/CS_URS_2023_01/566901171"/>
    <hyperlink ref="F256" r:id="rId40" display="https://podminky.urs.cz/item/CS_URS_2023_01/572340111"/>
    <hyperlink ref="F260" r:id="rId41" display="https://podminky.urs.cz/item/CS_URS_2023_01/573211111"/>
    <hyperlink ref="F265" r:id="rId42" display="https://podminky.urs.cz/item/CS_URS_2023_01/871161211"/>
    <hyperlink ref="F272" r:id="rId43" display="https://podminky.urs.cz/item/CS_URS_2023_01/879171111"/>
    <hyperlink ref="F274" r:id="rId44" display="https://podminky.urs.cz/item/CS_URS_2023_01/893420101"/>
    <hyperlink ref="F277" r:id="rId45" display="https://podminky.urs.cz/item/CS_URS_2023_01/893420103"/>
    <hyperlink ref="F280" r:id="rId46" display="https://podminky.urs.cz/item/CS_URS_2023_01/899104112"/>
    <hyperlink ref="F283" r:id="rId47" display="https://podminky.urs.cz/item/CS_URS_2023_01/899721111"/>
    <hyperlink ref="F287" r:id="rId48" display="https://podminky.urs.cz/item/CS_URS_2023_01/899722113"/>
    <hyperlink ref="F290" r:id="rId49" display="https://podminky.urs.cz/item/CS_URS_2023_01/997221551"/>
    <hyperlink ref="F292" r:id="rId50" display="https://podminky.urs.cz/item/CS_URS_2023_01/997221559"/>
    <hyperlink ref="F296" r:id="rId51" display="https://podminky.urs.cz/item/CS_URS_2023_01/997221861"/>
    <hyperlink ref="F298" r:id="rId52" display="https://podminky.urs.cz/item/CS_URS_2023_01/997221873"/>
    <hyperlink ref="F300" r:id="rId53" display="https://podminky.urs.cz/item/CS_URS_2023_01/997221875"/>
    <hyperlink ref="F305" r:id="rId54" display="https://podminky.urs.cz/item/CS_URS_2023_01/998276101"/>
    <hyperlink ref="F311" r:id="rId55" display="https://podminky.urs.cz/item/CS_URS_2023_01/998722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6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9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112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3"/>
      <c r="AT3" s="20" t="s">
        <v>22</v>
      </c>
    </row>
    <row r="4" s="1" customFormat="1" ht="24.96" customHeight="1">
      <c r="B4" s="23"/>
      <c r="D4" s="24" t="s">
        <v>127</v>
      </c>
      <c r="L4" s="23"/>
      <c r="M4" s="123" t="s">
        <v>11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33" t="s">
        <v>17</v>
      </c>
      <c r="L6" s="23"/>
    </row>
    <row r="7" s="1" customFormat="1" ht="16.5" customHeight="1">
      <c r="B7" s="23"/>
      <c r="E7" s="124" t="str">
        <f>'Rekapitulace stavby'!K6</f>
        <v>Kanalizace a vodovod Dolní Beřkovice a Podvlčí</v>
      </c>
      <c r="F7" s="33"/>
      <c r="G7" s="33"/>
      <c r="H7" s="33"/>
      <c r="L7" s="23"/>
    </row>
    <row r="8" s="1" customFormat="1" ht="12" customHeight="1">
      <c r="B8" s="23"/>
      <c r="D8" s="33" t="s">
        <v>128</v>
      </c>
      <c r="L8" s="23"/>
    </row>
    <row r="9" s="2" customFormat="1" ht="16.5" customHeight="1">
      <c r="A9" s="39"/>
      <c r="B9" s="40"/>
      <c r="C9" s="39"/>
      <c r="D9" s="39"/>
      <c r="E9" s="124" t="s">
        <v>1805</v>
      </c>
      <c r="F9" s="39"/>
      <c r="G9" s="39"/>
      <c r="H9" s="39"/>
      <c r="I9" s="39"/>
      <c r="J9" s="39"/>
      <c r="K9" s="39"/>
      <c r="L9" s="125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0"/>
      <c r="C10" s="39"/>
      <c r="D10" s="33" t="s">
        <v>130</v>
      </c>
      <c r="E10" s="39"/>
      <c r="F10" s="39"/>
      <c r="G10" s="39"/>
      <c r="H10" s="39"/>
      <c r="I10" s="39"/>
      <c r="J10" s="39"/>
      <c r="K10" s="39"/>
      <c r="L10" s="125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0"/>
      <c r="C11" s="39"/>
      <c r="D11" s="39"/>
      <c r="E11" s="63" t="s">
        <v>1806</v>
      </c>
      <c r="F11" s="39"/>
      <c r="G11" s="39"/>
      <c r="H11" s="39"/>
      <c r="I11" s="39"/>
      <c r="J11" s="39"/>
      <c r="K11" s="39"/>
      <c r="L11" s="125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0"/>
      <c r="C12" s="39"/>
      <c r="D12" s="39"/>
      <c r="E12" s="39"/>
      <c r="F12" s="39"/>
      <c r="G12" s="39"/>
      <c r="H12" s="39"/>
      <c r="I12" s="39"/>
      <c r="J12" s="39"/>
      <c r="K12" s="39"/>
      <c r="L12" s="125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0"/>
      <c r="C13" s="39"/>
      <c r="D13" s="33" t="s">
        <v>19</v>
      </c>
      <c r="E13" s="39"/>
      <c r="F13" s="28" t="s">
        <v>110</v>
      </c>
      <c r="G13" s="39"/>
      <c r="H13" s="39"/>
      <c r="I13" s="33" t="s">
        <v>21</v>
      </c>
      <c r="J13" s="28" t="s">
        <v>22</v>
      </c>
      <c r="K13" s="39"/>
      <c r="L13" s="125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0"/>
      <c r="C14" s="39"/>
      <c r="D14" s="33" t="s">
        <v>23</v>
      </c>
      <c r="E14" s="39"/>
      <c r="F14" s="28" t="s">
        <v>24</v>
      </c>
      <c r="G14" s="39"/>
      <c r="H14" s="39"/>
      <c r="I14" s="33" t="s">
        <v>25</v>
      </c>
      <c r="J14" s="65" t="str">
        <f>'Rekapitulace stavby'!AN8</f>
        <v>18. 4. 2023</v>
      </c>
      <c r="K14" s="39"/>
      <c r="L14" s="125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0"/>
      <c r="C15" s="39"/>
      <c r="D15" s="39"/>
      <c r="E15" s="39"/>
      <c r="F15" s="39"/>
      <c r="G15" s="39"/>
      <c r="H15" s="39"/>
      <c r="I15" s="39"/>
      <c r="J15" s="39"/>
      <c r="K15" s="39"/>
      <c r="L15" s="125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0"/>
      <c r="C16" s="39"/>
      <c r="D16" s="33" t="s">
        <v>27</v>
      </c>
      <c r="E16" s="39"/>
      <c r="F16" s="39"/>
      <c r="G16" s="39"/>
      <c r="H16" s="39"/>
      <c r="I16" s="33" t="s">
        <v>28</v>
      </c>
      <c r="J16" s="28" t="s">
        <v>3</v>
      </c>
      <c r="K16" s="39"/>
      <c r="L16" s="125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0"/>
      <c r="C17" s="39"/>
      <c r="D17" s="39"/>
      <c r="E17" s="28" t="s">
        <v>29</v>
      </c>
      <c r="F17" s="39"/>
      <c r="G17" s="39"/>
      <c r="H17" s="39"/>
      <c r="I17" s="33" t="s">
        <v>30</v>
      </c>
      <c r="J17" s="28" t="s">
        <v>3</v>
      </c>
      <c r="K17" s="39"/>
      <c r="L17" s="125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0"/>
      <c r="C18" s="39"/>
      <c r="D18" s="39"/>
      <c r="E18" s="39"/>
      <c r="F18" s="39"/>
      <c r="G18" s="39"/>
      <c r="H18" s="39"/>
      <c r="I18" s="39"/>
      <c r="J18" s="39"/>
      <c r="K18" s="39"/>
      <c r="L18" s="125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0"/>
      <c r="C19" s="39"/>
      <c r="D19" s="33" t="s">
        <v>31</v>
      </c>
      <c r="E19" s="39"/>
      <c r="F19" s="39"/>
      <c r="G19" s="39"/>
      <c r="H19" s="39"/>
      <c r="I19" s="33" t="s">
        <v>28</v>
      </c>
      <c r="J19" s="34" t="str">
        <f>'Rekapitulace stavby'!AN13</f>
        <v>Vyplň údaj</v>
      </c>
      <c r="K19" s="39"/>
      <c r="L19" s="125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0"/>
      <c r="C20" s="39"/>
      <c r="D20" s="39"/>
      <c r="E20" s="34" t="str">
        <f>'Rekapitulace stavby'!E14</f>
        <v>Vyplň údaj</v>
      </c>
      <c r="F20" s="28"/>
      <c r="G20" s="28"/>
      <c r="H20" s="28"/>
      <c r="I20" s="33" t="s">
        <v>30</v>
      </c>
      <c r="J20" s="34" t="str">
        <f>'Rekapitulace stavby'!AN14</f>
        <v>Vyplň údaj</v>
      </c>
      <c r="K20" s="39"/>
      <c r="L20" s="125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0"/>
      <c r="C21" s="39"/>
      <c r="D21" s="39"/>
      <c r="E21" s="39"/>
      <c r="F21" s="39"/>
      <c r="G21" s="39"/>
      <c r="H21" s="39"/>
      <c r="I21" s="39"/>
      <c r="J21" s="39"/>
      <c r="K21" s="39"/>
      <c r="L21" s="125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0"/>
      <c r="C22" s="39"/>
      <c r="D22" s="33" t="s">
        <v>33</v>
      </c>
      <c r="E22" s="39"/>
      <c r="F22" s="39"/>
      <c r="G22" s="39"/>
      <c r="H22" s="39"/>
      <c r="I22" s="33" t="s">
        <v>28</v>
      </c>
      <c r="J22" s="28" t="s">
        <v>34</v>
      </c>
      <c r="K22" s="39"/>
      <c r="L22" s="125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0"/>
      <c r="C23" s="39"/>
      <c r="D23" s="39"/>
      <c r="E23" s="28" t="s">
        <v>35</v>
      </c>
      <c r="F23" s="39"/>
      <c r="G23" s="39"/>
      <c r="H23" s="39"/>
      <c r="I23" s="33" t="s">
        <v>30</v>
      </c>
      <c r="J23" s="28" t="s">
        <v>3</v>
      </c>
      <c r="K23" s="39"/>
      <c r="L23" s="125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0"/>
      <c r="C24" s="39"/>
      <c r="D24" s="39"/>
      <c r="E24" s="39"/>
      <c r="F24" s="39"/>
      <c r="G24" s="39"/>
      <c r="H24" s="39"/>
      <c r="I24" s="39"/>
      <c r="J24" s="39"/>
      <c r="K24" s="39"/>
      <c r="L24" s="125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0"/>
      <c r="C25" s="39"/>
      <c r="D25" s="33" t="s">
        <v>37</v>
      </c>
      <c r="E25" s="39"/>
      <c r="F25" s="39"/>
      <c r="G25" s="39"/>
      <c r="H25" s="39"/>
      <c r="I25" s="33" t="s">
        <v>28</v>
      </c>
      <c r="J25" s="28" t="str">
        <f>IF('Rekapitulace stavby'!AN19="","",'Rekapitulace stavby'!AN19)</f>
        <v/>
      </c>
      <c r="K25" s="39"/>
      <c r="L25" s="125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0"/>
      <c r="C26" s="39"/>
      <c r="D26" s="39"/>
      <c r="E26" s="28" t="str">
        <f>IF('Rekapitulace stavby'!E20="","",'Rekapitulace stavby'!E20)</f>
        <v xml:space="preserve"> </v>
      </c>
      <c r="F26" s="39"/>
      <c r="G26" s="39"/>
      <c r="H26" s="39"/>
      <c r="I26" s="33" t="s">
        <v>30</v>
      </c>
      <c r="J26" s="28" t="str">
        <f>IF('Rekapitulace stavby'!AN20="","",'Rekapitulace stavby'!AN20)</f>
        <v/>
      </c>
      <c r="K26" s="39"/>
      <c r="L26" s="125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0"/>
      <c r="C27" s="39"/>
      <c r="D27" s="39"/>
      <c r="E27" s="39"/>
      <c r="F27" s="39"/>
      <c r="G27" s="39"/>
      <c r="H27" s="39"/>
      <c r="I27" s="39"/>
      <c r="J27" s="39"/>
      <c r="K27" s="39"/>
      <c r="L27" s="125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0"/>
      <c r="C28" s="39"/>
      <c r="D28" s="33" t="s">
        <v>38</v>
      </c>
      <c r="E28" s="39"/>
      <c r="F28" s="39"/>
      <c r="G28" s="39"/>
      <c r="H28" s="39"/>
      <c r="I28" s="39"/>
      <c r="J28" s="39"/>
      <c r="K28" s="39"/>
      <c r="L28" s="125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47.25" customHeight="1">
      <c r="A29" s="126"/>
      <c r="B29" s="127"/>
      <c r="C29" s="126"/>
      <c r="D29" s="126"/>
      <c r="E29" s="37" t="s">
        <v>39</v>
      </c>
      <c r="F29" s="37"/>
      <c r="G29" s="37"/>
      <c r="H29" s="37"/>
      <c r="I29" s="126"/>
      <c r="J29" s="126"/>
      <c r="K29" s="126"/>
      <c r="L29" s="128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</row>
    <row r="30" s="2" customFormat="1" ht="6.96" customHeight="1">
      <c r="A30" s="39"/>
      <c r="B30" s="40"/>
      <c r="C30" s="39"/>
      <c r="D30" s="39"/>
      <c r="E30" s="39"/>
      <c r="F30" s="39"/>
      <c r="G30" s="39"/>
      <c r="H30" s="39"/>
      <c r="I30" s="39"/>
      <c r="J30" s="39"/>
      <c r="K30" s="39"/>
      <c r="L30" s="125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0"/>
      <c r="C31" s="39"/>
      <c r="D31" s="85"/>
      <c r="E31" s="85"/>
      <c r="F31" s="85"/>
      <c r="G31" s="85"/>
      <c r="H31" s="85"/>
      <c r="I31" s="85"/>
      <c r="J31" s="85"/>
      <c r="K31" s="85"/>
      <c r="L31" s="125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0"/>
      <c r="C32" s="39"/>
      <c r="D32" s="129" t="s">
        <v>40</v>
      </c>
      <c r="E32" s="39"/>
      <c r="F32" s="39"/>
      <c r="G32" s="39"/>
      <c r="H32" s="39"/>
      <c r="I32" s="39"/>
      <c r="J32" s="91">
        <f>ROUND(J92, 2)</f>
        <v>0</v>
      </c>
      <c r="K32" s="39"/>
      <c r="L32" s="125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0"/>
      <c r="C33" s="39"/>
      <c r="D33" s="85"/>
      <c r="E33" s="85"/>
      <c r="F33" s="85"/>
      <c r="G33" s="85"/>
      <c r="H33" s="85"/>
      <c r="I33" s="85"/>
      <c r="J33" s="85"/>
      <c r="K33" s="85"/>
      <c r="L33" s="125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0"/>
      <c r="C34" s="39"/>
      <c r="D34" s="39"/>
      <c r="E34" s="39"/>
      <c r="F34" s="44" t="s">
        <v>42</v>
      </c>
      <c r="G34" s="39"/>
      <c r="H34" s="39"/>
      <c r="I34" s="44" t="s">
        <v>41</v>
      </c>
      <c r="J34" s="44" t="s">
        <v>43</v>
      </c>
      <c r="K34" s="39"/>
      <c r="L34" s="125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0"/>
      <c r="C35" s="39"/>
      <c r="D35" s="130" t="s">
        <v>44</v>
      </c>
      <c r="E35" s="33" t="s">
        <v>45</v>
      </c>
      <c r="F35" s="131">
        <f>ROUND((SUM(BE92:BE439)),  2)</f>
        <v>0</v>
      </c>
      <c r="G35" s="39"/>
      <c r="H35" s="39"/>
      <c r="I35" s="132">
        <v>0.20999999999999999</v>
      </c>
      <c r="J35" s="131">
        <f>ROUND(((SUM(BE92:BE439))*I35),  2)</f>
        <v>0</v>
      </c>
      <c r="K35" s="39"/>
      <c r="L35" s="125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0"/>
      <c r="C36" s="39"/>
      <c r="D36" s="39"/>
      <c r="E36" s="33" t="s">
        <v>46</v>
      </c>
      <c r="F36" s="131">
        <f>ROUND((SUM(BF92:BF439)),  2)</f>
        <v>0</v>
      </c>
      <c r="G36" s="39"/>
      <c r="H36" s="39"/>
      <c r="I36" s="132">
        <v>0.14999999999999999</v>
      </c>
      <c r="J36" s="131">
        <f>ROUND(((SUM(BF92:BF439))*I36),  2)</f>
        <v>0</v>
      </c>
      <c r="K36" s="39"/>
      <c r="L36" s="125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0"/>
      <c r="C37" s="39"/>
      <c r="D37" s="39"/>
      <c r="E37" s="33" t="s">
        <v>47</v>
      </c>
      <c r="F37" s="131">
        <f>ROUND((SUM(BG92:BG439)),  2)</f>
        <v>0</v>
      </c>
      <c r="G37" s="39"/>
      <c r="H37" s="39"/>
      <c r="I37" s="132">
        <v>0.20999999999999999</v>
      </c>
      <c r="J37" s="131">
        <f>0</f>
        <v>0</v>
      </c>
      <c r="K37" s="39"/>
      <c r="L37" s="125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0"/>
      <c r="C38" s="39"/>
      <c r="D38" s="39"/>
      <c r="E38" s="33" t="s">
        <v>48</v>
      </c>
      <c r="F38" s="131">
        <f>ROUND((SUM(BH92:BH439)),  2)</f>
        <v>0</v>
      </c>
      <c r="G38" s="39"/>
      <c r="H38" s="39"/>
      <c r="I38" s="132">
        <v>0.14999999999999999</v>
      </c>
      <c r="J38" s="131">
        <f>0</f>
        <v>0</v>
      </c>
      <c r="K38" s="39"/>
      <c r="L38" s="125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0"/>
      <c r="C39" s="39"/>
      <c r="D39" s="39"/>
      <c r="E39" s="33" t="s">
        <v>49</v>
      </c>
      <c r="F39" s="131">
        <f>ROUND((SUM(BI92:BI439)),  2)</f>
        <v>0</v>
      </c>
      <c r="G39" s="39"/>
      <c r="H39" s="39"/>
      <c r="I39" s="132">
        <v>0</v>
      </c>
      <c r="J39" s="131">
        <f>0</f>
        <v>0</v>
      </c>
      <c r="K39" s="39"/>
      <c r="L39" s="125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0"/>
      <c r="C40" s="39"/>
      <c r="D40" s="39"/>
      <c r="E40" s="39"/>
      <c r="F40" s="39"/>
      <c r="G40" s="39"/>
      <c r="H40" s="39"/>
      <c r="I40" s="39"/>
      <c r="J40" s="39"/>
      <c r="K40" s="39"/>
      <c r="L40" s="125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0"/>
      <c r="C41" s="133"/>
      <c r="D41" s="134" t="s">
        <v>50</v>
      </c>
      <c r="E41" s="77"/>
      <c r="F41" s="77"/>
      <c r="G41" s="135" t="s">
        <v>51</v>
      </c>
      <c r="H41" s="136" t="s">
        <v>52</v>
      </c>
      <c r="I41" s="77"/>
      <c r="J41" s="137">
        <f>SUM(J32:J39)</f>
        <v>0</v>
      </c>
      <c r="K41" s="138"/>
      <c r="L41" s="125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125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6" s="2" customFormat="1" ht="6.96" customHeight="1">
      <c r="A46" s="39"/>
      <c r="B46" s="58"/>
      <c r="C46" s="59"/>
      <c r="D46" s="59"/>
      <c r="E46" s="59"/>
      <c r="F46" s="59"/>
      <c r="G46" s="59"/>
      <c r="H46" s="59"/>
      <c r="I46" s="59"/>
      <c r="J46" s="59"/>
      <c r="K46" s="59"/>
      <c r="L46" s="125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="2" customFormat="1" ht="24.96" customHeight="1">
      <c r="A47" s="39"/>
      <c r="B47" s="40"/>
      <c r="C47" s="24" t="s">
        <v>132</v>
      </c>
      <c r="D47" s="39"/>
      <c r="E47" s="39"/>
      <c r="F47" s="39"/>
      <c r="G47" s="39"/>
      <c r="H47" s="39"/>
      <c r="I47" s="39"/>
      <c r="J47" s="39"/>
      <c r="K47" s="39"/>
      <c r="L47" s="125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="2" customFormat="1" ht="6.96" customHeight="1">
      <c r="A48" s="39"/>
      <c r="B48" s="40"/>
      <c r="C48" s="39"/>
      <c r="D48" s="39"/>
      <c r="E48" s="39"/>
      <c r="F48" s="39"/>
      <c r="G48" s="39"/>
      <c r="H48" s="39"/>
      <c r="I48" s="39"/>
      <c r="J48" s="39"/>
      <c r="K48" s="39"/>
      <c r="L48" s="125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="2" customFormat="1" ht="12" customHeight="1">
      <c r="A49" s="39"/>
      <c r="B49" s="40"/>
      <c r="C49" s="33" t="s">
        <v>17</v>
      </c>
      <c r="D49" s="39"/>
      <c r="E49" s="39"/>
      <c r="F49" s="39"/>
      <c r="G49" s="39"/>
      <c r="H49" s="39"/>
      <c r="I49" s="39"/>
      <c r="J49" s="39"/>
      <c r="K49" s="39"/>
      <c r="L49" s="125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="2" customFormat="1" ht="16.5" customHeight="1">
      <c r="A50" s="39"/>
      <c r="B50" s="40"/>
      <c r="C50" s="39"/>
      <c r="D50" s="39"/>
      <c r="E50" s="124" t="str">
        <f>E7</f>
        <v>Kanalizace a vodovod Dolní Beřkovice a Podvlčí</v>
      </c>
      <c r="F50" s="33"/>
      <c r="G50" s="33"/>
      <c r="H50" s="33"/>
      <c r="I50" s="39"/>
      <c r="J50" s="39"/>
      <c r="K50" s="39"/>
      <c r="L50" s="125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</row>
    <row r="51" s="1" customFormat="1" ht="12" customHeight="1">
      <c r="B51" s="23"/>
      <c r="C51" s="33" t="s">
        <v>128</v>
      </c>
      <c r="L51" s="23"/>
    </row>
    <row r="52" s="2" customFormat="1" ht="16.5" customHeight="1">
      <c r="A52" s="39"/>
      <c r="B52" s="40"/>
      <c r="C52" s="39"/>
      <c r="D52" s="39"/>
      <c r="E52" s="124" t="s">
        <v>1805</v>
      </c>
      <c r="F52" s="39"/>
      <c r="G52" s="39"/>
      <c r="H52" s="39"/>
      <c r="I52" s="39"/>
      <c r="J52" s="39"/>
      <c r="K52" s="39"/>
      <c r="L52" s="125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</row>
    <row r="53" s="2" customFormat="1" ht="12" customHeight="1">
      <c r="A53" s="39"/>
      <c r="B53" s="40"/>
      <c r="C53" s="33" t="s">
        <v>130</v>
      </c>
      <c r="D53" s="39"/>
      <c r="E53" s="39"/>
      <c r="F53" s="39"/>
      <c r="G53" s="39"/>
      <c r="H53" s="39"/>
      <c r="I53" s="39"/>
      <c r="J53" s="39"/>
      <c r="K53" s="39"/>
      <c r="L53" s="125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</row>
    <row r="54" s="2" customFormat="1" ht="16.5" customHeight="1">
      <c r="A54" s="39"/>
      <c r="B54" s="40"/>
      <c r="C54" s="39"/>
      <c r="D54" s="39"/>
      <c r="E54" s="63" t="str">
        <f>E11</f>
        <v>IO 03.1 - Řad A</v>
      </c>
      <c r="F54" s="39"/>
      <c r="G54" s="39"/>
      <c r="H54" s="39"/>
      <c r="I54" s="39"/>
      <c r="J54" s="39"/>
      <c r="K54" s="39"/>
      <c r="L54" s="125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</row>
    <row r="55" s="2" customFormat="1" ht="6.96" customHeight="1">
      <c r="A55" s="39"/>
      <c r="B55" s="40"/>
      <c r="C55" s="39"/>
      <c r="D55" s="39"/>
      <c r="E55" s="39"/>
      <c r="F55" s="39"/>
      <c r="G55" s="39"/>
      <c r="H55" s="39"/>
      <c r="I55" s="39"/>
      <c r="J55" s="39"/>
      <c r="K55" s="39"/>
      <c r="L55" s="125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</row>
    <row r="56" s="2" customFormat="1" ht="12" customHeight="1">
      <c r="A56" s="39"/>
      <c r="B56" s="40"/>
      <c r="C56" s="33" t="s">
        <v>23</v>
      </c>
      <c r="D56" s="39"/>
      <c r="E56" s="39"/>
      <c r="F56" s="28" t="str">
        <f>F14</f>
        <v xml:space="preserve"> </v>
      </c>
      <c r="G56" s="39"/>
      <c r="H56" s="39"/>
      <c r="I56" s="33" t="s">
        <v>25</v>
      </c>
      <c r="J56" s="65" t="str">
        <f>IF(J14="","",J14)</f>
        <v>18. 4. 2023</v>
      </c>
      <c r="K56" s="39"/>
      <c r="L56" s="125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</row>
    <row r="57" s="2" customFormat="1" ht="6.96" customHeight="1">
      <c r="A57" s="39"/>
      <c r="B57" s="40"/>
      <c r="C57" s="39"/>
      <c r="D57" s="39"/>
      <c r="E57" s="39"/>
      <c r="F57" s="39"/>
      <c r="G57" s="39"/>
      <c r="H57" s="39"/>
      <c r="I57" s="39"/>
      <c r="J57" s="39"/>
      <c r="K57" s="39"/>
      <c r="L57" s="125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</row>
    <row r="58" s="2" customFormat="1" ht="40.05" customHeight="1">
      <c r="A58" s="39"/>
      <c r="B58" s="40"/>
      <c r="C58" s="33" t="s">
        <v>27</v>
      </c>
      <c r="D58" s="39"/>
      <c r="E58" s="39"/>
      <c r="F58" s="28" t="str">
        <f>E17</f>
        <v>Obec Dolní Beřkovice, Kláštěrní 110, 27701</v>
      </c>
      <c r="G58" s="39"/>
      <c r="H58" s="39"/>
      <c r="I58" s="33" t="s">
        <v>33</v>
      </c>
      <c r="J58" s="37" t="str">
        <f>E23</f>
        <v>VHS PROJEKT s.r.o., Přemyslova 153, Kralupy n.Vlt.</v>
      </c>
      <c r="K58" s="39"/>
      <c r="L58" s="125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</row>
    <row r="59" s="2" customFormat="1" ht="15.15" customHeight="1">
      <c r="A59" s="39"/>
      <c r="B59" s="40"/>
      <c r="C59" s="33" t="s">
        <v>31</v>
      </c>
      <c r="D59" s="39"/>
      <c r="E59" s="39"/>
      <c r="F59" s="28" t="str">
        <f>IF(E20="","",E20)</f>
        <v>Vyplň údaj</v>
      </c>
      <c r="G59" s="39"/>
      <c r="H59" s="39"/>
      <c r="I59" s="33" t="s">
        <v>37</v>
      </c>
      <c r="J59" s="37" t="str">
        <f>E26</f>
        <v xml:space="preserve"> </v>
      </c>
      <c r="K59" s="39"/>
      <c r="L59" s="125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</row>
    <row r="60" s="2" customFormat="1" ht="10.32" customHeight="1">
      <c r="A60" s="39"/>
      <c r="B60" s="40"/>
      <c r="C60" s="39"/>
      <c r="D60" s="39"/>
      <c r="E60" s="39"/>
      <c r="F60" s="39"/>
      <c r="G60" s="39"/>
      <c r="H60" s="39"/>
      <c r="I60" s="39"/>
      <c r="J60" s="39"/>
      <c r="K60" s="39"/>
      <c r="L60" s="125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</row>
    <row r="61" s="2" customFormat="1" ht="29.28" customHeight="1">
      <c r="A61" s="39"/>
      <c r="B61" s="40"/>
      <c r="C61" s="139" t="s">
        <v>133</v>
      </c>
      <c r="D61" s="133"/>
      <c r="E61" s="133"/>
      <c r="F61" s="133"/>
      <c r="G61" s="133"/>
      <c r="H61" s="133"/>
      <c r="I61" s="133"/>
      <c r="J61" s="140" t="s">
        <v>134</v>
      </c>
      <c r="K61" s="133"/>
      <c r="L61" s="125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 s="2" customFormat="1" ht="10.32" customHeight="1">
      <c r="A62" s="39"/>
      <c r="B62" s="40"/>
      <c r="C62" s="39"/>
      <c r="D62" s="39"/>
      <c r="E62" s="39"/>
      <c r="F62" s="39"/>
      <c r="G62" s="39"/>
      <c r="H62" s="39"/>
      <c r="I62" s="39"/>
      <c r="J62" s="39"/>
      <c r="K62" s="39"/>
      <c r="L62" s="125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</row>
    <row r="63" s="2" customFormat="1" ht="22.8" customHeight="1">
      <c r="A63" s="39"/>
      <c r="B63" s="40"/>
      <c r="C63" s="141" t="s">
        <v>72</v>
      </c>
      <c r="D63" s="39"/>
      <c r="E63" s="39"/>
      <c r="F63" s="39"/>
      <c r="G63" s="39"/>
      <c r="H63" s="39"/>
      <c r="I63" s="39"/>
      <c r="J63" s="91">
        <f>J92</f>
        <v>0</v>
      </c>
      <c r="K63" s="39"/>
      <c r="L63" s="125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U63" s="20" t="s">
        <v>135</v>
      </c>
    </row>
    <row r="64" s="9" customFormat="1" ht="24.96" customHeight="1">
      <c r="A64" s="9"/>
      <c r="B64" s="142"/>
      <c r="C64" s="9"/>
      <c r="D64" s="143" t="s">
        <v>136</v>
      </c>
      <c r="E64" s="144"/>
      <c r="F64" s="144"/>
      <c r="G64" s="144"/>
      <c r="H64" s="144"/>
      <c r="I64" s="144"/>
      <c r="J64" s="145">
        <f>J93</f>
        <v>0</v>
      </c>
      <c r="K64" s="9"/>
      <c r="L64" s="14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46"/>
      <c r="C65" s="10"/>
      <c r="D65" s="147" t="s">
        <v>137</v>
      </c>
      <c r="E65" s="148"/>
      <c r="F65" s="148"/>
      <c r="G65" s="148"/>
      <c r="H65" s="148"/>
      <c r="I65" s="148"/>
      <c r="J65" s="149">
        <f>J94</f>
        <v>0</v>
      </c>
      <c r="K65" s="10"/>
      <c r="L65" s="14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46"/>
      <c r="C66" s="10"/>
      <c r="D66" s="147" t="s">
        <v>138</v>
      </c>
      <c r="E66" s="148"/>
      <c r="F66" s="148"/>
      <c r="G66" s="148"/>
      <c r="H66" s="148"/>
      <c r="I66" s="148"/>
      <c r="J66" s="149">
        <f>J248</f>
        <v>0</v>
      </c>
      <c r="K66" s="10"/>
      <c r="L66" s="14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46"/>
      <c r="C67" s="10"/>
      <c r="D67" s="147" t="s">
        <v>649</v>
      </c>
      <c r="E67" s="148"/>
      <c r="F67" s="148"/>
      <c r="G67" s="148"/>
      <c r="H67" s="148"/>
      <c r="I67" s="148"/>
      <c r="J67" s="149">
        <f>J275</f>
        <v>0</v>
      </c>
      <c r="K67" s="10"/>
      <c r="L67" s="14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46"/>
      <c r="C68" s="10"/>
      <c r="D68" s="147" t="s">
        <v>139</v>
      </c>
      <c r="E68" s="148"/>
      <c r="F68" s="148"/>
      <c r="G68" s="148"/>
      <c r="H68" s="148"/>
      <c r="I68" s="148"/>
      <c r="J68" s="149">
        <f>J292</f>
        <v>0</v>
      </c>
      <c r="K68" s="10"/>
      <c r="L68" s="14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46"/>
      <c r="C69" s="10"/>
      <c r="D69" s="147" t="s">
        <v>650</v>
      </c>
      <c r="E69" s="148"/>
      <c r="F69" s="148"/>
      <c r="G69" s="148"/>
      <c r="H69" s="148"/>
      <c r="I69" s="148"/>
      <c r="J69" s="149">
        <f>J422</f>
        <v>0</v>
      </c>
      <c r="K69" s="10"/>
      <c r="L69" s="14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46"/>
      <c r="C70" s="10"/>
      <c r="D70" s="147" t="s">
        <v>140</v>
      </c>
      <c r="E70" s="148"/>
      <c r="F70" s="148"/>
      <c r="G70" s="148"/>
      <c r="H70" s="148"/>
      <c r="I70" s="148"/>
      <c r="J70" s="149">
        <f>J437</f>
        <v>0</v>
      </c>
      <c r="K70" s="10"/>
      <c r="L70" s="14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39"/>
      <c r="B71" s="40"/>
      <c r="C71" s="39"/>
      <c r="D71" s="39"/>
      <c r="E71" s="39"/>
      <c r="F71" s="39"/>
      <c r="G71" s="39"/>
      <c r="H71" s="39"/>
      <c r="I71" s="39"/>
      <c r="J71" s="39"/>
      <c r="K71" s="39"/>
      <c r="L71" s="125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</row>
    <row r="72" s="2" customFormat="1" ht="6.96" customHeight="1">
      <c r="A72" s="39"/>
      <c r="B72" s="56"/>
      <c r="C72" s="57"/>
      <c r="D72" s="57"/>
      <c r="E72" s="57"/>
      <c r="F72" s="57"/>
      <c r="G72" s="57"/>
      <c r="H72" s="57"/>
      <c r="I72" s="57"/>
      <c r="J72" s="57"/>
      <c r="K72" s="57"/>
      <c r="L72" s="125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</row>
    <row r="76" s="2" customFormat="1" ht="6.96" customHeight="1">
      <c r="A76" s="39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5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24.96" customHeight="1">
      <c r="A77" s="39"/>
      <c r="B77" s="40"/>
      <c r="C77" s="24" t="s">
        <v>141</v>
      </c>
      <c r="D77" s="39"/>
      <c r="E77" s="39"/>
      <c r="F77" s="39"/>
      <c r="G77" s="39"/>
      <c r="H77" s="39"/>
      <c r="I77" s="39"/>
      <c r="J77" s="39"/>
      <c r="K77" s="39"/>
      <c r="L77" s="125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78" s="2" customFormat="1" ht="6.96" customHeight="1">
      <c r="A78" s="39"/>
      <c r="B78" s="40"/>
      <c r="C78" s="39"/>
      <c r="D78" s="39"/>
      <c r="E78" s="39"/>
      <c r="F78" s="39"/>
      <c r="G78" s="39"/>
      <c r="H78" s="39"/>
      <c r="I78" s="39"/>
      <c r="J78" s="39"/>
      <c r="K78" s="39"/>
      <c r="L78" s="125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</row>
    <row r="79" s="2" customFormat="1" ht="12" customHeight="1">
      <c r="A79" s="39"/>
      <c r="B79" s="40"/>
      <c r="C79" s="33" t="s">
        <v>17</v>
      </c>
      <c r="D79" s="39"/>
      <c r="E79" s="39"/>
      <c r="F79" s="39"/>
      <c r="G79" s="39"/>
      <c r="H79" s="39"/>
      <c r="I79" s="39"/>
      <c r="J79" s="39"/>
      <c r="K79" s="39"/>
      <c r="L79" s="125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</row>
    <row r="80" s="2" customFormat="1" ht="16.5" customHeight="1">
      <c r="A80" s="39"/>
      <c r="B80" s="40"/>
      <c r="C80" s="39"/>
      <c r="D80" s="39"/>
      <c r="E80" s="124" t="str">
        <f>E7</f>
        <v>Kanalizace a vodovod Dolní Beřkovice a Podvlčí</v>
      </c>
      <c r="F80" s="33"/>
      <c r="G80" s="33"/>
      <c r="H80" s="33"/>
      <c r="I80" s="39"/>
      <c r="J80" s="39"/>
      <c r="K80" s="39"/>
      <c r="L80" s="125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</row>
    <row r="81" s="1" customFormat="1" ht="12" customHeight="1">
      <c r="B81" s="23"/>
      <c r="C81" s="33" t="s">
        <v>128</v>
      </c>
      <c r="L81" s="23"/>
    </row>
    <row r="82" s="2" customFormat="1" ht="16.5" customHeight="1">
      <c r="A82" s="39"/>
      <c r="B82" s="40"/>
      <c r="C82" s="39"/>
      <c r="D82" s="39"/>
      <c r="E82" s="124" t="s">
        <v>1805</v>
      </c>
      <c r="F82" s="39"/>
      <c r="G82" s="39"/>
      <c r="H82" s="39"/>
      <c r="I82" s="39"/>
      <c r="J82" s="39"/>
      <c r="K82" s="39"/>
      <c r="L82" s="125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12" customHeight="1">
      <c r="A83" s="39"/>
      <c r="B83" s="40"/>
      <c r="C83" s="33" t="s">
        <v>130</v>
      </c>
      <c r="D83" s="39"/>
      <c r="E83" s="39"/>
      <c r="F83" s="39"/>
      <c r="G83" s="39"/>
      <c r="H83" s="39"/>
      <c r="I83" s="39"/>
      <c r="J83" s="39"/>
      <c r="K83" s="39"/>
      <c r="L83" s="125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6.5" customHeight="1">
      <c r="A84" s="39"/>
      <c r="B84" s="40"/>
      <c r="C84" s="39"/>
      <c r="D84" s="39"/>
      <c r="E84" s="63" t="str">
        <f>E11</f>
        <v>IO 03.1 - Řad A</v>
      </c>
      <c r="F84" s="39"/>
      <c r="G84" s="39"/>
      <c r="H84" s="39"/>
      <c r="I84" s="39"/>
      <c r="J84" s="39"/>
      <c r="K84" s="39"/>
      <c r="L84" s="125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6.96" customHeight="1">
      <c r="A85" s="39"/>
      <c r="B85" s="40"/>
      <c r="C85" s="39"/>
      <c r="D85" s="39"/>
      <c r="E85" s="39"/>
      <c r="F85" s="39"/>
      <c r="G85" s="39"/>
      <c r="H85" s="39"/>
      <c r="I85" s="39"/>
      <c r="J85" s="39"/>
      <c r="K85" s="39"/>
      <c r="L85" s="125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23</v>
      </c>
      <c r="D86" s="39"/>
      <c r="E86" s="39"/>
      <c r="F86" s="28" t="str">
        <f>F14</f>
        <v xml:space="preserve"> </v>
      </c>
      <c r="G86" s="39"/>
      <c r="H86" s="39"/>
      <c r="I86" s="33" t="s">
        <v>25</v>
      </c>
      <c r="J86" s="65" t="str">
        <f>IF(J14="","",J14)</f>
        <v>18. 4. 2023</v>
      </c>
      <c r="K86" s="39"/>
      <c r="L86" s="125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6.96" customHeight="1">
      <c r="A87" s="39"/>
      <c r="B87" s="40"/>
      <c r="C87" s="39"/>
      <c r="D87" s="39"/>
      <c r="E87" s="39"/>
      <c r="F87" s="39"/>
      <c r="G87" s="39"/>
      <c r="H87" s="39"/>
      <c r="I87" s="39"/>
      <c r="J87" s="39"/>
      <c r="K87" s="39"/>
      <c r="L87" s="125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40.05" customHeight="1">
      <c r="A88" s="39"/>
      <c r="B88" s="40"/>
      <c r="C88" s="33" t="s">
        <v>27</v>
      </c>
      <c r="D88" s="39"/>
      <c r="E88" s="39"/>
      <c r="F88" s="28" t="str">
        <f>E17</f>
        <v>Obec Dolní Beřkovice, Kláštěrní 110, 27701</v>
      </c>
      <c r="G88" s="39"/>
      <c r="H88" s="39"/>
      <c r="I88" s="33" t="s">
        <v>33</v>
      </c>
      <c r="J88" s="37" t="str">
        <f>E23</f>
        <v>VHS PROJEKT s.r.o., Přemyslova 153, Kralupy n.Vlt.</v>
      </c>
      <c r="K88" s="39"/>
      <c r="L88" s="125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15" customHeight="1">
      <c r="A89" s="39"/>
      <c r="B89" s="40"/>
      <c r="C89" s="33" t="s">
        <v>31</v>
      </c>
      <c r="D89" s="39"/>
      <c r="E89" s="39"/>
      <c r="F89" s="28" t="str">
        <f>IF(E20="","",E20)</f>
        <v>Vyplň údaj</v>
      </c>
      <c r="G89" s="39"/>
      <c r="H89" s="39"/>
      <c r="I89" s="33" t="s">
        <v>37</v>
      </c>
      <c r="J89" s="37" t="str">
        <f>E26</f>
        <v xml:space="preserve"> </v>
      </c>
      <c r="K89" s="39"/>
      <c r="L89" s="125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0.32" customHeight="1">
      <c r="A90" s="39"/>
      <c r="B90" s="40"/>
      <c r="C90" s="39"/>
      <c r="D90" s="39"/>
      <c r="E90" s="39"/>
      <c r="F90" s="39"/>
      <c r="G90" s="39"/>
      <c r="H90" s="39"/>
      <c r="I90" s="39"/>
      <c r="J90" s="39"/>
      <c r="K90" s="39"/>
      <c r="L90" s="125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11" customFormat="1" ht="29.28" customHeight="1">
      <c r="A91" s="150"/>
      <c r="B91" s="151"/>
      <c r="C91" s="152" t="s">
        <v>142</v>
      </c>
      <c r="D91" s="153" t="s">
        <v>59</v>
      </c>
      <c r="E91" s="153" t="s">
        <v>55</v>
      </c>
      <c r="F91" s="153" t="s">
        <v>56</v>
      </c>
      <c r="G91" s="153" t="s">
        <v>143</v>
      </c>
      <c r="H91" s="153" t="s">
        <v>144</v>
      </c>
      <c r="I91" s="153" t="s">
        <v>145</v>
      </c>
      <c r="J91" s="153" t="s">
        <v>134</v>
      </c>
      <c r="K91" s="154" t="s">
        <v>146</v>
      </c>
      <c r="L91" s="155"/>
      <c r="M91" s="81" t="s">
        <v>3</v>
      </c>
      <c r="N91" s="82" t="s">
        <v>44</v>
      </c>
      <c r="O91" s="82" t="s">
        <v>147</v>
      </c>
      <c r="P91" s="82" t="s">
        <v>148</v>
      </c>
      <c r="Q91" s="82" t="s">
        <v>149</v>
      </c>
      <c r="R91" s="82" t="s">
        <v>150</v>
      </c>
      <c r="S91" s="82" t="s">
        <v>151</v>
      </c>
      <c r="T91" s="83" t="s">
        <v>152</v>
      </c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</row>
    <row r="92" s="2" customFormat="1" ht="22.8" customHeight="1">
      <c r="A92" s="39"/>
      <c r="B92" s="40"/>
      <c r="C92" s="88" t="s">
        <v>153</v>
      </c>
      <c r="D92" s="39"/>
      <c r="E92" s="39"/>
      <c r="F92" s="39"/>
      <c r="G92" s="39"/>
      <c r="H92" s="39"/>
      <c r="I92" s="39"/>
      <c r="J92" s="156">
        <f>BK92</f>
        <v>0</v>
      </c>
      <c r="K92" s="39"/>
      <c r="L92" s="40"/>
      <c r="M92" s="84"/>
      <c r="N92" s="69"/>
      <c r="O92" s="85"/>
      <c r="P92" s="157">
        <f>P93</f>
        <v>0</v>
      </c>
      <c r="Q92" s="85"/>
      <c r="R92" s="157">
        <f>R93</f>
        <v>165.84146146000001</v>
      </c>
      <c r="S92" s="85"/>
      <c r="T92" s="158">
        <f>T93</f>
        <v>97.28125</v>
      </c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T92" s="20" t="s">
        <v>73</v>
      </c>
      <c r="AU92" s="20" t="s">
        <v>135</v>
      </c>
      <c r="BK92" s="159">
        <f>BK93</f>
        <v>0</v>
      </c>
    </row>
    <row r="93" s="12" customFormat="1" ht="25.92" customHeight="1">
      <c r="A93" s="12"/>
      <c r="B93" s="160"/>
      <c r="C93" s="12"/>
      <c r="D93" s="161" t="s">
        <v>73</v>
      </c>
      <c r="E93" s="162" t="s">
        <v>154</v>
      </c>
      <c r="F93" s="162" t="s">
        <v>155</v>
      </c>
      <c r="G93" s="12"/>
      <c r="H93" s="12"/>
      <c r="I93" s="163"/>
      <c r="J93" s="164">
        <f>BK93</f>
        <v>0</v>
      </c>
      <c r="K93" s="12"/>
      <c r="L93" s="160"/>
      <c r="M93" s="165"/>
      <c r="N93" s="166"/>
      <c r="O93" s="166"/>
      <c r="P93" s="167">
        <f>P94+P248+P275+P292+P422+P437</f>
        <v>0</v>
      </c>
      <c r="Q93" s="166"/>
      <c r="R93" s="167">
        <f>R94+R248+R275+R292+R422+R437</f>
        <v>165.84146146000001</v>
      </c>
      <c r="S93" s="166"/>
      <c r="T93" s="168">
        <f>T94+T248+T275+T292+T422+T437</f>
        <v>97.28125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161" t="s">
        <v>81</v>
      </c>
      <c r="AT93" s="169" t="s">
        <v>73</v>
      </c>
      <c r="AU93" s="169" t="s">
        <v>74</v>
      </c>
      <c r="AY93" s="161" t="s">
        <v>156</v>
      </c>
      <c r="BK93" s="170">
        <f>BK94+BK248+BK275+BK292+BK422+BK437</f>
        <v>0</v>
      </c>
    </row>
    <row r="94" s="12" customFormat="1" ht="22.8" customHeight="1">
      <c r="A94" s="12"/>
      <c r="B94" s="160"/>
      <c r="C94" s="12"/>
      <c r="D94" s="161" t="s">
        <v>73</v>
      </c>
      <c r="E94" s="171" t="s">
        <v>81</v>
      </c>
      <c r="F94" s="171" t="s">
        <v>157</v>
      </c>
      <c r="G94" s="12"/>
      <c r="H94" s="12"/>
      <c r="I94" s="163"/>
      <c r="J94" s="172">
        <f>BK94</f>
        <v>0</v>
      </c>
      <c r="K94" s="12"/>
      <c r="L94" s="160"/>
      <c r="M94" s="165"/>
      <c r="N94" s="166"/>
      <c r="O94" s="166"/>
      <c r="P94" s="167">
        <f>SUM(P95:P247)</f>
        <v>0</v>
      </c>
      <c r="Q94" s="166"/>
      <c r="R94" s="167">
        <f>SUM(R95:R247)</f>
        <v>18.031402460000002</v>
      </c>
      <c r="S94" s="166"/>
      <c r="T94" s="168">
        <f>SUM(T95:T247)</f>
        <v>97.28125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1" t="s">
        <v>81</v>
      </c>
      <c r="AT94" s="169" t="s">
        <v>73</v>
      </c>
      <c r="AU94" s="169" t="s">
        <v>81</v>
      </c>
      <c r="AY94" s="161" t="s">
        <v>156</v>
      </c>
      <c r="BK94" s="170">
        <f>SUM(BK95:BK247)</f>
        <v>0</v>
      </c>
    </row>
    <row r="95" s="2" customFormat="1" ht="37.8" customHeight="1">
      <c r="A95" s="39"/>
      <c r="B95" s="173"/>
      <c r="C95" s="174" t="s">
        <v>81</v>
      </c>
      <c r="D95" s="174" t="s">
        <v>158</v>
      </c>
      <c r="E95" s="175" t="s">
        <v>651</v>
      </c>
      <c r="F95" s="176" t="s">
        <v>652</v>
      </c>
      <c r="G95" s="177" t="s">
        <v>205</v>
      </c>
      <c r="H95" s="178">
        <v>90.75</v>
      </c>
      <c r="I95" s="179"/>
      <c r="J95" s="180">
        <f>ROUND(I95*H95,2)</f>
        <v>0</v>
      </c>
      <c r="K95" s="176" t="s">
        <v>162</v>
      </c>
      <c r="L95" s="40"/>
      <c r="M95" s="181" t="s">
        <v>3</v>
      </c>
      <c r="N95" s="182" t="s">
        <v>45</v>
      </c>
      <c r="O95" s="73"/>
      <c r="P95" s="183">
        <f>O95*H95</f>
        <v>0</v>
      </c>
      <c r="Q95" s="183">
        <v>0</v>
      </c>
      <c r="R95" s="183">
        <f>Q95*H95</f>
        <v>0</v>
      </c>
      <c r="S95" s="183">
        <v>0.28999999999999998</v>
      </c>
      <c r="T95" s="184">
        <f>S95*H95</f>
        <v>26.317499999999999</v>
      </c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R95" s="185" t="s">
        <v>163</v>
      </c>
      <c r="AT95" s="185" t="s">
        <v>158</v>
      </c>
      <c r="AU95" s="185" t="s">
        <v>22</v>
      </c>
      <c r="AY95" s="20" t="s">
        <v>156</v>
      </c>
      <c r="BE95" s="186">
        <f>IF(N95="základní",J95,0)</f>
        <v>0</v>
      </c>
      <c r="BF95" s="186">
        <f>IF(N95="snížená",J95,0)</f>
        <v>0</v>
      </c>
      <c r="BG95" s="186">
        <f>IF(N95="zákl. přenesená",J95,0)</f>
        <v>0</v>
      </c>
      <c r="BH95" s="186">
        <f>IF(N95="sníž. přenesená",J95,0)</f>
        <v>0</v>
      </c>
      <c r="BI95" s="186">
        <f>IF(N95="nulová",J95,0)</f>
        <v>0</v>
      </c>
      <c r="BJ95" s="20" t="s">
        <v>81</v>
      </c>
      <c r="BK95" s="186">
        <f>ROUND(I95*H95,2)</f>
        <v>0</v>
      </c>
      <c r="BL95" s="20" t="s">
        <v>163</v>
      </c>
      <c r="BM95" s="185" t="s">
        <v>1807</v>
      </c>
    </row>
    <row r="96" s="2" customFormat="1">
      <c r="A96" s="39"/>
      <c r="B96" s="40"/>
      <c r="C96" s="39"/>
      <c r="D96" s="187" t="s">
        <v>165</v>
      </c>
      <c r="E96" s="39"/>
      <c r="F96" s="188" t="s">
        <v>654</v>
      </c>
      <c r="G96" s="39"/>
      <c r="H96" s="39"/>
      <c r="I96" s="189"/>
      <c r="J96" s="39"/>
      <c r="K96" s="39"/>
      <c r="L96" s="40"/>
      <c r="M96" s="190"/>
      <c r="N96" s="191"/>
      <c r="O96" s="73"/>
      <c r="P96" s="73"/>
      <c r="Q96" s="73"/>
      <c r="R96" s="73"/>
      <c r="S96" s="73"/>
      <c r="T96" s="74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T96" s="20" t="s">
        <v>165</v>
      </c>
      <c r="AU96" s="20" t="s">
        <v>22</v>
      </c>
    </row>
    <row r="97" s="13" customFormat="1">
      <c r="A97" s="13"/>
      <c r="B97" s="192"/>
      <c r="C97" s="13"/>
      <c r="D97" s="193" t="s">
        <v>167</v>
      </c>
      <c r="E97" s="194" t="s">
        <v>3</v>
      </c>
      <c r="F97" s="195" t="s">
        <v>1808</v>
      </c>
      <c r="G97" s="13"/>
      <c r="H97" s="196">
        <v>66</v>
      </c>
      <c r="I97" s="197"/>
      <c r="J97" s="13"/>
      <c r="K97" s="13"/>
      <c r="L97" s="192"/>
      <c r="M97" s="198"/>
      <c r="N97" s="199"/>
      <c r="O97" s="199"/>
      <c r="P97" s="199"/>
      <c r="Q97" s="199"/>
      <c r="R97" s="199"/>
      <c r="S97" s="199"/>
      <c r="T97" s="200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194" t="s">
        <v>167</v>
      </c>
      <c r="AU97" s="194" t="s">
        <v>22</v>
      </c>
      <c r="AV97" s="13" t="s">
        <v>22</v>
      </c>
      <c r="AW97" s="13" t="s">
        <v>36</v>
      </c>
      <c r="AX97" s="13" t="s">
        <v>74</v>
      </c>
      <c r="AY97" s="194" t="s">
        <v>156</v>
      </c>
    </row>
    <row r="98" s="13" customFormat="1">
      <c r="A98" s="13"/>
      <c r="B98" s="192"/>
      <c r="C98" s="13"/>
      <c r="D98" s="193" t="s">
        <v>167</v>
      </c>
      <c r="E98" s="194" t="s">
        <v>3</v>
      </c>
      <c r="F98" s="195" t="s">
        <v>1809</v>
      </c>
      <c r="G98" s="13"/>
      <c r="H98" s="196">
        <v>24.75</v>
      </c>
      <c r="I98" s="197"/>
      <c r="J98" s="13"/>
      <c r="K98" s="13"/>
      <c r="L98" s="192"/>
      <c r="M98" s="198"/>
      <c r="N98" s="199"/>
      <c r="O98" s="199"/>
      <c r="P98" s="199"/>
      <c r="Q98" s="199"/>
      <c r="R98" s="199"/>
      <c r="S98" s="199"/>
      <c r="T98" s="200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194" t="s">
        <v>167</v>
      </c>
      <c r="AU98" s="194" t="s">
        <v>22</v>
      </c>
      <c r="AV98" s="13" t="s">
        <v>22</v>
      </c>
      <c r="AW98" s="13" t="s">
        <v>36</v>
      </c>
      <c r="AX98" s="13" t="s">
        <v>74</v>
      </c>
      <c r="AY98" s="194" t="s">
        <v>156</v>
      </c>
    </row>
    <row r="99" s="14" customFormat="1">
      <c r="A99" s="14"/>
      <c r="B99" s="201"/>
      <c r="C99" s="14"/>
      <c r="D99" s="193" t="s">
        <v>167</v>
      </c>
      <c r="E99" s="202" t="s">
        <v>3</v>
      </c>
      <c r="F99" s="203" t="s">
        <v>174</v>
      </c>
      <c r="G99" s="14"/>
      <c r="H99" s="204">
        <v>90.75</v>
      </c>
      <c r="I99" s="205"/>
      <c r="J99" s="14"/>
      <c r="K99" s="14"/>
      <c r="L99" s="201"/>
      <c r="M99" s="206"/>
      <c r="N99" s="207"/>
      <c r="O99" s="207"/>
      <c r="P99" s="207"/>
      <c r="Q99" s="207"/>
      <c r="R99" s="207"/>
      <c r="S99" s="207"/>
      <c r="T99" s="208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02" t="s">
        <v>167</v>
      </c>
      <c r="AU99" s="202" t="s">
        <v>22</v>
      </c>
      <c r="AV99" s="14" t="s">
        <v>163</v>
      </c>
      <c r="AW99" s="14" t="s">
        <v>36</v>
      </c>
      <c r="AX99" s="14" t="s">
        <v>81</v>
      </c>
      <c r="AY99" s="202" t="s">
        <v>156</v>
      </c>
    </row>
    <row r="100" s="2" customFormat="1" ht="37.8" customHeight="1">
      <c r="A100" s="39"/>
      <c r="B100" s="173"/>
      <c r="C100" s="174" t="s">
        <v>22</v>
      </c>
      <c r="D100" s="174" t="s">
        <v>158</v>
      </c>
      <c r="E100" s="175" t="s">
        <v>657</v>
      </c>
      <c r="F100" s="176" t="s">
        <v>658</v>
      </c>
      <c r="G100" s="177" t="s">
        <v>205</v>
      </c>
      <c r="H100" s="178">
        <v>90.75</v>
      </c>
      <c r="I100" s="179"/>
      <c r="J100" s="180">
        <f>ROUND(I100*H100,2)</f>
        <v>0</v>
      </c>
      <c r="K100" s="176" t="s">
        <v>162</v>
      </c>
      <c r="L100" s="40"/>
      <c r="M100" s="181" t="s">
        <v>3</v>
      </c>
      <c r="N100" s="182" t="s">
        <v>45</v>
      </c>
      <c r="O100" s="73"/>
      <c r="P100" s="183">
        <f>O100*H100</f>
        <v>0</v>
      </c>
      <c r="Q100" s="183">
        <v>0</v>
      </c>
      <c r="R100" s="183">
        <f>Q100*H100</f>
        <v>0</v>
      </c>
      <c r="S100" s="183">
        <v>0.32500000000000001</v>
      </c>
      <c r="T100" s="184">
        <f>S100*H100</f>
        <v>29.493750000000002</v>
      </c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R100" s="185" t="s">
        <v>163</v>
      </c>
      <c r="AT100" s="185" t="s">
        <v>158</v>
      </c>
      <c r="AU100" s="185" t="s">
        <v>22</v>
      </c>
      <c r="AY100" s="20" t="s">
        <v>156</v>
      </c>
      <c r="BE100" s="186">
        <f>IF(N100="základní",J100,0)</f>
        <v>0</v>
      </c>
      <c r="BF100" s="186">
        <f>IF(N100="snížená",J100,0)</f>
        <v>0</v>
      </c>
      <c r="BG100" s="186">
        <f>IF(N100="zákl. přenesená",J100,0)</f>
        <v>0</v>
      </c>
      <c r="BH100" s="186">
        <f>IF(N100="sníž. přenesená",J100,0)</f>
        <v>0</v>
      </c>
      <c r="BI100" s="186">
        <f>IF(N100="nulová",J100,0)</f>
        <v>0</v>
      </c>
      <c r="BJ100" s="20" t="s">
        <v>81</v>
      </c>
      <c r="BK100" s="186">
        <f>ROUND(I100*H100,2)</f>
        <v>0</v>
      </c>
      <c r="BL100" s="20" t="s">
        <v>163</v>
      </c>
      <c r="BM100" s="185" t="s">
        <v>1810</v>
      </c>
    </row>
    <row r="101" s="2" customFormat="1">
      <c r="A101" s="39"/>
      <c r="B101" s="40"/>
      <c r="C101" s="39"/>
      <c r="D101" s="187" t="s">
        <v>165</v>
      </c>
      <c r="E101" s="39"/>
      <c r="F101" s="188" t="s">
        <v>660</v>
      </c>
      <c r="G101" s="39"/>
      <c r="H101" s="39"/>
      <c r="I101" s="189"/>
      <c r="J101" s="39"/>
      <c r="K101" s="39"/>
      <c r="L101" s="40"/>
      <c r="M101" s="190"/>
      <c r="N101" s="191"/>
      <c r="O101" s="73"/>
      <c r="P101" s="73"/>
      <c r="Q101" s="73"/>
      <c r="R101" s="73"/>
      <c r="S101" s="73"/>
      <c r="T101" s="74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T101" s="20" t="s">
        <v>165</v>
      </c>
      <c r="AU101" s="20" t="s">
        <v>22</v>
      </c>
    </row>
    <row r="102" s="2" customFormat="1" ht="37.8" customHeight="1">
      <c r="A102" s="39"/>
      <c r="B102" s="173"/>
      <c r="C102" s="174" t="s">
        <v>175</v>
      </c>
      <c r="D102" s="174" t="s">
        <v>158</v>
      </c>
      <c r="E102" s="175" t="s">
        <v>661</v>
      </c>
      <c r="F102" s="176" t="s">
        <v>662</v>
      </c>
      <c r="G102" s="177" t="s">
        <v>205</v>
      </c>
      <c r="H102" s="178">
        <v>90.75</v>
      </c>
      <c r="I102" s="179"/>
      <c r="J102" s="180">
        <f>ROUND(I102*H102,2)</f>
        <v>0</v>
      </c>
      <c r="K102" s="176" t="s">
        <v>162</v>
      </c>
      <c r="L102" s="40"/>
      <c r="M102" s="181" t="s">
        <v>3</v>
      </c>
      <c r="N102" s="182" t="s">
        <v>45</v>
      </c>
      <c r="O102" s="73"/>
      <c r="P102" s="183">
        <f>O102*H102</f>
        <v>0</v>
      </c>
      <c r="Q102" s="183">
        <v>0</v>
      </c>
      <c r="R102" s="183">
        <f>Q102*H102</f>
        <v>0</v>
      </c>
      <c r="S102" s="183">
        <v>0.22</v>
      </c>
      <c r="T102" s="184">
        <f>S102*H102</f>
        <v>19.965</v>
      </c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R102" s="185" t="s">
        <v>163</v>
      </c>
      <c r="AT102" s="185" t="s">
        <v>158</v>
      </c>
      <c r="AU102" s="185" t="s">
        <v>22</v>
      </c>
      <c r="AY102" s="20" t="s">
        <v>156</v>
      </c>
      <c r="BE102" s="186">
        <f>IF(N102="základní",J102,0)</f>
        <v>0</v>
      </c>
      <c r="BF102" s="186">
        <f>IF(N102="snížená",J102,0)</f>
        <v>0</v>
      </c>
      <c r="BG102" s="186">
        <f>IF(N102="zákl. přenesená",J102,0)</f>
        <v>0</v>
      </c>
      <c r="BH102" s="186">
        <f>IF(N102="sníž. přenesená",J102,0)</f>
        <v>0</v>
      </c>
      <c r="BI102" s="186">
        <f>IF(N102="nulová",J102,0)</f>
        <v>0</v>
      </c>
      <c r="BJ102" s="20" t="s">
        <v>81</v>
      </c>
      <c r="BK102" s="186">
        <f>ROUND(I102*H102,2)</f>
        <v>0</v>
      </c>
      <c r="BL102" s="20" t="s">
        <v>163</v>
      </c>
      <c r="BM102" s="185" t="s">
        <v>1811</v>
      </c>
    </row>
    <row r="103" s="2" customFormat="1">
      <c r="A103" s="39"/>
      <c r="B103" s="40"/>
      <c r="C103" s="39"/>
      <c r="D103" s="187" t="s">
        <v>165</v>
      </c>
      <c r="E103" s="39"/>
      <c r="F103" s="188" t="s">
        <v>664</v>
      </c>
      <c r="G103" s="39"/>
      <c r="H103" s="39"/>
      <c r="I103" s="189"/>
      <c r="J103" s="39"/>
      <c r="K103" s="39"/>
      <c r="L103" s="40"/>
      <c r="M103" s="190"/>
      <c r="N103" s="191"/>
      <c r="O103" s="73"/>
      <c r="P103" s="73"/>
      <c r="Q103" s="73"/>
      <c r="R103" s="73"/>
      <c r="S103" s="73"/>
      <c r="T103" s="74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T103" s="20" t="s">
        <v>165</v>
      </c>
      <c r="AU103" s="20" t="s">
        <v>22</v>
      </c>
    </row>
    <row r="104" s="2" customFormat="1" ht="24.15" customHeight="1">
      <c r="A104" s="39"/>
      <c r="B104" s="173"/>
      <c r="C104" s="174" t="s">
        <v>163</v>
      </c>
      <c r="D104" s="174" t="s">
        <v>158</v>
      </c>
      <c r="E104" s="175" t="s">
        <v>665</v>
      </c>
      <c r="F104" s="176" t="s">
        <v>666</v>
      </c>
      <c r="G104" s="177" t="s">
        <v>205</v>
      </c>
      <c r="H104" s="178">
        <v>233.75</v>
      </c>
      <c r="I104" s="179"/>
      <c r="J104" s="180">
        <f>ROUND(I104*H104,2)</f>
        <v>0</v>
      </c>
      <c r="K104" s="176" t="s">
        <v>162</v>
      </c>
      <c r="L104" s="40"/>
      <c r="M104" s="181" t="s">
        <v>3</v>
      </c>
      <c r="N104" s="182" t="s">
        <v>45</v>
      </c>
      <c r="O104" s="73"/>
      <c r="P104" s="183">
        <f>O104*H104</f>
        <v>0</v>
      </c>
      <c r="Q104" s="183">
        <v>4.0000000000000003E-05</v>
      </c>
      <c r="R104" s="183">
        <f>Q104*H104</f>
        <v>0.0093500000000000007</v>
      </c>
      <c r="S104" s="183">
        <v>0.091999999999999998</v>
      </c>
      <c r="T104" s="184">
        <f>S104*H104</f>
        <v>21.504999999999999</v>
      </c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R104" s="185" t="s">
        <v>163</v>
      </c>
      <c r="AT104" s="185" t="s">
        <v>158</v>
      </c>
      <c r="AU104" s="185" t="s">
        <v>22</v>
      </c>
      <c r="AY104" s="20" t="s">
        <v>156</v>
      </c>
      <c r="BE104" s="186">
        <f>IF(N104="základní",J104,0)</f>
        <v>0</v>
      </c>
      <c r="BF104" s="186">
        <f>IF(N104="snížená",J104,0)</f>
        <v>0</v>
      </c>
      <c r="BG104" s="186">
        <f>IF(N104="zákl. přenesená",J104,0)</f>
        <v>0</v>
      </c>
      <c r="BH104" s="186">
        <f>IF(N104="sníž. přenesená",J104,0)</f>
        <v>0</v>
      </c>
      <c r="BI104" s="186">
        <f>IF(N104="nulová",J104,0)</f>
        <v>0</v>
      </c>
      <c r="BJ104" s="20" t="s">
        <v>81</v>
      </c>
      <c r="BK104" s="186">
        <f>ROUND(I104*H104,2)</f>
        <v>0</v>
      </c>
      <c r="BL104" s="20" t="s">
        <v>163</v>
      </c>
      <c r="BM104" s="185" t="s">
        <v>1812</v>
      </c>
    </row>
    <row r="105" s="2" customFormat="1">
      <c r="A105" s="39"/>
      <c r="B105" s="40"/>
      <c r="C105" s="39"/>
      <c r="D105" s="187" t="s">
        <v>165</v>
      </c>
      <c r="E105" s="39"/>
      <c r="F105" s="188" t="s">
        <v>668</v>
      </c>
      <c r="G105" s="39"/>
      <c r="H105" s="39"/>
      <c r="I105" s="189"/>
      <c r="J105" s="39"/>
      <c r="K105" s="39"/>
      <c r="L105" s="40"/>
      <c r="M105" s="190"/>
      <c r="N105" s="191"/>
      <c r="O105" s="73"/>
      <c r="P105" s="73"/>
      <c r="Q105" s="73"/>
      <c r="R105" s="73"/>
      <c r="S105" s="73"/>
      <c r="T105" s="74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T105" s="20" t="s">
        <v>165</v>
      </c>
      <c r="AU105" s="20" t="s">
        <v>22</v>
      </c>
    </row>
    <row r="106" s="13" customFormat="1">
      <c r="A106" s="13"/>
      <c r="B106" s="192"/>
      <c r="C106" s="13"/>
      <c r="D106" s="193" t="s">
        <v>167</v>
      </c>
      <c r="E106" s="194" t="s">
        <v>3</v>
      </c>
      <c r="F106" s="195" t="s">
        <v>1813</v>
      </c>
      <c r="G106" s="13"/>
      <c r="H106" s="196">
        <v>165</v>
      </c>
      <c r="I106" s="197"/>
      <c r="J106" s="13"/>
      <c r="K106" s="13"/>
      <c r="L106" s="192"/>
      <c r="M106" s="198"/>
      <c r="N106" s="199"/>
      <c r="O106" s="199"/>
      <c r="P106" s="199"/>
      <c r="Q106" s="199"/>
      <c r="R106" s="199"/>
      <c r="S106" s="199"/>
      <c r="T106" s="200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94" t="s">
        <v>167</v>
      </c>
      <c r="AU106" s="194" t="s">
        <v>22</v>
      </c>
      <c r="AV106" s="13" t="s">
        <v>22</v>
      </c>
      <c r="AW106" s="13" t="s">
        <v>36</v>
      </c>
      <c r="AX106" s="13" t="s">
        <v>74</v>
      </c>
      <c r="AY106" s="194" t="s">
        <v>156</v>
      </c>
    </row>
    <row r="107" s="13" customFormat="1">
      <c r="A107" s="13"/>
      <c r="B107" s="192"/>
      <c r="C107" s="13"/>
      <c r="D107" s="193" t="s">
        <v>167</v>
      </c>
      <c r="E107" s="194" t="s">
        <v>3</v>
      </c>
      <c r="F107" s="195" t="s">
        <v>1814</v>
      </c>
      <c r="G107" s="13"/>
      <c r="H107" s="196">
        <v>68.75</v>
      </c>
      <c r="I107" s="197"/>
      <c r="J107" s="13"/>
      <c r="K107" s="13"/>
      <c r="L107" s="192"/>
      <c r="M107" s="198"/>
      <c r="N107" s="199"/>
      <c r="O107" s="199"/>
      <c r="P107" s="199"/>
      <c r="Q107" s="199"/>
      <c r="R107" s="199"/>
      <c r="S107" s="199"/>
      <c r="T107" s="200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194" t="s">
        <v>167</v>
      </c>
      <c r="AU107" s="194" t="s">
        <v>22</v>
      </c>
      <c r="AV107" s="13" t="s">
        <v>22</v>
      </c>
      <c r="AW107" s="13" t="s">
        <v>36</v>
      </c>
      <c r="AX107" s="13" t="s">
        <v>74</v>
      </c>
      <c r="AY107" s="194" t="s">
        <v>156</v>
      </c>
    </row>
    <row r="108" s="14" customFormat="1">
      <c r="A108" s="14"/>
      <c r="B108" s="201"/>
      <c r="C108" s="14"/>
      <c r="D108" s="193" t="s">
        <v>167</v>
      </c>
      <c r="E108" s="202" t="s">
        <v>3</v>
      </c>
      <c r="F108" s="203" t="s">
        <v>174</v>
      </c>
      <c r="G108" s="14"/>
      <c r="H108" s="204">
        <v>233.75</v>
      </c>
      <c r="I108" s="205"/>
      <c r="J108" s="14"/>
      <c r="K108" s="14"/>
      <c r="L108" s="201"/>
      <c r="M108" s="206"/>
      <c r="N108" s="207"/>
      <c r="O108" s="207"/>
      <c r="P108" s="207"/>
      <c r="Q108" s="207"/>
      <c r="R108" s="207"/>
      <c r="S108" s="207"/>
      <c r="T108" s="208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02" t="s">
        <v>167</v>
      </c>
      <c r="AU108" s="202" t="s">
        <v>22</v>
      </c>
      <c r="AV108" s="14" t="s">
        <v>163</v>
      </c>
      <c r="AW108" s="14" t="s">
        <v>36</v>
      </c>
      <c r="AX108" s="14" t="s">
        <v>81</v>
      </c>
      <c r="AY108" s="202" t="s">
        <v>156</v>
      </c>
    </row>
    <row r="109" s="2" customFormat="1" ht="49.05" customHeight="1">
      <c r="A109" s="39"/>
      <c r="B109" s="173"/>
      <c r="C109" s="174" t="s">
        <v>186</v>
      </c>
      <c r="D109" s="174" t="s">
        <v>158</v>
      </c>
      <c r="E109" s="175" t="s">
        <v>159</v>
      </c>
      <c r="F109" s="176" t="s">
        <v>160</v>
      </c>
      <c r="G109" s="177" t="s">
        <v>161</v>
      </c>
      <c r="H109" s="178">
        <v>30</v>
      </c>
      <c r="I109" s="179"/>
      <c r="J109" s="180">
        <f>ROUND(I109*H109,2)</f>
        <v>0</v>
      </c>
      <c r="K109" s="176" t="s">
        <v>162</v>
      </c>
      <c r="L109" s="40"/>
      <c r="M109" s="181" t="s">
        <v>3</v>
      </c>
      <c r="N109" s="182" t="s">
        <v>45</v>
      </c>
      <c r="O109" s="73"/>
      <c r="P109" s="183">
        <f>O109*H109</f>
        <v>0</v>
      </c>
      <c r="Q109" s="183">
        <v>0.036900000000000002</v>
      </c>
      <c r="R109" s="183">
        <f>Q109*H109</f>
        <v>1.107</v>
      </c>
      <c r="S109" s="183">
        <v>0</v>
      </c>
      <c r="T109" s="184">
        <f>S109*H109</f>
        <v>0</v>
      </c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R109" s="185" t="s">
        <v>163</v>
      </c>
      <c r="AT109" s="185" t="s">
        <v>158</v>
      </c>
      <c r="AU109" s="185" t="s">
        <v>22</v>
      </c>
      <c r="AY109" s="20" t="s">
        <v>156</v>
      </c>
      <c r="BE109" s="186">
        <f>IF(N109="základní",J109,0)</f>
        <v>0</v>
      </c>
      <c r="BF109" s="186">
        <f>IF(N109="snížená",J109,0)</f>
        <v>0</v>
      </c>
      <c r="BG109" s="186">
        <f>IF(N109="zákl. přenesená",J109,0)</f>
        <v>0</v>
      </c>
      <c r="BH109" s="186">
        <f>IF(N109="sníž. přenesená",J109,0)</f>
        <v>0</v>
      </c>
      <c r="BI109" s="186">
        <f>IF(N109="nulová",J109,0)</f>
        <v>0</v>
      </c>
      <c r="BJ109" s="20" t="s">
        <v>81</v>
      </c>
      <c r="BK109" s="186">
        <f>ROUND(I109*H109,2)</f>
        <v>0</v>
      </c>
      <c r="BL109" s="20" t="s">
        <v>163</v>
      </c>
      <c r="BM109" s="185" t="s">
        <v>1815</v>
      </c>
    </row>
    <row r="110" s="2" customFormat="1">
      <c r="A110" s="39"/>
      <c r="B110" s="40"/>
      <c r="C110" s="39"/>
      <c r="D110" s="187" t="s">
        <v>165</v>
      </c>
      <c r="E110" s="39"/>
      <c r="F110" s="188" t="s">
        <v>166</v>
      </c>
      <c r="G110" s="39"/>
      <c r="H110" s="39"/>
      <c r="I110" s="189"/>
      <c r="J110" s="39"/>
      <c r="K110" s="39"/>
      <c r="L110" s="40"/>
      <c r="M110" s="190"/>
      <c r="N110" s="191"/>
      <c r="O110" s="73"/>
      <c r="P110" s="73"/>
      <c r="Q110" s="73"/>
      <c r="R110" s="73"/>
      <c r="S110" s="73"/>
      <c r="T110" s="74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T110" s="20" t="s">
        <v>165</v>
      </c>
      <c r="AU110" s="20" t="s">
        <v>22</v>
      </c>
    </row>
    <row r="111" s="13" customFormat="1">
      <c r="A111" s="13"/>
      <c r="B111" s="192"/>
      <c r="C111" s="13"/>
      <c r="D111" s="193" t="s">
        <v>167</v>
      </c>
      <c r="E111" s="194" t="s">
        <v>3</v>
      </c>
      <c r="F111" s="195" t="s">
        <v>1816</v>
      </c>
      <c r="G111" s="13"/>
      <c r="H111" s="196">
        <v>30</v>
      </c>
      <c r="I111" s="197"/>
      <c r="J111" s="13"/>
      <c r="K111" s="13"/>
      <c r="L111" s="192"/>
      <c r="M111" s="198"/>
      <c r="N111" s="199"/>
      <c r="O111" s="199"/>
      <c r="P111" s="199"/>
      <c r="Q111" s="199"/>
      <c r="R111" s="199"/>
      <c r="S111" s="199"/>
      <c r="T111" s="200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194" t="s">
        <v>167</v>
      </c>
      <c r="AU111" s="194" t="s">
        <v>22</v>
      </c>
      <c r="AV111" s="13" t="s">
        <v>22</v>
      </c>
      <c r="AW111" s="13" t="s">
        <v>36</v>
      </c>
      <c r="AX111" s="13" t="s">
        <v>74</v>
      </c>
      <c r="AY111" s="194" t="s">
        <v>156</v>
      </c>
    </row>
    <row r="112" s="14" customFormat="1">
      <c r="A112" s="14"/>
      <c r="B112" s="201"/>
      <c r="C112" s="14"/>
      <c r="D112" s="193" t="s">
        <v>167</v>
      </c>
      <c r="E112" s="202" t="s">
        <v>3</v>
      </c>
      <c r="F112" s="203" t="s">
        <v>174</v>
      </c>
      <c r="G112" s="14"/>
      <c r="H112" s="204">
        <v>30</v>
      </c>
      <c r="I112" s="205"/>
      <c r="J112" s="14"/>
      <c r="K112" s="14"/>
      <c r="L112" s="201"/>
      <c r="M112" s="206"/>
      <c r="N112" s="207"/>
      <c r="O112" s="207"/>
      <c r="P112" s="207"/>
      <c r="Q112" s="207"/>
      <c r="R112" s="207"/>
      <c r="S112" s="207"/>
      <c r="T112" s="208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02" t="s">
        <v>167</v>
      </c>
      <c r="AU112" s="202" t="s">
        <v>22</v>
      </c>
      <c r="AV112" s="14" t="s">
        <v>163</v>
      </c>
      <c r="AW112" s="14" t="s">
        <v>36</v>
      </c>
      <c r="AX112" s="14" t="s">
        <v>81</v>
      </c>
      <c r="AY112" s="202" t="s">
        <v>156</v>
      </c>
    </row>
    <row r="113" s="2" customFormat="1" ht="49.05" customHeight="1">
      <c r="A113" s="39"/>
      <c r="B113" s="173"/>
      <c r="C113" s="174" t="s">
        <v>191</v>
      </c>
      <c r="D113" s="174" t="s">
        <v>158</v>
      </c>
      <c r="E113" s="175" t="s">
        <v>169</v>
      </c>
      <c r="F113" s="176" t="s">
        <v>170</v>
      </c>
      <c r="G113" s="177" t="s">
        <v>161</v>
      </c>
      <c r="H113" s="178">
        <v>9</v>
      </c>
      <c r="I113" s="179"/>
      <c r="J113" s="180">
        <f>ROUND(I113*H113,2)</f>
        <v>0</v>
      </c>
      <c r="K113" s="176" t="s">
        <v>162</v>
      </c>
      <c r="L113" s="40"/>
      <c r="M113" s="181" t="s">
        <v>3</v>
      </c>
      <c r="N113" s="182" t="s">
        <v>45</v>
      </c>
      <c r="O113" s="73"/>
      <c r="P113" s="183">
        <f>O113*H113</f>
        <v>0</v>
      </c>
      <c r="Q113" s="183">
        <v>0.01269</v>
      </c>
      <c r="R113" s="183">
        <f>Q113*H113</f>
        <v>0.11421000000000001</v>
      </c>
      <c r="S113" s="183">
        <v>0</v>
      </c>
      <c r="T113" s="184">
        <f>S113*H113</f>
        <v>0</v>
      </c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R113" s="185" t="s">
        <v>163</v>
      </c>
      <c r="AT113" s="185" t="s">
        <v>158</v>
      </c>
      <c r="AU113" s="185" t="s">
        <v>22</v>
      </c>
      <c r="AY113" s="20" t="s">
        <v>156</v>
      </c>
      <c r="BE113" s="186">
        <f>IF(N113="základní",J113,0)</f>
        <v>0</v>
      </c>
      <c r="BF113" s="186">
        <f>IF(N113="snížená",J113,0)</f>
        <v>0</v>
      </c>
      <c r="BG113" s="186">
        <f>IF(N113="zákl. přenesená",J113,0)</f>
        <v>0</v>
      </c>
      <c r="BH113" s="186">
        <f>IF(N113="sníž. přenesená",J113,0)</f>
        <v>0</v>
      </c>
      <c r="BI113" s="186">
        <f>IF(N113="nulová",J113,0)</f>
        <v>0</v>
      </c>
      <c r="BJ113" s="20" t="s">
        <v>81</v>
      </c>
      <c r="BK113" s="186">
        <f>ROUND(I113*H113,2)</f>
        <v>0</v>
      </c>
      <c r="BL113" s="20" t="s">
        <v>163</v>
      </c>
      <c r="BM113" s="185" t="s">
        <v>1817</v>
      </c>
    </row>
    <row r="114" s="2" customFormat="1">
      <c r="A114" s="39"/>
      <c r="B114" s="40"/>
      <c r="C114" s="39"/>
      <c r="D114" s="187" t="s">
        <v>165</v>
      </c>
      <c r="E114" s="39"/>
      <c r="F114" s="188" t="s">
        <v>172</v>
      </c>
      <c r="G114" s="39"/>
      <c r="H114" s="39"/>
      <c r="I114" s="189"/>
      <c r="J114" s="39"/>
      <c r="K114" s="39"/>
      <c r="L114" s="40"/>
      <c r="M114" s="190"/>
      <c r="N114" s="191"/>
      <c r="O114" s="73"/>
      <c r="P114" s="73"/>
      <c r="Q114" s="73"/>
      <c r="R114" s="73"/>
      <c r="S114" s="73"/>
      <c r="T114" s="74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T114" s="20" t="s">
        <v>165</v>
      </c>
      <c r="AU114" s="20" t="s">
        <v>22</v>
      </c>
    </row>
    <row r="115" s="13" customFormat="1">
      <c r="A115" s="13"/>
      <c r="B115" s="192"/>
      <c r="C115" s="13"/>
      <c r="D115" s="193" t="s">
        <v>167</v>
      </c>
      <c r="E115" s="194" t="s">
        <v>3</v>
      </c>
      <c r="F115" s="195" t="s">
        <v>1818</v>
      </c>
      <c r="G115" s="13"/>
      <c r="H115" s="196">
        <v>9</v>
      </c>
      <c r="I115" s="197"/>
      <c r="J115" s="13"/>
      <c r="K115" s="13"/>
      <c r="L115" s="192"/>
      <c r="M115" s="198"/>
      <c r="N115" s="199"/>
      <c r="O115" s="199"/>
      <c r="P115" s="199"/>
      <c r="Q115" s="199"/>
      <c r="R115" s="199"/>
      <c r="S115" s="199"/>
      <c r="T115" s="200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194" t="s">
        <v>167</v>
      </c>
      <c r="AU115" s="194" t="s">
        <v>22</v>
      </c>
      <c r="AV115" s="13" t="s">
        <v>22</v>
      </c>
      <c r="AW115" s="13" t="s">
        <v>36</v>
      </c>
      <c r="AX115" s="13" t="s">
        <v>74</v>
      </c>
      <c r="AY115" s="194" t="s">
        <v>156</v>
      </c>
    </row>
    <row r="116" s="14" customFormat="1">
      <c r="A116" s="14"/>
      <c r="B116" s="201"/>
      <c r="C116" s="14"/>
      <c r="D116" s="193" t="s">
        <v>167</v>
      </c>
      <c r="E116" s="202" t="s">
        <v>3</v>
      </c>
      <c r="F116" s="203" t="s">
        <v>174</v>
      </c>
      <c r="G116" s="14"/>
      <c r="H116" s="204">
        <v>9</v>
      </c>
      <c r="I116" s="205"/>
      <c r="J116" s="14"/>
      <c r="K116" s="14"/>
      <c r="L116" s="201"/>
      <c r="M116" s="206"/>
      <c r="N116" s="207"/>
      <c r="O116" s="207"/>
      <c r="P116" s="207"/>
      <c r="Q116" s="207"/>
      <c r="R116" s="207"/>
      <c r="S116" s="207"/>
      <c r="T116" s="208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02" t="s">
        <v>167</v>
      </c>
      <c r="AU116" s="202" t="s">
        <v>22</v>
      </c>
      <c r="AV116" s="14" t="s">
        <v>163</v>
      </c>
      <c r="AW116" s="14" t="s">
        <v>36</v>
      </c>
      <c r="AX116" s="14" t="s">
        <v>81</v>
      </c>
      <c r="AY116" s="202" t="s">
        <v>156</v>
      </c>
    </row>
    <row r="117" s="2" customFormat="1" ht="49.05" customHeight="1">
      <c r="A117" s="39"/>
      <c r="B117" s="173"/>
      <c r="C117" s="174" t="s">
        <v>197</v>
      </c>
      <c r="D117" s="174" t="s">
        <v>158</v>
      </c>
      <c r="E117" s="175" t="s">
        <v>176</v>
      </c>
      <c r="F117" s="176" t="s">
        <v>177</v>
      </c>
      <c r="G117" s="177" t="s">
        <v>161</v>
      </c>
      <c r="H117" s="178">
        <v>30</v>
      </c>
      <c r="I117" s="179"/>
      <c r="J117" s="180">
        <f>ROUND(I117*H117,2)</f>
        <v>0</v>
      </c>
      <c r="K117" s="176" t="s">
        <v>162</v>
      </c>
      <c r="L117" s="40"/>
      <c r="M117" s="181" t="s">
        <v>3</v>
      </c>
      <c r="N117" s="182" t="s">
        <v>45</v>
      </c>
      <c r="O117" s="73"/>
      <c r="P117" s="183">
        <f>O117*H117</f>
        <v>0</v>
      </c>
      <c r="Q117" s="183">
        <v>0.036900000000000002</v>
      </c>
      <c r="R117" s="183">
        <f>Q117*H117</f>
        <v>1.107</v>
      </c>
      <c r="S117" s="183">
        <v>0</v>
      </c>
      <c r="T117" s="184">
        <f>S117*H117</f>
        <v>0</v>
      </c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R117" s="185" t="s">
        <v>163</v>
      </c>
      <c r="AT117" s="185" t="s">
        <v>158</v>
      </c>
      <c r="AU117" s="185" t="s">
        <v>22</v>
      </c>
      <c r="AY117" s="20" t="s">
        <v>156</v>
      </c>
      <c r="BE117" s="186">
        <f>IF(N117="základní",J117,0)</f>
        <v>0</v>
      </c>
      <c r="BF117" s="186">
        <f>IF(N117="snížená",J117,0)</f>
        <v>0</v>
      </c>
      <c r="BG117" s="186">
        <f>IF(N117="zákl. přenesená",J117,0)</f>
        <v>0</v>
      </c>
      <c r="BH117" s="186">
        <f>IF(N117="sníž. přenesená",J117,0)</f>
        <v>0</v>
      </c>
      <c r="BI117" s="186">
        <f>IF(N117="nulová",J117,0)</f>
        <v>0</v>
      </c>
      <c r="BJ117" s="20" t="s">
        <v>81</v>
      </c>
      <c r="BK117" s="186">
        <f>ROUND(I117*H117,2)</f>
        <v>0</v>
      </c>
      <c r="BL117" s="20" t="s">
        <v>163</v>
      </c>
      <c r="BM117" s="185" t="s">
        <v>1819</v>
      </c>
    </row>
    <row r="118" s="2" customFormat="1">
      <c r="A118" s="39"/>
      <c r="B118" s="40"/>
      <c r="C118" s="39"/>
      <c r="D118" s="187" t="s">
        <v>165</v>
      </c>
      <c r="E118" s="39"/>
      <c r="F118" s="188" t="s">
        <v>179</v>
      </c>
      <c r="G118" s="39"/>
      <c r="H118" s="39"/>
      <c r="I118" s="189"/>
      <c r="J118" s="39"/>
      <c r="K118" s="39"/>
      <c r="L118" s="40"/>
      <c r="M118" s="190"/>
      <c r="N118" s="191"/>
      <c r="O118" s="73"/>
      <c r="P118" s="73"/>
      <c r="Q118" s="73"/>
      <c r="R118" s="73"/>
      <c r="S118" s="73"/>
      <c r="T118" s="74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20" t="s">
        <v>165</v>
      </c>
      <c r="AU118" s="20" t="s">
        <v>22</v>
      </c>
    </row>
    <row r="119" s="13" customFormat="1">
      <c r="A119" s="13"/>
      <c r="B119" s="192"/>
      <c r="C119" s="13"/>
      <c r="D119" s="193" t="s">
        <v>167</v>
      </c>
      <c r="E119" s="194" t="s">
        <v>3</v>
      </c>
      <c r="F119" s="195" t="s">
        <v>1816</v>
      </c>
      <c r="G119" s="13"/>
      <c r="H119" s="196">
        <v>30</v>
      </c>
      <c r="I119" s="197"/>
      <c r="J119" s="13"/>
      <c r="K119" s="13"/>
      <c r="L119" s="192"/>
      <c r="M119" s="198"/>
      <c r="N119" s="199"/>
      <c r="O119" s="199"/>
      <c r="P119" s="199"/>
      <c r="Q119" s="199"/>
      <c r="R119" s="199"/>
      <c r="S119" s="199"/>
      <c r="T119" s="200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94" t="s">
        <v>167</v>
      </c>
      <c r="AU119" s="194" t="s">
        <v>22</v>
      </c>
      <c r="AV119" s="13" t="s">
        <v>22</v>
      </c>
      <c r="AW119" s="13" t="s">
        <v>36</v>
      </c>
      <c r="AX119" s="13" t="s">
        <v>74</v>
      </c>
      <c r="AY119" s="194" t="s">
        <v>156</v>
      </c>
    </row>
    <row r="120" s="14" customFormat="1">
      <c r="A120" s="14"/>
      <c r="B120" s="201"/>
      <c r="C120" s="14"/>
      <c r="D120" s="193" t="s">
        <v>167</v>
      </c>
      <c r="E120" s="202" t="s">
        <v>3</v>
      </c>
      <c r="F120" s="203" t="s">
        <v>174</v>
      </c>
      <c r="G120" s="14"/>
      <c r="H120" s="204">
        <v>30</v>
      </c>
      <c r="I120" s="205"/>
      <c r="J120" s="14"/>
      <c r="K120" s="14"/>
      <c r="L120" s="201"/>
      <c r="M120" s="206"/>
      <c r="N120" s="207"/>
      <c r="O120" s="207"/>
      <c r="P120" s="207"/>
      <c r="Q120" s="207"/>
      <c r="R120" s="207"/>
      <c r="S120" s="207"/>
      <c r="T120" s="208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02" t="s">
        <v>167</v>
      </c>
      <c r="AU120" s="202" t="s">
        <v>22</v>
      </c>
      <c r="AV120" s="14" t="s">
        <v>163</v>
      </c>
      <c r="AW120" s="14" t="s">
        <v>36</v>
      </c>
      <c r="AX120" s="14" t="s">
        <v>81</v>
      </c>
      <c r="AY120" s="202" t="s">
        <v>156</v>
      </c>
    </row>
    <row r="121" s="2" customFormat="1" ht="16.5" customHeight="1">
      <c r="A121" s="39"/>
      <c r="B121" s="173"/>
      <c r="C121" s="174" t="s">
        <v>202</v>
      </c>
      <c r="D121" s="174" t="s">
        <v>158</v>
      </c>
      <c r="E121" s="175" t="s">
        <v>181</v>
      </c>
      <c r="F121" s="176" t="s">
        <v>182</v>
      </c>
      <c r="G121" s="177" t="s">
        <v>161</v>
      </c>
      <c r="H121" s="178">
        <v>365</v>
      </c>
      <c r="I121" s="179"/>
      <c r="J121" s="180">
        <f>ROUND(I121*H121,2)</f>
        <v>0</v>
      </c>
      <c r="K121" s="176" t="s">
        <v>162</v>
      </c>
      <c r="L121" s="40"/>
      <c r="M121" s="181" t="s">
        <v>3</v>
      </c>
      <c r="N121" s="182" t="s">
        <v>45</v>
      </c>
      <c r="O121" s="73"/>
      <c r="P121" s="183">
        <f>O121*H121</f>
        <v>0</v>
      </c>
      <c r="Q121" s="183">
        <v>0.00055999999999999995</v>
      </c>
      <c r="R121" s="183">
        <f>Q121*H121</f>
        <v>0.20439999999999997</v>
      </c>
      <c r="S121" s="183">
        <v>0</v>
      </c>
      <c r="T121" s="184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185" t="s">
        <v>163</v>
      </c>
      <c r="AT121" s="185" t="s">
        <v>158</v>
      </c>
      <c r="AU121" s="185" t="s">
        <v>22</v>
      </c>
      <c r="AY121" s="20" t="s">
        <v>156</v>
      </c>
      <c r="BE121" s="186">
        <f>IF(N121="základní",J121,0)</f>
        <v>0</v>
      </c>
      <c r="BF121" s="186">
        <f>IF(N121="snížená",J121,0)</f>
        <v>0</v>
      </c>
      <c r="BG121" s="186">
        <f>IF(N121="zákl. přenesená",J121,0)</f>
        <v>0</v>
      </c>
      <c r="BH121" s="186">
        <f>IF(N121="sníž. přenesená",J121,0)</f>
        <v>0</v>
      </c>
      <c r="BI121" s="186">
        <f>IF(N121="nulová",J121,0)</f>
        <v>0</v>
      </c>
      <c r="BJ121" s="20" t="s">
        <v>81</v>
      </c>
      <c r="BK121" s="186">
        <f>ROUND(I121*H121,2)</f>
        <v>0</v>
      </c>
      <c r="BL121" s="20" t="s">
        <v>163</v>
      </c>
      <c r="BM121" s="185" t="s">
        <v>1820</v>
      </c>
    </row>
    <row r="122" s="2" customFormat="1">
      <c r="A122" s="39"/>
      <c r="B122" s="40"/>
      <c r="C122" s="39"/>
      <c r="D122" s="187" t="s">
        <v>165</v>
      </c>
      <c r="E122" s="39"/>
      <c r="F122" s="188" t="s">
        <v>184</v>
      </c>
      <c r="G122" s="39"/>
      <c r="H122" s="39"/>
      <c r="I122" s="189"/>
      <c r="J122" s="39"/>
      <c r="K122" s="39"/>
      <c r="L122" s="40"/>
      <c r="M122" s="190"/>
      <c r="N122" s="191"/>
      <c r="O122" s="73"/>
      <c r="P122" s="73"/>
      <c r="Q122" s="73"/>
      <c r="R122" s="73"/>
      <c r="S122" s="73"/>
      <c r="T122" s="74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20" t="s">
        <v>165</v>
      </c>
      <c r="AU122" s="20" t="s">
        <v>22</v>
      </c>
    </row>
    <row r="123" s="13" customFormat="1">
      <c r="A123" s="13"/>
      <c r="B123" s="192"/>
      <c r="C123" s="13"/>
      <c r="D123" s="193" t="s">
        <v>167</v>
      </c>
      <c r="E123" s="194" t="s">
        <v>3</v>
      </c>
      <c r="F123" s="195" t="s">
        <v>1821</v>
      </c>
      <c r="G123" s="13"/>
      <c r="H123" s="196">
        <v>365</v>
      </c>
      <c r="I123" s="197"/>
      <c r="J123" s="13"/>
      <c r="K123" s="13"/>
      <c r="L123" s="192"/>
      <c r="M123" s="198"/>
      <c r="N123" s="199"/>
      <c r="O123" s="199"/>
      <c r="P123" s="199"/>
      <c r="Q123" s="199"/>
      <c r="R123" s="199"/>
      <c r="S123" s="199"/>
      <c r="T123" s="200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194" t="s">
        <v>167</v>
      </c>
      <c r="AU123" s="194" t="s">
        <v>22</v>
      </c>
      <c r="AV123" s="13" t="s">
        <v>22</v>
      </c>
      <c r="AW123" s="13" t="s">
        <v>36</v>
      </c>
      <c r="AX123" s="13" t="s">
        <v>74</v>
      </c>
      <c r="AY123" s="194" t="s">
        <v>156</v>
      </c>
    </row>
    <row r="124" s="14" customFormat="1">
      <c r="A124" s="14"/>
      <c r="B124" s="201"/>
      <c r="C124" s="14"/>
      <c r="D124" s="193" t="s">
        <v>167</v>
      </c>
      <c r="E124" s="202" t="s">
        <v>3</v>
      </c>
      <c r="F124" s="203" t="s">
        <v>174</v>
      </c>
      <c r="G124" s="14"/>
      <c r="H124" s="204">
        <v>365</v>
      </c>
      <c r="I124" s="205"/>
      <c r="J124" s="14"/>
      <c r="K124" s="14"/>
      <c r="L124" s="201"/>
      <c r="M124" s="206"/>
      <c r="N124" s="207"/>
      <c r="O124" s="207"/>
      <c r="P124" s="207"/>
      <c r="Q124" s="207"/>
      <c r="R124" s="207"/>
      <c r="S124" s="207"/>
      <c r="T124" s="208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02" t="s">
        <v>167</v>
      </c>
      <c r="AU124" s="202" t="s">
        <v>22</v>
      </c>
      <c r="AV124" s="14" t="s">
        <v>163</v>
      </c>
      <c r="AW124" s="14" t="s">
        <v>36</v>
      </c>
      <c r="AX124" s="14" t="s">
        <v>81</v>
      </c>
      <c r="AY124" s="202" t="s">
        <v>156</v>
      </c>
    </row>
    <row r="125" s="2" customFormat="1" ht="16.5" customHeight="1">
      <c r="A125" s="39"/>
      <c r="B125" s="173"/>
      <c r="C125" s="174" t="s">
        <v>209</v>
      </c>
      <c r="D125" s="174" t="s">
        <v>158</v>
      </c>
      <c r="E125" s="175" t="s">
        <v>187</v>
      </c>
      <c r="F125" s="176" t="s">
        <v>188</v>
      </c>
      <c r="G125" s="177" t="s">
        <v>161</v>
      </c>
      <c r="H125" s="178">
        <v>365</v>
      </c>
      <c r="I125" s="179"/>
      <c r="J125" s="180">
        <f>ROUND(I125*H125,2)</f>
        <v>0</v>
      </c>
      <c r="K125" s="176" t="s">
        <v>162</v>
      </c>
      <c r="L125" s="40"/>
      <c r="M125" s="181" t="s">
        <v>3</v>
      </c>
      <c r="N125" s="182" t="s">
        <v>45</v>
      </c>
      <c r="O125" s="73"/>
      <c r="P125" s="183">
        <f>O125*H125</f>
        <v>0</v>
      </c>
      <c r="Q125" s="183">
        <v>0</v>
      </c>
      <c r="R125" s="183">
        <f>Q125*H125</f>
        <v>0</v>
      </c>
      <c r="S125" s="183">
        <v>0</v>
      </c>
      <c r="T125" s="184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185" t="s">
        <v>163</v>
      </c>
      <c r="AT125" s="185" t="s">
        <v>158</v>
      </c>
      <c r="AU125" s="185" t="s">
        <v>22</v>
      </c>
      <c r="AY125" s="20" t="s">
        <v>156</v>
      </c>
      <c r="BE125" s="186">
        <f>IF(N125="základní",J125,0)</f>
        <v>0</v>
      </c>
      <c r="BF125" s="186">
        <f>IF(N125="snížená",J125,0)</f>
        <v>0</v>
      </c>
      <c r="BG125" s="186">
        <f>IF(N125="zákl. přenesená",J125,0)</f>
        <v>0</v>
      </c>
      <c r="BH125" s="186">
        <f>IF(N125="sníž. přenesená",J125,0)</f>
        <v>0</v>
      </c>
      <c r="BI125" s="186">
        <f>IF(N125="nulová",J125,0)</f>
        <v>0</v>
      </c>
      <c r="BJ125" s="20" t="s">
        <v>81</v>
      </c>
      <c r="BK125" s="186">
        <f>ROUND(I125*H125,2)</f>
        <v>0</v>
      </c>
      <c r="BL125" s="20" t="s">
        <v>163</v>
      </c>
      <c r="BM125" s="185" t="s">
        <v>1822</v>
      </c>
    </row>
    <row r="126" s="2" customFormat="1">
      <c r="A126" s="39"/>
      <c r="B126" s="40"/>
      <c r="C126" s="39"/>
      <c r="D126" s="187" t="s">
        <v>165</v>
      </c>
      <c r="E126" s="39"/>
      <c r="F126" s="188" t="s">
        <v>190</v>
      </c>
      <c r="G126" s="39"/>
      <c r="H126" s="39"/>
      <c r="I126" s="189"/>
      <c r="J126" s="39"/>
      <c r="K126" s="39"/>
      <c r="L126" s="40"/>
      <c r="M126" s="190"/>
      <c r="N126" s="191"/>
      <c r="O126" s="73"/>
      <c r="P126" s="73"/>
      <c r="Q126" s="73"/>
      <c r="R126" s="73"/>
      <c r="S126" s="73"/>
      <c r="T126" s="74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20" t="s">
        <v>165</v>
      </c>
      <c r="AU126" s="20" t="s">
        <v>22</v>
      </c>
    </row>
    <row r="127" s="2" customFormat="1" ht="24.15" customHeight="1">
      <c r="A127" s="39"/>
      <c r="B127" s="173"/>
      <c r="C127" s="174" t="s">
        <v>221</v>
      </c>
      <c r="D127" s="174" t="s">
        <v>158</v>
      </c>
      <c r="E127" s="175" t="s">
        <v>678</v>
      </c>
      <c r="F127" s="176" t="s">
        <v>679</v>
      </c>
      <c r="G127" s="177" t="s">
        <v>161</v>
      </c>
      <c r="H127" s="178">
        <v>103</v>
      </c>
      <c r="I127" s="179"/>
      <c r="J127" s="180">
        <f>ROUND(I127*H127,2)</f>
        <v>0</v>
      </c>
      <c r="K127" s="176" t="s">
        <v>162</v>
      </c>
      <c r="L127" s="40"/>
      <c r="M127" s="181" t="s">
        <v>3</v>
      </c>
      <c r="N127" s="182" t="s">
        <v>45</v>
      </c>
      <c r="O127" s="73"/>
      <c r="P127" s="183">
        <f>O127*H127</f>
        <v>0</v>
      </c>
      <c r="Q127" s="183">
        <v>0.00010000000000000001</v>
      </c>
      <c r="R127" s="183">
        <f>Q127*H127</f>
        <v>0.0103</v>
      </c>
      <c r="S127" s="183">
        <v>0</v>
      </c>
      <c r="T127" s="184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185" t="s">
        <v>163</v>
      </c>
      <c r="AT127" s="185" t="s">
        <v>158</v>
      </c>
      <c r="AU127" s="185" t="s">
        <v>22</v>
      </c>
      <c r="AY127" s="20" t="s">
        <v>156</v>
      </c>
      <c r="BE127" s="186">
        <f>IF(N127="základní",J127,0)</f>
        <v>0</v>
      </c>
      <c r="BF127" s="186">
        <f>IF(N127="snížená",J127,0)</f>
        <v>0</v>
      </c>
      <c r="BG127" s="186">
        <f>IF(N127="zákl. přenesená",J127,0)</f>
        <v>0</v>
      </c>
      <c r="BH127" s="186">
        <f>IF(N127="sníž. přenesená",J127,0)</f>
        <v>0</v>
      </c>
      <c r="BI127" s="186">
        <f>IF(N127="nulová",J127,0)</f>
        <v>0</v>
      </c>
      <c r="BJ127" s="20" t="s">
        <v>81</v>
      </c>
      <c r="BK127" s="186">
        <f>ROUND(I127*H127,2)</f>
        <v>0</v>
      </c>
      <c r="BL127" s="20" t="s">
        <v>163</v>
      </c>
      <c r="BM127" s="185" t="s">
        <v>1823</v>
      </c>
    </row>
    <row r="128" s="2" customFormat="1">
      <c r="A128" s="39"/>
      <c r="B128" s="40"/>
      <c r="C128" s="39"/>
      <c r="D128" s="187" t="s">
        <v>165</v>
      </c>
      <c r="E128" s="39"/>
      <c r="F128" s="188" t="s">
        <v>681</v>
      </c>
      <c r="G128" s="39"/>
      <c r="H128" s="39"/>
      <c r="I128" s="189"/>
      <c r="J128" s="39"/>
      <c r="K128" s="39"/>
      <c r="L128" s="40"/>
      <c r="M128" s="190"/>
      <c r="N128" s="191"/>
      <c r="O128" s="73"/>
      <c r="P128" s="73"/>
      <c r="Q128" s="73"/>
      <c r="R128" s="73"/>
      <c r="S128" s="73"/>
      <c r="T128" s="74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20" t="s">
        <v>165</v>
      </c>
      <c r="AU128" s="20" t="s">
        <v>22</v>
      </c>
    </row>
    <row r="129" s="13" customFormat="1">
      <c r="A129" s="13"/>
      <c r="B129" s="192"/>
      <c r="C129" s="13"/>
      <c r="D129" s="193" t="s">
        <v>167</v>
      </c>
      <c r="E129" s="194" t="s">
        <v>3</v>
      </c>
      <c r="F129" s="195" t="s">
        <v>1824</v>
      </c>
      <c r="G129" s="13"/>
      <c r="H129" s="196">
        <v>37</v>
      </c>
      <c r="I129" s="197"/>
      <c r="J129" s="13"/>
      <c r="K129" s="13"/>
      <c r="L129" s="192"/>
      <c r="M129" s="198"/>
      <c r="N129" s="199"/>
      <c r="O129" s="199"/>
      <c r="P129" s="199"/>
      <c r="Q129" s="199"/>
      <c r="R129" s="199"/>
      <c r="S129" s="199"/>
      <c r="T129" s="200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94" t="s">
        <v>167</v>
      </c>
      <c r="AU129" s="194" t="s">
        <v>22</v>
      </c>
      <c r="AV129" s="13" t="s">
        <v>22</v>
      </c>
      <c r="AW129" s="13" t="s">
        <v>36</v>
      </c>
      <c r="AX129" s="13" t="s">
        <v>74</v>
      </c>
      <c r="AY129" s="194" t="s">
        <v>156</v>
      </c>
    </row>
    <row r="130" s="13" customFormat="1">
      <c r="A130" s="13"/>
      <c r="B130" s="192"/>
      <c r="C130" s="13"/>
      <c r="D130" s="193" t="s">
        <v>167</v>
      </c>
      <c r="E130" s="194" t="s">
        <v>3</v>
      </c>
      <c r="F130" s="195" t="s">
        <v>1825</v>
      </c>
      <c r="G130" s="13"/>
      <c r="H130" s="196">
        <v>66</v>
      </c>
      <c r="I130" s="197"/>
      <c r="J130" s="13"/>
      <c r="K130" s="13"/>
      <c r="L130" s="192"/>
      <c r="M130" s="198"/>
      <c r="N130" s="199"/>
      <c r="O130" s="199"/>
      <c r="P130" s="199"/>
      <c r="Q130" s="199"/>
      <c r="R130" s="199"/>
      <c r="S130" s="199"/>
      <c r="T130" s="200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194" t="s">
        <v>167</v>
      </c>
      <c r="AU130" s="194" t="s">
        <v>22</v>
      </c>
      <c r="AV130" s="13" t="s">
        <v>22</v>
      </c>
      <c r="AW130" s="13" t="s">
        <v>36</v>
      </c>
      <c r="AX130" s="13" t="s">
        <v>74</v>
      </c>
      <c r="AY130" s="194" t="s">
        <v>156</v>
      </c>
    </row>
    <row r="131" s="14" customFormat="1">
      <c r="A131" s="14"/>
      <c r="B131" s="201"/>
      <c r="C131" s="14"/>
      <c r="D131" s="193" t="s">
        <v>167</v>
      </c>
      <c r="E131" s="202" t="s">
        <v>3</v>
      </c>
      <c r="F131" s="203" t="s">
        <v>174</v>
      </c>
      <c r="G131" s="14"/>
      <c r="H131" s="204">
        <v>103</v>
      </c>
      <c r="I131" s="205"/>
      <c r="J131" s="14"/>
      <c r="K131" s="14"/>
      <c r="L131" s="201"/>
      <c r="M131" s="206"/>
      <c r="N131" s="207"/>
      <c r="O131" s="207"/>
      <c r="P131" s="207"/>
      <c r="Q131" s="207"/>
      <c r="R131" s="207"/>
      <c r="S131" s="207"/>
      <c r="T131" s="208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02" t="s">
        <v>167</v>
      </c>
      <c r="AU131" s="202" t="s">
        <v>22</v>
      </c>
      <c r="AV131" s="14" t="s">
        <v>163</v>
      </c>
      <c r="AW131" s="14" t="s">
        <v>36</v>
      </c>
      <c r="AX131" s="14" t="s">
        <v>81</v>
      </c>
      <c r="AY131" s="202" t="s">
        <v>156</v>
      </c>
    </row>
    <row r="132" s="2" customFormat="1" ht="24.15" customHeight="1">
      <c r="A132" s="39"/>
      <c r="B132" s="173"/>
      <c r="C132" s="174" t="s">
        <v>227</v>
      </c>
      <c r="D132" s="174" t="s">
        <v>158</v>
      </c>
      <c r="E132" s="175" t="s">
        <v>684</v>
      </c>
      <c r="F132" s="176" t="s">
        <v>685</v>
      </c>
      <c r="G132" s="177" t="s">
        <v>161</v>
      </c>
      <c r="H132" s="178">
        <v>103</v>
      </c>
      <c r="I132" s="179"/>
      <c r="J132" s="180">
        <f>ROUND(I132*H132,2)</f>
        <v>0</v>
      </c>
      <c r="K132" s="176" t="s">
        <v>162</v>
      </c>
      <c r="L132" s="40"/>
      <c r="M132" s="181" t="s">
        <v>3</v>
      </c>
      <c r="N132" s="182" t="s">
        <v>45</v>
      </c>
      <c r="O132" s="73"/>
      <c r="P132" s="183">
        <f>O132*H132</f>
        <v>0</v>
      </c>
      <c r="Q132" s="183">
        <v>0</v>
      </c>
      <c r="R132" s="183">
        <f>Q132*H132</f>
        <v>0</v>
      </c>
      <c r="S132" s="183">
        <v>0</v>
      </c>
      <c r="T132" s="184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185" t="s">
        <v>163</v>
      </c>
      <c r="AT132" s="185" t="s">
        <v>158</v>
      </c>
      <c r="AU132" s="185" t="s">
        <v>22</v>
      </c>
      <c r="AY132" s="20" t="s">
        <v>156</v>
      </c>
      <c r="BE132" s="186">
        <f>IF(N132="základní",J132,0)</f>
        <v>0</v>
      </c>
      <c r="BF132" s="186">
        <f>IF(N132="snížená",J132,0)</f>
        <v>0</v>
      </c>
      <c r="BG132" s="186">
        <f>IF(N132="zákl. přenesená",J132,0)</f>
        <v>0</v>
      </c>
      <c r="BH132" s="186">
        <f>IF(N132="sníž. přenesená",J132,0)</f>
        <v>0</v>
      </c>
      <c r="BI132" s="186">
        <f>IF(N132="nulová",J132,0)</f>
        <v>0</v>
      </c>
      <c r="BJ132" s="20" t="s">
        <v>81</v>
      </c>
      <c r="BK132" s="186">
        <f>ROUND(I132*H132,2)</f>
        <v>0</v>
      </c>
      <c r="BL132" s="20" t="s">
        <v>163</v>
      </c>
      <c r="BM132" s="185" t="s">
        <v>1826</v>
      </c>
    </row>
    <row r="133" s="2" customFormat="1">
      <c r="A133" s="39"/>
      <c r="B133" s="40"/>
      <c r="C133" s="39"/>
      <c r="D133" s="187" t="s">
        <v>165</v>
      </c>
      <c r="E133" s="39"/>
      <c r="F133" s="188" t="s">
        <v>687</v>
      </c>
      <c r="G133" s="39"/>
      <c r="H133" s="39"/>
      <c r="I133" s="189"/>
      <c r="J133" s="39"/>
      <c r="K133" s="39"/>
      <c r="L133" s="40"/>
      <c r="M133" s="190"/>
      <c r="N133" s="191"/>
      <c r="O133" s="73"/>
      <c r="P133" s="73"/>
      <c r="Q133" s="73"/>
      <c r="R133" s="73"/>
      <c r="S133" s="73"/>
      <c r="T133" s="74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20" t="s">
        <v>165</v>
      </c>
      <c r="AU133" s="20" t="s">
        <v>22</v>
      </c>
    </row>
    <row r="134" s="2" customFormat="1" ht="16.5" customHeight="1">
      <c r="A134" s="39"/>
      <c r="B134" s="173"/>
      <c r="C134" s="174" t="s">
        <v>233</v>
      </c>
      <c r="D134" s="174" t="s">
        <v>158</v>
      </c>
      <c r="E134" s="175" t="s">
        <v>192</v>
      </c>
      <c r="F134" s="176" t="s">
        <v>193</v>
      </c>
      <c r="G134" s="177" t="s">
        <v>161</v>
      </c>
      <c r="H134" s="178">
        <v>3.1000000000000001</v>
      </c>
      <c r="I134" s="179"/>
      <c r="J134" s="180">
        <f>ROUND(I134*H134,2)</f>
        <v>0</v>
      </c>
      <c r="K134" s="176" t="s">
        <v>162</v>
      </c>
      <c r="L134" s="40"/>
      <c r="M134" s="181" t="s">
        <v>3</v>
      </c>
      <c r="N134" s="182" t="s">
        <v>45</v>
      </c>
      <c r="O134" s="73"/>
      <c r="P134" s="183">
        <f>O134*H134</f>
        <v>0</v>
      </c>
      <c r="Q134" s="183">
        <v>0.00046999999999999999</v>
      </c>
      <c r="R134" s="183">
        <f>Q134*H134</f>
        <v>0.001457</v>
      </c>
      <c r="S134" s="183">
        <v>0</v>
      </c>
      <c r="T134" s="184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185" t="s">
        <v>163</v>
      </c>
      <c r="AT134" s="185" t="s">
        <v>158</v>
      </c>
      <c r="AU134" s="185" t="s">
        <v>22</v>
      </c>
      <c r="AY134" s="20" t="s">
        <v>156</v>
      </c>
      <c r="BE134" s="186">
        <f>IF(N134="základní",J134,0)</f>
        <v>0</v>
      </c>
      <c r="BF134" s="186">
        <f>IF(N134="snížená",J134,0)</f>
        <v>0</v>
      </c>
      <c r="BG134" s="186">
        <f>IF(N134="zákl. přenesená",J134,0)</f>
        <v>0</v>
      </c>
      <c r="BH134" s="186">
        <f>IF(N134="sníž. přenesená",J134,0)</f>
        <v>0</v>
      </c>
      <c r="BI134" s="186">
        <f>IF(N134="nulová",J134,0)</f>
        <v>0</v>
      </c>
      <c r="BJ134" s="20" t="s">
        <v>81</v>
      </c>
      <c r="BK134" s="186">
        <f>ROUND(I134*H134,2)</f>
        <v>0</v>
      </c>
      <c r="BL134" s="20" t="s">
        <v>163</v>
      </c>
      <c r="BM134" s="185" t="s">
        <v>1827</v>
      </c>
    </row>
    <row r="135" s="2" customFormat="1">
      <c r="A135" s="39"/>
      <c r="B135" s="40"/>
      <c r="C135" s="39"/>
      <c r="D135" s="187" t="s">
        <v>165</v>
      </c>
      <c r="E135" s="39"/>
      <c r="F135" s="188" t="s">
        <v>195</v>
      </c>
      <c r="G135" s="39"/>
      <c r="H135" s="39"/>
      <c r="I135" s="189"/>
      <c r="J135" s="39"/>
      <c r="K135" s="39"/>
      <c r="L135" s="40"/>
      <c r="M135" s="190"/>
      <c r="N135" s="191"/>
      <c r="O135" s="73"/>
      <c r="P135" s="73"/>
      <c r="Q135" s="73"/>
      <c r="R135" s="73"/>
      <c r="S135" s="73"/>
      <c r="T135" s="74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20" t="s">
        <v>165</v>
      </c>
      <c r="AU135" s="20" t="s">
        <v>22</v>
      </c>
    </row>
    <row r="136" s="13" customFormat="1">
      <c r="A136" s="13"/>
      <c r="B136" s="192"/>
      <c r="C136" s="13"/>
      <c r="D136" s="193" t="s">
        <v>167</v>
      </c>
      <c r="E136" s="194" t="s">
        <v>3</v>
      </c>
      <c r="F136" s="195" t="s">
        <v>196</v>
      </c>
      <c r="G136" s="13"/>
      <c r="H136" s="196">
        <v>3.1000000000000001</v>
      </c>
      <c r="I136" s="197"/>
      <c r="J136" s="13"/>
      <c r="K136" s="13"/>
      <c r="L136" s="192"/>
      <c r="M136" s="198"/>
      <c r="N136" s="199"/>
      <c r="O136" s="199"/>
      <c r="P136" s="199"/>
      <c r="Q136" s="199"/>
      <c r="R136" s="199"/>
      <c r="S136" s="199"/>
      <c r="T136" s="200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94" t="s">
        <v>167</v>
      </c>
      <c r="AU136" s="194" t="s">
        <v>22</v>
      </c>
      <c r="AV136" s="13" t="s">
        <v>22</v>
      </c>
      <c r="AW136" s="13" t="s">
        <v>36</v>
      </c>
      <c r="AX136" s="13" t="s">
        <v>74</v>
      </c>
      <c r="AY136" s="194" t="s">
        <v>156</v>
      </c>
    </row>
    <row r="137" s="14" customFormat="1">
      <c r="A137" s="14"/>
      <c r="B137" s="201"/>
      <c r="C137" s="14"/>
      <c r="D137" s="193" t="s">
        <v>167</v>
      </c>
      <c r="E137" s="202" t="s">
        <v>3</v>
      </c>
      <c r="F137" s="203" t="s">
        <v>174</v>
      </c>
      <c r="G137" s="14"/>
      <c r="H137" s="204">
        <v>3.1000000000000001</v>
      </c>
      <c r="I137" s="205"/>
      <c r="J137" s="14"/>
      <c r="K137" s="14"/>
      <c r="L137" s="201"/>
      <c r="M137" s="206"/>
      <c r="N137" s="207"/>
      <c r="O137" s="207"/>
      <c r="P137" s="207"/>
      <c r="Q137" s="207"/>
      <c r="R137" s="207"/>
      <c r="S137" s="207"/>
      <c r="T137" s="208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02" t="s">
        <v>167</v>
      </c>
      <c r="AU137" s="202" t="s">
        <v>22</v>
      </c>
      <c r="AV137" s="14" t="s">
        <v>163</v>
      </c>
      <c r="AW137" s="14" t="s">
        <v>36</v>
      </c>
      <c r="AX137" s="14" t="s">
        <v>81</v>
      </c>
      <c r="AY137" s="202" t="s">
        <v>156</v>
      </c>
    </row>
    <row r="138" s="2" customFormat="1" ht="16.5" customHeight="1">
      <c r="A138" s="39"/>
      <c r="B138" s="173"/>
      <c r="C138" s="174" t="s">
        <v>239</v>
      </c>
      <c r="D138" s="174" t="s">
        <v>158</v>
      </c>
      <c r="E138" s="175" t="s">
        <v>198</v>
      </c>
      <c r="F138" s="176" t="s">
        <v>199</v>
      </c>
      <c r="G138" s="177" t="s">
        <v>161</v>
      </c>
      <c r="H138" s="178">
        <v>3.1000000000000001</v>
      </c>
      <c r="I138" s="179"/>
      <c r="J138" s="180">
        <f>ROUND(I138*H138,2)</f>
        <v>0</v>
      </c>
      <c r="K138" s="176" t="s">
        <v>162</v>
      </c>
      <c r="L138" s="40"/>
      <c r="M138" s="181" t="s">
        <v>3</v>
      </c>
      <c r="N138" s="182" t="s">
        <v>45</v>
      </c>
      <c r="O138" s="73"/>
      <c r="P138" s="183">
        <f>O138*H138</f>
        <v>0</v>
      </c>
      <c r="Q138" s="183">
        <v>0</v>
      </c>
      <c r="R138" s="183">
        <f>Q138*H138</f>
        <v>0</v>
      </c>
      <c r="S138" s="183">
        <v>0</v>
      </c>
      <c r="T138" s="184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185" t="s">
        <v>163</v>
      </c>
      <c r="AT138" s="185" t="s">
        <v>158</v>
      </c>
      <c r="AU138" s="185" t="s">
        <v>22</v>
      </c>
      <c r="AY138" s="20" t="s">
        <v>156</v>
      </c>
      <c r="BE138" s="186">
        <f>IF(N138="základní",J138,0)</f>
        <v>0</v>
      </c>
      <c r="BF138" s="186">
        <f>IF(N138="snížená",J138,0)</f>
        <v>0</v>
      </c>
      <c r="BG138" s="186">
        <f>IF(N138="zákl. přenesená",J138,0)</f>
        <v>0</v>
      </c>
      <c r="BH138" s="186">
        <f>IF(N138="sníž. přenesená",J138,0)</f>
        <v>0</v>
      </c>
      <c r="BI138" s="186">
        <f>IF(N138="nulová",J138,0)</f>
        <v>0</v>
      </c>
      <c r="BJ138" s="20" t="s">
        <v>81</v>
      </c>
      <c r="BK138" s="186">
        <f>ROUND(I138*H138,2)</f>
        <v>0</v>
      </c>
      <c r="BL138" s="20" t="s">
        <v>163</v>
      </c>
      <c r="BM138" s="185" t="s">
        <v>1828</v>
      </c>
    </row>
    <row r="139" s="2" customFormat="1">
      <c r="A139" s="39"/>
      <c r="B139" s="40"/>
      <c r="C139" s="39"/>
      <c r="D139" s="187" t="s">
        <v>165</v>
      </c>
      <c r="E139" s="39"/>
      <c r="F139" s="188" t="s">
        <v>201</v>
      </c>
      <c r="G139" s="39"/>
      <c r="H139" s="39"/>
      <c r="I139" s="189"/>
      <c r="J139" s="39"/>
      <c r="K139" s="39"/>
      <c r="L139" s="40"/>
      <c r="M139" s="190"/>
      <c r="N139" s="191"/>
      <c r="O139" s="73"/>
      <c r="P139" s="73"/>
      <c r="Q139" s="73"/>
      <c r="R139" s="73"/>
      <c r="S139" s="73"/>
      <c r="T139" s="74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20" t="s">
        <v>165</v>
      </c>
      <c r="AU139" s="20" t="s">
        <v>22</v>
      </c>
    </row>
    <row r="140" s="2" customFormat="1" ht="16.5" customHeight="1">
      <c r="A140" s="39"/>
      <c r="B140" s="173"/>
      <c r="C140" s="174" t="s">
        <v>244</v>
      </c>
      <c r="D140" s="174" t="s">
        <v>158</v>
      </c>
      <c r="E140" s="175" t="s">
        <v>203</v>
      </c>
      <c r="F140" s="176" t="s">
        <v>204</v>
      </c>
      <c r="G140" s="177" t="s">
        <v>205</v>
      </c>
      <c r="H140" s="178">
        <v>138.75</v>
      </c>
      <c r="I140" s="179"/>
      <c r="J140" s="180">
        <f>ROUND(I140*H140,2)</f>
        <v>0</v>
      </c>
      <c r="K140" s="176" t="s">
        <v>162</v>
      </c>
      <c r="L140" s="40"/>
      <c r="M140" s="181" t="s">
        <v>3</v>
      </c>
      <c r="N140" s="182" t="s">
        <v>45</v>
      </c>
      <c r="O140" s="73"/>
      <c r="P140" s="183">
        <f>O140*H140</f>
        <v>0</v>
      </c>
      <c r="Q140" s="183">
        <v>0</v>
      </c>
      <c r="R140" s="183">
        <f>Q140*H140</f>
        <v>0</v>
      </c>
      <c r="S140" s="183">
        <v>0</v>
      </c>
      <c r="T140" s="184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185" t="s">
        <v>163</v>
      </c>
      <c r="AT140" s="185" t="s">
        <v>158</v>
      </c>
      <c r="AU140" s="185" t="s">
        <v>22</v>
      </c>
      <c r="AY140" s="20" t="s">
        <v>156</v>
      </c>
      <c r="BE140" s="186">
        <f>IF(N140="základní",J140,0)</f>
        <v>0</v>
      </c>
      <c r="BF140" s="186">
        <f>IF(N140="snížená",J140,0)</f>
        <v>0</v>
      </c>
      <c r="BG140" s="186">
        <f>IF(N140="zákl. přenesená",J140,0)</f>
        <v>0</v>
      </c>
      <c r="BH140" s="186">
        <f>IF(N140="sníž. přenesená",J140,0)</f>
        <v>0</v>
      </c>
      <c r="BI140" s="186">
        <f>IF(N140="nulová",J140,0)</f>
        <v>0</v>
      </c>
      <c r="BJ140" s="20" t="s">
        <v>81</v>
      </c>
      <c r="BK140" s="186">
        <f>ROUND(I140*H140,2)</f>
        <v>0</v>
      </c>
      <c r="BL140" s="20" t="s">
        <v>163</v>
      </c>
      <c r="BM140" s="185" t="s">
        <v>1829</v>
      </c>
    </row>
    <row r="141" s="2" customFormat="1">
      <c r="A141" s="39"/>
      <c r="B141" s="40"/>
      <c r="C141" s="39"/>
      <c r="D141" s="187" t="s">
        <v>165</v>
      </c>
      <c r="E141" s="39"/>
      <c r="F141" s="188" t="s">
        <v>207</v>
      </c>
      <c r="G141" s="39"/>
      <c r="H141" s="39"/>
      <c r="I141" s="189"/>
      <c r="J141" s="39"/>
      <c r="K141" s="39"/>
      <c r="L141" s="40"/>
      <c r="M141" s="190"/>
      <c r="N141" s="191"/>
      <c r="O141" s="73"/>
      <c r="P141" s="73"/>
      <c r="Q141" s="73"/>
      <c r="R141" s="73"/>
      <c r="S141" s="73"/>
      <c r="T141" s="74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20" t="s">
        <v>165</v>
      </c>
      <c r="AU141" s="20" t="s">
        <v>22</v>
      </c>
    </row>
    <row r="142" s="13" customFormat="1">
      <c r="A142" s="13"/>
      <c r="B142" s="192"/>
      <c r="C142" s="13"/>
      <c r="D142" s="193" t="s">
        <v>167</v>
      </c>
      <c r="E142" s="194" t="s">
        <v>3</v>
      </c>
      <c r="F142" s="195" t="s">
        <v>1830</v>
      </c>
      <c r="G142" s="13"/>
      <c r="H142" s="196">
        <v>138.75</v>
      </c>
      <c r="I142" s="197"/>
      <c r="J142" s="13"/>
      <c r="K142" s="13"/>
      <c r="L142" s="192"/>
      <c r="M142" s="198"/>
      <c r="N142" s="199"/>
      <c r="O142" s="199"/>
      <c r="P142" s="199"/>
      <c r="Q142" s="199"/>
      <c r="R142" s="199"/>
      <c r="S142" s="199"/>
      <c r="T142" s="200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94" t="s">
        <v>167</v>
      </c>
      <c r="AU142" s="194" t="s">
        <v>22</v>
      </c>
      <c r="AV142" s="13" t="s">
        <v>22</v>
      </c>
      <c r="AW142" s="13" t="s">
        <v>36</v>
      </c>
      <c r="AX142" s="13" t="s">
        <v>74</v>
      </c>
      <c r="AY142" s="194" t="s">
        <v>156</v>
      </c>
    </row>
    <row r="143" s="14" customFormat="1">
      <c r="A143" s="14"/>
      <c r="B143" s="201"/>
      <c r="C143" s="14"/>
      <c r="D143" s="193" t="s">
        <v>167</v>
      </c>
      <c r="E143" s="202" t="s">
        <v>3</v>
      </c>
      <c r="F143" s="203" t="s">
        <v>174</v>
      </c>
      <c r="G143" s="14"/>
      <c r="H143" s="204">
        <v>138.75</v>
      </c>
      <c r="I143" s="205"/>
      <c r="J143" s="14"/>
      <c r="K143" s="14"/>
      <c r="L143" s="201"/>
      <c r="M143" s="206"/>
      <c r="N143" s="207"/>
      <c r="O143" s="207"/>
      <c r="P143" s="207"/>
      <c r="Q143" s="207"/>
      <c r="R143" s="207"/>
      <c r="S143" s="207"/>
      <c r="T143" s="208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02" t="s">
        <v>167</v>
      </c>
      <c r="AU143" s="202" t="s">
        <v>22</v>
      </c>
      <c r="AV143" s="14" t="s">
        <v>163</v>
      </c>
      <c r="AW143" s="14" t="s">
        <v>36</v>
      </c>
      <c r="AX143" s="14" t="s">
        <v>81</v>
      </c>
      <c r="AY143" s="202" t="s">
        <v>156</v>
      </c>
    </row>
    <row r="144" s="2" customFormat="1" ht="24.15" customHeight="1">
      <c r="A144" s="39"/>
      <c r="B144" s="173"/>
      <c r="C144" s="174" t="s">
        <v>9</v>
      </c>
      <c r="D144" s="174" t="s">
        <v>158</v>
      </c>
      <c r="E144" s="175" t="s">
        <v>210</v>
      </c>
      <c r="F144" s="176" t="s">
        <v>211</v>
      </c>
      <c r="G144" s="177" t="s">
        <v>212</v>
      </c>
      <c r="H144" s="178">
        <v>209.328</v>
      </c>
      <c r="I144" s="179"/>
      <c r="J144" s="180">
        <f>ROUND(I144*H144,2)</f>
        <v>0</v>
      </c>
      <c r="K144" s="176" t="s">
        <v>162</v>
      </c>
      <c r="L144" s="40"/>
      <c r="M144" s="181" t="s">
        <v>3</v>
      </c>
      <c r="N144" s="182" t="s">
        <v>45</v>
      </c>
      <c r="O144" s="73"/>
      <c r="P144" s="183">
        <f>O144*H144</f>
        <v>0</v>
      </c>
      <c r="Q144" s="183">
        <v>0</v>
      </c>
      <c r="R144" s="183">
        <f>Q144*H144</f>
        <v>0</v>
      </c>
      <c r="S144" s="183">
        <v>0</v>
      </c>
      <c r="T144" s="184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185" t="s">
        <v>163</v>
      </c>
      <c r="AT144" s="185" t="s">
        <v>158</v>
      </c>
      <c r="AU144" s="185" t="s">
        <v>22</v>
      </c>
      <c r="AY144" s="20" t="s">
        <v>156</v>
      </c>
      <c r="BE144" s="186">
        <f>IF(N144="základní",J144,0)</f>
        <v>0</v>
      </c>
      <c r="BF144" s="186">
        <f>IF(N144="snížená",J144,0)</f>
        <v>0</v>
      </c>
      <c r="BG144" s="186">
        <f>IF(N144="zákl. přenesená",J144,0)</f>
        <v>0</v>
      </c>
      <c r="BH144" s="186">
        <f>IF(N144="sníž. přenesená",J144,0)</f>
        <v>0</v>
      </c>
      <c r="BI144" s="186">
        <f>IF(N144="nulová",J144,0)</f>
        <v>0</v>
      </c>
      <c r="BJ144" s="20" t="s">
        <v>81</v>
      </c>
      <c r="BK144" s="186">
        <f>ROUND(I144*H144,2)</f>
        <v>0</v>
      </c>
      <c r="BL144" s="20" t="s">
        <v>163</v>
      </c>
      <c r="BM144" s="185" t="s">
        <v>1831</v>
      </c>
    </row>
    <row r="145" s="2" customFormat="1">
      <c r="A145" s="39"/>
      <c r="B145" s="40"/>
      <c r="C145" s="39"/>
      <c r="D145" s="187" t="s">
        <v>165</v>
      </c>
      <c r="E145" s="39"/>
      <c r="F145" s="188" t="s">
        <v>214</v>
      </c>
      <c r="G145" s="39"/>
      <c r="H145" s="39"/>
      <c r="I145" s="189"/>
      <c r="J145" s="39"/>
      <c r="K145" s="39"/>
      <c r="L145" s="40"/>
      <c r="M145" s="190"/>
      <c r="N145" s="191"/>
      <c r="O145" s="73"/>
      <c r="P145" s="73"/>
      <c r="Q145" s="73"/>
      <c r="R145" s="73"/>
      <c r="S145" s="73"/>
      <c r="T145" s="74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20" t="s">
        <v>165</v>
      </c>
      <c r="AU145" s="20" t="s">
        <v>22</v>
      </c>
    </row>
    <row r="146" s="13" customFormat="1">
      <c r="A146" s="13"/>
      <c r="B146" s="192"/>
      <c r="C146" s="13"/>
      <c r="D146" s="193" t="s">
        <v>167</v>
      </c>
      <c r="E146" s="194" t="s">
        <v>3</v>
      </c>
      <c r="F146" s="195" t="s">
        <v>1832</v>
      </c>
      <c r="G146" s="13"/>
      <c r="H146" s="196">
        <v>228</v>
      </c>
      <c r="I146" s="197"/>
      <c r="J146" s="13"/>
      <c r="K146" s="13"/>
      <c r="L146" s="192"/>
      <c r="M146" s="198"/>
      <c r="N146" s="199"/>
      <c r="O146" s="199"/>
      <c r="P146" s="199"/>
      <c r="Q146" s="199"/>
      <c r="R146" s="199"/>
      <c r="S146" s="199"/>
      <c r="T146" s="200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94" t="s">
        <v>167</v>
      </c>
      <c r="AU146" s="194" t="s">
        <v>22</v>
      </c>
      <c r="AV146" s="13" t="s">
        <v>22</v>
      </c>
      <c r="AW146" s="13" t="s">
        <v>36</v>
      </c>
      <c r="AX146" s="13" t="s">
        <v>74</v>
      </c>
      <c r="AY146" s="194" t="s">
        <v>156</v>
      </c>
    </row>
    <row r="147" s="13" customFormat="1">
      <c r="A147" s="13"/>
      <c r="B147" s="192"/>
      <c r="C147" s="13"/>
      <c r="D147" s="193" t="s">
        <v>167</v>
      </c>
      <c r="E147" s="194" t="s">
        <v>3</v>
      </c>
      <c r="F147" s="195" t="s">
        <v>1833</v>
      </c>
      <c r="G147" s="13"/>
      <c r="H147" s="196">
        <v>264</v>
      </c>
      <c r="I147" s="197"/>
      <c r="J147" s="13"/>
      <c r="K147" s="13"/>
      <c r="L147" s="192"/>
      <c r="M147" s="198"/>
      <c r="N147" s="199"/>
      <c r="O147" s="199"/>
      <c r="P147" s="199"/>
      <c r="Q147" s="199"/>
      <c r="R147" s="199"/>
      <c r="S147" s="199"/>
      <c r="T147" s="200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94" t="s">
        <v>167</v>
      </c>
      <c r="AU147" s="194" t="s">
        <v>22</v>
      </c>
      <c r="AV147" s="13" t="s">
        <v>22</v>
      </c>
      <c r="AW147" s="13" t="s">
        <v>36</v>
      </c>
      <c r="AX147" s="13" t="s">
        <v>74</v>
      </c>
      <c r="AY147" s="194" t="s">
        <v>156</v>
      </c>
    </row>
    <row r="148" s="13" customFormat="1">
      <c r="A148" s="13"/>
      <c r="B148" s="192"/>
      <c r="C148" s="13"/>
      <c r="D148" s="193" t="s">
        <v>167</v>
      </c>
      <c r="E148" s="194" t="s">
        <v>3</v>
      </c>
      <c r="F148" s="195" t="s">
        <v>1834</v>
      </c>
      <c r="G148" s="13"/>
      <c r="H148" s="196">
        <v>49.5</v>
      </c>
      <c r="I148" s="197"/>
      <c r="J148" s="13"/>
      <c r="K148" s="13"/>
      <c r="L148" s="192"/>
      <c r="M148" s="198"/>
      <c r="N148" s="199"/>
      <c r="O148" s="199"/>
      <c r="P148" s="199"/>
      <c r="Q148" s="199"/>
      <c r="R148" s="199"/>
      <c r="S148" s="199"/>
      <c r="T148" s="200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94" t="s">
        <v>167</v>
      </c>
      <c r="AU148" s="194" t="s">
        <v>22</v>
      </c>
      <c r="AV148" s="13" t="s">
        <v>22</v>
      </c>
      <c r="AW148" s="13" t="s">
        <v>36</v>
      </c>
      <c r="AX148" s="13" t="s">
        <v>74</v>
      </c>
      <c r="AY148" s="194" t="s">
        <v>156</v>
      </c>
    </row>
    <row r="149" s="13" customFormat="1">
      <c r="A149" s="13"/>
      <c r="B149" s="192"/>
      <c r="C149" s="13"/>
      <c r="D149" s="193" t="s">
        <v>167</v>
      </c>
      <c r="E149" s="194" t="s">
        <v>3</v>
      </c>
      <c r="F149" s="195" t="s">
        <v>1835</v>
      </c>
      <c r="G149" s="13"/>
      <c r="H149" s="196">
        <v>49.5</v>
      </c>
      <c r="I149" s="197"/>
      <c r="J149" s="13"/>
      <c r="K149" s="13"/>
      <c r="L149" s="192"/>
      <c r="M149" s="198"/>
      <c r="N149" s="199"/>
      <c r="O149" s="199"/>
      <c r="P149" s="199"/>
      <c r="Q149" s="199"/>
      <c r="R149" s="199"/>
      <c r="S149" s="199"/>
      <c r="T149" s="200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94" t="s">
        <v>167</v>
      </c>
      <c r="AU149" s="194" t="s">
        <v>22</v>
      </c>
      <c r="AV149" s="13" t="s">
        <v>22</v>
      </c>
      <c r="AW149" s="13" t="s">
        <v>36</v>
      </c>
      <c r="AX149" s="13" t="s">
        <v>74</v>
      </c>
      <c r="AY149" s="194" t="s">
        <v>156</v>
      </c>
    </row>
    <row r="150" s="13" customFormat="1">
      <c r="A150" s="13"/>
      <c r="B150" s="192"/>
      <c r="C150" s="13"/>
      <c r="D150" s="193" t="s">
        <v>167</v>
      </c>
      <c r="E150" s="194" t="s">
        <v>3</v>
      </c>
      <c r="F150" s="195" t="s">
        <v>1836</v>
      </c>
      <c r="G150" s="13"/>
      <c r="H150" s="196">
        <v>-22.800000000000001</v>
      </c>
      <c r="I150" s="197"/>
      <c r="J150" s="13"/>
      <c r="K150" s="13"/>
      <c r="L150" s="192"/>
      <c r="M150" s="198"/>
      <c r="N150" s="199"/>
      <c r="O150" s="199"/>
      <c r="P150" s="199"/>
      <c r="Q150" s="199"/>
      <c r="R150" s="199"/>
      <c r="S150" s="199"/>
      <c r="T150" s="200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94" t="s">
        <v>167</v>
      </c>
      <c r="AU150" s="194" t="s">
        <v>22</v>
      </c>
      <c r="AV150" s="13" t="s">
        <v>22</v>
      </c>
      <c r="AW150" s="13" t="s">
        <v>36</v>
      </c>
      <c r="AX150" s="13" t="s">
        <v>74</v>
      </c>
      <c r="AY150" s="194" t="s">
        <v>156</v>
      </c>
    </row>
    <row r="151" s="13" customFormat="1">
      <c r="A151" s="13"/>
      <c r="B151" s="192"/>
      <c r="C151" s="13"/>
      <c r="D151" s="193" t="s">
        <v>167</v>
      </c>
      <c r="E151" s="194" t="s">
        <v>3</v>
      </c>
      <c r="F151" s="195" t="s">
        <v>1837</v>
      </c>
      <c r="G151" s="13"/>
      <c r="H151" s="196">
        <v>-4.9500000000000002</v>
      </c>
      <c r="I151" s="197"/>
      <c r="J151" s="13"/>
      <c r="K151" s="13"/>
      <c r="L151" s="192"/>
      <c r="M151" s="198"/>
      <c r="N151" s="199"/>
      <c r="O151" s="199"/>
      <c r="P151" s="199"/>
      <c r="Q151" s="199"/>
      <c r="R151" s="199"/>
      <c r="S151" s="199"/>
      <c r="T151" s="200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94" t="s">
        <v>167</v>
      </c>
      <c r="AU151" s="194" t="s">
        <v>22</v>
      </c>
      <c r="AV151" s="13" t="s">
        <v>22</v>
      </c>
      <c r="AW151" s="13" t="s">
        <v>36</v>
      </c>
      <c r="AX151" s="13" t="s">
        <v>74</v>
      </c>
      <c r="AY151" s="194" t="s">
        <v>156</v>
      </c>
    </row>
    <row r="152" s="13" customFormat="1">
      <c r="A152" s="13"/>
      <c r="B152" s="192"/>
      <c r="C152" s="13"/>
      <c r="D152" s="193" t="s">
        <v>167</v>
      </c>
      <c r="E152" s="194" t="s">
        <v>3</v>
      </c>
      <c r="F152" s="195" t="s">
        <v>1838</v>
      </c>
      <c r="G152" s="13"/>
      <c r="H152" s="196">
        <v>-29.039999999999999</v>
      </c>
      <c r="I152" s="197"/>
      <c r="J152" s="13"/>
      <c r="K152" s="13"/>
      <c r="L152" s="192"/>
      <c r="M152" s="198"/>
      <c r="N152" s="199"/>
      <c r="O152" s="199"/>
      <c r="P152" s="199"/>
      <c r="Q152" s="199"/>
      <c r="R152" s="199"/>
      <c r="S152" s="199"/>
      <c r="T152" s="200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194" t="s">
        <v>167</v>
      </c>
      <c r="AU152" s="194" t="s">
        <v>22</v>
      </c>
      <c r="AV152" s="13" t="s">
        <v>22</v>
      </c>
      <c r="AW152" s="13" t="s">
        <v>36</v>
      </c>
      <c r="AX152" s="13" t="s">
        <v>74</v>
      </c>
      <c r="AY152" s="194" t="s">
        <v>156</v>
      </c>
    </row>
    <row r="153" s="13" customFormat="1">
      <c r="A153" s="13"/>
      <c r="B153" s="192"/>
      <c r="C153" s="13"/>
      <c r="D153" s="193" t="s">
        <v>167</v>
      </c>
      <c r="E153" s="194" t="s">
        <v>3</v>
      </c>
      <c r="F153" s="195" t="s">
        <v>1839</v>
      </c>
      <c r="G153" s="13"/>
      <c r="H153" s="196">
        <v>-10.890000000000001</v>
      </c>
      <c r="I153" s="197"/>
      <c r="J153" s="13"/>
      <c r="K153" s="13"/>
      <c r="L153" s="192"/>
      <c r="M153" s="198"/>
      <c r="N153" s="199"/>
      <c r="O153" s="199"/>
      <c r="P153" s="199"/>
      <c r="Q153" s="199"/>
      <c r="R153" s="199"/>
      <c r="S153" s="199"/>
      <c r="T153" s="200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194" t="s">
        <v>167</v>
      </c>
      <c r="AU153" s="194" t="s">
        <v>22</v>
      </c>
      <c r="AV153" s="13" t="s">
        <v>22</v>
      </c>
      <c r="AW153" s="13" t="s">
        <v>36</v>
      </c>
      <c r="AX153" s="13" t="s">
        <v>74</v>
      </c>
      <c r="AY153" s="194" t="s">
        <v>156</v>
      </c>
    </row>
    <row r="154" s="15" customFormat="1">
      <c r="A154" s="15"/>
      <c r="B154" s="209"/>
      <c r="C154" s="15"/>
      <c r="D154" s="193" t="s">
        <v>167</v>
      </c>
      <c r="E154" s="210" t="s">
        <v>3</v>
      </c>
      <c r="F154" s="211" t="s">
        <v>219</v>
      </c>
      <c r="G154" s="15"/>
      <c r="H154" s="212">
        <v>523.32000000000005</v>
      </c>
      <c r="I154" s="213"/>
      <c r="J154" s="15"/>
      <c r="K154" s="15"/>
      <c r="L154" s="209"/>
      <c r="M154" s="214"/>
      <c r="N154" s="215"/>
      <c r="O154" s="215"/>
      <c r="P154" s="215"/>
      <c r="Q154" s="215"/>
      <c r="R154" s="215"/>
      <c r="S154" s="215"/>
      <c r="T154" s="216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10" t="s">
        <v>167</v>
      </c>
      <c r="AU154" s="210" t="s">
        <v>22</v>
      </c>
      <c r="AV154" s="15" t="s">
        <v>175</v>
      </c>
      <c r="AW154" s="15" t="s">
        <v>36</v>
      </c>
      <c r="AX154" s="15" t="s">
        <v>74</v>
      </c>
      <c r="AY154" s="210" t="s">
        <v>156</v>
      </c>
    </row>
    <row r="155" s="13" customFormat="1">
      <c r="A155" s="13"/>
      <c r="B155" s="192"/>
      <c r="C155" s="13"/>
      <c r="D155" s="193" t="s">
        <v>167</v>
      </c>
      <c r="E155" s="194" t="s">
        <v>3</v>
      </c>
      <c r="F155" s="195" t="s">
        <v>1840</v>
      </c>
      <c r="G155" s="13"/>
      <c r="H155" s="196">
        <v>209.328</v>
      </c>
      <c r="I155" s="197"/>
      <c r="J155" s="13"/>
      <c r="K155" s="13"/>
      <c r="L155" s="192"/>
      <c r="M155" s="198"/>
      <c r="N155" s="199"/>
      <c r="O155" s="199"/>
      <c r="P155" s="199"/>
      <c r="Q155" s="199"/>
      <c r="R155" s="199"/>
      <c r="S155" s="199"/>
      <c r="T155" s="200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194" t="s">
        <v>167</v>
      </c>
      <c r="AU155" s="194" t="s">
        <v>22</v>
      </c>
      <c r="AV155" s="13" t="s">
        <v>22</v>
      </c>
      <c r="AW155" s="13" t="s">
        <v>36</v>
      </c>
      <c r="AX155" s="13" t="s">
        <v>74</v>
      </c>
      <c r="AY155" s="194" t="s">
        <v>156</v>
      </c>
    </row>
    <row r="156" s="15" customFormat="1">
      <c r="A156" s="15"/>
      <c r="B156" s="209"/>
      <c r="C156" s="15"/>
      <c r="D156" s="193" t="s">
        <v>167</v>
      </c>
      <c r="E156" s="210" t="s">
        <v>3</v>
      </c>
      <c r="F156" s="211" t="s">
        <v>219</v>
      </c>
      <c r="G156" s="15"/>
      <c r="H156" s="212">
        <v>209.328</v>
      </c>
      <c r="I156" s="213"/>
      <c r="J156" s="15"/>
      <c r="K156" s="15"/>
      <c r="L156" s="209"/>
      <c r="M156" s="214"/>
      <c r="N156" s="215"/>
      <c r="O156" s="215"/>
      <c r="P156" s="215"/>
      <c r="Q156" s="215"/>
      <c r="R156" s="215"/>
      <c r="S156" s="215"/>
      <c r="T156" s="216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10" t="s">
        <v>167</v>
      </c>
      <c r="AU156" s="210" t="s">
        <v>22</v>
      </c>
      <c r="AV156" s="15" t="s">
        <v>175</v>
      </c>
      <c r="AW156" s="15" t="s">
        <v>36</v>
      </c>
      <c r="AX156" s="15" t="s">
        <v>81</v>
      </c>
      <c r="AY156" s="210" t="s">
        <v>156</v>
      </c>
    </row>
    <row r="157" s="2" customFormat="1" ht="24.15" customHeight="1">
      <c r="A157" s="39"/>
      <c r="B157" s="173"/>
      <c r="C157" s="174" t="s">
        <v>254</v>
      </c>
      <c r="D157" s="174" t="s">
        <v>158</v>
      </c>
      <c r="E157" s="175" t="s">
        <v>222</v>
      </c>
      <c r="F157" s="176" t="s">
        <v>223</v>
      </c>
      <c r="G157" s="177" t="s">
        <v>212</v>
      </c>
      <c r="H157" s="178">
        <v>209.328</v>
      </c>
      <c r="I157" s="179"/>
      <c r="J157" s="180">
        <f>ROUND(I157*H157,2)</f>
        <v>0</v>
      </c>
      <c r="K157" s="176" t="s">
        <v>162</v>
      </c>
      <c r="L157" s="40"/>
      <c r="M157" s="181" t="s">
        <v>3</v>
      </c>
      <c r="N157" s="182" t="s">
        <v>45</v>
      </c>
      <c r="O157" s="73"/>
      <c r="P157" s="183">
        <f>O157*H157</f>
        <v>0</v>
      </c>
      <c r="Q157" s="183">
        <v>0</v>
      </c>
      <c r="R157" s="183">
        <f>Q157*H157</f>
        <v>0</v>
      </c>
      <c r="S157" s="183">
        <v>0</v>
      </c>
      <c r="T157" s="184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185" t="s">
        <v>163</v>
      </c>
      <c r="AT157" s="185" t="s">
        <v>158</v>
      </c>
      <c r="AU157" s="185" t="s">
        <v>22</v>
      </c>
      <c r="AY157" s="20" t="s">
        <v>156</v>
      </c>
      <c r="BE157" s="186">
        <f>IF(N157="základní",J157,0)</f>
        <v>0</v>
      </c>
      <c r="BF157" s="186">
        <f>IF(N157="snížená",J157,0)</f>
        <v>0</v>
      </c>
      <c r="BG157" s="186">
        <f>IF(N157="zákl. přenesená",J157,0)</f>
        <v>0</v>
      </c>
      <c r="BH157" s="186">
        <f>IF(N157="sníž. přenesená",J157,0)</f>
        <v>0</v>
      </c>
      <c r="BI157" s="186">
        <f>IF(N157="nulová",J157,0)</f>
        <v>0</v>
      </c>
      <c r="BJ157" s="20" t="s">
        <v>81</v>
      </c>
      <c r="BK157" s="186">
        <f>ROUND(I157*H157,2)</f>
        <v>0</v>
      </c>
      <c r="BL157" s="20" t="s">
        <v>163</v>
      </c>
      <c r="BM157" s="185" t="s">
        <v>1841</v>
      </c>
    </row>
    <row r="158" s="2" customFormat="1">
      <c r="A158" s="39"/>
      <c r="B158" s="40"/>
      <c r="C158" s="39"/>
      <c r="D158" s="187" t="s">
        <v>165</v>
      </c>
      <c r="E158" s="39"/>
      <c r="F158" s="188" t="s">
        <v>225</v>
      </c>
      <c r="G158" s="39"/>
      <c r="H158" s="39"/>
      <c r="I158" s="189"/>
      <c r="J158" s="39"/>
      <c r="K158" s="39"/>
      <c r="L158" s="40"/>
      <c r="M158" s="190"/>
      <c r="N158" s="191"/>
      <c r="O158" s="73"/>
      <c r="P158" s="73"/>
      <c r="Q158" s="73"/>
      <c r="R158" s="73"/>
      <c r="S158" s="73"/>
      <c r="T158" s="74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20" t="s">
        <v>165</v>
      </c>
      <c r="AU158" s="20" t="s">
        <v>22</v>
      </c>
    </row>
    <row r="159" s="13" customFormat="1">
      <c r="A159" s="13"/>
      <c r="B159" s="192"/>
      <c r="C159" s="13"/>
      <c r="D159" s="193" t="s">
        <v>167</v>
      </c>
      <c r="E159" s="194" t="s">
        <v>3</v>
      </c>
      <c r="F159" s="195" t="s">
        <v>1842</v>
      </c>
      <c r="G159" s="13"/>
      <c r="H159" s="196">
        <v>209.328</v>
      </c>
      <c r="I159" s="197"/>
      <c r="J159" s="13"/>
      <c r="K159" s="13"/>
      <c r="L159" s="192"/>
      <c r="M159" s="198"/>
      <c r="N159" s="199"/>
      <c r="O159" s="199"/>
      <c r="P159" s="199"/>
      <c r="Q159" s="199"/>
      <c r="R159" s="199"/>
      <c r="S159" s="199"/>
      <c r="T159" s="200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194" t="s">
        <v>167</v>
      </c>
      <c r="AU159" s="194" t="s">
        <v>22</v>
      </c>
      <c r="AV159" s="13" t="s">
        <v>22</v>
      </c>
      <c r="AW159" s="13" t="s">
        <v>36</v>
      </c>
      <c r="AX159" s="13" t="s">
        <v>74</v>
      </c>
      <c r="AY159" s="194" t="s">
        <v>156</v>
      </c>
    </row>
    <row r="160" s="14" customFormat="1">
      <c r="A160" s="14"/>
      <c r="B160" s="201"/>
      <c r="C160" s="14"/>
      <c r="D160" s="193" t="s">
        <v>167</v>
      </c>
      <c r="E160" s="202" t="s">
        <v>3</v>
      </c>
      <c r="F160" s="203" t="s">
        <v>174</v>
      </c>
      <c r="G160" s="14"/>
      <c r="H160" s="204">
        <v>209.328</v>
      </c>
      <c r="I160" s="205"/>
      <c r="J160" s="14"/>
      <c r="K160" s="14"/>
      <c r="L160" s="201"/>
      <c r="M160" s="206"/>
      <c r="N160" s="207"/>
      <c r="O160" s="207"/>
      <c r="P160" s="207"/>
      <c r="Q160" s="207"/>
      <c r="R160" s="207"/>
      <c r="S160" s="207"/>
      <c r="T160" s="208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02" t="s">
        <v>167</v>
      </c>
      <c r="AU160" s="202" t="s">
        <v>22</v>
      </c>
      <c r="AV160" s="14" t="s">
        <v>163</v>
      </c>
      <c r="AW160" s="14" t="s">
        <v>36</v>
      </c>
      <c r="AX160" s="14" t="s">
        <v>81</v>
      </c>
      <c r="AY160" s="202" t="s">
        <v>156</v>
      </c>
    </row>
    <row r="161" s="2" customFormat="1" ht="24.15" customHeight="1">
      <c r="A161" s="39"/>
      <c r="B161" s="173"/>
      <c r="C161" s="174" t="s">
        <v>262</v>
      </c>
      <c r="D161" s="174" t="s">
        <v>158</v>
      </c>
      <c r="E161" s="175" t="s">
        <v>228</v>
      </c>
      <c r="F161" s="176" t="s">
        <v>229</v>
      </c>
      <c r="G161" s="177" t="s">
        <v>212</v>
      </c>
      <c r="H161" s="178">
        <v>104.664</v>
      </c>
      <c r="I161" s="179"/>
      <c r="J161" s="180">
        <f>ROUND(I161*H161,2)</f>
        <v>0</v>
      </c>
      <c r="K161" s="176" t="s">
        <v>162</v>
      </c>
      <c r="L161" s="40"/>
      <c r="M161" s="181" t="s">
        <v>3</v>
      </c>
      <c r="N161" s="182" t="s">
        <v>45</v>
      </c>
      <c r="O161" s="73"/>
      <c r="P161" s="183">
        <f>O161*H161</f>
        <v>0</v>
      </c>
      <c r="Q161" s="183">
        <v>0</v>
      </c>
      <c r="R161" s="183">
        <f>Q161*H161</f>
        <v>0</v>
      </c>
      <c r="S161" s="183">
        <v>0</v>
      </c>
      <c r="T161" s="184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185" t="s">
        <v>163</v>
      </c>
      <c r="AT161" s="185" t="s">
        <v>158</v>
      </c>
      <c r="AU161" s="185" t="s">
        <v>22</v>
      </c>
      <c r="AY161" s="20" t="s">
        <v>156</v>
      </c>
      <c r="BE161" s="186">
        <f>IF(N161="základní",J161,0)</f>
        <v>0</v>
      </c>
      <c r="BF161" s="186">
        <f>IF(N161="snížená",J161,0)</f>
        <v>0</v>
      </c>
      <c r="BG161" s="186">
        <f>IF(N161="zákl. přenesená",J161,0)</f>
        <v>0</v>
      </c>
      <c r="BH161" s="186">
        <f>IF(N161="sníž. přenesená",J161,0)</f>
        <v>0</v>
      </c>
      <c r="BI161" s="186">
        <f>IF(N161="nulová",J161,0)</f>
        <v>0</v>
      </c>
      <c r="BJ161" s="20" t="s">
        <v>81</v>
      </c>
      <c r="BK161" s="186">
        <f>ROUND(I161*H161,2)</f>
        <v>0</v>
      </c>
      <c r="BL161" s="20" t="s">
        <v>163</v>
      </c>
      <c r="BM161" s="185" t="s">
        <v>1843</v>
      </c>
    </row>
    <row r="162" s="2" customFormat="1">
      <c r="A162" s="39"/>
      <c r="B162" s="40"/>
      <c r="C162" s="39"/>
      <c r="D162" s="187" t="s">
        <v>165</v>
      </c>
      <c r="E162" s="39"/>
      <c r="F162" s="188" t="s">
        <v>231</v>
      </c>
      <c r="G162" s="39"/>
      <c r="H162" s="39"/>
      <c r="I162" s="189"/>
      <c r="J162" s="39"/>
      <c r="K162" s="39"/>
      <c r="L162" s="40"/>
      <c r="M162" s="190"/>
      <c r="N162" s="191"/>
      <c r="O162" s="73"/>
      <c r="P162" s="73"/>
      <c r="Q162" s="73"/>
      <c r="R162" s="73"/>
      <c r="S162" s="73"/>
      <c r="T162" s="74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20" t="s">
        <v>165</v>
      </c>
      <c r="AU162" s="20" t="s">
        <v>22</v>
      </c>
    </row>
    <row r="163" s="13" customFormat="1">
      <c r="A163" s="13"/>
      <c r="B163" s="192"/>
      <c r="C163" s="13"/>
      <c r="D163" s="193" t="s">
        <v>167</v>
      </c>
      <c r="E163" s="194" t="s">
        <v>3</v>
      </c>
      <c r="F163" s="195" t="s">
        <v>1844</v>
      </c>
      <c r="G163" s="13"/>
      <c r="H163" s="196">
        <v>104.664</v>
      </c>
      <c r="I163" s="197"/>
      <c r="J163" s="13"/>
      <c r="K163" s="13"/>
      <c r="L163" s="192"/>
      <c r="M163" s="198"/>
      <c r="N163" s="199"/>
      <c r="O163" s="199"/>
      <c r="P163" s="199"/>
      <c r="Q163" s="199"/>
      <c r="R163" s="199"/>
      <c r="S163" s="199"/>
      <c r="T163" s="200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194" t="s">
        <v>167</v>
      </c>
      <c r="AU163" s="194" t="s">
        <v>22</v>
      </c>
      <c r="AV163" s="13" t="s">
        <v>22</v>
      </c>
      <c r="AW163" s="13" t="s">
        <v>36</v>
      </c>
      <c r="AX163" s="13" t="s">
        <v>74</v>
      </c>
      <c r="AY163" s="194" t="s">
        <v>156</v>
      </c>
    </row>
    <row r="164" s="14" customFormat="1">
      <c r="A164" s="14"/>
      <c r="B164" s="201"/>
      <c r="C164" s="14"/>
      <c r="D164" s="193" t="s">
        <v>167</v>
      </c>
      <c r="E164" s="202" t="s">
        <v>3</v>
      </c>
      <c r="F164" s="203" t="s">
        <v>174</v>
      </c>
      <c r="G164" s="14"/>
      <c r="H164" s="204">
        <v>104.664</v>
      </c>
      <c r="I164" s="205"/>
      <c r="J164" s="14"/>
      <c r="K164" s="14"/>
      <c r="L164" s="201"/>
      <c r="M164" s="206"/>
      <c r="N164" s="207"/>
      <c r="O164" s="207"/>
      <c r="P164" s="207"/>
      <c r="Q164" s="207"/>
      <c r="R164" s="207"/>
      <c r="S164" s="207"/>
      <c r="T164" s="208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02" t="s">
        <v>167</v>
      </c>
      <c r="AU164" s="202" t="s">
        <v>22</v>
      </c>
      <c r="AV164" s="14" t="s">
        <v>163</v>
      </c>
      <c r="AW164" s="14" t="s">
        <v>36</v>
      </c>
      <c r="AX164" s="14" t="s">
        <v>81</v>
      </c>
      <c r="AY164" s="202" t="s">
        <v>156</v>
      </c>
    </row>
    <row r="165" s="2" customFormat="1" ht="24.15" customHeight="1">
      <c r="A165" s="39"/>
      <c r="B165" s="173"/>
      <c r="C165" s="174" t="s">
        <v>267</v>
      </c>
      <c r="D165" s="174" t="s">
        <v>158</v>
      </c>
      <c r="E165" s="175" t="s">
        <v>234</v>
      </c>
      <c r="F165" s="176" t="s">
        <v>235</v>
      </c>
      <c r="G165" s="177" t="s">
        <v>212</v>
      </c>
      <c r="H165" s="178">
        <v>26.166</v>
      </c>
      <c r="I165" s="179"/>
      <c r="J165" s="180">
        <f>ROUND(I165*H165,2)</f>
        <v>0</v>
      </c>
      <c r="K165" s="176" t="s">
        <v>162</v>
      </c>
      <c r="L165" s="40"/>
      <c r="M165" s="181" t="s">
        <v>3</v>
      </c>
      <c r="N165" s="182" t="s">
        <v>45</v>
      </c>
      <c r="O165" s="73"/>
      <c r="P165" s="183">
        <f>O165*H165</f>
        <v>0</v>
      </c>
      <c r="Q165" s="183">
        <v>0</v>
      </c>
      <c r="R165" s="183">
        <f>Q165*H165</f>
        <v>0</v>
      </c>
      <c r="S165" s="183">
        <v>0</v>
      </c>
      <c r="T165" s="184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185" t="s">
        <v>163</v>
      </c>
      <c r="AT165" s="185" t="s">
        <v>158</v>
      </c>
      <c r="AU165" s="185" t="s">
        <v>22</v>
      </c>
      <c r="AY165" s="20" t="s">
        <v>156</v>
      </c>
      <c r="BE165" s="186">
        <f>IF(N165="základní",J165,0)</f>
        <v>0</v>
      </c>
      <c r="BF165" s="186">
        <f>IF(N165="snížená",J165,0)</f>
        <v>0</v>
      </c>
      <c r="BG165" s="186">
        <f>IF(N165="zákl. přenesená",J165,0)</f>
        <v>0</v>
      </c>
      <c r="BH165" s="186">
        <f>IF(N165="sníž. přenesená",J165,0)</f>
        <v>0</v>
      </c>
      <c r="BI165" s="186">
        <f>IF(N165="nulová",J165,0)</f>
        <v>0</v>
      </c>
      <c r="BJ165" s="20" t="s">
        <v>81</v>
      </c>
      <c r="BK165" s="186">
        <f>ROUND(I165*H165,2)</f>
        <v>0</v>
      </c>
      <c r="BL165" s="20" t="s">
        <v>163</v>
      </c>
      <c r="BM165" s="185" t="s">
        <v>1845</v>
      </c>
    </row>
    <row r="166" s="2" customFormat="1">
      <c r="A166" s="39"/>
      <c r="B166" s="40"/>
      <c r="C166" s="39"/>
      <c r="D166" s="187" t="s">
        <v>165</v>
      </c>
      <c r="E166" s="39"/>
      <c r="F166" s="188" t="s">
        <v>237</v>
      </c>
      <c r="G166" s="39"/>
      <c r="H166" s="39"/>
      <c r="I166" s="189"/>
      <c r="J166" s="39"/>
      <c r="K166" s="39"/>
      <c r="L166" s="40"/>
      <c r="M166" s="190"/>
      <c r="N166" s="191"/>
      <c r="O166" s="73"/>
      <c r="P166" s="73"/>
      <c r="Q166" s="73"/>
      <c r="R166" s="73"/>
      <c r="S166" s="73"/>
      <c r="T166" s="74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20" t="s">
        <v>165</v>
      </c>
      <c r="AU166" s="20" t="s">
        <v>22</v>
      </c>
    </row>
    <row r="167" s="13" customFormat="1">
      <c r="A167" s="13"/>
      <c r="B167" s="192"/>
      <c r="C167" s="13"/>
      <c r="D167" s="193" t="s">
        <v>167</v>
      </c>
      <c r="E167" s="194" t="s">
        <v>3</v>
      </c>
      <c r="F167" s="195" t="s">
        <v>1846</v>
      </c>
      <c r="G167" s="13"/>
      <c r="H167" s="196">
        <v>26.166</v>
      </c>
      <c r="I167" s="197"/>
      <c r="J167" s="13"/>
      <c r="K167" s="13"/>
      <c r="L167" s="192"/>
      <c r="M167" s="198"/>
      <c r="N167" s="199"/>
      <c r="O167" s="199"/>
      <c r="P167" s="199"/>
      <c r="Q167" s="199"/>
      <c r="R167" s="199"/>
      <c r="S167" s="199"/>
      <c r="T167" s="200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194" t="s">
        <v>167</v>
      </c>
      <c r="AU167" s="194" t="s">
        <v>22</v>
      </c>
      <c r="AV167" s="13" t="s">
        <v>22</v>
      </c>
      <c r="AW167" s="13" t="s">
        <v>36</v>
      </c>
      <c r="AX167" s="13" t="s">
        <v>74</v>
      </c>
      <c r="AY167" s="194" t="s">
        <v>156</v>
      </c>
    </row>
    <row r="168" s="14" customFormat="1">
      <c r="A168" s="14"/>
      <c r="B168" s="201"/>
      <c r="C168" s="14"/>
      <c r="D168" s="193" t="s">
        <v>167</v>
      </c>
      <c r="E168" s="202" t="s">
        <v>3</v>
      </c>
      <c r="F168" s="203" t="s">
        <v>174</v>
      </c>
      <c r="G168" s="14"/>
      <c r="H168" s="204">
        <v>26.166</v>
      </c>
      <c r="I168" s="205"/>
      <c r="J168" s="14"/>
      <c r="K168" s="14"/>
      <c r="L168" s="201"/>
      <c r="M168" s="206"/>
      <c r="N168" s="207"/>
      <c r="O168" s="207"/>
      <c r="P168" s="207"/>
      <c r="Q168" s="207"/>
      <c r="R168" s="207"/>
      <c r="S168" s="207"/>
      <c r="T168" s="208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02" t="s">
        <v>167</v>
      </c>
      <c r="AU168" s="202" t="s">
        <v>22</v>
      </c>
      <c r="AV168" s="14" t="s">
        <v>163</v>
      </c>
      <c r="AW168" s="14" t="s">
        <v>36</v>
      </c>
      <c r="AX168" s="14" t="s">
        <v>81</v>
      </c>
      <c r="AY168" s="202" t="s">
        <v>156</v>
      </c>
    </row>
    <row r="169" s="2" customFormat="1" ht="16.5" customHeight="1">
      <c r="A169" s="39"/>
      <c r="B169" s="173"/>
      <c r="C169" s="174" t="s">
        <v>273</v>
      </c>
      <c r="D169" s="174" t="s">
        <v>158</v>
      </c>
      <c r="E169" s="175" t="s">
        <v>240</v>
      </c>
      <c r="F169" s="176" t="s">
        <v>241</v>
      </c>
      <c r="G169" s="177" t="s">
        <v>242</v>
      </c>
      <c r="H169" s="178">
        <v>1</v>
      </c>
      <c r="I169" s="179"/>
      <c r="J169" s="180">
        <f>ROUND(I169*H169,2)</f>
        <v>0</v>
      </c>
      <c r="K169" s="176" t="s">
        <v>3</v>
      </c>
      <c r="L169" s="40"/>
      <c r="M169" s="181" t="s">
        <v>3</v>
      </c>
      <c r="N169" s="182" t="s">
        <v>45</v>
      </c>
      <c r="O169" s="73"/>
      <c r="P169" s="183">
        <f>O169*H169</f>
        <v>0</v>
      </c>
      <c r="Q169" s="183">
        <v>0</v>
      </c>
      <c r="R169" s="183">
        <f>Q169*H169</f>
        <v>0</v>
      </c>
      <c r="S169" s="183">
        <v>0</v>
      </c>
      <c r="T169" s="184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185" t="s">
        <v>163</v>
      </c>
      <c r="AT169" s="185" t="s">
        <v>158</v>
      </c>
      <c r="AU169" s="185" t="s">
        <v>22</v>
      </c>
      <c r="AY169" s="20" t="s">
        <v>156</v>
      </c>
      <c r="BE169" s="186">
        <f>IF(N169="základní",J169,0)</f>
        <v>0</v>
      </c>
      <c r="BF169" s="186">
        <f>IF(N169="snížená",J169,0)</f>
        <v>0</v>
      </c>
      <c r="BG169" s="186">
        <f>IF(N169="zákl. přenesená",J169,0)</f>
        <v>0</v>
      </c>
      <c r="BH169" s="186">
        <f>IF(N169="sníž. přenesená",J169,0)</f>
        <v>0</v>
      </c>
      <c r="BI169" s="186">
        <f>IF(N169="nulová",J169,0)</f>
        <v>0</v>
      </c>
      <c r="BJ169" s="20" t="s">
        <v>81</v>
      </c>
      <c r="BK169" s="186">
        <f>ROUND(I169*H169,2)</f>
        <v>0</v>
      </c>
      <c r="BL169" s="20" t="s">
        <v>163</v>
      </c>
      <c r="BM169" s="185" t="s">
        <v>1847</v>
      </c>
    </row>
    <row r="170" s="2" customFormat="1" ht="16.5" customHeight="1">
      <c r="A170" s="39"/>
      <c r="B170" s="173"/>
      <c r="C170" s="174" t="s">
        <v>279</v>
      </c>
      <c r="D170" s="174" t="s">
        <v>158</v>
      </c>
      <c r="E170" s="175" t="s">
        <v>1848</v>
      </c>
      <c r="F170" s="176" t="s">
        <v>1849</v>
      </c>
      <c r="G170" s="177" t="s">
        <v>242</v>
      </c>
      <c r="H170" s="178">
        <v>10</v>
      </c>
      <c r="I170" s="179"/>
      <c r="J170" s="180">
        <f>ROUND(I170*H170,2)</f>
        <v>0</v>
      </c>
      <c r="K170" s="176" t="s">
        <v>3</v>
      </c>
      <c r="L170" s="40"/>
      <c r="M170" s="181" t="s">
        <v>3</v>
      </c>
      <c r="N170" s="182" t="s">
        <v>45</v>
      </c>
      <c r="O170" s="73"/>
      <c r="P170" s="183">
        <f>O170*H170</f>
        <v>0</v>
      </c>
      <c r="Q170" s="183">
        <v>0</v>
      </c>
      <c r="R170" s="183">
        <f>Q170*H170</f>
        <v>0</v>
      </c>
      <c r="S170" s="183">
        <v>0</v>
      </c>
      <c r="T170" s="184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185" t="s">
        <v>163</v>
      </c>
      <c r="AT170" s="185" t="s">
        <v>158</v>
      </c>
      <c r="AU170" s="185" t="s">
        <v>22</v>
      </c>
      <c r="AY170" s="20" t="s">
        <v>156</v>
      </c>
      <c r="BE170" s="186">
        <f>IF(N170="základní",J170,0)</f>
        <v>0</v>
      </c>
      <c r="BF170" s="186">
        <f>IF(N170="snížená",J170,0)</f>
        <v>0</v>
      </c>
      <c r="BG170" s="186">
        <f>IF(N170="zákl. přenesená",J170,0)</f>
        <v>0</v>
      </c>
      <c r="BH170" s="186">
        <f>IF(N170="sníž. přenesená",J170,0)</f>
        <v>0</v>
      </c>
      <c r="BI170" s="186">
        <f>IF(N170="nulová",J170,0)</f>
        <v>0</v>
      </c>
      <c r="BJ170" s="20" t="s">
        <v>81</v>
      </c>
      <c r="BK170" s="186">
        <f>ROUND(I170*H170,2)</f>
        <v>0</v>
      </c>
      <c r="BL170" s="20" t="s">
        <v>163</v>
      </c>
      <c r="BM170" s="185" t="s">
        <v>1850</v>
      </c>
    </row>
    <row r="171" s="2" customFormat="1" ht="24.15" customHeight="1">
      <c r="A171" s="39"/>
      <c r="B171" s="173"/>
      <c r="C171" s="174" t="s">
        <v>8</v>
      </c>
      <c r="D171" s="174" t="s">
        <v>158</v>
      </c>
      <c r="E171" s="175" t="s">
        <v>1181</v>
      </c>
      <c r="F171" s="176" t="s">
        <v>1182</v>
      </c>
      <c r="G171" s="177" t="s">
        <v>161</v>
      </c>
      <c r="H171" s="178">
        <v>4069.04</v>
      </c>
      <c r="I171" s="179"/>
      <c r="J171" s="180">
        <f>ROUND(I171*H171,2)</f>
        <v>0</v>
      </c>
      <c r="K171" s="176" t="s">
        <v>162</v>
      </c>
      <c r="L171" s="40"/>
      <c r="M171" s="181" t="s">
        <v>3</v>
      </c>
      <c r="N171" s="182" t="s">
        <v>45</v>
      </c>
      <c r="O171" s="73"/>
      <c r="P171" s="183">
        <f>O171*H171</f>
        <v>0</v>
      </c>
      <c r="Q171" s="183">
        <v>0.0018</v>
      </c>
      <c r="R171" s="183">
        <f>Q171*H171</f>
        <v>7.3242719999999997</v>
      </c>
      <c r="S171" s="183">
        <v>0</v>
      </c>
      <c r="T171" s="184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185" t="s">
        <v>163</v>
      </c>
      <c r="AT171" s="185" t="s">
        <v>158</v>
      </c>
      <c r="AU171" s="185" t="s">
        <v>22</v>
      </c>
      <c r="AY171" s="20" t="s">
        <v>156</v>
      </c>
      <c r="BE171" s="186">
        <f>IF(N171="základní",J171,0)</f>
        <v>0</v>
      </c>
      <c r="BF171" s="186">
        <f>IF(N171="snížená",J171,0)</f>
        <v>0</v>
      </c>
      <c r="BG171" s="186">
        <f>IF(N171="zákl. přenesená",J171,0)</f>
        <v>0</v>
      </c>
      <c r="BH171" s="186">
        <f>IF(N171="sníž. přenesená",J171,0)</f>
        <v>0</v>
      </c>
      <c r="BI171" s="186">
        <f>IF(N171="nulová",J171,0)</f>
        <v>0</v>
      </c>
      <c r="BJ171" s="20" t="s">
        <v>81</v>
      </c>
      <c r="BK171" s="186">
        <f>ROUND(I171*H171,2)</f>
        <v>0</v>
      </c>
      <c r="BL171" s="20" t="s">
        <v>163</v>
      </c>
      <c r="BM171" s="185" t="s">
        <v>1851</v>
      </c>
    </row>
    <row r="172" s="2" customFormat="1">
      <c r="A172" s="39"/>
      <c r="B172" s="40"/>
      <c r="C172" s="39"/>
      <c r="D172" s="187" t="s">
        <v>165</v>
      </c>
      <c r="E172" s="39"/>
      <c r="F172" s="188" t="s">
        <v>1184</v>
      </c>
      <c r="G172" s="39"/>
      <c r="H172" s="39"/>
      <c r="I172" s="189"/>
      <c r="J172" s="39"/>
      <c r="K172" s="39"/>
      <c r="L172" s="40"/>
      <c r="M172" s="190"/>
      <c r="N172" s="191"/>
      <c r="O172" s="73"/>
      <c r="P172" s="73"/>
      <c r="Q172" s="73"/>
      <c r="R172" s="73"/>
      <c r="S172" s="73"/>
      <c r="T172" s="74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20" t="s">
        <v>165</v>
      </c>
      <c r="AU172" s="20" t="s">
        <v>22</v>
      </c>
    </row>
    <row r="173" s="13" customFormat="1">
      <c r="A173" s="13"/>
      <c r="B173" s="192"/>
      <c r="C173" s="13"/>
      <c r="D173" s="193" t="s">
        <v>167</v>
      </c>
      <c r="E173" s="194" t="s">
        <v>3</v>
      </c>
      <c r="F173" s="195" t="s">
        <v>1852</v>
      </c>
      <c r="G173" s="13"/>
      <c r="H173" s="196">
        <v>4069.04</v>
      </c>
      <c r="I173" s="197"/>
      <c r="J173" s="13"/>
      <c r="K173" s="13"/>
      <c r="L173" s="192"/>
      <c r="M173" s="198"/>
      <c r="N173" s="199"/>
      <c r="O173" s="199"/>
      <c r="P173" s="199"/>
      <c r="Q173" s="199"/>
      <c r="R173" s="199"/>
      <c r="S173" s="199"/>
      <c r="T173" s="200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94" t="s">
        <v>167</v>
      </c>
      <c r="AU173" s="194" t="s">
        <v>22</v>
      </c>
      <c r="AV173" s="13" t="s">
        <v>22</v>
      </c>
      <c r="AW173" s="13" t="s">
        <v>36</v>
      </c>
      <c r="AX173" s="13" t="s">
        <v>74</v>
      </c>
      <c r="AY173" s="194" t="s">
        <v>156</v>
      </c>
    </row>
    <row r="174" s="14" customFormat="1">
      <c r="A174" s="14"/>
      <c r="B174" s="201"/>
      <c r="C174" s="14"/>
      <c r="D174" s="193" t="s">
        <v>167</v>
      </c>
      <c r="E174" s="202" t="s">
        <v>3</v>
      </c>
      <c r="F174" s="203" t="s">
        <v>174</v>
      </c>
      <c r="G174" s="14"/>
      <c r="H174" s="204">
        <v>4069.04</v>
      </c>
      <c r="I174" s="205"/>
      <c r="J174" s="14"/>
      <c r="K174" s="14"/>
      <c r="L174" s="201"/>
      <c r="M174" s="206"/>
      <c r="N174" s="207"/>
      <c r="O174" s="207"/>
      <c r="P174" s="207"/>
      <c r="Q174" s="207"/>
      <c r="R174" s="207"/>
      <c r="S174" s="207"/>
      <c r="T174" s="208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02" t="s">
        <v>167</v>
      </c>
      <c r="AU174" s="202" t="s">
        <v>22</v>
      </c>
      <c r="AV174" s="14" t="s">
        <v>163</v>
      </c>
      <c r="AW174" s="14" t="s">
        <v>36</v>
      </c>
      <c r="AX174" s="14" t="s">
        <v>81</v>
      </c>
      <c r="AY174" s="202" t="s">
        <v>156</v>
      </c>
    </row>
    <row r="175" s="2" customFormat="1" ht="16.5" customHeight="1">
      <c r="A175" s="39"/>
      <c r="B175" s="173"/>
      <c r="C175" s="217" t="s">
        <v>292</v>
      </c>
      <c r="D175" s="217" t="s">
        <v>249</v>
      </c>
      <c r="E175" s="218" t="s">
        <v>1853</v>
      </c>
      <c r="F175" s="219" t="s">
        <v>1854</v>
      </c>
      <c r="G175" s="220" t="s">
        <v>161</v>
      </c>
      <c r="H175" s="221">
        <v>829.70600000000002</v>
      </c>
      <c r="I175" s="222"/>
      <c r="J175" s="223">
        <f>ROUND(I175*H175,2)</f>
        <v>0</v>
      </c>
      <c r="K175" s="219" t="s">
        <v>3</v>
      </c>
      <c r="L175" s="224"/>
      <c r="M175" s="225" t="s">
        <v>3</v>
      </c>
      <c r="N175" s="226" t="s">
        <v>45</v>
      </c>
      <c r="O175" s="73"/>
      <c r="P175" s="183">
        <f>O175*H175</f>
        <v>0</v>
      </c>
      <c r="Q175" s="183">
        <v>0.0013600000000000001</v>
      </c>
      <c r="R175" s="183">
        <f>Q175*H175</f>
        <v>1.1284001600000002</v>
      </c>
      <c r="S175" s="183">
        <v>0</v>
      </c>
      <c r="T175" s="184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185" t="s">
        <v>202</v>
      </c>
      <c r="AT175" s="185" t="s">
        <v>249</v>
      </c>
      <c r="AU175" s="185" t="s">
        <v>22</v>
      </c>
      <c r="AY175" s="20" t="s">
        <v>156</v>
      </c>
      <c r="BE175" s="186">
        <f>IF(N175="základní",J175,0)</f>
        <v>0</v>
      </c>
      <c r="BF175" s="186">
        <f>IF(N175="snížená",J175,0)</f>
        <v>0</v>
      </c>
      <c r="BG175" s="186">
        <f>IF(N175="zákl. přenesená",J175,0)</f>
        <v>0</v>
      </c>
      <c r="BH175" s="186">
        <f>IF(N175="sníž. přenesená",J175,0)</f>
        <v>0</v>
      </c>
      <c r="BI175" s="186">
        <f>IF(N175="nulová",J175,0)</f>
        <v>0</v>
      </c>
      <c r="BJ175" s="20" t="s">
        <v>81</v>
      </c>
      <c r="BK175" s="186">
        <f>ROUND(I175*H175,2)</f>
        <v>0</v>
      </c>
      <c r="BL175" s="20" t="s">
        <v>163</v>
      </c>
      <c r="BM175" s="185" t="s">
        <v>1855</v>
      </c>
    </row>
    <row r="176" s="13" customFormat="1">
      <c r="A176" s="13"/>
      <c r="B176" s="192"/>
      <c r="C176" s="13"/>
      <c r="D176" s="193" t="s">
        <v>167</v>
      </c>
      <c r="E176" s="194" t="s">
        <v>3</v>
      </c>
      <c r="F176" s="195" t="s">
        <v>1856</v>
      </c>
      <c r="G176" s="13"/>
      <c r="H176" s="196">
        <v>829.70600000000002</v>
      </c>
      <c r="I176" s="197"/>
      <c r="J176" s="13"/>
      <c r="K176" s="13"/>
      <c r="L176" s="192"/>
      <c r="M176" s="198"/>
      <c r="N176" s="199"/>
      <c r="O176" s="199"/>
      <c r="P176" s="199"/>
      <c r="Q176" s="199"/>
      <c r="R176" s="199"/>
      <c r="S176" s="199"/>
      <c r="T176" s="200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94" t="s">
        <v>167</v>
      </c>
      <c r="AU176" s="194" t="s">
        <v>22</v>
      </c>
      <c r="AV176" s="13" t="s">
        <v>22</v>
      </c>
      <c r="AW176" s="13" t="s">
        <v>36</v>
      </c>
      <c r="AX176" s="13" t="s">
        <v>74</v>
      </c>
      <c r="AY176" s="194" t="s">
        <v>156</v>
      </c>
    </row>
    <row r="177" s="14" customFormat="1">
      <c r="A177" s="14"/>
      <c r="B177" s="201"/>
      <c r="C177" s="14"/>
      <c r="D177" s="193" t="s">
        <v>167</v>
      </c>
      <c r="E177" s="202" t="s">
        <v>3</v>
      </c>
      <c r="F177" s="203" t="s">
        <v>174</v>
      </c>
      <c r="G177" s="14"/>
      <c r="H177" s="204">
        <v>829.70600000000002</v>
      </c>
      <c r="I177" s="205"/>
      <c r="J177" s="14"/>
      <c r="K177" s="14"/>
      <c r="L177" s="201"/>
      <c r="M177" s="206"/>
      <c r="N177" s="207"/>
      <c r="O177" s="207"/>
      <c r="P177" s="207"/>
      <c r="Q177" s="207"/>
      <c r="R177" s="207"/>
      <c r="S177" s="207"/>
      <c r="T177" s="208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02" t="s">
        <v>167</v>
      </c>
      <c r="AU177" s="202" t="s">
        <v>22</v>
      </c>
      <c r="AV177" s="14" t="s">
        <v>163</v>
      </c>
      <c r="AW177" s="14" t="s">
        <v>36</v>
      </c>
      <c r="AX177" s="14" t="s">
        <v>81</v>
      </c>
      <c r="AY177" s="202" t="s">
        <v>156</v>
      </c>
    </row>
    <row r="178" s="2" customFormat="1" ht="16.5" customHeight="1">
      <c r="A178" s="39"/>
      <c r="B178" s="173"/>
      <c r="C178" s="217" t="s">
        <v>299</v>
      </c>
      <c r="D178" s="217" t="s">
        <v>249</v>
      </c>
      <c r="E178" s="218" t="s">
        <v>1857</v>
      </c>
      <c r="F178" s="219" t="s">
        <v>1858</v>
      </c>
      <c r="G178" s="220" t="s">
        <v>161</v>
      </c>
      <c r="H178" s="221">
        <v>3361.4050000000002</v>
      </c>
      <c r="I178" s="222"/>
      <c r="J178" s="223">
        <f>ROUND(I178*H178,2)</f>
        <v>0</v>
      </c>
      <c r="K178" s="219" t="s">
        <v>3</v>
      </c>
      <c r="L178" s="224"/>
      <c r="M178" s="225" t="s">
        <v>3</v>
      </c>
      <c r="N178" s="226" t="s">
        <v>45</v>
      </c>
      <c r="O178" s="73"/>
      <c r="P178" s="183">
        <f>O178*H178</f>
        <v>0</v>
      </c>
      <c r="Q178" s="183">
        <v>0.0018600000000000001</v>
      </c>
      <c r="R178" s="183">
        <f>Q178*H178</f>
        <v>6.2522133000000011</v>
      </c>
      <c r="S178" s="183">
        <v>0</v>
      </c>
      <c r="T178" s="184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185" t="s">
        <v>202</v>
      </c>
      <c r="AT178" s="185" t="s">
        <v>249</v>
      </c>
      <c r="AU178" s="185" t="s">
        <v>22</v>
      </c>
      <c r="AY178" s="20" t="s">
        <v>156</v>
      </c>
      <c r="BE178" s="186">
        <f>IF(N178="základní",J178,0)</f>
        <v>0</v>
      </c>
      <c r="BF178" s="186">
        <f>IF(N178="snížená",J178,0)</f>
        <v>0</v>
      </c>
      <c r="BG178" s="186">
        <f>IF(N178="zákl. přenesená",J178,0)</f>
        <v>0</v>
      </c>
      <c r="BH178" s="186">
        <f>IF(N178="sníž. přenesená",J178,0)</f>
        <v>0</v>
      </c>
      <c r="BI178" s="186">
        <f>IF(N178="nulová",J178,0)</f>
        <v>0</v>
      </c>
      <c r="BJ178" s="20" t="s">
        <v>81</v>
      </c>
      <c r="BK178" s="186">
        <f>ROUND(I178*H178,2)</f>
        <v>0</v>
      </c>
      <c r="BL178" s="20" t="s">
        <v>163</v>
      </c>
      <c r="BM178" s="185" t="s">
        <v>1859</v>
      </c>
    </row>
    <row r="179" s="13" customFormat="1">
      <c r="A179" s="13"/>
      <c r="B179" s="192"/>
      <c r="C179" s="13"/>
      <c r="D179" s="193" t="s">
        <v>167</v>
      </c>
      <c r="E179" s="194" t="s">
        <v>3</v>
      </c>
      <c r="F179" s="195" t="s">
        <v>1860</v>
      </c>
      <c r="G179" s="13"/>
      <c r="H179" s="196">
        <v>3361.4050000000002</v>
      </c>
      <c r="I179" s="197"/>
      <c r="J179" s="13"/>
      <c r="K179" s="13"/>
      <c r="L179" s="192"/>
      <c r="M179" s="198"/>
      <c r="N179" s="199"/>
      <c r="O179" s="199"/>
      <c r="P179" s="199"/>
      <c r="Q179" s="199"/>
      <c r="R179" s="199"/>
      <c r="S179" s="199"/>
      <c r="T179" s="200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194" t="s">
        <v>167</v>
      </c>
      <c r="AU179" s="194" t="s">
        <v>22</v>
      </c>
      <c r="AV179" s="13" t="s">
        <v>22</v>
      </c>
      <c r="AW179" s="13" t="s">
        <v>36</v>
      </c>
      <c r="AX179" s="13" t="s">
        <v>74</v>
      </c>
      <c r="AY179" s="194" t="s">
        <v>156</v>
      </c>
    </row>
    <row r="180" s="14" customFormat="1">
      <c r="A180" s="14"/>
      <c r="B180" s="201"/>
      <c r="C180" s="14"/>
      <c r="D180" s="193" t="s">
        <v>167</v>
      </c>
      <c r="E180" s="202" t="s">
        <v>3</v>
      </c>
      <c r="F180" s="203" t="s">
        <v>174</v>
      </c>
      <c r="G180" s="14"/>
      <c r="H180" s="204">
        <v>3361.4050000000002</v>
      </c>
      <c r="I180" s="205"/>
      <c r="J180" s="14"/>
      <c r="K180" s="14"/>
      <c r="L180" s="201"/>
      <c r="M180" s="206"/>
      <c r="N180" s="207"/>
      <c r="O180" s="207"/>
      <c r="P180" s="207"/>
      <c r="Q180" s="207"/>
      <c r="R180" s="207"/>
      <c r="S180" s="207"/>
      <c r="T180" s="208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02" t="s">
        <v>167</v>
      </c>
      <c r="AU180" s="202" t="s">
        <v>22</v>
      </c>
      <c r="AV180" s="14" t="s">
        <v>163</v>
      </c>
      <c r="AW180" s="14" t="s">
        <v>36</v>
      </c>
      <c r="AX180" s="14" t="s">
        <v>81</v>
      </c>
      <c r="AY180" s="202" t="s">
        <v>156</v>
      </c>
    </row>
    <row r="181" s="2" customFormat="1" ht="16.5" customHeight="1">
      <c r="A181" s="39"/>
      <c r="B181" s="173"/>
      <c r="C181" s="174" t="s">
        <v>304</v>
      </c>
      <c r="D181" s="174" t="s">
        <v>158</v>
      </c>
      <c r="E181" s="175" t="s">
        <v>255</v>
      </c>
      <c r="F181" s="176" t="s">
        <v>256</v>
      </c>
      <c r="G181" s="177" t="s">
        <v>205</v>
      </c>
      <c r="H181" s="178">
        <v>1104</v>
      </c>
      <c r="I181" s="179"/>
      <c r="J181" s="180">
        <f>ROUND(I181*H181,2)</f>
        <v>0</v>
      </c>
      <c r="K181" s="176" t="s">
        <v>162</v>
      </c>
      <c r="L181" s="40"/>
      <c r="M181" s="181" t="s">
        <v>3</v>
      </c>
      <c r="N181" s="182" t="s">
        <v>45</v>
      </c>
      <c r="O181" s="73"/>
      <c r="P181" s="183">
        <f>O181*H181</f>
        <v>0</v>
      </c>
      <c r="Q181" s="183">
        <v>0.00069999999999999999</v>
      </c>
      <c r="R181" s="183">
        <f>Q181*H181</f>
        <v>0.77280000000000004</v>
      </c>
      <c r="S181" s="183">
        <v>0</v>
      </c>
      <c r="T181" s="184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185" t="s">
        <v>163</v>
      </c>
      <c r="AT181" s="185" t="s">
        <v>158</v>
      </c>
      <c r="AU181" s="185" t="s">
        <v>22</v>
      </c>
      <c r="AY181" s="20" t="s">
        <v>156</v>
      </c>
      <c r="BE181" s="186">
        <f>IF(N181="základní",J181,0)</f>
        <v>0</v>
      </c>
      <c r="BF181" s="186">
        <f>IF(N181="snížená",J181,0)</f>
        <v>0</v>
      </c>
      <c r="BG181" s="186">
        <f>IF(N181="zákl. přenesená",J181,0)</f>
        <v>0</v>
      </c>
      <c r="BH181" s="186">
        <f>IF(N181="sníž. přenesená",J181,0)</f>
        <v>0</v>
      </c>
      <c r="BI181" s="186">
        <f>IF(N181="nulová",J181,0)</f>
        <v>0</v>
      </c>
      <c r="BJ181" s="20" t="s">
        <v>81</v>
      </c>
      <c r="BK181" s="186">
        <f>ROUND(I181*H181,2)</f>
        <v>0</v>
      </c>
      <c r="BL181" s="20" t="s">
        <v>163</v>
      </c>
      <c r="BM181" s="185" t="s">
        <v>1861</v>
      </c>
    </row>
    <row r="182" s="2" customFormat="1">
      <c r="A182" s="39"/>
      <c r="B182" s="40"/>
      <c r="C182" s="39"/>
      <c r="D182" s="187" t="s">
        <v>165</v>
      </c>
      <c r="E182" s="39"/>
      <c r="F182" s="188" t="s">
        <v>258</v>
      </c>
      <c r="G182" s="39"/>
      <c r="H182" s="39"/>
      <c r="I182" s="189"/>
      <c r="J182" s="39"/>
      <c r="K182" s="39"/>
      <c r="L182" s="40"/>
      <c r="M182" s="190"/>
      <c r="N182" s="191"/>
      <c r="O182" s="73"/>
      <c r="P182" s="73"/>
      <c r="Q182" s="73"/>
      <c r="R182" s="73"/>
      <c r="S182" s="73"/>
      <c r="T182" s="74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20" t="s">
        <v>165</v>
      </c>
      <c r="AU182" s="20" t="s">
        <v>22</v>
      </c>
    </row>
    <row r="183" s="13" customFormat="1">
      <c r="A183" s="13"/>
      <c r="B183" s="192"/>
      <c r="C183" s="13"/>
      <c r="D183" s="193" t="s">
        <v>167</v>
      </c>
      <c r="E183" s="194" t="s">
        <v>3</v>
      </c>
      <c r="F183" s="195" t="s">
        <v>1862</v>
      </c>
      <c r="G183" s="13"/>
      <c r="H183" s="196">
        <v>840</v>
      </c>
      <c r="I183" s="197"/>
      <c r="J183" s="13"/>
      <c r="K183" s="13"/>
      <c r="L183" s="192"/>
      <c r="M183" s="198"/>
      <c r="N183" s="199"/>
      <c r="O183" s="199"/>
      <c r="P183" s="199"/>
      <c r="Q183" s="199"/>
      <c r="R183" s="199"/>
      <c r="S183" s="199"/>
      <c r="T183" s="200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194" t="s">
        <v>167</v>
      </c>
      <c r="AU183" s="194" t="s">
        <v>22</v>
      </c>
      <c r="AV183" s="13" t="s">
        <v>22</v>
      </c>
      <c r="AW183" s="13" t="s">
        <v>36</v>
      </c>
      <c r="AX183" s="13" t="s">
        <v>74</v>
      </c>
      <c r="AY183" s="194" t="s">
        <v>156</v>
      </c>
    </row>
    <row r="184" s="13" customFormat="1">
      <c r="A184" s="13"/>
      <c r="B184" s="192"/>
      <c r="C184" s="13"/>
      <c r="D184" s="193" t="s">
        <v>167</v>
      </c>
      <c r="E184" s="194" t="s">
        <v>3</v>
      </c>
      <c r="F184" s="195" t="s">
        <v>1863</v>
      </c>
      <c r="G184" s="13"/>
      <c r="H184" s="196">
        <v>264</v>
      </c>
      <c r="I184" s="197"/>
      <c r="J184" s="13"/>
      <c r="K184" s="13"/>
      <c r="L184" s="192"/>
      <c r="M184" s="198"/>
      <c r="N184" s="199"/>
      <c r="O184" s="199"/>
      <c r="P184" s="199"/>
      <c r="Q184" s="199"/>
      <c r="R184" s="199"/>
      <c r="S184" s="199"/>
      <c r="T184" s="20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94" t="s">
        <v>167</v>
      </c>
      <c r="AU184" s="194" t="s">
        <v>22</v>
      </c>
      <c r="AV184" s="13" t="s">
        <v>22</v>
      </c>
      <c r="AW184" s="13" t="s">
        <v>36</v>
      </c>
      <c r="AX184" s="13" t="s">
        <v>74</v>
      </c>
      <c r="AY184" s="194" t="s">
        <v>156</v>
      </c>
    </row>
    <row r="185" s="14" customFormat="1">
      <c r="A185" s="14"/>
      <c r="B185" s="201"/>
      <c r="C185" s="14"/>
      <c r="D185" s="193" t="s">
        <v>167</v>
      </c>
      <c r="E185" s="202" t="s">
        <v>3</v>
      </c>
      <c r="F185" s="203" t="s">
        <v>174</v>
      </c>
      <c r="G185" s="14"/>
      <c r="H185" s="204">
        <v>1104</v>
      </c>
      <c r="I185" s="205"/>
      <c r="J185" s="14"/>
      <c r="K185" s="14"/>
      <c r="L185" s="201"/>
      <c r="M185" s="206"/>
      <c r="N185" s="207"/>
      <c r="O185" s="207"/>
      <c r="P185" s="207"/>
      <c r="Q185" s="207"/>
      <c r="R185" s="207"/>
      <c r="S185" s="207"/>
      <c r="T185" s="208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02" t="s">
        <v>167</v>
      </c>
      <c r="AU185" s="202" t="s">
        <v>22</v>
      </c>
      <c r="AV185" s="14" t="s">
        <v>163</v>
      </c>
      <c r="AW185" s="14" t="s">
        <v>36</v>
      </c>
      <c r="AX185" s="14" t="s">
        <v>81</v>
      </c>
      <c r="AY185" s="202" t="s">
        <v>156</v>
      </c>
    </row>
    <row r="186" s="2" customFormat="1" ht="24.15" customHeight="1">
      <c r="A186" s="39"/>
      <c r="B186" s="173"/>
      <c r="C186" s="174" t="s">
        <v>310</v>
      </c>
      <c r="D186" s="174" t="s">
        <v>158</v>
      </c>
      <c r="E186" s="175" t="s">
        <v>263</v>
      </c>
      <c r="F186" s="176" t="s">
        <v>264</v>
      </c>
      <c r="G186" s="177" t="s">
        <v>205</v>
      </c>
      <c r="H186" s="178">
        <v>1104</v>
      </c>
      <c r="I186" s="179"/>
      <c r="J186" s="180">
        <f>ROUND(I186*H186,2)</f>
        <v>0</v>
      </c>
      <c r="K186" s="176" t="s">
        <v>162</v>
      </c>
      <c r="L186" s="40"/>
      <c r="M186" s="181" t="s">
        <v>3</v>
      </c>
      <c r="N186" s="182" t="s">
        <v>45</v>
      </c>
      <c r="O186" s="73"/>
      <c r="P186" s="183">
        <f>O186*H186</f>
        <v>0</v>
      </c>
      <c r="Q186" s="183">
        <v>0</v>
      </c>
      <c r="R186" s="183">
        <f>Q186*H186</f>
        <v>0</v>
      </c>
      <c r="S186" s="183">
        <v>0</v>
      </c>
      <c r="T186" s="184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185" t="s">
        <v>163</v>
      </c>
      <c r="AT186" s="185" t="s">
        <v>158</v>
      </c>
      <c r="AU186" s="185" t="s">
        <v>22</v>
      </c>
      <c r="AY186" s="20" t="s">
        <v>156</v>
      </c>
      <c r="BE186" s="186">
        <f>IF(N186="základní",J186,0)</f>
        <v>0</v>
      </c>
      <c r="BF186" s="186">
        <f>IF(N186="snížená",J186,0)</f>
        <v>0</v>
      </c>
      <c r="BG186" s="186">
        <f>IF(N186="zákl. přenesená",J186,0)</f>
        <v>0</v>
      </c>
      <c r="BH186" s="186">
        <f>IF(N186="sníž. přenesená",J186,0)</f>
        <v>0</v>
      </c>
      <c r="BI186" s="186">
        <f>IF(N186="nulová",J186,0)</f>
        <v>0</v>
      </c>
      <c r="BJ186" s="20" t="s">
        <v>81</v>
      </c>
      <c r="BK186" s="186">
        <f>ROUND(I186*H186,2)</f>
        <v>0</v>
      </c>
      <c r="BL186" s="20" t="s">
        <v>163</v>
      </c>
      <c r="BM186" s="185" t="s">
        <v>1864</v>
      </c>
    </row>
    <row r="187" s="2" customFormat="1">
      <c r="A187" s="39"/>
      <c r="B187" s="40"/>
      <c r="C187" s="39"/>
      <c r="D187" s="187" t="s">
        <v>165</v>
      </c>
      <c r="E187" s="39"/>
      <c r="F187" s="188" t="s">
        <v>266</v>
      </c>
      <c r="G187" s="39"/>
      <c r="H187" s="39"/>
      <c r="I187" s="189"/>
      <c r="J187" s="39"/>
      <c r="K187" s="39"/>
      <c r="L187" s="40"/>
      <c r="M187" s="190"/>
      <c r="N187" s="191"/>
      <c r="O187" s="73"/>
      <c r="P187" s="73"/>
      <c r="Q187" s="73"/>
      <c r="R187" s="73"/>
      <c r="S187" s="73"/>
      <c r="T187" s="74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20" t="s">
        <v>165</v>
      </c>
      <c r="AU187" s="20" t="s">
        <v>22</v>
      </c>
    </row>
    <row r="188" s="2" customFormat="1" ht="37.8" customHeight="1">
      <c r="A188" s="39"/>
      <c r="B188" s="173"/>
      <c r="C188" s="174" t="s">
        <v>317</v>
      </c>
      <c r="D188" s="174" t="s">
        <v>158</v>
      </c>
      <c r="E188" s="175" t="s">
        <v>268</v>
      </c>
      <c r="F188" s="176" t="s">
        <v>269</v>
      </c>
      <c r="G188" s="177" t="s">
        <v>212</v>
      </c>
      <c r="H188" s="178">
        <v>469.89600000000002</v>
      </c>
      <c r="I188" s="179"/>
      <c r="J188" s="180">
        <f>ROUND(I188*H188,2)</f>
        <v>0</v>
      </c>
      <c r="K188" s="176" t="s">
        <v>162</v>
      </c>
      <c r="L188" s="40"/>
      <c r="M188" s="181" t="s">
        <v>3</v>
      </c>
      <c r="N188" s="182" t="s">
        <v>45</v>
      </c>
      <c r="O188" s="73"/>
      <c r="P188" s="183">
        <f>O188*H188</f>
        <v>0</v>
      </c>
      <c r="Q188" s="183">
        <v>0</v>
      </c>
      <c r="R188" s="183">
        <f>Q188*H188</f>
        <v>0</v>
      </c>
      <c r="S188" s="183">
        <v>0</v>
      </c>
      <c r="T188" s="184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185" t="s">
        <v>163</v>
      </c>
      <c r="AT188" s="185" t="s">
        <v>158</v>
      </c>
      <c r="AU188" s="185" t="s">
        <v>22</v>
      </c>
      <c r="AY188" s="20" t="s">
        <v>156</v>
      </c>
      <c r="BE188" s="186">
        <f>IF(N188="základní",J188,0)</f>
        <v>0</v>
      </c>
      <c r="BF188" s="186">
        <f>IF(N188="snížená",J188,0)</f>
        <v>0</v>
      </c>
      <c r="BG188" s="186">
        <f>IF(N188="zákl. přenesená",J188,0)</f>
        <v>0</v>
      </c>
      <c r="BH188" s="186">
        <f>IF(N188="sníž. přenesená",J188,0)</f>
        <v>0</v>
      </c>
      <c r="BI188" s="186">
        <f>IF(N188="nulová",J188,0)</f>
        <v>0</v>
      </c>
      <c r="BJ188" s="20" t="s">
        <v>81</v>
      </c>
      <c r="BK188" s="186">
        <f>ROUND(I188*H188,2)</f>
        <v>0</v>
      </c>
      <c r="BL188" s="20" t="s">
        <v>163</v>
      </c>
      <c r="BM188" s="185" t="s">
        <v>1865</v>
      </c>
    </row>
    <row r="189" s="2" customFormat="1">
      <c r="A189" s="39"/>
      <c r="B189" s="40"/>
      <c r="C189" s="39"/>
      <c r="D189" s="187" t="s">
        <v>165</v>
      </c>
      <c r="E189" s="39"/>
      <c r="F189" s="188" t="s">
        <v>271</v>
      </c>
      <c r="G189" s="39"/>
      <c r="H189" s="39"/>
      <c r="I189" s="189"/>
      <c r="J189" s="39"/>
      <c r="K189" s="39"/>
      <c r="L189" s="40"/>
      <c r="M189" s="190"/>
      <c r="N189" s="191"/>
      <c r="O189" s="73"/>
      <c r="P189" s="73"/>
      <c r="Q189" s="73"/>
      <c r="R189" s="73"/>
      <c r="S189" s="73"/>
      <c r="T189" s="74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20" t="s">
        <v>165</v>
      </c>
      <c r="AU189" s="20" t="s">
        <v>22</v>
      </c>
    </row>
    <row r="190" s="13" customFormat="1">
      <c r="A190" s="13"/>
      <c r="B190" s="192"/>
      <c r="C190" s="13"/>
      <c r="D190" s="193" t="s">
        <v>167</v>
      </c>
      <c r="E190" s="194" t="s">
        <v>3</v>
      </c>
      <c r="F190" s="195" t="s">
        <v>1866</v>
      </c>
      <c r="G190" s="13"/>
      <c r="H190" s="196">
        <v>587.37</v>
      </c>
      <c r="I190" s="197"/>
      <c r="J190" s="13"/>
      <c r="K190" s="13"/>
      <c r="L190" s="192"/>
      <c r="M190" s="198"/>
      <c r="N190" s="199"/>
      <c r="O190" s="199"/>
      <c r="P190" s="199"/>
      <c r="Q190" s="199"/>
      <c r="R190" s="199"/>
      <c r="S190" s="199"/>
      <c r="T190" s="200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194" t="s">
        <v>167</v>
      </c>
      <c r="AU190" s="194" t="s">
        <v>22</v>
      </c>
      <c r="AV190" s="13" t="s">
        <v>22</v>
      </c>
      <c r="AW190" s="13" t="s">
        <v>36</v>
      </c>
      <c r="AX190" s="13" t="s">
        <v>74</v>
      </c>
      <c r="AY190" s="194" t="s">
        <v>156</v>
      </c>
    </row>
    <row r="191" s="15" customFormat="1">
      <c r="A191" s="15"/>
      <c r="B191" s="209"/>
      <c r="C191" s="15"/>
      <c r="D191" s="193" t="s">
        <v>167</v>
      </c>
      <c r="E191" s="210" t="s">
        <v>3</v>
      </c>
      <c r="F191" s="211" t="s">
        <v>219</v>
      </c>
      <c r="G191" s="15"/>
      <c r="H191" s="212">
        <v>587.37</v>
      </c>
      <c r="I191" s="213"/>
      <c r="J191" s="15"/>
      <c r="K191" s="15"/>
      <c r="L191" s="209"/>
      <c r="M191" s="214"/>
      <c r="N191" s="215"/>
      <c r="O191" s="215"/>
      <c r="P191" s="215"/>
      <c r="Q191" s="215"/>
      <c r="R191" s="215"/>
      <c r="S191" s="215"/>
      <c r="T191" s="216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10" t="s">
        <v>167</v>
      </c>
      <c r="AU191" s="210" t="s">
        <v>22</v>
      </c>
      <c r="AV191" s="15" t="s">
        <v>175</v>
      </c>
      <c r="AW191" s="15" t="s">
        <v>36</v>
      </c>
      <c r="AX191" s="15" t="s">
        <v>74</v>
      </c>
      <c r="AY191" s="210" t="s">
        <v>156</v>
      </c>
    </row>
    <row r="192" s="13" customFormat="1">
      <c r="A192" s="13"/>
      <c r="B192" s="192"/>
      <c r="C192" s="13"/>
      <c r="D192" s="193" t="s">
        <v>167</v>
      </c>
      <c r="E192" s="194" t="s">
        <v>3</v>
      </c>
      <c r="F192" s="195" t="s">
        <v>1867</v>
      </c>
      <c r="G192" s="13"/>
      <c r="H192" s="196">
        <v>469.89600000000002</v>
      </c>
      <c r="I192" s="197"/>
      <c r="J192" s="13"/>
      <c r="K192" s="13"/>
      <c r="L192" s="192"/>
      <c r="M192" s="198"/>
      <c r="N192" s="199"/>
      <c r="O192" s="199"/>
      <c r="P192" s="199"/>
      <c r="Q192" s="199"/>
      <c r="R192" s="199"/>
      <c r="S192" s="199"/>
      <c r="T192" s="200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94" t="s">
        <v>167</v>
      </c>
      <c r="AU192" s="194" t="s">
        <v>22</v>
      </c>
      <c r="AV192" s="13" t="s">
        <v>22</v>
      </c>
      <c r="AW192" s="13" t="s">
        <v>36</v>
      </c>
      <c r="AX192" s="13" t="s">
        <v>74</v>
      </c>
      <c r="AY192" s="194" t="s">
        <v>156</v>
      </c>
    </row>
    <row r="193" s="15" customFormat="1">
      <c r="A193" s="15"/>
      <c r="B193" s="209"/>
      <c r="C193" s="15"/>
      <c r="D193" s="193" t="s">
        <v>167</v>
      </c>
      <c r="E193" s="210" t="s">
        <v>3</v>
      </c>
      <c r="F193" s="211" t="s">
        <v>219</v>
      </c>
      <c r="G193" s="15"/>
      <c r="H193" s="212">
        <v>469.89600000000002</v>
      </c>
      <c r="I193" s="213"/>
      <c r="J193" s="15"/>
      <c r="K193" s="15"/>
      <c r="L193" s="209"/>
      <c r="M193" s="214"/>
      <c r="N193" s="215"/>
      <c r="O193" s="215"/>
      <c r="P193" s="215"/>
      <c r="Q193" s="215"/>
      <c r="R193" s="215"/>
      <c r="S193" s="215"/>
      <c r="T193" s="216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10" t="s">
        <v>167</v>
      </c>
      <c r="AU193" s="210" t="s">
        <v>22</v>
      </c>
      <c r="AV193" s="15" t="s">
        <v>175</v>
      </c>
      <c r="AW193" s="15" t="s">
        <v>36</v>
      </c>
      <c r="AX193" s="15" t="s">
        <v>81</v>
      </c>
      <c r="AY193" s="210" t="s">
        <v>156</v>
      </c>
    </row>
    <row r="194" s="2" customFormat="1" ht="37.8" customHeight="1">
      <c r="A194" s="39"/>
      <c r="B194" s="173"/>
      <c r="C194" s="174" t="s">
        <v>323</v>
      </c>
      <c r="D194" s="174" t="s">
        <v>158</v>
      </c>
      <c r="E194" s="175" t="s">
        <v>274</v>
      </c>
      <c r="F194" s="176" t="s">
        <v>275</v>
      </c>
      <c r="G194" s="177" t="s">
        <v>212</v>
      </c>
      <c r="H194" s="178">
        <v>117.474</v>
      </c>
      <c r="I194" s="179"/>
      <c r="J194" s="180">
        <f>ROUND(I194*H194,2)</f>
        <v>0</v>
      </c>
      <c r="K194" s="176" t="s">
        <v>162</v>
      </c>
      <c r="L194" s="40"/>
      <c r="M194" s="181" t="s">
        <v>3</v>
      </c>
      <c r="N194" s="182" t="s">
        <v>45</v>
      </c>
      <c r="O194" s="73"/>
      <c r="P194" s="183">
        <f>O194*H194</f>
        <v>0</v>
      </c>
      <c r="Q194" s="183">
        <v>0</v>
      </c>
      <c r="R194" s="183">
        <f>Q194*H194</f>
        <v>0</v>
      </c>
      <c r="S194" s="183">
        <v>0</v>
      </c>
      <c r="T194" s="184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185" t="s">
        <v>163</v>
      </c>
      <c r="AT194" s="185" t="s">
        <v>158</v>
      </c>
      <c r="AU194" s="185" t="s">
        <v>22</v>
      </c>
      <c r="AY194" s="20" t="s">
        <v>156</v>
      </c>
      <c r="BE194" s="186">
        <f>IF(N194="základní",J194,0)</f>
        <v>0</v>
      </c>
      <c r="BF194" s="186">
        <f>IF(N194="snížená",J194,0)</f>
        <v>0</v>
      </c>
      <c r="BG194" s="186">
        <f>IF(N194="zákl. přenesená",J194,0)</f>
        <v>0</v>
      </c>
      <c r="BH194" s="186">
        <f>IF(N194="sníž. přenesená",J194,0)</f>
        <v>0</v>
      </c>
      <c r="BI194" s="186">
        <f>IF(N194="nulová",J194,0)</f>
        <v>0</v>
      </c>
      <c r="BJ194" s="20" t="s">
        <v>81</v>
      </c>
      <c r="BK194" s="186">
        <f>ROUND(I194*H194,2)</f>
        <v>0</v>
      </c>
      <c r="BL194" s="20" t="s">
        <v>163</v>
      </c>
      <c r="BM194" s="185" t="s">
        <v>1868</v>
      </c>
    </row>
    <row r="195" s="2" customFormat="1">
      <c r="A195" s="39"/>
      <c r="B195" s="40"/>
      <c r="C195" s="39"/>
      <c r="D195" s="187" t="s">
        <v>165</v>
      </c>
      <c r="E195" s="39"/>
      <c r="F195" s="188" t="s">
        <v>277</v>
      </c>
      <c r="G195" s="39"/>
      <c r="H195" s="39"/>
      <c r="I195" s="189"/>
      <c r="J195" s="39"/>
      <c r="K195" s="39"/>
      <c r="L195" s="40"/>
      <c r="M195" s="190"/>
      <c r="N195" s="191"/>
      <c r="O195" s="73"/>
      <c r="P195" s="73"/>
      <c r="Q195" s="73"/>
      <c r="R195" s="73"/>
      <c r="S195" s="73"/>
      <c r="T195" s="74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20" t="s">
        <v>165</v>
      </c>
      <c r="AU195" s="20" t="s">
        <v>22</v>
      </c>
    </row>
    <row r="196" s="13" customFormat="1">
      <c r="A196" s="13"/>
      <c r="B196" s="192"/>
      <c r="C196" s="13"/>
      <c r="D196" s="193" t="s">
        <v>167</v>
      </c>
      <c r="E196" s="194" t="s">
        <v>3</v>
      </c>
      <c r="F196" s="195" t="s">
        <v>1869</v>
      </c>
      <c r="G196" s="13"/>
      <c r="H196" s="196">
        <v>117.474</v>
      </c>
      <c r="I196" s="197"/>
      <c r="J196" s="13"/>
      <c r="K196" s="13"/>
      <c r="L196" s="192"/>
      <c r="M196" s="198"/>
      <c r="N196" s="199"/>
      <c r="O196" s="199"/>
      <c r="P196" s="199"/>
      <c r="Q196" s="199"/>
      <c r="R196" s="199"/>
      <c r="S196" s="199"/>
      <c r="T196" s="200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94" t="s">
        <v>167</v>
      </c>
      <c r="AU196" s="194" t="s">
        <v>22</v>
      </c>
      <c r="AV196" s="13" t="s">
        <v>22</v>
      </c>
      <c r="AW196" s="13" t="s">
        <v>36</v>
      </c>
      <c r="AX196" s="13" t="s">
        <v>74</v>
      </c>
      <c r="AY196" s="194" t="s">
        <v>156</v>
      </c>
    </row>
    <row r="197" s="14" customFormat="1">
      <c r="A197" s="14"/>
      <c r="B197" s="201"/>
      <c r="C197" s="14"/>
      <c r="D197" s="193" t="s">
        <v>167</v>
      </c>
      <c r="E197" s="202" t="s">
        <v>3</v>
      </c>
      <c r="F197" s="203" t="s">
        <v>174</v>
      </c>
      <c r="G197" s="14"/>
      <c r="H197" s="204">
        <v>117.474</v>
      </c>
      <c r="I197" s="205"/>
      <c r="J197" s="14"/>
      <c r="K197" s="14"/>
      <c r="L197" s="201"/>
      <c r="M197" s="206"/>
      <c r="N197" s="207"/>
      <c r="O197" s="207"/>
      <c r="P197" s="207"/>
      <c r="Q197" s="207"/>
      <c r="R197" s="207"/>
      <c r="S197" s="207"/>
      <c r="T197" s="208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02" t="s">
        <v>167</v>
      </c>
      <c r="AU197" s="202" t="s">
        <v>22</v>
      </c>
      <c r="AV197" s="14" t="s">
        <v>163</v>
      </c>
      <c r="AW197" s="14" t="s">
        <v>36</v>
      </c>
      <c r="AX197" s="14" t="s">
        <v>81</v>
      </c>
      <c r="AY197" s="202" t="s">
        <v>156</v>
      </c>
    </row>
    <row r="198" s="2" customFormat="1" ht="37.8" customHeight="1">
      <c r="A198" s="39"/>
      <c r="B198" s="173"/>
      <c r="C198" s="174" t="s">
        <v>331</v>
      </c>
      <c r="D198" s="174" t="s">
        <v>158</v>
      </c>
      <c r="E198" s="175" t="s">
        <v>280</v>
      </c>
      <c r="F198" s="176" t="s">
        <v>281</v>
      </c>
      <c r="G198" s="177" t="s">
        <v>212</v>
      </c>
      <c r="H198" s="178">
        <v>168.756</v>
      </c>
      <c r="I198" s="179"/>
      <c r="J198" s="180">
        <f>ROUND(I198*H198,2)</f>
        <v>0</v>
      </c>
      <c r="K198" s="176" t="s">
        <v>162</v>
      </c>
      <c r="L198" s="40"/>
      <c r="M198" s="181" t="s">
        <v>3</v>
      </c>
      <c r="N198" s="182" t="s">
        <v>45</v>
      </c>
      <c r="O198" s="73"/>
      <c r="P198" s="183">
        <f>O198*H198</f>
        <v>0</v>
      </c>
      <c r="Q198" s="183">
        <v>0</v>
      </c>
      <c r="R198" s="183">
        <f>Q198*H198</f>
        <v>0</v>
      </c>
      <c r="S198" s="183">
        <v>0</v>
      </c>
      <c r="T198" s="184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185" t="s">
        <v>163</v>
      </c>
      <c r="AT198" s="185" t="s">
        <v>158</v>
      </c>
      <c r="AU198" s="185" t="s">
        <v>22</v>
      </c>
      <c r="AY198" s="20" t="s">
        <v>156</v>
      </c>
      <c r="BE198" s="186">
        <f>IF(N198="základní",J198,0)</f>
        <v>0</v>
      </c>
      <c r="BF198" s="186">
        <f>IF(N198="snížená",J198,0)</f>
        <v>0</v>
      </c>
      <c r="BG198" s="186">
        <f>IF(N198="zákl. přenesená",J198,0)</f>
        <v>0</v>
      </c>
      <c r="BH198" s="186">
        <f>IF(N198="sníž. přenesená",J198,0)</f>
        <v>0</v>
      </c>
      <c r="BI198" s="186">
        <f>IF(N198="nulová",J198,0)</f>
        <v>0</v>
      </c>
      <c r="BJ198" s="20" t="s">
        <v>81</v>
      </c>
      <c r="BK198" s="186">
        <f>ROUND(I198*H198,2)</f>
        <v>0</v>
      </c>
      <c r="BL198" s="20" t="s">
        <v>163</v>
      </c>
      <c r="BM198" s="185" t="s">
        <v>1870</v>
      </c>
    </row>
    <row r="199" s="2" customFormat="1">
      <c r="A199" s="39"/>
      <c r="B199" s="40"/>
      <c r="C199" s="39"/>
      <c r="D199" s="187" t="s">
        <v>165</v>
      </c>
      <c r="E199" s="39"/>
      <c r="F199" s="188" t="s">
        <v>283</v>
      </c>
      <c r="G199" s="39"/>
      <c r="H199" s="39"/>
      <c r="I199" s="189"/>
      <c r="J199" s="39"/>
      <c r="K199" s="39"/>
      <c r="L199" s="40"/>
      <c r="M199" s="190"/>
      <c r="N199" s="191"/>
      <c r="O199" s="73"/>
      <c r="P199" s="73"/>
      <c r="Q199" s="73"/>
      <c r="R199" s="73"/>
      <c r="S199" s="73"/>
      <c r="T199" s="74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20" t="s">
        <v>165</v>
      </c>
      <c r="AU199" s="20" t="s">
        <v>22</v>
      </c>
    </row>
    <row r="200" s="13" customFormat="1">
      <c r="A200" s="13"/>
      <c r="B200" s="192"/>
      <c r="C200" s="13"/>
      <c r="D200" s="193" t="s">
        <v>167</v>
      </c>
      <c r="E200" s="194" t="s">
        <v>3</v>
      </c>
      <c r="F200" s="195" t="s">
        <v>1871</v>
      </c>
      <c r="G200" s="13"/>
      <c r="H200" s="196">
        <v>210.94499999999999</v>
      </c>
      <c r="I200" s="197"/>
      <c r="J200" s="13"/>
      <c r="K200" s="13"/>
      <c r="L200" s="192"/>
      <c r="M200" s="198"/>
      <c r="N200" s="199"/>
      <c r="O200" s="199"/>
      <c r="P200" s="199"/>
      <c r="Q200" s="199"/>
      <c r="R200" s="199"/>
      <c r="S200" s="199"/>
      <c r="T200" s="200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194" t="s">
        <v>167</v>
      </c>
      <c r="AU200" s="194" t="s">
        <v>22</v>
      </c>
      <c r="AV200" s="13" t="s">
        <v>22</v>
      </c>
      <c r="AW200" s="13" t="s">
        <v>36</v>
      </c>
      <c r="AX200" s="13" t="s">
        <v>74</v>
      </c>
      <c r="AY200" s="194" t="s">
        <v>156</v>
      </c>
    </row>
    <row r="201" s="15" customFormat="1">
      <c r="A201" s="15"/>
      <c r="B201" s="209"/>
      <c r="C201" s="15"/>
      <c r="D201" s="193" t="s">
        <v>167</v>
      </c>
      <c r="E201" s="210" t="s">
        <v>3</v>
      </c>
      <c r="F201" s="211" t="s">
        <v>219</v>
      </c>
      <c r="G201" s="15"/>
      <c r="H201" s="212">
        <v>210.94499999999999</v>
      </c>
      <c r="I201" s="213"/>
      <c r="J201" s="15"/>
      <c r="K201" s="15"/>
      <c r="L201" s="209"/>
      <c r="M201" s="214"/>
      <c r="N201" s="215"/>
      <c r="O201" s="215"/>
      <c r="P201" s="215"/>
      <c r="Q201" s="215"/>
      <c r="R201" s="215"/>
      <c r="S201" s="215"/>
      <c r="T201" s="216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10" t="s">
        <v>167</v>
      </c>
      <c r="AU201" s="210" t="s">
        <v>22</v>
      </c>
      <c r="AV201" s="15" t="s">
        <v>175</v>
      </c>
      <c r="AW201" s="15" t="s">
        <v>36</v>
      </c>
      <c r="AX201" s="15" t="s">
        <v>74</v>
      </c>
      <c r="AY201" s="210" t="s">
        <v>156</v>
      </c>
    </row>
    <row r="202" s="13" customFormat="1">
      <c r="A202" s="13"/>
      <c r="B202" s="192"/>
      <c r="C202" s="13"/>
      <c r="D202" s="193" t="s">
        <v>167</v>
      </c>
      <c r="E202" s="194" t="s">
        <v>3</v>
      </c>
      <c r="F202" s="195" t="s">
        <v>1872</v>
      </c>
      <c r="G202" s="13"/>
      <c r="H202" s="196">
        <v>168.756</v>
      </c>
      <c r="I202" s="197"/>
      <c r="J202" s="13"/>
      <c r="K202" s="13"/>
      <c r="L202" s="192"/>
      <c r="M202" s="198"/>
      <c r="N202" s="199"/>
      <c r="O202" s="199"/>
      <c r="P202" s="199"/>
      <c r="Q202" s="199"/>
      <c r="R202" s="199"/>
      <c r="S202" s="199"/>
      <c r="T202" s="200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94" t="s">
        <v>167</v>
      </c>
      <c r="AU202" s="194" t="s">
        <v>22</v>
      </c>
      <c r="AV202" s="13" t="s">
        <v>22</v>
      </c>
      <c r="AW202" s="13" t="s">
        <v>36</v>
      </c>
      <c r="AX202" s="13" t="s">
        <v>74</v>
      </c>
      <c r="AY202" s="194" t="s">
        <v>156</v>
      </c>
    </row>
    <row r="203" s="15" customFormat="1">
      <c r="A203" s="15"/>
      <c r="B203" s="209"/>
      <c r="C203" s="15"/>
      <c r="D203" s="193" t="s">
        <v>167</v>
      </c>
      <c r="E203" s="210" t="s">
        <v>3</v>
      </c>
      <c r="F203" s="211" t="s">
        <v>219</v>
      </c>
      <c r="G203" s="15"/>
      <c r="H203" s="212">
        <v>168.756</v>
      </c>
      <c r="I203" s="213"/>
      <c r="J203" s="15"/>
      <c r="K203" s="15"/>
      <c r="L203" s="209"/>
      <c r="M203" s="214"/>
      <c r="N203" s="215"/>
      <c r="O203" s="215"/>
      <c r="P203" s="215"/>
      <c r="Q203" s="215"/>
      <c r="R203" s="215"/>
      <c r="S203" s="215"/>
      <c r="T203" s="216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10" t="s">
        <v>167</v>
      </c>
      <c r="AU203" s="210" t="s">
        <v>22</v>
      </c>
      <c r="AV203" s="15" t="s">
        <v>175</v>
      </c>
      <c r="AW203" s="15" t="s">
        <v>36</v>
      </c>
      <c r="AX203" s="15" t="s">
        <v>81</v>
      </c>
      <c r="AY203" s="210" t="s">
        <v>156</v>
      </c>
    </row>
    <row r="204" s="2" customFormat="1" ht="37.8" customHeight="1">
      <c r="A204" s="39"/>
      <c r="B204" s="173"/>
      <c r="C204" s="174" t="s">
        <v>337</v>
      </c>
      <c r="D204" s="174" t="s">
        <v>158</v>
      </c>
      <c r="E204" s="175" t="s">
        <v>287</v>
      </c>
      <c r="F204" s="176" t="s">
        <v>288</v>
      </c>
      <c r="G204" s="177" t="s">
        <v>212</v>
      </c>
      <c r="H204" s="178">
        <v>42.189</v>
      </c>
      <c r="I204" s="179"/>
      <c r="J204" s="180">
        <f>ROUND(I204*H204,2)</f>
        <v>0</v>
      </c>
      <c r="K204" s="176" t="s">
        <v>162</v>
      </c>
      <c r="L204" s="40"/>
      <c r="M204" s="181" t="s">
        <v>3</v>
      </c>
      <c r="N204" s="182" t="s">
        <v>45</v>
      </c>
      <c r="O204" s="73"/>
      <c r="P204" s="183">
        <f>O204*H204</f>
        <v>0</v>
      </c>
      <c r="Q204" s="183">
        <v>0</v>
      </c>
      <c r="R204" s="183">
        <f>Q204*H204</f>
        <v>0</v>
      </c>
      <c r="S204" s="183">
        <v>0</v>
      </c>
      <c r="T204" s="184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185" t="s">
        <v>163</v>
      </c>
      <c r="AT204" s="185" t="s">
        <v>158</v>
      </c>
      <c r="AU204" s="185" t="s">
        <v>22</v>
      </c>
      <c r="AY204" s="20" t="s">
        <v>156</v>
      </c>
      <c r="BE204" s="186">
        <f>IF(N204="základní",J204,0)</f>
        <v>0</v>
      </c>
      <c r="BF204" s="186">
        <f>IF(N204="snížená",J204,0)</f>
        <v>0</v>
      </c>
      <c r="BG204" s="186">
        <f>IF(N204="zákl. přenesená",J204,0)</f>
        <v>0</v>
      </c>
      <c r="BH204" s="186">
        <f>IF(N204="sníž. přenesená",J204,0)</f>
        <v>0</v>
      </c>
      <c r="BI204" s="186">
        <f>IF(N204="nulová",J204,0)</f>
        <v>0</v>
      </c>
      <c r="BJ204" s="20" t="s">
        <v>81</v>
      </c>
      <c r="BK204" s="186">
        <f>ROUND(I204*H204,2)</f>
        <v>0</v>
      </c>
      <c r="BL204" s="20" t="s">
        <v>163</v>
      </c>
      <c r="BM204" s="185" t="s">
        <v>1873</v>
      </c>
    </row>
    <row r="205" s="2" customFormat="1">
      <c r="A205" s="39"/>
      <c r="B205" s="40"/>
      <c r="C205" s="39"/>
      <c r="D205" s="187" t="s">
        <v>165</v>
      </c>
      <c r="E205" s="39"/>
      <c r="F205" s="188" t="s">
        <v>290</v>
      </c>
      <c r="G205" s="39"/>
      <c r="H205" s="39"/>
      <c r="I205" s="189"/>
      <c r="J205" s="39"/>
      <c r="K205" s="39"/>
      <c r="L205" s="40"/>
      <c r="M205" s="190"/>
      <c r="N205" s="191"/>
      <c r="O205" s="73"/>
      <c r="P205" s="73"/>
      <c r="Q205" s="73"/>
      <c r="R205" s="73"/>
      <c r="S205" s="73"/>
      <c r="T205" s="74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20" t="s">
        <v>165</v>
      </c>
      <c r="AU205" s="20" t="s">
        <v>22</v>
      </c>
    </row>
    <row r="206" s="13" customFormat="1">
      <c r="A206" s="13"/>
      <c r="B206" s="192"/>
      <c r="C206" s="13"/>
      <c r="D206" s="193" t="s">
        <v>167</v>
      </c>
      <c r="E206" s="194" t="s">
        <v>3</v>
      </c>
      <c r="F206" s="195" t="s">
        <v>1874</v>
      </c>
      <c r="G206" s="13"/>
      <c r="H206" s="196">
        <v>42.189</v>
      </c>
      <c r="I206" s="197"/>
      <c r="J206" s="13"/>
      <c r="K206" s="13"/>
      <c r="L206" s="192"/>
      <c r="M206" s="198"/>
      <c r="N206" s="199"/>
      <c r="O206" s="199"/>
      <c r="P206" s="199"/>
      <c r="Q206" s="199"/>
      <c r="R206" s="199"/>
      <c r="S206" s="199"/>
      <c r="T206" s="200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194" t="s">
        <v>167</v>
      </c>
      <c r="AU206" s="194" t="s">
        <v>22</v>
      </c>
      <c r="AV206" s="13" t="s">
        <v>22</v>
      </c>
      <c r="AW206" s="13" t="s">
        <v>36</v>
      </c>
      <c r="AX206" s="13" t="s">
        <v>74</v>
      </c>
      <c r="AY206" s="194" t="s">
        <v>156</v>
      </c>
    </row>
    <row r="207" s="14" customFormat="1">
      <c r="A207" s="14"/>
      <c r="B207" s="201"/>
      <c r="C207" s="14"/>
      <c r="D207" s="193" t="s">
        <v>167</v>
      </c>
      <c r="E207" s="202" t="s">
        <v>3</v>
      </c>
      <c r="F207" s="203" t="s">
        <v>174</v>
      </c>
      <c r="G207" s="14"/>
      <c r="H207" s="204">
        <v>42.189</v>
      </c>
      <c r="I207" s="205"/>
      <c r="J207" s="14"/>
      <c r="K207" s="14"/>
      <c r="L207" s="201"/>
      <c r="M207" s="206"/>
      <c r="N207" s="207"/>
      <c r="O207" s="207"/>
      <c r="P207" s="207"/>
      <c r="Q207" s="207"/>
      <c r="R207" s="207"/>
      <c r="S207" s="207"/>
      <c r="T207" s="208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02" t="s">
        <v>167</v>
      </c>
      <c r="AU207" s="202" t="s">
        <v>22</v>
      </c>
      <c r="AV207" s="14" t="s">
        <v>163</v>
      </c>
      <c r="AW207" s="14" t="s">
        <v>36</v>
      </c>
      <c r="AX207" s="14" t="s">
        <v>81</v>
      </c>
      <c r="AY207" s="202" t="s">
        <v>156</v>
      </c>
    </row>
    <row r="208" s="2" customFormat="1" ht="24.15" customHeight="1">
      <c r="A208" s="39"/>
      <c r="B208" s="173"/>
      <c r="C208" s="174" t="s">
        <v>342</v>
      </c>
      <c r="D208" s="174" t="s">
        <v>158</v>
      </c>
      <c r="E208" s="175" t="s">
        <v>293</v>
      </c>
      <c r="F208" s="176" t="s">
        <v>294</v>
      </c>
      <c r="G208" s="177" t="s">
        <v>212</v>
      </c>
      <c r="H208" s="178">
        <v>168.756</v>
      </c>
      <c r="I208" s="179"/>
      <c r="J208" s="180">
        <f>ROUND(I208*H208,2)</f>
        <v>0</v>
      </c>
      <c r="K208" s="176" t="s">
        <v>162</v>
      </c>
      <c r="L208" s="40"/>
      <c r="M208" s="181" t="s">
        <v>3</v>
      </c>
      <c r="N208" s="182" t="s">
        <v>45</v>
      </c>
      <c r="O208" s="73"/>
      <c r="P208" s="183">
        <f>O208*H208</f>
        <v>0</v>
      </c>
      <c r="Q208" s="183">
        <v>0</v>
      </c>
      <c r="R208" s="183">
        <f>Q208*H208</f>
        <v>0</v>
      </c>
      <c r="S208" s="183">
        <v>0</v>
      </c>
      <c r="T208" s="184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185" t="s">
        <v>163</v>
      </c>
      <c r="AT208" s="185" t="s">
        <v>158</v>
      </c>
      <c r="AU208" s="185" t="s">
        <v>22</v>
      </c>
      <c r="AY208" s="20" t="s">
        <v>156</v>
      </c>
      <c r="BE208" s="186">
        <f>IF(N208="základní",J208,0)</f>
        <v>0</v>
      </c>
      <c r="BF208" s="186">
        <f>IF(N208="snížená",J208,0)</f>
        <v>0</v>
      </c>
      <c r="BG208" s="186">
        <f>IF(N208="zákl. přenesená",J208,0)</f>
        <v>0</v>
      </c>
      <c r="BH208" s="186">
        <f>IF(N208="sníž. přenesená",J208,0)</f>
        <v>0</v>
      </c>
      <c r="BI208" s="186">
        <f>IF(N208="nulová",J208,0)</f>
        <v>0</v>
      </c>
      <c r="BJ208" s="20" t="s">
        <v>81</v>
      </c>
      <c r="BK208" s="186">
        <f>ROUND(I208*H208,2)</f>
        <v>0</v>
      </c>
      <c r="BL208" s="20" t="s">
        <v>163</v>
      </c>
      <c r="BM208" s="185" t="s">
        <v>1875</v>
      </c>
    </row>
    <row r="209" s="2" customFormat="1">
      <c r="A209" s="39"/>
      <c r="B209" s="40"/>
      <c r="C209" s="39"/>
      <c r="D209" s="187" t="s">
        <v>165</v>
      </c>
      <c r="E209" s="39"/>
      <c r="F209" s="188" t="s">
        <v>296</v>
      </c>
      <c r="G209" s="39"/>
      <c r="H209" s="39"/>
      <c r="I209" s="189"/>
      <c r="J209" s="39"/>
      <c r="K209" s="39"/>
      <c r="L209" s="40"/>
      <c r="M209" s="190"/>
      <c r="N209" s="191"/>
      <c r="O209" s="73"/>
      <c r="P209" s="73"/>
      <c r="Q209" s="73"/>
      <c r="R209" s="73"/>
      <c r="S209" s="73"/>
      <c r="T209" s="74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20" t="s">
        <v>165</v>
      </c>
      <c r="AU209" s="20" t="s">
        <v>22</v>
      </c>
    </row>
    <row r="210" s="2" customFormat="1" ht="24.15" customHeight="1">
      <c r="A210" s="39"/>
      <c r="B210" s="173"/>
      <c r="C210" s="174" t="s">
        <v>349</v>
      </c>
      <c r="D210" s="174" t="s">
        <v>158</v>
      </c>
      <c r="E210" s="175" t="s">
        <v>300</v>
      </c>
      <c r="F210" s="176" t="s">
        <v>301</v>
      </c>
      <c r="G210" s="177" t="s">
        <v>212</v>
      </c>
      <c r="H210" s="178">
        <v>42.189</v>
      </c>
      <c r="I210" s="179"/>
      <c r="J210" s="180">
        <f>ROUND(I210*H210,2)</f>
        <v>0</v>
      </c>
      <c r="K210" s="176" t="s">
        <v>162</v>
      </c>
      <c r="L210" s="40"/>
      <c r="M210" s="181" t="s">
        <v>3</v>
      </c>
      <c r="N210" s="182" t="s">
        <v>45</v>
      </c>
      <c r="O210" s="73"/>
      <c r="P210" s="183">
        <f>O210*H210</f>
        <v>0</v>
      </c>
      <c r="Q210" s="183">
        <v>0</v>
      </c>
      <c r="R210" s="183">
        <f>Q210*H210</f>
        <v>0</v>
      </c>
      <c r="S210" s="183">
        <v>0</v>
      </c>
      <c r="T210" s="184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185" t="s">
        <v>163</v>
      </c>
      <c r="AT210" s="185" t="s">
        <v>158</v>
      </c>
      <c r="AU210" s="185" t="s">
        <v>22</v>
      </c>
      <c r="AY210" s="20" t="s">
        <v>156</v>
      </c>
      <c r="BE210" s="186">
        <f>IF(N210="základní",J210,0)</f>
        <v>0</v>
      </c>
      <c r="BF210" s="186">
        <f>IF(N210="snížená",J210,0)</f>
        <v>0</v>
      </c>
      <c r="BG210" s="186">
        <f>IF(N210="zákl. přenesená",J210,0)</f>
        <v>0</v>
      </c>
      <c r="BH210" s="186">
        <f>IF(N210="sníž. přenesená",J210,0)</f>
        <v>0</v>
      </c>
      <c r="BI210" s="186">
        <f>IF(N210="nulová",J210,0)</f>
        <v>0</v>
      </c>
      <c r="BJ210" s="20" t="s">
        <v>81</v>
      </c>
      <c r="BK210" s="186">
        <f>ROUND(I210*H210,2)</f>
        <v>0</v>
      </c>
      <c r="BL210" s="20" t="s">
        <v>163</v>
      </c>
      <c r="BM210" s="185" t="s">
        <v>1876</v>
      </c>
    </row>
    <row r="211" s="2" customFormat="1">
      <c r="A211" s="39"/>
      <c r="B211" s="40"/>
      <c r="C211" s="39"/>
      <c r="D211" s="187" t="s">
        <v>165</v>
      </c>
      <c r="E211" s="39"/>
      <c r="F211" s="188" t="s">
        <v>303</v>
      </c>
      <c r="G211" s="39"/>
      <c r="H211" s="39"/>
      <c r="I211" s="189"/>
      <c r="J211" s="39"/>
      <c r="K211" s="39"/>
      <c r="L211" s="40"/>
      <c r="M211" s="190"/>
      <c r="N211" s="191"/>
      <c r="O211" s="73"/>
      <c r="P211" s="73"/>
      <c r="Q211" s="73"/>
      <c r="R211" s="73"/>
      <c r="S211" s="73"/>
      <c r="T211" s="74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20" t="s">
        <v>165</v>
      </c>
      <c r="AU211" s="20" t="s">
        <v>22</v>
      </c>
    </row>
    <row r="212" s="2" customFormat="1" ht="24.15" customHeight="1">
      <c r="A212" s="39"/>
      <c r="B212" s="173"/>
      <c r="C212" s="174" t="s">
        <v>355</v>
      </c>
      <c r="D212" s="174" t="s">
        <v>158</v>
      </c>
      <c r="E212" s="175" t="s">
        <v>305</v>
      </c>
      <c r="F212" s="176" t="s">
        <v>306</v>
      </c>
      <c r="G212" s="177" t="s">
        <v>205</v>
      </c>
      <c r="H212" s="178">
        <v>229.5</v>
      </c>
      <c r="I212" s="179"/>
      <c r="J212" s="180">
        <f>ROUND(I212*H212,2)</f>
        <v>0</v>
      </c>
      <c r="K212" s="176" t="s">
        <v>162</v>
      </c>
      <c r="L212" s="40"/>
      <c r="M212" s="181" t="s">
        <v>3</v>
      </c>
      <c r="N212" s="182" t="s">
        <v>45</v>
      </c>
      <c r="O212" s="73"/>
      <c r="P212" s="183">
        <f>O212*H212</f>
        <v>0</v>
      </c>
      <c r="Q212" s="183">
        <v>0</v>
      </c>
      <c r="R212" s="183">
        <f>Q212*H212</f>
        <v>0</v>
      </c>
      <c r="S212" s="183">
        <v>0</v>
      </c>
      <c r="T212" s="184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185" t="s">
        <v>163</v>
      </c>
      <c r="AT212" s="185" t="s">
        <v>158</v>
      </c>
      <c r="AU212" s="185" t="s">
        <v>22</v>
      </c>
      <c r="AY212" s="20" t="s">
        <v>156</v>
      </c>
      <c r="BE212" s="186">
        <f>IF(N212="základní",J212,0)</f>
        <v>0</v>
      </c>
      <c r="BF212" s="186">
        <f>IF(N212="snížená",J212,0)</f>
        <v>0</v>
      </c>
      <c r="BG212" s="186">
        <f>IF(N212="zákl. přenesená",J212,0)</f>
        <v>0</v>
      </c>
      <c r="BH212" s="186">
        <f>IF(N212="sníž. přenesená",J212,0)</f>
        <v>0</v>
      </c>
      <c r="BI212" s="186">
        <f>IF(N212="nulová",J212,0)</f>
        <v>0</v>
      </c>
      <c r="BJ212" s="20" t="s">
        <v>81</v>
      </c>
      <c r="BK212" s="186">
        <f>ROUND(I212*H212,2)</f>
        <v>0</v>
      </c>
      <c r="BL212" s="20" t="s">
        <v>163</v>
      </c>
      <c r="BM212" s="185" t="s">
        <v>1877</v>
      </c>
    </row>
    <row r="213" s="2" customFormat="1">
      <c r="A213" s="39"/>
      <c r="B213" s="40"/>
      <c r="C213" s="39"/>
      <c r="D213" s="187" t="s">
        <v>165</v>
      </c>
      <c r="E213" s="39"/>
      <c r="F213" s="188" t="s">
        <v>308</v>
      </c>
      <c r="G213" s="39"/>
      <c r="H213" s="39"/>
      <c r="I213" s="189"/>
      <c r="J213" s="39"/>
      <c r="K213" s="39"/>
      <c r="L213" s="40"/>
      <c r="M213" s="190"/>
      <c r="N213" s="191"/>
      <c r="O213" s="73"/>
      <c r="P213" s="73"/>
      <c r="Q213" s="73"/>
      <c r="R213" s="73"/>
      <c r="S213" s="73"/>
      <c r="T213" s="74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20" t="s">
        <v>165</v>
      </c>
      <c r="AU213" s="20" t="s">
        <v>22</v>
      </c>
    </row>
    <row r="214" s="13" customFormat="1">
      <c r="A214" s="13"/>
      <c r="B214" s="192"/>
      <c r="C214" s="13"/>
      <c r="D214" s="193" t="s">
        <v>167</v>
      </c>
      <c r="E214" s="194" t="s">
        <v>3</v>
      </c>
      <c r="F214" s="195" t="s">
        <v>1878</v>
      </c>
      <c r="G214" s="13"/>
      <c r="H214" s="196">
        <v>229.5</v>
      </c>
      <c r="I214" s="197"/>
      <c r="J214" s="13"/>
      <c r="K214" s="13"/>
      <c r="L214" s="192"/>
      <c r="M214" s="198"/>
      <c r="N214" s="199"/>
      <c r="O214" s="199"/>
      <c r="P214" s="199"/>
      <c r="Q214" s="199"/>
      <c r="R214" s="199"/>
      <c r="S214" s="199"/>
      <c r="T214" s="200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194" t="s">
        <v>167</v>
      </c>
      <c r="AU214" s="194" t="s">
        <v>22</v>
      </c>
      <c r="AV214" s="13" t="s">
        <v>22</v>
      </c>
      <c r="AW214" s="13" t="s">
        <v>36</v>
      </c>
      <c r="AX214" s="13" t="s">
        <v>74</v>
      </c>
      <c r="AY214" s="194" t="s">
        <v>156</v>
      </c>
    </row>
    <row r="215" s="14" customFormat="1">
      <c r="A215" s="14"/>
      <c r="B215" s="201"/>
      <c r="C215" s="14"/>
      <c r="D215" s="193" t="s">
        <v>167</v>
      </c>
      <c r="E215" s="202" t="s">
        <v>3</v>
      </c>
      <c r="F215" s="203" t="s">
        <v>174</v>
      </c>
      <c r="G215" s="14"/>
      <c r="H215" s="204">
        <v>229.5</v>
      </c>
      <c r="I215" s="205"/>
      <c r="J215" s="14"/>
      <c r="K215" s="14"/>
      <c r="L215" s="201"/>
      <c r="M215" s="206"/>
      <c r="N215" s="207"/>
      <c r="O215" s="207"/>
      <c r="P215" s="207"/>
      <c r="Q215" s="207"/>
      <c r="R215" s="207"/>
      <c r="S215" s="207"/>
      <c r="T215" s="208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02" t="s">
        <v>167</v>
      </c>
      <c r="AU215" s="202" t="s">
        <v>22</v>
      </c>
      <c r="AV215" s="14" t="s">
        <v>163</v>
      </c>
      <c r="AW215" s="14" t="s">
        <v>36</v>
      </c>
      <c r="AX215" s="14" t="s">
        <v>81</v>
      </c>
      <c r="AY215" s="202" t="s">
        <v>156</v>
      </c>
    </row>
    <row r="216" s="2" customFormat="1" ht="24.15" customHeight="1">
      <c r="A216" s="39"/>
      <c r="B216" s="173"/>
      <c r="C216" s="174" t="s">
        <v>361</v>
      </c>
      <c r="D216" s="174" t="s">
        <v>158</v>
      </c>
      <c r="E216" s="175" t="s">
        <v>311</v>
      </c>
      <c r="F216" s="176" t="s">
        <v>312</v>
      </c>
      <c r="G216" s="177" t="s">
        <v>313</v>
      </c>
      <c r="H216" s="178">
        <v>421.88999999999999</v>
      </c>
      <c r="I216" s="179"/>
      <c r="J216" s="180">
        <f>ROUND(I216*H216,2)</f>
        <v>0</v>
      </c>
      <c r="K216" s="176" t="s">
        <v>162</v>
      </c>
      <c r="L216" s="40"/>
      <c r="M216" s="181" t="s">
        <v>3</v>
      </c>
      <c r="N216" s="182" t="s">
        <v>45</v>
      </c>
      <c r="O216" s="73"/>
      <c r="P216" s="183">
        <f>O216*H216</f>
        <v>0</v>
      </c>
      <c r="Q216" s="183">
        <v>0</v>
      </c>
      <c r="R216" s="183">
        <f>Q216*H216</f>
        <v>0</v>
      </c>
      <c r="S216" s="183">
        <v>0</v>
      </c>
      <c r="T216" s="184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185" t="s">
        <v>163</v>
      </c>
      <c r="AT216" s="185" t="s">
        <v>158</v>
      </c>
      <c r="AU216" s="185" t="s">
        <v>22</v>
      </c>
      <c r="AY216" s="20" t="s">
        <v>156</v>
      </c>
      <c r="BE216" s="186">
        <f>IF(N216="základní",J216,0)</f>
        <v>0</v>
      </c>
      <c r="BF216" s="186">
        <f>IF(N216="snížená",J216,0)</f>
        <v>0</v>
      </c>
      <c r="BG216" s="186">
        <f>IF(N216="zákl. přenesená",J216,0)</f>
        <v>0</v>
      </c>
      <c r="BH216" s="186">
        <f>IF(N216="sníž. přenesená",J216,0)</f>
        <v>0</v>
      </c>
      <c r="BI216" s="186">
        <f>IF(N216="nulová",J216,0)</f>
        <v>0</v>
      </c>
      <c r="BJ216" s="20" t="s">
        <v>81</v>
      </c>
      <c r="BK216" s="186">
        <f>ROUND(I216*H216,2)</f>
        <v>0</v>
      </c>
      <c r="BL216" s="20" t="s">
        <v>163</v>
      </c>
      <c r="BM216" s="185" t="s">
        <v>1879</v>
      </c>
    </row>
    <row r="217" s="2" customFormat="1">
      <c r="A217" s="39"/>
      <c r="B217" s="40"/>
      <c r="C217" s="39"/>
      <c r="D217" s="187" t="s">
        <v>165</v>
      </c>
      <c r="E217" s="39"/>
      <c r="F217" s="188" t="s">
        <v>315</v>
      </c>
      <c r="G217" s="39"/>
      <c r="H217" s="39"/>
      <c r="I217" s="189"/>
      <c r="J217" s="39"/>
      <c r="K217" s="39"/>
      <c r="L217" s="40"/>
      <c r="M217" s="190"/>
      <c r="N217" s="191"/>
      <c r="O217" s="73"/>
      <c r="P217" s="73"/>
      <c r="Q217" s="73"/>
      <c r="R217" s="73"/>
      <c r="S217" s="73"/>
      <c r="T217" s="74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20" t="s">
        <v>165</v>
      </c>
      <c r="AU217" s="20" t="s">
        <v>22</v>
      </c>
    </row>
    <row r="218" s="13" customFormat="1">
      <c r="A218" s="13"/>
      <c r="B218" s="192"/>
      <c r="C218" s="13"/>
      <c r="D218" s="193" t="s">
        <v>167</v>
      </c>
      <c r="E218" s="194" t="s">
        <v>3</v>
      </c>
      <c r="F218" s="195" t="s">
        <v>1880</v>
      </c>
      <c r="G218" s="13"/>
      <c r="H218" s="196">
        <v>421.88999999999999</v>
      </c>
      <c r="I218" s="197"/>
      <c r="J218" s="13"/>
      <c r="K218" s="13"/>
      <c r="L218" s="192"/>
      <c r="M218" s="198"/>
      <c r="N218" s="199"/>
      <c r="O218" s="199"/>
      <c r="P218" s="199"/>
      <c r="Q218" s="199"/>
      <c r="R218" s="199"/>
      <c r="S218" s="199"/>
      <c r="T218" s="200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94" t="s">
        <v>167</v>
      </c>
      <c r="AU218" s="194" t="s">
        <v>22</v>
      </c>
      <c r="AV218" s="13" t="s">
        <v>22</v>
      </c>
      <c r="AW218" s="13" t="s">
        <v>36</v>
      </c>
      <c r="AX218" s="13" t="s">
        <v>74</v>
      </c>
      <c r="AY218" s="194" t="s">
        <v>156</v>
      </c>
    </row>
    <row r="219" s="14" customFormat="1">
      <c r="A219" s="14"/>
      <c r="B219" s="201"/>
      <c r="C219" s="14"/>
      <c r="D219" s="193" t="s">
        <v>167</v>
      </c>
      <c r="E219" s="202" t="s">
        <v>3</v>
      </c>
      <c r="F219" s="203" t="s">
        <v>174</v>
      </c>
      <c r="G219" s="14"/>
      <c r="H219" s="204">
        <v>421.88999999999999</v>
      </c>
      <c r="I219" s="205"/>
      <c r="J219" s="14"/>
      <c r="K219" s="14"/>
      <c r="L219" s="201"/>
      <c r="M219" s="206"/>
      <c r="N219" s="207"/>
      <c r="O219" s="207"/>
      <c r="P219" s="207"/>
      <c r="Q219" s="207"/>
      <c r="R219" s="207"/>
      <c r="S219" s="207"/>
      <c r="T219" s="208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02" t="s">
        <v>167</v>
      </c>
      <c r="AU219" s="202" t="s">
        <v>22</v>
      </c>
      <c r="AV219" s="14" t="s">
        <v>163</v>
      </c>
      <c r="AW219" s="14" t="s">
        <v>36</v>
      </c>
      <c r="AX219" s="14" t="s">
        <v>81</v>
      </c>
      <c r="AY219" s="202" t="s">
        <v>156</v>
      </c>
    </row>
    <row r="220" s="2" customFormat="1" ht="24.15" customHeight="1">
      <c r="A220" s="39"/>
      <c r="B220" s="173"/>
      <c r="C220" s="174" t="s">
        <v>368</v>
      </c>
      <c r="D220" s="174" t="s">
        <v>158</v>
      </c>
      <c r="E220" s="175" t="s">
        <v>318</v>
      </c>
      <c r="F220" s="176" t="s">
        <v>319</v>
      </c>
      <c r="G220" s="177" t="s">
        <v>212</v>
      </c>
      <c r="H220" s="178">
        <v>210.94499999999999</v>
      </c>
      <c r="I220" s="179"/>
      <c r="J220" s="180">
        <f>ROUND(I220*H220,2)</f>
        <v>0</v>
      </c>
      <c r="K220" s="176" t="s">
        <v>162</v>
      </c>
      <c r="L220" s="40"/>
      <c r="M220" s="181" t="s">
        <v>3</v>
      </c>
      <c r="N220" s="182" t="s">
        <v>45</v>
      </c>
      <c r="O220" s="73"/>
      <c r="P220" s="183">
        <f>O220*H220</f>
        <v>0</v>
      </c>
      <c r="Q220" s="183">
        <v>0</v>
      </c>
      <c r="R220" s="183">
        <f>Q220*H220</f>
        <v>0</v>
      </c>
      <c r="S220" s="183">
        <v>0</v>
      </c>
      <c r="T220" s="184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185" t="s">
        <v>163</v>
      </c>
      <c r="AT220" s="185" t="s">
        <v>158</v>
      </c>
      <c r="AU220" s="185" t="s">
        <v>22</v>
      </c>
      <c r="AY220" s="20" t="s">
        <v>156</v>
      </c>
      <c r="BE220" s="186">
        <f>IF(N220="základní",J220,0)</f>
        <v>0</v>
      </c>
      <c r="BF220" s="186">
        <f>IF(N220="snížená",J220,0)</f>
        <v>0</v>
      </c>
      <c r="BG220" s="186">
        <f>IF(N220="zákl. přenesená",J220,0)</f>
        <v>0</v>
      </c>
      <c r="BH220" s="186">
        <f>IF(N220="sníž. přenesená",J220,0)</f>
        <v>0</v>
      </c>
      <c r="BI220" s="186">
        <f>IF(N220="nulová",J220,0)</f>
        <v>0</v>
      </c>
      <c r="BJ220" s="20" t="s">
        <v>81</v>
      </c>
      <c r="BK220" s="186">
        <f>ROUND(I220*H220,2)</f>
        <v>0</v>
      </c>
      <c r="BL220" s="20" t="s">
        <v>163</v>
      </c>
      <c r="BM220" s="185" t="s">
        <v>1881</v>
      </c>
    </row>
    <row r="221" s="2" customFormat="1">
      <c r="A221" s="39"/>
      <c r="B221" s="40"/>
      <c r="C221" s="39"/>
      <c r="D221" s="187" t="s">
        <v>165</v>
      </c>
      <c r="E221" s="39"/>
      <c r="F221" s="188" t="s">
        <v>321</v>
      </c>
      <c r="G221" s="39"/>
      <c r="H221" s="39"/>
      <c r="I221" s="189"/>
      <c r="J221" s="39"/>
      <c r="K221" s="39"/>
      <c r="L221" s="40"/>
      <c r="M221" s="190"/>
      <c r="N221" s="191"/>
      <c r="O221" s="73"/>
      <c r="P221" s="73"/>
      <c r="Q221" s="73"/>
      <c r="R221" s="73"/>
      <c r="S221" s="73"/>
      <c r="T221" s="74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20" t="s">
        <v>165</v>
      </c>
      <c r="AU221" s="20" t="s">
        <v>22</v>
      </c>
    </row>
    <row r="222" s="13" customFormat="1">
      <c r="A222" s="13"/>
      <c r="B222" s="192"/>
      <c r="C222" s="13"/>
      <c r="D222" s="193" t="s">
        <v>167</v>
      </c>
      <c r="E222" s="194" t="s">
        <v>3</v>
      </c>
      <c r="F222" s="195" t="s">
        <v>1882</v>
      </c>
      <c r="G222" s="13"/>
      <c r="H222" s="196">
        <v>210.94499999999999</v>
      </c>
      <c r="I222" s="197"/>
      <c r="J222" s="13"/>
      <c r="K222" s="13"/>
      <c r="L222" s="192"/>
      <c r="M222" s="198"/>
      <c r="N222" s="199"/>
      <c r="O222" s="199"/>
      <c r="P222" s="199"/>
      <c r="Q222" s="199"/>
      <c r="R222" s="199"/>
      <c r="S222" s="199"/>
      <c r="T222" s="200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94" t="s">
        <v>167</v>
      </c>
      <c r="AU222" s="194" t="s">
        <v>22</v>
      </c>
      <c r="AV222" s="13" t="s">
        <v>22</v>
      </c>
      <c r="AW222" s="13" t="s">
        <v>36</v>
      </c>
      <c r="AX222" s="13" t="s">
        <v>74</v>
      </c>
      <c r="AY222" s="194" t="s">
        <v>156</v>
      </c>
    </row>
    <row r="223" s="14" customFormat="1">
      <c r="A223" s="14"/>
      <c r="B223" s="201"/>
      <c r="C223" s="14"/>
      <c r="D223" s="193" t="s">
        <v>167</v>
      </c>
      <c r="E223" s="202" t="s">
        <v>3</v>
      </c>
      <c r="F223" s="203" t="s">
        <v>174</v>
      </c>
      <c r="G223" s="14"/>
      <c r="H223" s="204">
        <v>210.94499999999999</v>
      </c>
      <c r="I223" s="205"/>
      <c r="J223" s="14"/>
      <c r="K223" s="14"/>
      <c r="L223" s="201"/>
      <c r="M223" s="206"/>
      <c r="N223" s="207"/>
      <c r="O223" s="207"/>
      <c r="P223" s="207"/>
      <c r="Q223" s="207"/>
      <c r="R223" s="207"/>
      <c r="S223" s="207"/>
      <c r="T223" s="208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02" t="s">
        <v>167</v>
      </c>
      <c r="AU223" s="202" t="s">
        <v>22</v>
      </c>
      <c r="AV223" s="14" t="s">
        <v>163</v>
      </c>
      <c r="AW223" s="14" t="s">
        <v>36</v>
      </c>
      <c r="AX223" s="14" t="s">
        <v>81</v>
      </c>
      <c r="AY223" s="202" t="s">
        <v>156</v>
      </c>
    </row>
    <row r="224" s="2" customFormat="1" ht="24.15" customHeight="1">
      <c r="A224" s="39"/>
      <c r="B224" s="173"/>
      <c r="C224" s="174" t="s">
        <v>374</v>
      </c>
      <c r="D224" s="174" t="s">
        <v>158</v>
      </c>
      <c r="E224" s="175" t="s">
        <v>324</v>
      </c>
      <c r="F224" s="176" t="s">
        <v>325</v>
      </c>
      <c r="G224" s="177" t="s">
        <v>212</v>
      </c>
      <c r="H224" s="178">
        <v>389.88</v>
      </c>
      <c r="I224" s="179"/>
      <c r="J224" s="180">
        <f>ROUND(I224*H224,2)</f>
        <v>0</v>
      </c>
      <c r="K224" s="176" t="s">
        <v>162</v>
      </c>
      <c r="L224" s="40"/>
      <c r="M224" s="181" t="s">
        <v>3</v>
      </c>
      <c r="N224" s="182" t="s">
        <v>45</v>
      </c>
      <c r="O224" s="73"/>
      <c r="P224" s="183">
        <f>O224*H224</f>
        <v>0</v>
      </c>
      <c r="Q224" s="183">
        <v>0</v>
      </c>
      <c r="R224" s="183">
        <f>Q224*H224</f>
        <v>0</v>
      </c>
      <c r="S224" s="183">
        <v>0</v>
      </c>
      <c r="T224" s="184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185" t="s">
        <v>163</v>
      </c>
      <c r="AT224" s="185" t="s">
        <v>158</v>
      </c>
      <c r="AU224" s="185" t="s">
        <v>22</v>
      </c>
      <c r="AY224" s="20" t="s">
        <v>156</v>
      </c>
      <c r="BE224" s="186">
        <f>IF(N224="základní",J224,0)</f>
        <v>0</v>
      </c>
      <c r="BF224" s="186">
        <f>IF(N224="snížená",J224,0)</f>
        <v>0</v>
      </c>
      <c r="BG224" s="186">
        <f>IF(N224="zákl. přenesená",J224,0)</f>
        <v>0</v>
      </c>
      <c r="BH224" s="186">
        <f>IF(N224="sníž. přenesená",J224,0)</f>
        <v>0</v>
      </c>
      <c r="BI224" s="186">
        <f>IF(N224="nulová",J224,0)</f>
        <v>0</v>
      </c>
      <c r="BJ224" s="20" t="s">
        <v>81</v>
      </c>
      <c r="BK224" s="186">
        <f>ROUND(I224*H224,2)</f>
        <v>0</v>
      </c>
      <c r="BL224" s="20" t="s">
        <v>163</v>
      </c>
      <c r="BM224" s="185" t="s">
        <v>1883</v>
      </c>
    </row>
    <row r="225" s="2" customFormat="1">
      <c r="A225" s="39"/>
      <c r="B225" s="40"/>
      <c r="C225" s="39"/>
      <c r="D225" s="187" t="s">
        <v>165</v>
      </c>
      <c r="E225" s="39"/>
      <c r="F225" s="188" t="s">
        <v>327</v>
      </c>
      <c r="G225" s="39"/>
      <c r="H225" s="39"/>
      <c r="I225" s="189"/>
      <c r="J225" s="39"/>
      <c r="K225" s="39"/>
      <c r="L225" s="40"/>
      <c r="M225" s="190"/>
      <c r="N225" s="191"/>
      <c r="O225" s="73"/>
      <c r="P225" s="73"/>
      <c r="Q225" s="73"/>
      <c r="R225" s="73"/>
      <c r="S225" s="73"/>
      <c r="T225" s="74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20" t="s">
        <v>165</v>
      </c>
      <c r="AU225" s="20" t="s">
        <v>22</v>
      </c>
    </row>
    <row r="226" s="13" customFormat="1">
      <c r="A226" s="13"/>
      <c r="B226" s="192"/>
      <c r="C226" s="13"/>
      <c r="D226" s="193" t="s">
        <v>167</v>
      </c>
      <c r="E226" s="194" t="s">
        <v>3</v>
      </c>
      <c r="F226" s="195" t="s">
        <v>1884</v>
      </c>
      <c r="G226" s="13"/>
      <c r="H226" s="196">
        <v>523.32000000000005</v>
      </c>
      <c r="I226" s="197"/>
      <c r="J226" s="13"/>
      <c r="K226" s="13"/>
      <c r="L226" s="192"/>
      <c r="M226" s="198"/>
      <c r="N226" s="199"/>
      <c r="O226" s="199"/>
      <c r="P226" s="199"/>
      <c r="Q226" s="199"/>
      <c r="R226" s="199"/>
      <c r="S226" s="199"/>
      <c r="T226" s="200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194" t="s">
        <v>167</v>
      </c>
      <c r="AU226" s="194" t="s">
        <v>22</v>
      </c>
      <c r="AV226" s="13" t="s">
        <v>22</v>
      </c>
      <c r="AW226" s="13" t="s">
        <v>36</v>
      </c>
      <c r="AX226" s="13" t="s">
        <v>74</v>
      </c>
      <c r="AY226" s="194" t="s">
        <v>156</v>
      </c>
    </row>
    <row r="227" s="13" customFormat="1">
      <c r="A227" s="13"/>
      <c r="B227" s="192"/>
      <c r="C227" s="13"/>
      <c r="D227" s="193" t="s">
        <v>167</v>
      </c>
      <c r="E227" s="194" t="s">
        <v>3</v>
      </c>
      <c r="F227" s="195" t="s">
        <v>1885</v>
      </c>
      <c r="G227" s="13"/>
      <c r="H227" s="196">
        <v>-114.75</v>
      </c>
      <c r="I227" s="197"/>
      <c r="J227" s="13"/>
      <c r="K227" s="13"/>
      <c r="L227" s="192"/>
      <c r="M227" s="198"/>
      <c r="N227" s="199"/>
      <c r="O227" s="199"/>
      <c r="P227" s="199"/>
      <c r="Q227" s="199"/>
      <c r="R227" s="199"/>
      <c r="S227" s="199"/>
      <c r="T227" s="20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194" t="s">
        <v>167</v>
      </c>
      <c r="AU227" s="194" t="s">
        <v>22</v>
      </c>
      <c r="AV227" s="13" t="s">
        <v>22</v>
      </c>
      <c r="AW227" s="13" t="s">
        <v>36</v>
      </c>
      <c r="AX227" s="13" t="s">
        <v>74</v>
      </c>
      <c r="AY227" s="194" t="s">
        <v>156</v>
      </c>
    </row>
    <row r="228" s="13" customFormat="1">
      <c r="A228" s="13"/>
      <c r="B228" s="192"/>
      <c r="C228" s="13"/>
      <c r="D228" s="193" t="s">
        <v>167</v>
      </c>
      <c r="E228" s="194" t="s">
        <v>3</v>
      </c>
      <c r="F228" s="195" t="s">
        <v>1886</v>
      </c>
      <c r="G228" s="13"/>
      <c r="H228" s="196">
        <v>-18.690000000000001</v>
      </c>
      <c r="I228" s="197"/>
      <c r="J228" s="13"/>
      <c r="K228" s="13"/>
      <c r="L228" s="192"/>
      <c r="M228" s="198"/>
      <c r="N228" s="199"/>
      <c r="O228" s="199"/>
      <c r="P228" s="199"/>
      <c r="Q228" s="199"/>
      <c r="R228" s="199"/>
      <c r="S228" s="199"/>
      <c r="T228" s="200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94" t="s">
        <v>167</v>
      </c>
      <c r="AU228" s="194" t="s">
        <v>22</v>
      </c>
      <c r="AV228" s="13" t="s">
        <v>22</v>
      </c>
      <c r="AW228" s="13" t="s">
        <v>36</v>
      </c>
      <c r="AX228" s="13" t="s">
        <v>74</v>
      </c>
      <c r="AY228" s="194" t="s">
        <v>156</v>
      </c>
    </row>
    <row r="229" s="14" customFormat="1">
      <c r="A229" s="14"/>
      <c r="B229" s="201"/>
      <c r="C229" s="14"/>
      <c r="D229" s="193" t="s">
        <v>167</v>
      </c>
      <c r="E229" s="202" t="s">
        <v>3</v>
      </c>
      <c r="F229" s="203" t="s">
        <v>174</v>
      </c>
      <c r="G229" s="14"/>
      <c r="H229" s="204">
        <v>389.88000000000005</v>
      </c>
      <c r="I229" s="205"/>
      <c r="J229" s="14"/>
      <c r="K229" s="14"/>
      <c r="L229" s="201"/>
      <c r="M229" s="206"/>
      <c r="N229" s="207"/>
      <c r="O229" s="207"/>
      <c r="P229" s="207"/>
      <c r="Q229" s="207"/>
      <c r="R229" s="207"/>
      <c r="S229" s="207"/>
      <c r="T229" s="208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02" t="s">
        <v>167</v>
      </c>
      <c r="AU229" s="202" t="s">
        <v>22</v>
      </c>
      <c r="AV229" s="14" t="s">
        <v>163</v>
      </c>
      <c r="AW229" s="14" t="s">
        <v>36</v>
      </c>
      <c r="AX229" s="14" t="s">
        <v>81</v>
      </c>
      <c r="AY229" s="202" t="s">
        <v>156</v>
      </c>
    </row>
    <row r="230" s="2" customFormat="1" ht="16.5" customHeight="1">
      <c r="A230" s="39"/>
      <c r="B230" s="173"/>
      <c r="C230" s="217" t="s">
        <v>381</v>
      </c>
      <c r="D230" s="217" t="s">
        <v>249</v>
      </c>
      <c r="E230" s="218" t="s">
        <v>738</v>
      </c>
      <c r="F230" s="219" t="s">
        <v>739</v>
      </c>
      <c r="G230" s="220" t="s">
        <v>313</v>
      </c>
      <c r="H230" s="221">
        <v>173.15100000000001</v>
      </c>
      <c r="I230" s="222"/>
      <c r="J230" s="223">
        <f>ROUND(I230*H230,2)</f>
        <v>0</v>
      </c>
      <c r="K230" s="219" t="s">
        <v>162</v>
      </c>
      <c r="L230" s="224"/>
      <c r="M230" s="225" t="s">
        <v>3</v>
      </c>
      <c r="N230" s="226" t="s">
        <v>45</v>
      </c>
      <c r="O230" s="73"/>
      <c r="P230" s="183">
        <f>O230*H230</f>
        <v>0</v>
      </c>
      <c r="Q230" s="183">
        <v>0</v>
      </c>
      <c r="R230" s="183">
        <f>Q230*H230</f>
        <v>0</v>
      </c>
      <c r="S230" s="183">
        <v>0</v>
      </c>
      <c r="T230" s="184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185" t="s">
        <v>202</v>
      </c>
      <c r="AT230" s="185" t="s">
        <v>249</v>
      </c>
      <c r="AU230" s="185" t="s">
        <v>22</v>
      </c>
      <c r="AY230" s="20" t="s">
        <v>156</v>
      </c>
      <c r="BE230" s="186">
        <f>IF(N230="základní",J230,0)</f>
        <v>0</v>
      </c>
      <c r="BF230" s="186">
        <f>IF(N230="snížená",J230,0)</f>
        <v>0</v>
      </c>
      <c r="BG230" s="186">
        <f>IF(N230="zákl. přenesená",J230,0)</f>
        <v>0</v>
      </c>
      <c r="BH230" s="186">
        <f>IF(N230="sníž. přenesená",J230,0)</f>
        <v>0</v>
      </c>
      <c r="BI230" s="186">
        <f>IF(N230="nulová",J230,0)</f>
        <v>0</v>
      </c>
      <c r="BJ230" s="20" t="s">
        <v>81</v>
      </c>
      <c r="BK230" s="186">
        <f>ROUND(I230*H230,2)</f>
        <v>0</v>
      </c>
      <c r="BL230" s="20" t="s">
        <v>163</v>
      </c>
      <c r="BM230" s="185" t="s">
        <v>1887</v>
      </c>
    </row>
    <row r="231" s="13" customFormat="1">
      <c r="A231" s="13"/>
      <c r="B231" s="192"/>
      <c r="C231" s="13"/>
      <c r="D231" s="193" t="s">
        <v>167</v>
      </c>
      <c r="E231" s="194" t="s">
        <v>3</v>
      </c>
      <c r="F231" s="195" t="s">
        <v>1888</v>
      </c>
      <c r="G231" s="13"/>
      <c r="H231" s="196">
        <v>69.959999999999994</v>
      </c>
      <c r="I231" s="197"/>
      <c r="J231" s="13"/>
      <c r="K231" s="13"/>
      <c r="L231" s="192"/>
      <c r="M231" s="198"/>
      <c r="N231" s="199"/>
      <c r="O231" s="199"/>
      <c r="P231" s="199"/>
      <c r="Q231" s="199"/>
      <c r="R231" s="199"/>
      <c r="S231" s="199"/>
      <c r="T231" s="200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194" t="s">
        <v>167</v>
      </c>
      <c r="AU231" s="194" t="s">
        <v>22</v>
      </c>
      <c r="AV231" s="13" t="s">
        <v>22</v>
      </c>
      <c r="AW231" s="13" t="s">
        <v>36</v>
      </c>
      <c r="AX231" s="13" t="s">
        <v>74</v>
      </c>
      <c r="AY231" s="194" t="s">
        <v>156</v>
      </c>
    </row>
    <row r="232" s="13" customFormat="1">
      <c r="A232" s="13"/>
      <c r="B232" s="192"/>
      <c r="C232" s="13"/>
      <c r="D232" s="193" t="s">
        <v>167</v>
      </c>
      <c r="E232" s="194" t="s">
        <v>3</v>
      </c>
      <c r="F232" s="195" t="s">
        <v>1889</v>
      </c>
      <c r="G232" s="13"/>
      <c r="H232" s="196">
        <v>26.234999999999999</v>
      </c>
      <c r="I232" s="197"/>
      <c r="J232" s="13"/>
      <c r="K232" s="13"/>
      <c r="L232" s="192"/>
      <c r="M232" s="198"/>
      <c r="N232" s="199"/>
      <c r="O232" s="199"/>
      <c r="P232" s="199"/>
      <c r="Q232" s="199"/>
      <c r="R232" s="199"/>
      <c r="S232" s="199"/>
      <c r="T232" s="200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94" t="s">
        <v>167</v>
      </c>
      <c r="AU232" s="194" t="s">
        <v>22</v>
      </c>
      <c r="AV232" s="13" t="s">
        <v>22</v>
      </c>
      <c r="AW232" s="13" t="s">
        <v>36</v>
      </c>
      <c r="AX232" s="13" t="s">
        <v>74</v>
      </c>
      <c r="AY232" s="194" t="s">
        <v>156</v>
      </c>
    </row>
    <row r="233" s="15" customFormat="1">
      <c r="A233" s="15"/>
      <c r="B233" s="209"/>
      <c r="C233" s="15"/>
      <c r="D233" s="193" t="s">
        <v>167</v>
      </c>
      <c r="E233" s="210" t="s">
        <v>3</v>
      </c>
      <c r="F233" s="211" t="s">
        <v>219</v>
      </c>
      <c r="G233" s="15"/>
      <c r="H233" s="212">
        <v>96.194999999999993</v>
      </c>
      <c r="I233" s="213"/>
      <c r="J233" s="15"/>
      <c r="K233" s="15"/>
      <c r="L233" s="209"/>
      <c r="M233" s="214"/>
      <c r="N233" s="215"/>
      <c r="O233" s="215"/>
      <c r="P233" s="215"/>
      <c r="Q233" s="215"/>
      <c r="R233" s="215"/>
      <c r="S233" s="215"/>
      <c r="T233" s="216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10" t="s">
        <v>167</v>
      </c>
      <c r="AU233" s="210" t="s">
        <v>22</v>
      </c>
      <c r="AV233" s="15" t="s">
        <v>175</v>
      </c>
      <c r="AW233" s="15" t="s">
        <v>36</v>
      </c>
      <c r="AX233" s="15" t="s">
        <v>74</v>
      </c>
      <c r="AY233" s="210" t="s">
        <v>156</v>
      </c>
    </row>
    <row r="234" s="13" customFormat="1">
      <c r="A234" s="13"/>
      <c r="B234" s="192"/>
      <c r="C234" s="13"/>
      <c r="D234" s="193" t="s">
        <v>167</v>
      </c>
      <c r="E234" s="194" t="s">
        <v>3</v>
      </c>
      <c r="F234" s="195" t="s">
        <v>1890</v>
      </c>
      <c r="G234" s="13"/>
      <c r="H234" s="196">
        <v>173.15100000000001</v>
      </c>
      <c r="I234" s="197"/>
      <c r="J234" s="13"/>
      <c r="K234" s="13"/>
      <c r="L234" s="192"/>
      <c r="M234" s="198"/>
      <c r="N234" s="199"/>
      <c r="O234" s="199"/>
      <c r="P234" s="199"/>
      <c r="Q234" s="199"/>
      <c r="R234" s="199"/>
      <c r="S234" s="199"/>
      <c r="T234" s="200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194" t="s">
        <v>167</v>
      </c>
      <c r="AU234" s="194" t="s">
        <v>22</v>
      </c>
      <c r="AV234" s="13" t="s">
        <v>22</v>
      </c>
      <c r="AW234" s="13" t="s">
        <v>36</v>
      </c>
      <c r="AX234" s="13" t="s">
        <v>74</v>
      </c>
      <c r="AY234" s="194" t="s">
        <v>156</v>
      </c>
    </row>
    <row r="235" s="15" customFormat="1">
      <c r="A235" s="15"/>
      <c r="B235" s="209"/>
      <c r="C235" s="15"/>
      <c r="D235" s="193" t="s">
        <v>167</v>
      </c>
      <c r="E235" s="210" t="s">
        <v>3</v>
      </c>
      <c r="F235" s="211" t="s">
        <v>219</v>
      </c>
      <c r="G235" s="15"/>
      <c r="H235" s="212">
        <v>173.15100000000001</v>
      </c>
      <c r="I235" s="213"/>
      <c r="J235" s="15"/>
      <c r="K235" s="15"/>
      <c r="L235" s="209"/>
      <c r="M235" s="214"/>
      <c r="N235" s="215"/>
      <c r="O235" s="215"/>
      <c r="P235" s="215"/>
      <c r="Q235" s="215"/>
      <c r="R235" s="215"/>
      <c r="S235" s="215"/>
      <c r="T235" s="216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10" t="s">
        <v>167</v>
      </c>
      <c r="AU235" s="210" t="s">
        <v>22</v>
      </c>
      <c r="AV235" s="15" t="s">
        <v>175</v>
      </c>
      <c r="AW235" s="15" t="s">
        <v>36</v>
      </c>
      <c r="AX235" s="15" t="s">
        <v>81</v>
      </c>
      <c r="AY235" s="210" t="s">
        <v>156</v>
      </c>
    </row>
    <row r="236" s="2" customFormat="1" ht="37.8" customHeight="1">
      <c r="A236" s="39"/>
      <c r="B236" s="173"/>
      <c r="C236" s="174" t="s">
        <v>387</v>
      </c>
      <c r="D236" s="174" t="s">
        <v>158</v>
      </c>
      <c r="E236" s="175" t="s">
        <v>332</v>
      </c>
      <c r="F236" s="176" t="s">
        <v>333</v>
      </c>
      <c r="G236" s="177" t="s">
        <v>212</v>
      </c>
      <c r="H236" s="178">
        <v>91.799999999999997</v>
      </c>
      <c r="I236" s="179"/>
      <c r="J236" s="180">
        <f>ROUND(I236*H236,2)</f>
        <v>0</v>
      </c>
      <c r="K236" s="176" t="s">
        <v>162</v>
      </c>
      <c r="L236" s="40"/>
      <c r="M236" s="181" t="s">
        <v>3</v>
      </c>
      <c r="N236" s="182" t="s">
        <v>45</v>
      </c>
      <c r="O236" s="73"/>
      <c r="P236" s="183">
        <f>O236*H236</f>
        <v>0</v>
      </c>
      <c r="Q236" s="183">
        <v>0</v>
      </c>
      <c r="R236" s="183">
        <f>Q236*H236</f>
        <v>0</v>
      </c>
      <c r="S236" s="183">
        <v>0</v>
      </c>
      <c r="T236" s="184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185" t="s">
        <v>163</v>
      </c>
      <c r="AT236" s="185" t="s">
        <v>158</v>
      </c>
      <c r="AU236" s="185" t="s">
        <v>22</v>
      </c>
      <c r="AY236" s="20" t="s">
        <v>156</v>
      </c>
      <c r="BE236" s="186">
        <f>IF(N236="základní",J236,0)</f>
        <v>0</v>
      </c>
      <c r="BF236" s="186">
        <f>IF(N236="snížená",J236,0)</f>
        <v>0</v>
      </c>
      <c r="BG236" s="186">
        <f>IF(N236="zákl. přenesená",J236,0)</f>
        <v>0</v>
      </c>
      <c r="BH236" s="186">
        <f>IF(N236="sníž. přenesená",J236,0)</f>
        <v>0</v>
      </c>
      <c r="BI236" s="186">
        <f>IF(N236="nulová",J236,0)</f>
        <v>0</v>
      </c>
      <c r="BJ236" s="20" t="s">
        <v>81</v>
      </c>
      <c r="BK236" s="186">
        <f>ROUND(I236*H236,2)</f>
        <v>0</v>
      </c>
      <c r="BL236" s="20" t="s">
        <v>163</v>
      </c>
      <c r="BM236" s="185" t="s">
        <v>1891</v>
      </c>
    </row>
    <row r="237" s="2" customFormat="1">
      <c r="A237" s="39"/>
      <c r="B237" s="40"/>
      <c r="C237" s="39"/>
      <c r="D237" s="187" t="s">
        <v>165</v>
      </c>
      <c r="E237" s="39"/>
      <c r="F237" s="188" t="s">
        <v>335</v>
      </c>
      <c r="G237" s="39"/>
      <c r="H237" s="39"/>
      <c r="I237" s="189"/>
      <c r="J237" s="39"/>
      <c r="K237" s="39"/>
      <c r="L237" s="40"/>
      <c r="M237" s="190"/>
      <c r="N237" s="191"/>
      <c r="O237" s="73"/>
      <c r="P237" s="73"/>
      <c r="Q237" s="73"/>
      <c r="R237" s="73"/>
      <c r="S237" s="73"/>
      <c r="T237" s="74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20" t="s">
        <v>165</v>
      </c>
      <c r="AU237" s="20" t="s">
        <v>22</v>
      </c>
    </row>
    <row r="238" s="13" customFormat="1">
      <c r="A238" s="13"/>
      <c r="B238" s="192"/>
      <c r="C238" s="13"/>
      <c r="D238" s="193" t="s">
        <v>167</v>
      </c>
      <c r="E238" s="194" t="s">
        <v>3</v>
      </c>
      <c r="F238" s="195" t="s">
        <v>1892</v>
      </c>
      <c r="G238" s="13"/>
      <c r="H238" s="196">
        <v>72</v>
      </c>
      <c r="I238" s="197"/>
      <c r="J238" s="13"/>
      <c r="K238" s="13"/>
      <c r="L238" s="192"/>
      <c r="M238" s="198"/>
      <c r="N238" s="199"/>
      <c r="O238" s="199"/>
      <c r="P238" s="199"/>
      <c r="Q238" s="199"/>
      <c r="R238" s="199"/>
      <c r="S238" s="199"/>
      <c r="T238" s="20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194" t="s">
        <v>167</v>
      </c>
      <c r="AU238" s="194" t="s">
        <v>22</v>
      </c>
      <c r="AV238" s="13" t="s">
        <v>22</v>
      </c>
      <c r="AW238" s="13" t="s">
        <v>36</v>
      </c>
      <c r="AX238" s="13" t="s">
        <v>74</v>
      </c>
      <c r="AY238" s="194" t="s">
        <v>156</v>
      </c>
    </row>
    <row r="239" s="13" customFormat="1">
      <c r="A239" s="13"/>
      <c r="B239" s="192"/>
      <c r="C239" s="13"/>
      <c r="D239" s="193" t="s">
        <v>167</v>
      </c>
      <c r="E239" s="194" t="s">
        <v>3</v>
      </c>
      <c r="F239" s="195" t="s">
        <v>1893</v>
      </c>
      <c r="G239" s="13"/>
      <c r="H239" s="196">
        <v>19.800000000000001</v>
      </c>
      <c r="I239" s="197"/>
      <c r="J239" s="13"/>
      <c r="K239" s="13"/>
      <c r="L239" s="192"/>
      <c r="M239" s="198"/>
      <c r="N239" s="199"/>
      <c r="O239" s="199"/>
      <c r="P239" s="199"/>
      <c r="Q239" s="199"/>
      <c r="R239" s="199"/>
      <c r="S239" s="199"/>
      <c r="T239" s="200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194" t="s">
        <v>167</v>
      </c>
      <c r="AU239" s="194" t="s">
        <v>22</v>
      </c>
      <c r="AV239" s="13" t="s">
        <v>22</v>
      </c>
      <c r="AW239" s="13" t="s">
        <v>36</v>
      </c>
      <c r="AX239" s="13" t="s">
        <v>74</v>
      </c>
      <c r="AY239" s="194" t="s">
        <v>156</v>
      </c>
    </row>
    <row r="240" s="14" customFormat="1">
      <c r="A240" s="14"/>
      <c r="B240" s="201"/>
      <c r="C240" s="14"/>
      <c r="D240" s="193" t="s">
        <v>167</v>
      </c>
      <c r="E240" s="202" t="s">
        <v>3</v>
      </c>
      <c r="F240" s="203" t="s">
        <v>174</v>
      </c>
      <c r="G240" s="14"/>
      <c r="H240" s="204">
        <v>91.799999999999997</v>
      </c>
      <c r="I240" s="205"/>
      <c r="J240" s="14"/>
      <c r="K240" s="14"/>
      <c r="L240" s="201"/>
      <c r="M240" s="206"/>
      <c r="N240" s="207"/>
      <c r="O240" s="207"/>
      <c r="P240" s="207"/>
      <c r="Q240" s="207"/>
      <c r="R240" s="207"/>
      <c r="S240" s="207"/>
      <c r="T240" s="208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02" t="s">
        <v>167</v>
      </c>
      <c r="AU240" s="202" t="s">
        <v>22</v>
      </c>
      <c r="AV240" s="14" t="s">
        <v>163</v>
      </c>
      <c r="AW240" s="14" t="s">
        <v>36</v>
      </c>
      <c r="AX240" s="14" t="s">
        <v>81</v>
      </c>
      <c r="AY240" s="202" t="s">
        <v>156</v>
      </c>
    </row>
    <row r="241" s="2" customFormat="1" ht="16.5" customHeight="1">
      <c r="A241" s="39"/>
      <c r="B241" s="173"/>
      <c r="C241" s="217" t="s">
        <v>391</v>
      </c>
      <c r="D241" s="217" t="s">
        <v>249</v>
      </c>
      <c r="E241" s="218" t="s">
        <v>338</v>
      </c>
      <c r="F241" s="219" t="s">
        <v>339</v>
      </c>
      <c r="G241" s="220" t="s">
        <v>313</v>
      </c>
      <c r="H241" s="221">
        <v>165.24000000000001</v>
      </c>
      <c r="I241" s="222"/>
      <c r="J241" s="223">
        <f>ROUND(I241*H241,2)</f>
        <v>0</v>
      </c>
      <c r="K241" s="219" t="s">
        <v>162</v>
      </c>
      <c r="L241" s="224"/>
      <c r="M241" s="225" t="s">
        <v>3</v>
      </c>
      <c r="N241" s="226" t="s">
        <v>45</v>
      </c>
      <c r="O241" s="73"/>
      <c r="P241" s="183">
        <f>O241*H241</f>
        <v>0</v>
      </c>
      <c r="Q241" s="183">
        <v>0</v>
      </c>
      <c r="R241" s="183">
        <f>Q241*H241</f>
        <v>0</v>
      </c>
      <c r="S241" s="183">
        <v>0</v>
      </c>
      <c r="T241" s="184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185" t="s">
        <v>202</v>
      </c>
      <c r="AT241" s="185" t="s">
        <v>249</v>
      </c>
      <c r="AU241" s="185" t="s">
        <v>22</v>
      </c>
      <c r="AY241" s="20" t="s">
        <v>156</v>
      </c>
      <c r="BE241" s="186">
        <f>IF(N241="základní",J241,0)</f>
        <v>0</v>
      </c>
      <c r="BF241" s="186">
        <f>IF(N241="snížená",J241,0)</f>
        <v>0</v>
      </c>
      <c r="BG241" s="186">
        <f>IF(N241="zákl. přenesená",J241,0)</f>
        <v>0</v>
      </c>
      <c r="BH241" s="186">
        <f>IF(N241="sníž. přenesená",J241,0)</f>
        <v>0</v>
      </c>
      <c r="BI241" s="186">
        <f>IF(N241="nulová",J241,0)</f>
        <v>0</v>
      </c>
      <c r="BJ241" s="20" t="s">
        <v>81</v>
      </c>
      <c r="BK241" s="186">
        <f>ROUND(I241*H241,2)</f>
        <v>0</v>
      </c>
      <c r="BL241" s="20" t="s">
        <v>163</v>
      </c>
      <c r="BM241" s="185" t="s">
        <v>1894</v>
      </c>
    </row>
    <row r="242" s="13" customFormat="1">
      <c r="A242" s="13"/>
      <c r="B242" s="192"/>
      <c r="C242" s="13"/>
      <c r="D242" s="193" t="s">
        <v>167</v>
      </c>
      <c r="E242" s="194" t="s">
        <v>3</v>
      </c>
      <c r="F242" s="195" t="s">
        <v>1895</v>
      </c>
      <c r="G242" s="13"/>
      <c r="H242" s="196">
        <v>165.24000000000001</v>
      </c>
      <c r="I242" s="197"/>
      <c r="J242" s="13"/>
      <c r="K242" s="13"/>
      <c r="L242" s="192"/>
      <c r="M242" s="198"/>
      <c r="N242" s="199"/>
      <c r="O242" s="199"/>
      <c r="P242" s="199"/>
      <c r="Q242" s="199"/>
      <c r="R242" s="199"/>
      <c r="S242" s="199"/>
      <c r="T242" s="200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194" t="s">
        <v>167</v>
      </c>
      <c r="AU242" s="194" t="s">
        <v>22</v>
      </c>
      <c r="AV242" s="13" t="s">
        <v>22</v>
      </c>
      <c r="AW242" s="13" t="s">
        <v>36</v>
      </c>
      <c r="AX242" s="13" t="s">
        <v>74</v>
      </c>
      <c r="AY242" s="194" t="s">
        <v>156</v>
      </c>
    </row>
    <row r="243" s="14" customFormat="1">
      <c r="A243" s="14"/>
      <c r="B243" s="201"/>
      <c r="C243" s="14"/>
      <c r="D243" s="193" t="s">
        <v>167</v>
      </c>
      <c r="E243" s="202" t="s">
        <v>3</v>
      </c>
      <c r="F243" s="203" t="s">
        <v>174</v>
      </c>
      <c r="G243" s="14"/>
      <c r="H243" s="204">
        <v>165.24000000000001</v>
      </c>
      <c r="I243" s="205"/>
      <c r="J243" s="14"/>
      <c r="K243" s="14"/>
      <c r="L243" s="201"/>
      <c r="M243" s="206"/>
      <c r="N243" s="207"/>
      <c r="O243" s="207"/>
      <c r="P243" s="207"/>
      <c r="Q243" s="207"/>
      <c r="R243" s="207"/>
      <c r="S243" s="207"/>
      <c r="T243" s="208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02" t="s">
        <v>167</v>
      </c>
      <c r="AU243" s="202" t="s">
        <v>22</v>
      </c>
      <c r="AV243" s="14" t="s">
        <v>163</v>
      </c>
      <c r="AW243" s="14" t="s">
        <v>36</v>
      </c>
      <c r="AX243" s="14" t="s">
        <v>81</v>
      </c>
      <c r="AY243" s="202" t="s">
        <v>156</v>
      </c>
    </row>
    <row r="244" s="2" customFormat="1" ht="24.15" customHeight="1">
      <c r="A244" s="39"/>
      <c r="B244" s="173"/>
      <c r="C244" s="174" t="s">
        <v>396</v>
      </c>
      <c r="D244" s="174" t="s">
        <v>158</v>
      </c>
      <c r="E244" s="175" t="s">
        <v>343</v>
      </c>
      <c r="F244" s="176" t="s">
        <v>344</v>
      </c>
      <c r="G244" s="177" t="s">
        <v>205</v>
      </c>
      <c r="H244" s="178">
        <v>138.75</v>
      </c>
      <c r="I244" s="179"/>
      <c r="J244" s="180">
        <f>ROUND(I244*H244,2)</f>
        <v>0</v>
      </c>
      <c r="K244" s="176" t="s">
        <v>162</v>
      </c>
      <c r="L244" s="40"/>
      <c r="M244" s="181" t="s">
        <v>3</v>
      </c>
      <c r="N244" s="182" t="s">
        <v>45</v>
      </c>
      <c r="O244" s="73"/>
      <c r="P244" s="183">
        <f>O244*H244</f>
        <v>0</v>
      </c>
      <c r="Q244" s="183">
        <v>0</v>
      </c>
      <c r="R244" s="183">
        <f>Q244*H244</f>
        <v>0</v>
      </c>
      <c r="S244" s="183">
        <v>0</v>
      </c>
      <c r="T244" s="184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185" t="s">
        <v>163</v>
      </c>
      <c r="AT244" s="185" t="s">
        <v>158</v>
      </c>
      <c r="AU244" s="185" t="s">
        <v>22</v>
      </c>
      <c r="AY244" s="20" t="s">
        <v>156</v>
      </c>
      <c r="BE244" s="186">
        <f>IF(N244="základní",J244,0)</f>
        <v>0</v>
      </c>
      <c r="BF244" s="186">
        <f>IF(N244="snížená",J244,0)</f>
        <v>0</v>
      </c>
      <c r="BG244" s="186">
        <f>IF(N244="zákl. přenesená",J244,0)</f>
        <v>0</v>
      </c>
      <c r="BH244" s="186">
        <f>IF(N244="sníž. přenesená",J244,0)</f>
        <v>0</v>
      </c>
      <c r="BI244" s="186">
        <f>IF(N244="nulová",J244,0)</f>
        <v>0</v>
      </c>
      <c r="BJ244" s="20" t="s">
        <v>81</v>
      </c>
      <c r="BK244" s="186">
        <f>ROUND(I244*H244,2)</f>
        <v>0</v>
      </c>
      <c r="BL244" s="20" t="s">
        <v>163</v>
      </c>
      <c r="BM244" s="185" t="s">
        <v>1896</v>
      </c>
    </row>
    <row r="245" s="2" customFormat="1">
      <c r="A245" s="39"/>
      <c r="B245" s="40"/>
      <c r="C245" s="39"/>
      <c r="D245" s="187" t="s">
        <v>165</v>
      </c>
      <c r="E245" s="39"/>
      <c r="F245" s="188" t="s">
        <v>346</v>
      </c>
      <c r="G245" s="39"/>
      <c r="H245" s="39"/>
      <c r="I245" s="189"/>
      <c r="J245" s="39"/>
      <c r="K245" s="39"/>
      <c r="L245" s="40"/>
      <c r="M245" s="190"/>
      <c r="N245" s="191"/>
      <c r="O245" s="73"/>
      <c r="P245" s="73"/>
      <c r="Q245" s="73"/>
      <c r="R245" s="73"/>
      <c r="S245" s="73"/>
      <c r="T245" s="74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20" t="s">
        <v>165</v>
      </c>
      <c r="AU245" s="20" t="s">
        <v>22</v>
      </c>
    </row>
    <row r="246" s="13" customFormat="1">
      <c r="A246" s="13"/>
      <c r="B246" s="192"/>
      <c r="C246" s="13"/>
      <c r="D246" s="193" t="s">
        <v>167</v>
      </c>
      <c r="E246" s="194" t="s">
        <v>3</v>
      </c>
      <c r="F246" s="195" t="s">
        <v>1897</v>
      </c>
      <c r="G246" s="13"/>
      <c r="H246" s="196">
        <v>138.75</v>
      </c>
      <c r="I246" s="197"/>
      <c r="J246" s="13"/>
      <c r="K246" s="13"/>
      <c r="L246" s="192"/>
      <c r="M246" s="198"/>
      <c r="N246" s="199"/>
      <c r="O246" s="199"/>
      <c r="P246" s="199"/>
      <c r="Q246" s="199"/>
      <c r="R246" s="199"/>
      <c r="S246" s="199"/>
      <c r="T246" s="200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94" t="s">
        <v>167</v>
      </c>
      <c r="AU246" s="194" t="s">
        <v>22</v>
      </c>
      <c r="AV246" s="13" t="s">
        <v>22</v>
      </c>
      <c r="AW246" s="13" t="s">
        <v>36</v>
      </c>
      <c r="AX246" s="13" t="s">
        <v>74</v>
      </c>
      <c r="AY246" s="194" t="s">
        <v>156</v>
      </c>
    </row>
    <row r="247" s="14" customFormat="1">
      <c r="A247" s="14"/>
      <c r="B247" s="201"/>
      <c r="C247" s="14"/>
      <c r="D247" s="193" t="s">
        <v>167</v>
      </c>
      <c r="E247" s="202" t="s">
        <v>3</v>
      </c>
      <c r="F247" s="203" t="s">
        <v>174</v>
      </c>
      <c r="G247" s="14"/>
      <c r="H247" s="204">
        <v>138.75</v>
      </c>
      <c r="I247" s="205"/>
      <c r="J247" s="14"/>
      <c r="K247" s="14"/>
      <c r="L247" s="201"/>
      <c r="M247" s="206"/>
      <c r="N247" s="207"/>
      <c r="O247" s="207"/>
      <c r="P247" s="207"/>
      <c r="Q247" s="207"/>
      <c r="R247" s="207"/>
      <c r="S247" s="207"/>
      <c r="T247" s="208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02" t="s">
        <v>167</v>
      </c>
      <c r="AU247" s="202" t="s">
        <v>22</v>
      </c>
      <c r="AV247" s="14" t="s">
        <v>163</v>
      </c>
      <c r="AW247" s="14" t="s">
        <v>36</v>
      </c>
      <c r="AX247" s="14" t="s">
        <v>81</v>
      </c>
      <c r="AY247" s="202" t="s">
        <v>156</v>
      </c>
    </row>
    <row r="248" s="12" customFormat="1" ht="22.8" customHeight="1">
      <c r="A248" s="12"/>
      <c r="B248" s="160"/>
      <c r="C248" s="12"/>
      <c r="D248" s="161" t="s">
        <v>73</v>
      </c>
      <c r="E248" s="171" t="s">
        <v>163</v>
      </c>
      <c r="F248" s="171" t="s">
        <v>348</v>
      </c>
      <c r="G248" s="12"/>
      <c r="H248" s="12"/>
      <c r="I248" s="163"/>
      <c r="J248" s="172">
        <f>BK248</f>
        <v>0</v>
      </c>
      <c r="K248" s="12"/>
      <c r="L248" s="160"/>
      <c r="M248" s="165"/>
      <c r="N248" s="166"/>
      <c r="O248" s="166"/>
      <c r="P248" s="167">
        <f>SUM(P249:P274)</f>
        <v>0</v>
      </c>
      <c r="Q248" s="166"/>
      <c r="R248" s="167">
        <f>SUM(R249:R274)</f>
        <v>2.0752364000000001</v>
      </c>
      <c r="S248" s="166"/>
      <c r="T248" s="168">
        <f>SUM(T249:T274)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161" t="s">
        <v>81</v>
      </c>
      <c r="AT248" s="169" t="s">
        <v>73</v>
      </c>
      <c r="AU248" s="169" t="s">
        <v>81</v>
      </c>
      <c r="AY248" s="161" t="s">
        <v>156</v>
      </c>
      <c r="BK248" s="170">
        <f>SUM(BK249:BK274)</f>
        <v>0</v>
      </c>
    </row>
    <row r="249" s="2" customFormat="1" ht="21.75" customHeight="1">
      <c r="A249" s="39"/>
      <c r="B249" s="173"/>
      <c r="C249" s="174" t="s">
        <v>401</v>
      </c>
      <c r="D249" s="174" t="s">
        <v>158</v>
      </c>
      <c r="E249" s="175" t="s">
        <v>350</v>
      </c>
      <c r="F249" s="176" t="s">
        <v>351</v>
      </c>
      <c r="G249" s="177" t="s">
        <v>212</v>
      </c>
      <c r="H249" s="178">
        <v>22.949999999999999</v>
      </c>
      <c r="I249" s="179"/>
      <c r="J249" s="180">
        <f>ROUND(I249*H249,2)</f>
        <v>0</v>
      </c>
      <c r="K249" s="176" t="s">
        <v>162</v>
      </c>
      <c r="L249" s="40"/>
      <c r="M249" s="181" t="s">
        <v>3</v>
      </c>
      <c r="N249" s="182" t="s">
        <v>45</v>
      </c>
      <c r="O249" s="73"/>
      <c r="P249" s="183">
        <f>O249*H249</f>
        <v>0</v>
      </c>
      <c r="Q249" s="183">
        <v>0</v>
      </c>
      <c r="R249" s="183">
        <f>Q249*H249</f>
        <v>0</v>
      </c>
      <c r="S249" s="183">
        <v>0</v>
      </c>
      <c r="T249" s="184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185" t="s">
        <v>163</v>
      </c>
      <c r="AT249" s="185" t="s">
        <v>158</v>
      </c>
      <c r="AU249" s="185" t="s">
        <v>22</v>
      </c>
      <c r="AY249" s="20" t="s">
        <v>156</v>
      </c>
      <c r="BE249" s="186">
        <f>IF(N249="základní",J249,0)</f>
        <v>0</v>
      </c>
      <c r="BF249" s="186">
        <f>IF(N249="snížená",J249,0)</f>
        <v>0</v>
      </c>
      <c r="BG249" s="186">
        <f>IF(N249="zákl. přenesená",J249,0)</f>
        <v>0</v>
      </c>
      <c r="BH249" s="186">
        <f>IF(N249="sníž. přenesená",J249,0)</f>
        <v>0</v>
      </c>
      <c r="BI249" s="186">
        <f>IF(N249="nulová",J249,0)</f>
        <v>0</v>
      </c>
      <c r="BJ249" s="20" t="s">
        <v>81</v>
      </c>
      <c r="BK249" s="186">
        <f>ROUND(I249*H249,2)</f>
        <v>0</v>
      </c>
      <c r="BL249" s="20" t="s">
        <v>163</v>
      </c>
      <c r="BM249" s="185" t="s">
        <v>1898</v>
      </c>
    </row>
    <row r="250" s="2" customFormat="1">
      <c r="A250" s="39"/>
      <c r="B250" s="40"/>
      <c r="C250" s="39"/>
      <c r="D250" s="187" t="s">
        <v>165</v>
      </c>
      <c r="E250" s="39"/>
      <c r="F250" s="188" t="s">
        <v>353</v>
      </c>
      <c r="G250" s="39"/>
      <c r="H250" s="39"/>
      <c r="I250" s="189"/>
      <c r="J250" s="39"/>
      <c r="K250" s="39"/>
      <c r="L250" s="40"/>
      <c r="M250" s="190"/>
      <c r="N250" s="191"/>
      <c r="O250" s="73"/>
      <c r="P250" s="73"/>
      <c r="Q250" s="73"/>
      <c r="R250" s="73"/>
      <c r="S250" s="73"/>
      <c r="T250" s="74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20" t="s">
        <v>165</v>
      </c>
      <c r="AU250" s="20" t="s">
        <v>22</v>
      </c>
    </row>
    <row r="251" s="13" customFormat="1">
      <c r="A251" s="13"/>
      <c r="B251" s="192"/>
      <c r="C251" s="13"/>
      <c r="D251" s="193" t="s">
        <v>167</v>
      </c>
      <c r="E251" s="194" t="s">
        <v>3</v>
      </c>
      <c r="F251" s="195" t="s">
        <v>1899</v>
      </c>
      <c r="G251" s="13"/>
      <c r="H251" s="196">
        <v>22.949999999999999</v>
      </c>
      <c r="I251" s="197"/>
      <c r="J251" s="13"/>
      <c r="K251" s="13"/>
      <c r="L251" s="192"/>
      <c r="M251" s="198"/>
      <c r="N251" s="199"/>
      <c r="O251" s="199"/>
      <c r="P251" s="199"/>
      <c r="Q251" s="199"/>
      <c r="R251" s="199"/>
      <c r="S251" s="199"/>
      <c r="T251" s="200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194" t="s">
        <v>167</v>
      </c>
      <c r="AU251" s="194" t="s">
        <v>22</v>
      </c>
      <c r="AV251" s="13" t="s">
        <v>22</v>
      </c>
      <c r="AW251" s="13" t="s">
        <v>36</v>
      </c>
      <c r="AX251" s="13" t="s">
        <v>74</v>
      </c>
      <c r="AY251" s="194" t="s">
        <v>156</v>
      </c>
    </row>
    <row r="252" s="14" customFormat="1">
      <c r="A252" s="14"/>
      <c r="B252" s="201"/>
      <c r="C252" s="14"/>
      <c r="D252" s="193" t="s">
        <v>167</v>
      </c>
      <c r="E252" s="202" t="s">
        <v>3</v>
      </c>
      <c r="F252" s="203" t="s">
        <v>174</v>
      </c>
      <c r="G252" s="14"/>
      <c r="H252" s="204">
        <v>22.949999999999999</v>
      </c>
      <c r="I252" s="205"/>
      <c r="J252" s="14"/>
      <c r="K252" s="14"/>
      <c r="L252" s="201"/>
      <c r="M252" s="206"/>
      <c r="N252" s="207"/>
      <c r="O252" s="207"/>
      <c r="P252" s="207"/>
      <c r="Q252" s="207"/>
      <c r="R252" s="207"/>
      <c r="S252" s="207"/>
      <c r="T252" s="208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02" t="s">
        <v>167</v>
      </c>
      <c r="AU252" s="202" t="s">
        <v>22</v>
      </c>
      <c r="AV252" s="14" t="s">
        <v>163</v>
      </c>
      <c r="AW252" s="14" t="s">
        <v>36</v>
      </c>
      <c r="AX252" s="14" t="s">
        <v>81</v>
      </c>
      <c r="AY252" s="202" t="s">
        <v>156</v>
      </c>
    </row>
    <row r="253" s="2" customFormat="1" ht="24.15" customHeight="1">
      <c r="A253" s="39"/>
      <c r="B253" s="173"/>
      <c r="C253" s="174" t="s">
        <v>405</v>
      </c>
      <c r="D253" s="174" t="s">
        <v>158</v>
      </c>
      <c r="E253" s="175" t="s">
        <v>356</v>
      </c>
      <c r="F253" s="176" t="s">
        <v>357</v>
      </c>
      <c r="G253" s="177" t="s">
        <v>212</v>
      </c>
      <c r="H253" s="178">
        <v>1.792</v>
      </c>
      <c r="I253" s="179"/>
      <c r="J253" s="180">
        <f>ROUND(I253*H253,2)</f>
        <v>0</v>
      </c>
      <c r="K253" s="176" t="s">
        <v>162</v>
      </c>
      <c r="L253" s="40"/>
      <c r="M253" s="181" t="s">
        <v>3</v>
      </c>
      <c r="N253" s="182" t="s">
        <v>45</v>
      </c>
      <c r="O253" s="73"/>
      <c r="P253" s="183">
        <f>O253*H253</f>
        <v>0</v>
      </c>
      <c r="Q253" s="183">
        <v>0</v>
      </c>
      <c r="R253" s="183">
        <f>Q253*H253</f>
        <v>0</v>
      </c>
      <c r="S253" s="183">
        <v>0</v>
      </c>
      <c r="T253" s="184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185" t="s">
        <v>163</v>
      </c>
      <c r="AT253" s="185" t="s">
        <v>158</v>
      </c>
      <c r="AU253" s="185" t="s">
        <v>22</v>
      </c>
      <c r="AY253" s="20" t="s">
        <v>156</v>
      </c>
      <c r="BE253" s="186">
        <f>IF(N253="základní",J253,0)</f>
        <v>0</v>
      </c>
      <c r="BF253" s="186">
        <f>IF(N253="snížená",J253,0)</f>
        <v>0</v>
      </c>
      <c r="BG253" s="186">
        <f>IF(N253="zákl. přenesená",J253,0)</f>
        <v>0</v>
      </c>
      <c r="BH253" s="186">
        <f>IF(N253="sníž. přenesená",J253,0)</f>
        <v>0</v>
      </c>
      <c r="BI253" s="186">
        <f>IF(N253="nulová",J253,0)</f>
        <v>0</v>
      </c>
      <c r="BJ253" s="20" t="s">
        <v>81</v>
      </c>
      <c r="BK253" s="186">
        <f>ROUND(I253*H253,2)</f>
        <v>0</v>
      </c>
      <c r="BL253" s="20" t="s">
        <v>163</v>
      </c>
      <c r="BM253" s="185" t="s">
        <v>1900</v>
      </c>
    </row>
    <row r="254" s="2" customFormat="1">
      <c r="A254" s="39"/>
      <c r="B254" s="40"/>
      <c r="C254" s="39"/>
      <c r="D254" s="187" t="s">
        <v>165</v>
      </c>
      <c r="E254" s="39"/>
      <c r="F254" s="188" t="s">
        <v>359</v>
      </c>
      <c r="G254" s="39"/>
      <c r="H254" s="39"/>
      <c r="I254" s="189"/>
      <c r="J254" s="39"/>
      <c r="K254" s="39"/>
      <c r="L254" s="40"/>
      <c r="M254" s="190"/>
      <c r="N254" s="191"/>
      <c r="O254" s="73"/>
      <c r="P254" s="73"/>
      <c r="Q254" s="73"/>
      <c r="R254" s="73"/>
      <c r="S254" s="73"/>
      <c r="T254" s="74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20" t="s">
        <v>165</v>
      </c>
      <c r="AU254" s="20" t="s">
        <v>22</v>
      </c>
    </row>
    <row r="255" s="13" customFormat="1">
      <c r="A255" s="13"/>
      <c r="B255" s="192"/>
      <c r="C255" s="13"/>
      <c r="D255" s="193" t="s">
        <v>167</v>
      </c>
      <c r="E255" s="194" t="s">
        <v>3</v>
      </c>
      <c r="F255" s="195" t="s">
        <v>1901</v>
      </c>
      <c r="G255" s="13"/>
      <c r="H255" s="196">
        <v>1.792</v>
      </c>
      <c r="I255" s="197"/>
      <c r="J255" s="13"/>
      <c r="K255" s="13"/>
      <c r="L255" s="192"/>
      <c r="M255" s="198"/>
      <c r="N255" s="199"/>
      <c r="O255" s="199"/>
      <c r="P255" s="199"/>
      <c r="Q255" s="199"/>
      <c r="R255" s="199"/>
      <c r="S255" s="199"/>
      <c r="T255" s="200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94" t="s">
        <v>167</v>
      </c>
      <c r="AU255" s="194" t="s">
        <v>22</v>
      </c>
      <c r="AV255" s="13" t="s">
        <v>22</v>
      </c>
      <c r="AW255" s="13" t="s">
        <v>36</v>
      </c>
      <c r="AX255" s="13" t="s">
        <v>74</v>
      </c>
      <c r="AY255" s="194" t="s">
        <v>156</v>
      </c>
    </row>
    <row r="256" s="14" customFormat="1">
      <c r="A256" s="14"/>
      <c r="B256" s="201"/>
      <c r="C256" s="14"/>
      <c r="D256" s="193" t="s">
        <v>167</v>
      </c>
      <c r="E256" s="202" t="s">
        <v>3</v>
      </c>
      <c r="F256" s="203" t="s">
        <v>174</v>
      </c>
      <c r="G256" s="14"/>
      <c r="H256" s="204">
        <v>1.792</v>
      </c>
      <c r="I256" s="205"/>
      <c r="J256" s="14"/>
      <c r="K256" s="14"/>
      <c r="L256" s="201"/>
      <c r="M256" s="206"/>
      <c r="N256" s="207"/>
      <c r="O256" s="207"/>
      <c r="P256" s="207"/>
      <c r="Q256" s="207"/>
      <c r="R256" s="207"/>
      <c r="S256" s="207"/>
      <c r="T256" s="208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02" t="s">
        <v>167</v>
      </c>
      <c r="AU256" s="202" t="s">
        <v>22</v>
      </c>
      <c r="AV256" s="14" t="s">
        <v>163</v>
      </c>
      <c r="AW256" s="14" t="s">
        <v>36</v>
      </c>
      <c r="AX256" s="14" t="s">
        <v>81</v>
      </c>
      <c r="AY256" s="202" t="s">
        <v>156</v>
      </c>
    </row>
    <row r="257" s="2" customFormat="1" ht="24.15" customHeight="1">
      <c r="A257" s="39"/>
      <c r="B257" s="173"/>
      <c r="C257" s="174" t="s">
        <v>410</v>
      </c>
      <c r="D257" s="174" t="s">
        <v>158</v>
      </c>
      <c r="E257" s="175" t="s">
        <v>362</v>
      </c>
      <c r="F257" s="176" t="s">
        <v>363</v>
      </c>
      <c r="G257" s="177" t="s">
        <v>212</v>
      </c>
      <c r="H257" s="178">
        <v>1.089</v>
      </c>
      <c r="I257" s="179"/>
      <c r="J257" s="180">
        <f>ROUND(I257*H257,2)</f>
        <v>0</v>
      </c>
      <c r="K257" s="176" t="s">
        <v>162</v>
      </c>
      <c r="L257" s="40"/>
      <c r="M257" s="181" t="s">
        <v>3</v>
      </c>
      <c r="N257" s="182" t="s">
        <v>45</v>
      </c>
      <c r="O257" s="73"/>
      <c r="P257" s="183">
        <f>O257*H257</f>
        <v>0</v>
      </c>
      <c r="Q257" s="183">
        <v>0</v>
      </c>
      <c r="R257" s="183">
        <f>Q257*H257</f>
        <v>0</v>
      </c>
      <c r="S257" s="183">
        <v>0</v>
      </c>
      <c r="T257" s="184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185" t="s">
        <v>163</v>
      </c>
      <c r="AT257" s="185" t="s">
        <v>158</v>
      </c>
      <c r="AU257" s="185" t="s">
        <v>22</v>
      </c>
      <c r="AY257" s="20" t="s">
        <v>156</v>
      </c>
      <c r="BE257" s="186">
        <f>IF(N257="základní",J257,0)</f>
        <v>0</v>
      </c>
      <c r="BF257" s="186">
        <f>IF(N257="snížená",J257,0)</f>
        <v>0</v>
      </c>
      <c r="BG257" s="186">
        <f>IF(N257="zákl. přenesená",J257,0)</f>
        <v>0</v>
      </c>
      <c r="BH257" s="186">
        <f>IF(N257="sníž. přenesená",J257,0)</f>
        <v>0</v>
      </c>
      <c r="BI257" s="186">
        <f>IF(N257="nulová",J257,0)</f>
        <v>0</v>
      </c>
      <c r="BJ257" s="20" t="s">
        <v>81</v>
      </c>
      <c r="BK257" s="186">
        <f>ROUND(I257*H257,2)</f>
        <v>0</v>
      </c>
      <c r="BL257" s="20" t="s">
        <v>163</v>
      </c>
      <c r="BM257" s="185" t="s">
        <v>1902</v>
      </c>
    </row>
    <row r="258" s="2" customFormat="1">
      <c r="A258" s="39"/>
      <c r="B258" s="40"/>
      <c r="C258" s="39"/>
      <c r="D258" s="187" t="s">
        <v>165</v>
      </c>
      <c r="E258" s="39"/>
      <c r="F258" s="188" t="s">
        <v>365</v>
      </c>
      <c r="G258" s="39"/>
      <c r="H258" s="39"/>
      <c r="I258" s="189"/>
      <c r="J258" s="39"/>
      <c r="K258" s="39"/>
      <c r="L258" s="40"/>
      <c r="M258" s="190"/>
      <c r="N258" s="191"/>
      <c r="O258" s="73"/>
      <c r="P258" s="73"/>
      <c r="Q258" s="73"/>
      <c r="R258" s="73"/>
      <c r="S258" s="73"/>
      <c r="T258" s="74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20" t="s">
        <v>165</v>
      </c>
      <c r="AU258" s="20" t="s">
        <v>22</v>
      </c>
    </row>
    <row r="259" s="13" customFormat="1">
      <c r="A259" s="13"/>
      <c r="B259" s="192"/>
      <c r="C259" s="13"/>
      <c r="D259" s="193" t="s">
        <v>167</v>
      </c>
      <c r="E259" s="194" t="s">
        <v>3</v>
      </c>
      <c r="F259" s="195" t="s">
        <v>1903</v>
      </c>
      <c r="G259" s="13"/>
      <c r="H259" s="196">
        <v>0.90000000000000002</v>
      </c>
      <c r="I259" s="197"/>
      <c r="J259" s="13"/>
      <c r="K259" s="13"/>
      <c r="L259" s="192"/>
      <c r="M259" s="198"/>
      <c r="N259" s="199"/>
      <c r="O259" s="199"/>
      <c r="P259" s="199"/>
      <c r="Q259" s="199"/>
      <c r="R259" s="199"/>
      <c r="S259" s="199"/>
      <c r="T259" s="200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194" t="s">
        <v>167</v>
      </c>
      <c r="AU259" s="194" t="s">
        <v>22</v>
      </c>
      <c r="AV259" s="13" t="s">
        <v>22</v>
      </c>
      <c r="AW259" s="13" t="s">
        <v>36</v>
      </c>
      <c r="AX259" s="13" t="s">
        <v>74</v>
      </c>
      <c r="AY259" s="194" t="s">
        <v>156</v>
      </c>
    </row>
    <row r="260" s="13" customFormat="1">
      <c r="A260" s="13"/>
      <c r="B260" s="192"/>
      <c r="C260" s="13"/>
      <c r="D260" s="193" t="s">
        <v>167</v>
      </c>
      <c r="E260" s="194" t="s">
        <v>3</v>
      </c>
      <c r="F260" s="195" t="s">
        <v>1904</v>
      </c>
      <c r="G260" s="13"/>
      <c r="H260" s="196">
        <v>0.189</v>
      </c>
      <c r="I260" s="197"/>
      <c r="J260" s="13"/>
      <c r="K260" s="13"/>
      <c r="L260" s="192"/>
      <c r="M260" s="198"/>
      <c r="N260" s="199"/>
      <c r="O260" s="199"/>
      <c r="P260" s="199"/>
      <c r="Q260" s="199"/>
      <c r="R260" s="199"/>
      <c r="S260" s="199"/>
      <c r="T260" s="200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194" t="s">
        <v>167</v>
      </c>
      <c r="AU260" s="194" t="s">
        <v>22</v>
      </c>
      <c r="AV260" s="13" t="s">
        <v>22</v>
      </c>
      <c r="AW260" s="13" t="s">
        <v>36</v>
      </c>
      <c r="AX260" s="13" t="s">
        <v>74</v>
      </c>
      <c r="AY260" s="194" t="s">
        <v>156</v>
      </c>
    </row>
    <row r="261" s="14" customFormat="1">
      <c r="A261" s="14"/>
      <c r="B261" s="201"/>
      <c r="C261" s="14"/>
      <c r="D261" s="193" t="s">
        <v>167</v>
      </c>
      <c r="E261" s="202" t="s">
        <v>3</v>
      </c>
      <c r="F261" s="203" t="s">
        <v>174</v>
      </c>
      <c r="G261" s="14"/>
      <c r="H261" s="204">
        <v>1.089</v>
      </c>
      <c r="I261" s="205"/>
      <c r="J261" s="14"/>
      <c r="K261" s="14"/>
      <c r="L261" s="201"/>
      <c r="M261" s="206"/>
      <c r="N261" s="207"/>
      <c r="O261" s="207"/>
      <c r="P261" s="207"/>
      <c r="Q261" s="207"/>
      <c r="R261" s="207"/>
      <c r="S261" s="207"/>
      <c r="T261" s="208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02" t="s">
        <v>167</v>
      </c>
      <c r="AU261" s="202" t="s">
        <v>22</v>
      </c>
      <c r="AV261" s="14" t="s">
        <v>163</v>
      </c>
      <c r="AW261" s="14" t="s">
        <v>36</v>
      </c>
      <c r="AX261" s="14" t="s">
        <v>81</v>
      </c>
      <c r="AY261" s="202" t="s">
        <v>156</v>
      </c>
    </row>
    <row r="262" s="2" customFormat="1" ht="24.15" customHeight="1">
      <c r="A262" s="39"/>
      <c r="B262" s="173"/>
      <c r="C262" s="174" t="s">
        <v>414</v>
      </c>
      <c r="D262" s="174" t="s">
        <v>158</v>
      </c>
      <c r="E262" s="175" t="s">
        <v>369</v>
      </c>
      <c r="F262" s="176" t="s">
        <v>370</v>
      </c>
      <c r="G262" s="177" t="s">
        <v>205</v>
      </c>
      <c r="H262" s="178">
        <v>4.4800000000000004</v>
      </c>
      <c r="I262" s="179"/>
      <c r="J262" s="180">
        <f>ROUND(I262*H262,2)</f>
        <v>0</v>
      </c>
      <c r="K262" s="176" t="s">
        <v>162</v>
      </c>
      <c r="L262" s="40"/>
      <c r="M262" s="181" t="s">
        <v>3</v>
      </c>
      <c r="N262" s="182" t="s">
        <v>45</v>
      </c>
      <c r="O262" s="73"/>
      <c r="P262" s="183">
        <f>O262*H262</f>
        <v>0</v>
      </c>
      <c r="Q262" s="183">
        <v>0.0063200000000000001</v>
      </c>
      <c r="R262" s="183">
        <f>Q262*H262</f>
        <v>0.028313600000000005</v>
      </c>
      <c r="S262" s="183">
        <v>0</v>
      </c>
      <c r="T262" s="184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185" t="s">
        <v>163</v>
      </c>
      <c r="AT262" s="185" t="s">
        <v>158</v>
      </c>
      <c r="AU262" s="185" t="s">
        <v>22</v>
      </c>
      <c r="AY262" s="20" t="s">
        <v>156</v>
      </c>
      <c r="BE262" s="186">
        <f>IF(N262="základní",J262,0)</f>
        <v>0</v>
      </c>
      <c r="BF262" s="186">
        <f>IF(N262="snížená",J262,0)</f>
        <v>0</v>
      </c>
      <c r="BG262" s="186">
        <f>IF(N262="zákl. přenesená",J262,0)</f>
        <v>0</v>
      </c>
      <c r="BH262" s="186">
        <f>IF(N262="sníž. přenesená",J262,0)</f>
        <v>0</v>
      </c>
      <c r="BI262" s="186">
        <f>IF(N262="nulová",J262,0)</f>
        <v>0</v>
      </c>
      <c r="BJ262" s="20" t="s">
        <v>81</v>
      </c>
      <c r="BK262" s="186">
        <f>ROUND(I262*H262,2)</f>
        <v>0</v>
      </c>
      <c r="BL262" s="20" t="s">
        <v>163</v>
      </c>
      <c r="BM262" s="185" t="s">
        <v>1905</v>
      </c>
    </row>
    <row r="263" s="2" customFormat="1">
      <c r="A263" s="39"/>
      <c r="B263" s="40"/>
      <c r="C263" s="39"/>
      <c r="D263" s="187" t="s">
        <v>165</v>
      </c>
      <c r="E263" s="39"/>
      <c r="F263" s="188" t="s">
        <v>372</v>
      </c>
      <c r="G263" s="39"/>
      <c r="H263" s="39"/>
      <c r="I263" s="189"/>
      <c r="J263" s="39"/>
      <c r="K263" s="39"/>
      <c r="L263" s="40"/>
      <c r="M263" s="190"/>
      <c r="N263" s="191"/>
      <c r="O263" s="73"/>
      <c r="P263" s="73"/>
      <c r="Q263" s="73"/>
      <c r="R263" s="73"/>
      <c r="S263" s="73"/>
      <c r="T263" s="74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20" t="s">
        <v>165</v>
      </c>
      <c r="AU263" s="20" t="s">
        <v>22</v>
      </c>
    </row>
    <row r="264" s="13" customFormat="1">
      <c r="A264" s="13"/>
      <c r="B264" s="192"/>
      <c r="C264" s="13"/>
      <c r="D264" s="193" t="s">
        <v>167</v>
      </c>
      <c r="E264" s="194" t="s">
        <v>3</v>
      </c>
      <c r="F264" s="195" t="s">
        <v>1906</v>
      </c>
      <c r="G264" s="13"/>
      <c r="H264" s="196">
        <v>4.4800000000000004</v>
      </c>
      <c r="I264" s="197"/>
      <c r="J264" s="13"/>
      <c r="K264" s="13"/>
      <c r="L264" s="192"/>
      <c r="M264" s="198"/>
      <c r="N264" s="199"/>
      <c r="O264" s="199"/>
      <c r="P264" s="199"/>
      <c r="Q264" s="199"/>
      <c r="R264" s="199"/>
      <c r="S264" s="199"/>
      <c r="T264" s="200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194" t="s">
        <v>167</v>
      </c>
      <c r="AU264" s="194" t="s">
        <v>22</v>
      </c>
      <c r="AV264" s="13" t="s">
        <v>22</v>
      </c>
      <c r="AW264" s="13" t="s">
        <v>36</v>
      </c>
      <c r="AX264" s="13" t="s">
        <v>74</v>
      </c>
      <c r="AY264" s="194" t="s">
        <v>156</v>
      </c>
    </row>
    <row r="265" s="14" customFormat="1">
      <c r="A265" s="14"/>
      <c r="B265" s="201"/>
      <c r="C265" s="14"/>
      <c r="D265" s="193" t="s">
        <v>167</v>
      </c>
      <c r="E265" s="202" t="s">
        <v>3</v>
      </c>
      <c r="F265" s="203" t="s">
        <v>174</v>
      </c>
      <c r="G265" s="14"/>
      <c r="H265" s="204">
        <v>4.4800000000000004</v>
      </c>
      <c r="I265" s="205"/>
      <c r="J265" s="14"/>
      <c r="K265" s="14"/>
      <c r="L265" s="201"/>
      <c r="M265" s="206"/>
      <c r="N265" s="207"/>
      <c r="O265" s="207"/>
      <c r="P265" s="207"/>
      <c r="Q265" s="207"/>
      <c r="R265" s="207"/>
      <c r="S265" s="207"/>
      <c r="T265" s="208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02" t="s">
        <v>167</v>
      </c>
      <c r="AU265" s="202" t="s">
        <v>22</v>
      </c>
      <c r="AV265" s="14" t="s">
        <v>163</v>
      </c>
      <c r="AW265" s="14" t="s">
        <v>36</v>
      </c>
      <c r="AX265" s="14" t="s">
        <v>81</v>
      </c>
      <c r="AY265" s="202" t="s">
        <v>156</v>
      </c>
    </row>
    <row r="266" s="2" customFormat="1" ht="16.5" customHeight="1">
      <c r="A266" s="39"/>
      <c r="B266" s="173"/>
      <c r="C266" s="174" t="s">
        <v>418</v>
      </c>
      <c r="D266" s="174" t="s">
        <v>158</v>
      </c>
      <c r="E266" s="175" t="s">
        <v>375</v>
      </c>
      <c r="F266" s="176" t="s">
        <v>376</v>
      </c>
      <c r="G266" s="177" t="s">
        <v>205</v>
      </c>
      <c r="H266" s="178">
        <v>8.5199999999999996</v>
      </c>
      <c r="I266" s="179"/>
      <c r="J266" s="180">
        <f>ROUND(I266*H266,2)</f>
        <v>0</v>
      </c>
      <c r="K266" s="176" t="s">
        <v>162</v>
      </c>
      <c r="L266" s="40"/>
      <c r="M266" s="181" t="s">
        <v>3</v>
      </c>
      <c r="N266" s="182" t="s">
        <v>45</v>
      </c>
      <c r="O266" s="73"/>
      <c r="P266" s="183">
        <f>O266*H266</f>
        <v>0</v>
      </c>
      <c r="Q266" s="183">
        <v>0.0063899999999999998</v>
      </c>
      <c r="R266" s="183">
        <f>Q266*H266</f>
        <v>0.054442799999999993</v>
      </c>
      <c r="S266" s="183">
        <v>0</v>
      </c>
      <c r="T266" s="184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185" t="s">
        <v>163</v>
      </c>
      <c r="AT266" s="185" t="s">
        <v>158</v>
      </c>
      <c r="AU266" s="185" t="s">
        <v>22</v>
      </c>
      <c r="AY266" s="20" t="s">
        <v>156</v>
      </c>
      <c r="BE266" s="186">
        <f>IF(N266="základní",J266,0)</f>
        <v>0</v>
      </c>
      <c r="BF266" s="186">
        <f>IF(N266="snížená",J266,0)</f>
        <v>0</v>
      </c>
      <c r="BG266" s="186">
        <f>IF(N266="zákl. přenesená",J266,0)</f>
        <v>0</v>
      </c>
      <c r="BH266" s="186">
        <f>IF(N266="sníž. přenesená",J266,0)</f>
        <v>0</v>
      </c>
      <c r="BI266" s="186">
        <f>IF(N266="nulová",J266,0)</f>
        <v>0</v>
      </c>
      <c r="BJ266" s="20" t="s">
        <v>81</v>
      </c>
      <c r="BK266" s="186">
        <f>ROUND(I266*H266,2)</f>
        <v>0</v>
      </c>
      <c r="BL266" s="20" t="s">
        <v>163</v>
      </c>
      <c r="BM266" s="185" t="s">
        <v>1907</v>
      </c>
    </row>
    <row r="267" s="2" customFormat="1">
      <c r="A267" s="39"/>
      <c r="B267" s="40"/>
      <c r="C267" s="39"/>
      <c r="D267" s="187" t="s">
        <v>165</v>
      </c>
      <c r="E267" s="39"/>
      <c r="F267" s="188" t="s">
        <v>378</v>
      </c>
      <c r="G267" s="39"/>
      <c r="H267" s="39"/>
      <c r="I267" s="189"/>
      <c r="J267" s="39"/>
      <c r="K267" s="39"/>
      <c r="L267" s="40"/>
      <c r="M267" s="190"/>
      <c r="N267" s="191"/>
      <c r="O267" s="73"/>
      <c r="P267" s="73"/>
      <c r="Q267" s="73"/>
      <c r="R267" s="73"/>
      <c r="S267" s="73"/>
      <c r="T267" s="74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20" t="s">
        <v>165</v>
      </c>
      <c r="AU267" s="20" t="s">
        <v>22</v>
      </c>
    </row>
    <row r="268" s="13" customFormat="1">
      <c r="A268" s="13"/>
      <c r="B268" s="192"/>
      <c r="C268" s="13"/>
      <c r="D268" s="193" t="s">
        <v>167</v>
      </c>
      <c r="E268" s="194" t="s">
        <v>3</v>
      </c>
      <c r="F268" s="195" t="s">
        <v>1908</v>
      </c>
      <c r="G268" s="13"/>
      <c r="H268" s="196">
        <v>6</v>
      </c>
      <c r="I268" s="197"/>
      <c r="J268" s="13"/>
      <c r="K268" s="13"/>
      <c r="L268" s="192"/>
      <c r="M268" s="198"/>
      <c r="N268" s="199"/>
      <c r="O268" s="199"/>
      <c r="P268" s="199"/>
      <c r="Q268" s="199"/>
      <c r="R268" s="199"/>
      <c r="S268" s="199"/>
      <c r="T268" s="200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194" t="s">
        <v>167</v>
      </c>
      <c r="AU268" s="194" t="s">
        <v>22</v>
      </c>
      <c r="AV268" s="13" t="s">
        <v>22</v>
      </c>
      <c r="AW268" s="13" t="s">
        <v>36</v>
      </c>
      <c r="AX268" s="13" t="s">
        <v>74</v>
      </c>
      <c r="AY268" s="194" t="s">
        <v>156</v>
      </c>
    </row>
    <row r="269" s="13" customFormat="1">
      <c r="A269" s="13"/>
      <c r="B269" s="192"/>
      <c r="C269" s="13"/>
      <c r="D269" s="193" t="s">
        <v>167</v>
      </c>
      <c r="E269" s="194" t="s">
        <v>3</v>
      </c>
      <c r="F269" s="195" t="s">
        <v>1909</v>
      </c>
      <c r="G269" s="13"/>
      <c r="H269" s="196">
        <v>2.52</v>
      </c>
      <c r="I269" s="197"/>
      <c r="J269" s="13"/>
      <c r="K269" s="13"/>
      <c r="L269" s="192"/>
      <c r="M269" s="198"/>
      <c r="N269" s="199"/>
      <c r="O269" s="199"/>
      <c r="P269" s="199"/>
      <c r="Q269" s="199"/>
      <c r="R269" s="199"/>
      <c r="S269" s="199"/>
      <c r="T269" s="200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194" t="s">
        <v>167</v>
      </c>
      <c r="AU269" s="194" t="s">
        <v>22</v>
      </c>
      <c r="AV269" s="13" t="s">
        <v>22</v>
      </c>
      <c r="AW269" s="13" t="s">
        <v>36</v>
      </c>
      <c r="AX269" s="13" t="s">
        <v>74</v>
      </c>
      <c r="AY269" s="194" t="s">
        <v>156</v>
      </c>
    </row>
    <row r="270" s="14" customFormat="1">
      <c r="A270" s="14"/>
      <c r="B270" s="201"/>
      <c r="C270" s="14"/>
      <c r="D270" s="193" t="s">
        <v>167</v>
      </c>
      <c r="E270" s="202" t="s">
        <v>3</v>
      </c>
      <c r="F270" s="203" t="s">
        <v>174</v>
      </c>
      <c r="G270" s="14"/>
      <c r="H270" s="204">
        <v>8.5199999999999996</v>
      </c>
      <c r="I270" s="205"/>
      <c r="J270" s="14"/>
      <c r="K270" s="14"/>
      <c r="L270" s="201"/>
      <c r="M270" s="206"/>
      <c r="N270" s="207"/>
      <c r="O270" s="207"/>
      <c r="P270" s="207"/>
      <c r="Q270" s="207"/>
      <c r="R270" s="207"/>
      <c r="S270" s="207"/>
      <c r="T270" s="208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02" t="s">
        <v>167</v>
      </c>
      <c r="AU270" s="202" t="s">
        <v>22</v>
      </c>
      <c r="AV270" s="14" t="s">
        <v>163</v>
      </c>
      <c r="AW270" s="14" t="s">
        <v>36</v>
      </c>
      <c r="AX270" s="14" t="s">
        <v>81</v>
      </c>
      <c r="AY270" s="202" t="s">
        <v>156</v>
      </c>
    </row>
    <row r="271" s="2" customFormat="1" ht="24.15" customHeight="1">
      <c r="A271" s="39"/>
      <c r="B271" s="173"/>
      <c r="C271" s="174" t="s">
        <v>422</v>
      </c>
      <c r="D271" s="174" t="s">
        <v>158</v>
      </c>
      <c r="E271" s="175" t="s">
        <v>382</v>
      </c>
      <c r="F271" s="176" t="s">
        <v>383</v>
      </c>
      <c r="G271" s="177" t="s">
        <v>384</v>
      </c>
      <c r="H271" s="178">
        <v>14</v>
      </c>
      <c r="I271" s="179"/>
      <c r="J271" s="180">
        <f>ROUND(I271*H271,2)</f>
        <v>0</v>
      </c>
      <c r="K271" s="176" t="s">
        <v>162</v>
      </c>
      <c r="L271" s="40"/>
      <c r="M271" s="181" t="s">
        <v>3</v>
      </c>
      <c r="N271" s="182" t="s">
        <v>45</v>
      </c>
      <c r="O271" s="73"/>
      <c r="P271" s="183">
        <f>O271*H271</f>
        <v>0</v>
      </c>
      <c r="Q271" s="183">
        <v>0.088319999999999996</v>
      </c>
      <c r="R271" s="183">
        <f>Q271*H271</f>
        <v>1.23648</v>
      </c>
      <c r="S271" s="183">
        <v>0</v>
      </c>
      <c r="T271" s="184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185" t="s">
        <v>163</v>
      </c>
      <c r="AT271" s="185" t="s">
        <v>158</v>
      </c>
      <c r="AU271" s="185" t="s">
        <v>22</v>
      </c>
      <c r="AY271" s="20" t="s">
        <v>156</v>
      </c>
      <c r="BE271" s="186">
        <f>IF(N271="základní",J271,0)</f>
        <v>0</v>
      </c>
      <c r="BF271" s="186">
        <f>IF(N271="snížená",J271,0)</f>
        <v>0</v>
      </c>
      <c r="BG271" s="186">
        <f>IF(N271="zákl. přenesená",J271,0)</f>
        <v>0</v>
      </c>
      <c r="BH271" s="186">
        <f>IF(N271="sníž. přenesená",J271,0)</f>
        <v>0</v>
      </c>
      <c r="BI271" s="186">
        <f>IF(N271="nulová",J271,0)</f>
        <v>0</v>
      </c>
      <c r="BJ271" s="20" t="s">
        <v>81</v>
      </c>
      <c r="BK271" s="186">
        <f>ROUND(I271*H271,2)</f>
        <v>0</v>
      </c>
      <c r="BL271" s="20" t="s">
        <v>163</v>
      </c>
      <c r="BM271" s="185" t="s">
        <v>1910</v>
      </c>
    </row>
    <row r="272" s="2" customFormat="1">
      <c r="A272" s="39"/>
      <c r="B272" s="40"/>
      <c r="C272" s="39"/>
      <c r="D272" s="187" t="s">
        <v>165</v>
      </c>
      <c r="E272" s="39"/>
      <c r="F272" s="188" t="s">
        <v>386</v>
      </c>
      <c r="G272" s="39"/>
      <c r="H272" s="39"/>
      <c r="I272" s="189"/>
      <c r="J272" s="39"/>
      <c r="K272" s="39"/>
      <c r="L272" s="40"/>
      <c r="M272" s="190"/>
      <c r="N272" s="191"/>
      <c r="O272" s="73"/>
      <c r="P272" s="73"/>
      <c r="Q272" s="73"/>
      <c r="R272" s="73"/>
      <c r="S272" s="73"/>
      <c r="T272" s="74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20" t="s">
        <v>165</v>
      </c>
      <c r="AU272" s="20" t="s">
        <v>22</v>
      </c>
    </row>
    <row r="273" s="2" customFormat="1" ht="16.5" customHeight="1">
      <c r="A273" s="39"/>
      <c r="B273" s="173"/>
      <c r="C273" s="217" t="s">
        <v>427</v>
      </c>
      <c r="D273" s="217" t="s">
        <v>249</v>
      </c>
      <c r="E273" s="218" t="s">
        <v>388</v>
      </c>
      <c r="F273" s="219" t="s">
        <v>389</v>
      </c>
      <c r="G273" s="220" t="s">
        <v>384</v>
      </c>
      <c r="H273" s="221">
        <v>7</v>
      </c>
      <c r="I273" s="222"/>
      <c r="J273" s="223">
        <f>ROUND(I273*H273,2)</f>
        <v>0</v>
      </c>
      <c r="K273" s="219" t="s">
        <v>3</v>
      </c>
      <c r="L273" s="224"/>
      <c r="M273" s="225" t="s">
        <v>3</v>
      </c>
      <c r="N273" s="226" t="s">
        <v>45</v>
      </c>
      <c r="O273" s="73"/>
      <c r="P273" s="183">
        <f>O273*H273</f>
        <v>0</v>
      </c>
      <c r="Q273" s="183">
        <v>0.040000000000000001</v>
      </c>
      <c r="R273" s="183">
        <f>Q273*H273</f>
        <v>0.28000000000000003</v>
      </c>
      <c r="S273" s="183">
        <v>0</v>
      </c>
      <c r="T273" s="184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185" t="s">
        <v>202</v>
      </c>
      <c r="AT273" s="185" t="s">
        <v>249</v>
      </c>
      <c r="AU273" s="185" t="s">
        <v>22</v>
      </c>
      <c r="AY273" s="20" t="s">
        <v>156</v>
      </c>
      <c r="BE273" s="186">
        <f>IF(N273="základní",J273,0)</f>
        <v>0</v>
      </c>
      <c r="BF273" s="186">
        <f>IF(N273="snížená",J273,0)</f>
        <v>0</v>
      </c>
      <c r="BG273" s="186">
        <f>IF(N273="zákl. přenesená",J273,0)</f>
        <v>0</v>
      </c>
      <c r="BH273" s="186">
        <f>IF(N273="sníž. přenesená",J273,0)</f>
        <v>0</v>
      </c>
      <c r="BI273" s="186">
        <f>IF(N273="nulová",J273,0)</f>
        <v>0</v>
      </c>
      <c r="BJ273" s="20" t="s">
        <v>81</v>
      </c>
      <c r="BK273" s="186">
        <f>ROUND(I273*H273,2)</f>
        <v>0</v>
      </c>
      <c r="BL273" s="20" t="s">
        <v>163</v>
      </c>
      <c r="BM273" s="185" t="s">
        <v>1911</v>
      </c>
    </row>
    <row r="274" s="2" customFormat="1" ht="16.5" customHeight="1">
      <c r="A274" s="39"/>
      <c r="B274" s="173"/>
      <c r="C274" s="217" t="s">
        <v>432</v>
      </c>
      <c r="D274" s="217" t="s">
        <v>249</v>
      </c>
      <c r="E274" s="218" t="s">
        <v>392</v>
      </c>
      <c r="F274" s="219" t="s">
        <v>393</v>
      </c>
      <c r="G274" s="220" t="s">
        <v>384</v>
      </c>
      <c r="H274" s="221">
        <v>7</v>
      </c>
      <c r="I274" s="222"/>
      <c r="J274" s="223">
        <f>ROUND(I274*H274,2)</f>
        <v>0</v>
      </c>
      <c r="K274" s="219" t="s">
        <v>3</v>
      </c>
      <c r="L274" s="224"/>
      <c r="M274" s="225" t="s">
        <v>3</v>
      </c>
      <c r="N274" s="226" t="s">
        <v>45</v>
      </c>
      <c r="O274" s="73"/>
      <c r="P274" s="183">
        <f>O274*H274</f>
        <v>0</v>
      </c>
      <c r="Q274" s="183">
        <v>0.068000000000000005</v>
      </c>
      <c r="R274" s="183">
        <f>Q274*H274</f>
        <v>0.47600000000000003</v>
      </c>
      <c r="S274" s="183">
        <v>0</v>
      </c>
      <c r="T274" s="184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185" t="s">
        <v>202</v>
      </c>
      <c r="AT274" s="185" t="s">
        <v>249</v>
      </c>
      <c r="AU274" s="185" t="s">
        <v>22</v>
      </c>
      <c r="AY274" s="20" t="s">
        <v>156</v>
      </c>
      <c r="BE274" s="186">
        <f>IF(N274="základní",J274,0)</f>
        <v>0</v>
      </c>
      <c r="BF274" s="186">
        <f>IF(N274="snížená",J274,0)</f>
        <v>0</v>
      </c>
      <c r="BG274" s="186">
        <f>IF(N274="zákl. přenesená",J274,0)</f>
        <v>0</v>
      </c>
      <c r="BH274" s="186">
        <f>IF(N274="sníž. přenesená",J274,0)</f>
        <v>0</v>
      </c>
      <c r="BI274" s="186">
        <f>IF(N274="nulová",J274,0)</f>
        <v>0</v>
      </c>
      <c r="BJ274" s="20" t="s">
        <v>81</v>
      </c>
      <c r="BK274" s="186">
        <f>ROUND(I274*H274,2)</f>
        <v>0</v>
      </c>
      <c r="BL274" s="20" t="s">
        <v>163</v>
      </c>
      <c r="BM274" s="185" t="s">
        <v>1912</v>
      </c>
    </row>
    <row r="275" s="12" customFormat="1" ht="22.8" customHeight="1">
      <c r="A275" s="12"/>
      <c r="B275" s="160"/>
      <c r="C275" s="12"/>
      <c r="D275" s="161" t="s">
        <v>73</v>
      </c>
      <c r="E275" s="171" t="s">
        <v>186</v>
      </c>
      <c r="F275" s="171" t="s">
        <v>763</v>
      </c>
      <c r="G275" s="12"/>
      <c r="H275" s="12"/>
      <c r="I275" s="163"/>
      <c r="J275" s="172">
        <f>BK275</f>
        <v>0</v>
      </c>
      <c r="K275" s="12"/>
      <c r="L275" s="160"/>
      <c r="M275" s="165"/>
      <c r="N275" s="166"/>
      <c r="O275" s="166"/>
      <c r="P275" s="167">
        <f>SUM(P276:P291)</f>
        <v>0</v>
      </c>
      <c r="Q275" s="166"/>
      <c r="R275" s="167">
        <f>SUM(R276:R291)</f>
        <v>108.24775499999998</v>
      </c>
      <c r="S275" s="166"/>
      <c r="T275" s="168">
        <f>SUM(T276:T291)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161" t="s">
        <v>81</v>
      </c>
      <c r="AT275" s="169" t="s">
        <v>73</v>
      </c>
      <c r="AU275" s="169" t="s">
        <v>81</v>
      </c>
      <c r="AY275" s="161" t="s">
        <v>156</v>
      </c>
      <c r="BK275" s="170">
        <f>SUM(BK276:BK291)</f>
        <v>0</v>
      </c>
    </row>
    <row r="276" s="2" customFormat="1" ht="24.15" customHeight="1">
      <c r="A276" s="39"/>
      <c r="B276" s="173"/>
      <c r="C276" s="174" t="s">
        <v>437</v>
      </c>
      <c r="D276" s="174" t="s">
        <v>158</v>
      </c>
      <c r="E276" s="175" t="s">
        <v>764</v>
      </c>
      <c r="F276" s="176" t="s">
        <v>765</v>
      </c>
      <c r="G276" s="177" t="s">
        <v>205</v>
      </c>
      <c r="H276" s="178">
        <v>90.75</v>
      </c>
      <c r="I276" s="179"/>
      <c r="J276" s="180">
        <f>ROUND(I276*H276,2)</f>
        <v>0</v>
      </c>
      <c r="K276" s="176" t="s">
        <v>162</v>
      </c>
      <c r="L276" s="40"/>
      <c r="M276" s="181" t="s">
        <v>3</v>
      </c>
      <c r="N276" s="182" t="s">
        <v>45</v>
      </c>
      <c r="O276" s="73"/>
      <c r="P276" s="183">
        <f>O276*H276</f>
        <v>0</v>
      </c>
      <c r="Q276" s="183">
        <v>0.34499999999999997</v>
      </c>
      <c r="R276" s="183">
        <f>Q276*H276</f>
        <v>31.308749999999996</v>
      </c>
      <c r="S276" s="183">
        <v>0</v>
      </c>
      <c r="T276" s="184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185" t="s">
        <v>163</v>
      </c>
      <c r="AT276" s="185" t="s">
        <v>158</v>
      </c>
      <c r="AU276" s="185" t="s">
        <v>22</v>
      </c>
      <c r="AY276" s="20" t="s">
        <v>156</v>
      </c>
      <c r="BE276" s="186">
        <f>IF(N276="základní",J276,0)</f>
        <v>0</v>
      </c>
      <c r="BF276" s="186">
        <f>IF(N276="snížená",J276,0)</f>
        <v>0</v>
      </c>
      <c r="BG276" s="186">
        <f>IF(N276="zákl. přenesená",J276,0)</f>
        <v>0</v>
      </c>
      <c r="BH276" s="186">
        <f>IF(N276="sníž. přenesená",J276,0)</f>
        <v>0</v>
      </c>
      <c r="BI276" s="186">
        <f>IF(N276="nulová",J276,0)</f>
        <v>0</v>
      </c>
      <c r="BJ276" s="20" t="s">
        <v>81</v>
      </c>
      <c r="BK276" s="186">
        <f>ROUND(I276*H276,2)</f>
        <v>0</v>
      </c>
      <c r="BL276" s="20" t="s">
        <v>163</v>
      </c>
      <c r="BM276" s="185" t="s">
        <v>1913</v>
      </c>
    </row>
    <row r="277" s="2" customFormat="1">
      <c r="A277" s="39"/>
      <c r="B277" s="40"/>
      <c r="C277" s="39"/>
      <c r="D277" s="187" t="s">
        <v>165</v>
      </c>
      <c r="E277" s="39"/>
      <c r="F277" s="188" t="s">
        <v>767</v>
      </c>
      <c r="G277" s="39"/>
      <c r="H277" s="39"/>
      <c r="I277" s="189"/>
      <c r="J277" s="39"/>
      <c r="K277" s="39"/>
      <c r="L277" s="40"/>
      <c r="M277" s="190"/>
      <c r="N277" s="191"/>
      <c r="O277" s="73"/>
      <c r="P277" s="73"/>
      <c r="Q277" s="73"/>
      <c r="R277" s="73"/>
      <c r="S277" s="73"/>
      <c r="T277" s="74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20" t="s">
        <v>165</v>
      </c>
      <c r="AU277" s="20" t="s">
        <v>22</v>
      </c>
    </row>
    <row r="278" s="13" customFormat="1">
      <c r="A278" s="13"/>
      <c r="B278" s="192"/>
      <c r="C278" s="13"/>
      <c r="D278" s="193" t="s">
        <v>167</v>
      </c>
      <c r="E278" s="194" t="s">
        <v>3</v>
      </c>
      <c r="F278" s="195" t="s">
        <v>1914</v>
      </c>
      <c r="G278" s="13"/>
      <c r="H278" s="196">
        <v>90.75</v>
      </c>
      <c r="I278" s="197"/>
      <c r="J278" s="13"/>
      <c r="K278" s="13"/>
      <c r="L278" s="192"/>
      <c r="M278" s="198"/>
      <c r="N278" s="199"/>
      <c r="O278" s="199"/>
      <c r="P278" s="199"/>
      <c r="Q278" s="199"/>
      <c r="R278" s="199"/>
      <c r="S278" s="199"/>
      <c r="T278" s="200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194" t="s">
        <v>167</v>
      </c>
      <c r="AU278" s="194" t="s">
        <v>22</v>
      </c>
      <c r="AV278" s="13" t="s">
        <v>22</v>
      </c>
      <c r="AW278" s="13" t="s">
        <v>36</v>
      </c>
      <c r="AX278" s="13" t="s">
        <v>74</v>
      </c>
      <c r="AY278" s="194" t="s">
        <v>156</v>
      </c>
    </row>
    <row r="279" s="14" customFormat="1">
      <c r="A279" s="14"/>
      <c r="B279" s="201"/>
      <c r="C279" s="14"/>
      <c r="D279" s="193" t="s">
        <v>167</v>
      </c>
      <c r="E279" s="202" t="s">
        <v>3</v>
      </c>
      <c r="F279" s="203" t="s">
        <v>174</v>
      </c>
      <c r="G279" s="14"/>
      <c r="H279" s="204">
        <v>90.75</v>
      </c>
      <c r="I279" s="205"/>
      <c r="J279" s="14"/>
      <c r="K279" s="14"/>
      <c r="L279" s="201"/>
      <c r="M279" s="206"/>
      <c r="N279" s="207"/>
      <c r="O279" s="207"/>
      <c r="P279" s="207"/>
      <c r="Q279" s="207"/>
      <c r="R279" s="207"/>
      <c r="S279" s="207"/>
      <c r="T279" s="208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02" t="s">
        <v>167</v>
      </c>
      <c r="AU279" s="202" t="s">
        <v>22</v>
      </c>
      <c r="AV279" s="14" t="s">
        <v>163</v>
      </c>
      <c r="AW279" s="14" t="s">
        <v>36</v>
      </c>
      <c r="AX279" s="14" t="s">
        <v>81</v>
      </c>
      <c r="AY279" s="202" t="s">
        <v>156</v>
      </c>
    </row>
    <row r="280" s="2" customFormat="1" ht="24.15" customHeight="1">
      <c r="A280" s="39"/>
      <c r="B280" s="173"/>
      <c r="C280" s="174" t="s">
        <v>441</v>
      </c>
      <c r="D280" s="174" t="s">
        <v>158</v>
      </c>
      <c r="E280" s="175" t="s">
        <v>769</v>
      </c>
      <c r="F280" s="176" t="s">
        <v>770</v>
      </c>
      <c r="G280" s="177" t="s">
        <v>205</v>
      </c>
      <c r="H280" s="178">
        <v>90.75</v>
      </c>
      <c r="I280" s="179"/>
      <c r="J280" s="180">
        <f>ROUND(I280*H280,2)</f>
        <v>0</v>
      </c>
      <c r="K280" s="176" t="s">
        <v>162</v>
      </c>
      <c r="L280" s="40"/>
      <c r="M280" s="181" t="s">
        <v>3</v>
      </c>
      <c r="N280" s="182" t="s">
        <v>45</v>
      </c>
      <c r="O280" s="73"/>
      <c r="P280" s="183">
        <f>O280*H280</f>
        <v>0</v>
      </c>
      <c r="Q280" s="183">
        <v>0.26375999999999999</v>
      </c>
      <c r="R280" s="183">
        <f>Q280*H280</f>
        <v>23.936219999999999</v>
      </c>
      <c r="S280" s="183">
        <v>0</v>
      </c>
      <c r="T280" s="184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185" t="s">
        <v>163</v>
      </c>
      <c r="AT280" s="185" t="s">
        <v>158</v>
      </c>
      <c r="AU280" s="185" t="s">
        <v>22</v>
      </c>
      <c r="AY280" s="20" t="s">
        <v>156</v>
      </c>
      <c r="BE280" s="186">
        <f>IF(N280="základní",J280,0)</f>
        <v>0</v>
      </c>
      <c r="BF280" s="186">
        <f>IF(N280="snížená",J280,0)</f>
        <v>0</v>
      </c>
      <c r="BG280" s="186">
        <f>IF(N280="zákl. přenesená",J280,0)</f>
        <v>0</v>
      </c>
      <c r="BH280" s="186">
        <f>IF(N280="sníž. přenesená",J280,0)</f>
        <v>0</v>
      </c>
      <c r="BI280" s="186">
        <f>IF(N280="nulová",J280,0)</f>
        <v>0</v>
      </c>
      <c r="BJ280" s="20" t="s">
        <v>81</v>
      </c>
      <c r="BK280" s="186">
        <f>ROUND(I280*H280,2)</f>
        <v>0</v>
      </c>
      <c r="BL280" s="20" t="s">
        <v>163</v>
      </c>
      <c r="BM280" s="185" t="s">
        <v>1915</v>
      </c>
    </row>
    <row r="281" s="2" customFormat="1">
      <c r="A281" s="39"/>
      <c r="B281" s="40"/>
      <c r="C281" s="39"/>
      <c r="D281" s="187" t="s">
        <v>165</v>
      </c>
      <c r="E281" s="39"/>
      <c r="F281" s="188" t="s">
        <v>772</v>
      </c>
      <c r="G281" s="39"/>
      <c r="H281" s="39"/>
      <c r="I281" s="189"/>
      <c r="J281" s="39"/>
      <c r="K281" s="39"/>
      <c r="L281" s="40"/>
      <c r="M281" s="190"/>
      <c r="N281" s="191"/>
      <c r="O281" s="73"/>
      <c r="P281" s="73"/>
      <c r="Q281" s="73"/>
      <c r="R281" s="73"/>
      <c r="S281" s="73"/>
      <c r="T281" s="74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20" t="s">
        <v>165</v>
      </c>
      <c r="AU281" s="20" t="s">
        <v>22</v>
      </c>
    </row>
    <row r="282" s="2" customFormat="1" ht="24.15" customHeight="1">
      <c r="A282" s="39"/>
      <c r="B282" s="173"/>
      <c r="C282" s="174" t="s">
        <v>446</v>
      </c>
      <c r="D282" s="174" t="s">
        <v>158</v>
      </c>
      <c r="E282" s="175" t="s">
        <v>773</v>
      </c>
      <c r="F282" s="176" t="s">
        <v>774</v>
      </c>
      <c r="G282" s="177" t="s">
        <v>205</v>
      </c>
      <c r="H282" s="178">
        <v>90.75</v>
      </c>
      <c r="I282" s="179"/>
      <c r="J282" s="180">
        <f>ROUND(I282*H282,2)</f>
        <v>0</v>
      </c>
      <c r="K282" s="176" t="s">
        <v>162</v>
      </c>
      <c r="L282" s="40"/>
      <c r="M282" s="181" t="s">
        <v>3</v>
      </c>
      <c r="N282" s="182" t="s">
        <v>45</v>
      </c>
      <c r="O282" s="73"/>
      <c r="P282" s="183">
        <f>O282*H282</f>
        <v>0</v>
      </c>
      <c r="Q282" s="183">
        <v>0.25008000000000002</v>
      </c>
      <c r="R282" s="183">
        <f>Q282*H282</f>
        <v>22.694760000000002</v>
      </c>
      <c r="S282" s="183">
        <v>0</v>
      </c>
      <c r="T282" s="184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185" t="s">
        <v>163</v>
      </c>
      <c r="AT282" s="185" t="s">
        <v>158</v>
      </c>
      <c r="AU282" s="185" t="s">
        <v>22</v>
      </c>
      <c r="AY282" s="20" t="s">
        <v>156</v>
      </c>
      <c r="BE282" s="186">
        <f>IF(N282="základní",J282,0)</f>
        <v>0</v>
      </c>
      <c r="BF282" s="186">
        <f>IF(N282="snížená",J282,0)</f>
        <v>0</v>
      </c>
      <c r="BG282" s="186">
        <f>IF(N282="zákl. přenesená",J282,0)</f>
        <v>0</v>
      </c>
      <c r="BH282" s="186">
        <f>IF(N282="sníž. přenesená",J282,0)</f>
        <v>0</v>
      </c>
      <c r="BI282" s="186">
        <f>IF(N282="nulová",J282,0)</f>
        <v>0</v>
      </c>
      <c r="BJ282" s="20" t="s">
        <v>81</v>
      </c>
      <c r="BK282" s="186">
        <f>ROUND(I282*H282,2)</f>
        <v>0</v>
      </c>
      <c r="BL282" s="20" t="s">
        <v>163</v>
      </c>
      <c r="BM282" s="185" t="s">
        <v>1916</v>
      </c>
    </row>
    <row r="283" s="2" customFormat="1">
      <c r="A283" s="39"/>
      <c r="B283" s="40"/>
      <c r="C283" s="39"/>
      <c r="D283" s="187" t="s">
        <v>165</v>
      </c>
      <c r="E283" s="39"/>
      <c r="F283" s="188" t="s">
        <v>776</v>
      </c>
      <c r="G283" s="39"/>
      <c r="H283" s="39"/>
      <c r="I283" s="189"/>
      <c r="J283" s="39"/>
      <c r="K283" s="39"/>
      <c r="L283" s="40"/>
      <c r="M283" s="190"/>
      <c r="N283" s="191"/>
      <c r="O283" s="73"/>
      <c r="P283" s="73"/>
      <c r="Q283" s="73"/>
      <c r="R283" s="73"/>
      <c r="S283" s="73"/>
      <c r="T283" s="74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20" t="s">
        <v>165</v>
      </c>
      <c r="AU283" s="20" t="s">
        <v>22</v>
      </c>
    </row>
    <row r="284" s="2" customFormat="1" ht="24.15" customHeight="1">
      <c r="A284" s="39"/>
      <c r="B284" s="173"/>
      <c r="C284" s="174" t="s">
        <v>450</v>
      </c>
      <c r="D284" s="174" t="s">
        <v>158</v>
      </c>
      <c r="E284" s="175" t="s">
        <v>777</v>
      </c>
      <c r="F284" s="176" t="s">
        <v>778</v>
      </c>
      <c r="G284" s="177" t="s">
        <v>205</v>
      </c>
      <c r="H284" s="178">
        <v>233.75</v>
      </c>
      <c r="I284" s="179"/>
      <c r="J284" s="180">
        <f>ROUND(I284*H284,2)</f>
        <v>0</v>
      </c>
      <c r="K284" s="176" t="s">
        <v>162</v>
      </c>
      <c r="L284" s="40"/>
      <c r="M284" s="181" t="s">
        <v>3</v>
      </c>
      <c r="N284" s="182" t="s">
        <v>45</v>
      </c>
      <c r="O284" s="73"/>
      <c r="P284" s="183">
        <f>O284*H284</f>
        <v>0</v>
      </c>
      <c r="Q284" s="183">
        <v>0.12966</v>
      </c>
      <c r="R284" s="183">
        <f>Q284*H284</f>
        <v>30.308025000000001</v>
      </c>
      <c r="S284" s="183">
        <v>0</v>
      </c>
      <c r="T284" s="184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185" t="s">
        <v>163</v>
      </c>
      <c r="AT284" s="185" t="s">
        <v>158</v>
      </c>
      <c r="AU284" s="185" t="s">
        <v>22</v>
      </c>
      <c r="AY284" s="20" t="s">
        <v>156</v>
      </c>
      <c r="BE284" s="186">
        <f>IF(N284="základní",J284,0)</f>
        <v>0</v>
      </c>
      <c r="BF284" s="186">
        <f>IF(N284="snížená",J284,0)</f>
        <v>0</v>
      </c>
      <c r="BG284" s="186">
        <f>IF(N284="zákl. přenesená",J284,0)</f>
        <v>0</v>
      </c>
      <c r="BH284" s="186">
        <f>IF(N284="sníž. přenesená",J284,0)</f>
        <v>0</v>
      </c>
      <c r="BI284" s="186">
        <f>IF(N284="nulová",J284,0)</f>
        <v>0</v>
      </c>
      <c r="BJ284" s="20" t="s">
        <v>81</v>
      </c>
      <c r="BK284" s="186">
        <f>ROUND(I284*H284,2)</f>
        <v>0</v>
      </c>
      <c r="BL284" s="20" t="s">
        <v>163</v>
      </c>
      <c r="BM284" s="185" t="s">
        <v>1917</v>
      </c>
    </row>
    <row r="285" s="2" customFormat="1">
      <c r="A285" s="39"/>
      <c r="B285" s="40"/>
      <c r="C285" s="39"/>
      <c r="D285" s="187" t="s">
        <v>165</v>
      </c>
      <c r="E285" s="39"/>
      <c r="F285" s="188" t="s">
        <v>780</v>
      </c>
      <c r="G285" s="39"/>
      <c r="H285" s="39"/>
      <c r="I285" s="189"/>
      <c r="J285" s="39"/>
      <c r="K285" s="39"/>
      <c r="L285" s="40"/>
      <c r="M285" s="190"/>
      <c r="N285" s="191"/>
      <c r="O285" s="73"/>
      <c r="P285" s="73"/>
      <c r="Q285" s="73"/>
      <c r="R285" s="73"/>
      <c r="S285" s="73"/>
      <c r="T285" s="74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20" t="s">
        <v>165</v>
      </c>
      <c r="AU285" s="20" t="s">
        <v>22</v>
      </c>
    </row>
    <row r="286" s="13" customFormat="1">
      <c r="A286" s="13"/>
      <c r="B286" s="192"/>
      <c r="C286" s="13"/>
      <c r="D286" s="193" t="s">
        <v>167</v>
      </c>
      <c r="E286" s="194" t="s">
        <v>3</v>
      </c>
      <c r="F286" s="195" t="s">
        <v>1918</v>
      </c>
      <c r="G286" s="13"/>
      <c r="H286" s="196">
        <v>233.75</v>
      </c>
      <c r="I286" s="197"/>
      <c r="J286" s="13"/>
      <c r="K286" s="13"/>
      <c r="L286" s="192"/>
      <c r="M286" s="198"/>
      <c r="N286" s="199"/>
      <c r="O286" s="199"/>
      <c r="P286" s="199"/>
      <c r="Q286" s="199"/>
      <c r="R286" s="199"/>
      <c r="S286" s="199"/>
      <c r="T286" s="200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194" t="s">
        <v>167</v>
      </c>
      <c r="AU286" s="194" t="s">
        <v>22</v>
      </c>
      <c r="AV286" s="13" t="s">
        <v>22</v>
      </c>
      <c r="AW286" s="13" t="s">
        <v>36</v>
      </c>
      <c r="AX286" s="13" t="s">
        <v>74</v>
      </c>
      <c r="AY286" s="194" t="s">
        <v>156</v>
      </c>
    </row>
    <row r="287" s="14" customFormat="1">
      <c r="A287" s="14"/>
      <c r="B287" s="201"/>
      <c r="C287" s="14"/>
      <c r="D287" s="193" t="s">
        <v>167</v>
      </c>
      <c r="E287" s="202" t="s">
        <v>3</v>
      </c>
      <c r="F287" s="203" t="s">
        <v>174</v>
      </c>
      <c r="G287" s="14"/>
      <c r="H287" s="204">
        <v>233.75</v>
      </c>
      <c r="I287" s="205"/>
      <c r="J287" s="14"/>
      <c r="K287" s="14"/>
      <c r="L287" s="201"/>
      <c r="M287" s="206"/>
      <c r="N287" s="207"/>
      <c r="O287" s="207"/>
      <c r="P287" s="207"/>
      <c r="Q287" s="207"/>
      <c r="R287" s="207"/>
      <c r="S287" s="207"/>
      <c r="T287" s="208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02" t="s">
        <v>167</v>
      </c>
      <c r="AU287" s="202" t="s">
        <v>22</v>
      </c>
      <c r="AV287" s="14" t="s">
        <v>163</v>
      </c>
      <c r="AW287" s="14" t="s">
        <v>36</v>
      </c>
      <c r="AX287" s="14" t="s">
        <v>81</v>
      </c>
      <c r="AY287" s="202" t="s">
        <v>156</v>
      </c>
    </row>
    <row r="288" s="2" customFormat="1" ht="16.5" customHeight="1">
      <c r="A288" s="39"/>
      <c r="B288" s="173"/>
      <c r="C288" s="174" t="s">
        <v>455</v>
      </c>
      <c r="D288" s="174" t="s">
        <v>158</v>
      </c>
      <c r="E288" s="175" t="s">
        <v>782</v>
      </c>
      <c r="F288" s="176" t="s">
        <v>783</v>
      </c>
      <c r="G288" s="177" t="s">
        <v>205</v>
      </c>
      <c r="H288" s="178">
        <v>181.5</v>
      </c>
      <c r="I288" s="179"/>
      <c r="J288" s="180">
        <f>ROUND(I288*H288,2)</f>
        <v>0</v>
      </c>
      <c r="K288" s="176" t="s">
        <v>162</v>
      </c>
      <c r="L288" s="40"/>
      <c r="M288" s="181" t="s">
        <v>3</v>
      </c>
      <c r="N288" s="182" t="s">
        <v>45</v>
      </c>
      <c r="O288" s="73"/>
      <c r="P288" s="183">
        <f>O288*H288</f>
        <v>0</v>
      </c>
      <c r="Q288" s="183">
        <v>0</v>
      </c>
      <c r="R288" s="183">
        <f>Q288*H288</f>
        <v>0</v>
      </c>
      <c r="S288" s="183">
        <v>0</v>
      </c>
      <c r="T288" s="184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185" t="s">
        <v>163</v>
      </c>
      <c r="AT288" s="185" t="s">
        <v>158</v>
      </c>
      <c r="AU288" s="185" t="s">
        <v>22</v>
      </c>
      <c r="AY288" s="20" t="s">
        <v>156</v>
      </c>
      <c r="BE288" s="186">
        <f>IF(N288="základní",J288,0)</f>
        <v>0</v>
      </c>
      <c r="BF288" s="186">
        <f>IF(N288="snížená",J288,0)</f>
        <v>0</v>
      </c>
      <c r="BG288" s="186">
        <f>IF(N288="zákl. přenesená",J288,0)</f>
        <v>0</v>
      </c>
      <c r="BH288" s="186">
        <f>IF(N288="sníž. přenesená",J288,0)</f>
        <v>0</v>
      </c>
      <c r="BI288" s="186">
        <f>IF(N288="nulová",J288,0)</f>
        <v>0</v>
      </c>
      <c r="BJ288" s="20" t="s">
        <v>81</v>
      </c>
      <c r="BK288" s="186">
        <f>ROUND(I288*H288,2)</f>
        <v>0</v>
      </c>
      <c r="BL288" s="20" t="s">
        <v>163</v>
      </c>
      <c r="BM288" s="185" t="s">
        <v>1919</v>
      </c>
    </row>
    <row r="289" s="2" customFormat="1">
      <c r="A289" s="39"/>
      <c r="B289" s="40"/>
      <c r="C289" s="39"/>
      <c r="D289" s="187" t="s">
        <v>165</v>
      </c>
      <c r="E289" s="39"/>
      <c r="F289" s="188" t="s">
        <v>785</v>
      </c>
      <c r="G289" s="39"/>
      <c r="H289" s="39"/>
      <c r="I289" s="189"/>
      <c r="J289" s="39"/>
      <c r="K289" s="39"/>
      <c r="L289" s="40"/>
      <c r="M289" s="190"/>
      <c r="N289" s="191"/>
      <c r="O289" s="73"/>
      <c r="P289" s="73"/>
      <c r="Q289" s="73"/>
      <c r="R289" s="73"/>
      <c r="S289" s="73"/>
      <c r="T289" s="74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20" t="s">
        <v>165</v>
      </c>
      <c r="AU289" s="20" t="s">
        <v>22</v>
      </c>
    </row>
    <row r="290" s="13" customFormat="1">
      <c r="A290" s="13"/>
      <c r="B290" s="192"/>
      <c r="C290" s="13"/>
      <c r="D290" s="193" t="s">
        <v>167</v>
      </c>
      <c r="E290" s="194" t="s">
        <v>3</v>
      </c>
      <c r="F290" s="195" t="s">
        <v>1920</v>
      </c>
      <c r="G290" s="13"/>
      <c r="H290" s="196">
        <v>181.5</v>
      </c>
      <c r="I290" s="197"/>
      <c r="J290" s="13"/>
      <c r="K290" s="13"/>
      <c r="L290" s="192"/>
      <c r="M290" s="198"/>
      <c r="N290" s="199"/>
      <c r="O290" s="199"/>
      <c r="P290" s="199"/>
      <c r="Q290" s="199"/>
      <c r="R290" s="199"/>
      <c r="S290" s="199"/>
      <c r="T290" s="200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194" t="s">
        <v>167</v>
      </c>
      <c r="AU290" s="194" t="s">
        <v>22</v>
      </c>
      <c r="AV290" s="13" t="s">
        <v>22</v>
      </c>
      <c r="AW290" s="13" t="s">
        <v>36</v>
      </c>
      <c r="AX290" s="13" t="s">
        <v>74</v>
      </c>
      <c r="AY290" s="194" t="s">
        <v>156</v>
      </c>
    </row>
    <row r="291" s="14" customFormat="1">
      <c r="A291" s="14"/>
      <c r="B291" s="201"/>
      <c r="C291" s="14"/>
      <c r="D291" s="193" t="s">
        <v>167</v>
      </c>
      <c r="E291" s="202" t="s">
        <v>3</v>
      </c>
      <c r="F291" s="203" t="s">
        <v>174</v>
      </c>
      <c r="G291" s="14"/>
      <c r="H291" s="204">
        <v>181.5</v>
      </c>
      <c r="I291" s="205"/>
      <c r="J291" s="14"/>
      <c r="K291" s="14"/>
      <c r="L291" s="201"/>
      <c r="M291" s="206"/>
      <c r="N291" s="207"/>
      <c r="O291" s="207"/>
      <c r="P291" s="207"/>
      <c r="Q291" s="207"/>
      <c r="R291" s="207"/>
      <c r="S291" s="207"/>
      <c r="T291" s="208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02" t="s">
        <v>167</v>
      </c>
      <c r="AU291" s="202" t="s">
        <v>22</v>
      </c>
      <c r="AV291" s="14" t="s">
        <v>163</v>
      </c>
      <c r="AW291" s="14" t="s">
        <v>36</v>
      </c>
      <c r="AX291" s="14" t="s">
        <v>81</v>
      </c>
      <c r="AY291" s="202" t="s">
        <v>156</v>
      </c>
    </row>
    <row r="292" s="12" customFormat="1" ht="22.8" customHeight="1">
      <c r="A292" s="12"/>
      <c r="B292" s="160"/>
      <c r="C292" s="12"/>
      <c r="D292" s="161" t="s">
        <v>73</v>
      </c>
      <c r="E292" s="171" t="s">
        <v>202</v>
      </c>
      <c r="F292" s="171" t="s">
        <v>395</v>
      </c>
      <c r="G292" s="12"/>
      <c r="H292" s="12"/>
      <c r="I292" s="163"/>
      <c r="J292" s="172">
        <f>BK292</f>
        <v>0</v>
      </c>
      <c r="K292" s="12"/>
      <c r="L292" s="160"/>
      <c r="M292" s="165"/>
      <c r="N292" s="166"/>
      <c r="O292" s="166"/>
      <c r="P292" s="167">
        <f>SUM(P293:P421)</f>
        <v>0</v>
      </c>
      <c r="Q292" s="166"/>
      <c r="R292" s="167">
        <f>SUM(R293:R421)</f>
        <v>37.48706760000001</v>
      </c>
      <c r="S292" s="166"/>
      <c r="T292" s="168">
        <f>SUM(T293:T421)</f>
        <v>0</v>
      </c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R292" s="161" t="s">
        <v>81</v>
      </c>
      <c r="AT292" s="169" t="s">
        <v>73</v>
      </c>
      <c r="AU292" s="169" t="s">
        <v>81</v>
      </c>
      <c r="AY292" s="161" t="s">
        <v>156</v>
      </c>
      <c r="BK292" s="170">
        <f>SUM(BK293:BK421)</f>
        <v>0</v>
      </c>
    </row>
    <row r="293" s="2" customFormat="1" ht="24.15" customHeight="1">
      <c r="A293" s="39"/>
      <c r="B293" s="173"/>
      <c r="C293" s="174" t="s">
        <v>459</v>
      </c>
      <c r="D293" s="174" t="s">
        <v>158</v>
      </c>
      <c r="E293" s="175" t="s">
        <v>397</v>
      </c>
      <c r="F293" s="176" t="s">
        <v>398</v>
      </c>
      <c r="G293" s="177" t="s">
        <v>384</v>
      </c>
      <c r="H293" s="178">
        <v>52</v>
      </c>
      <c r="I293" s="179"/>
      <c r="J293" s="180">
        <f>ROUND(I293*H293,2)</f>
        <v>0</v>
      </c>
      <c r="K293" s="176" t="s">
        <v>162</v>
      </c>
      <c r="L293" s="40"/>
      <c r="M293" s="181" t="s">
        <v>3</v>
      </c>
      <c r="N293" s="182" t="s">
        <v>45</v>
      </c>
      <c r="O293" s="73"/>
      <c r="P293" s="183">
        <f>O293*H293</f>
        <v>0</v>
      </c>
      <c r="Q293" s="183">
        <v>0.00167</v>
      </c>
      <c r="R293" s="183">
        <f>Q293*H293</f>
        <v>0.086840000000000001</v>
      </c>
      <c r="S293" s="183">
        <v>0</v>
      </c>
      <c r="T293" s="184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185" t="s">
        <v>163</v>
      </c>
      <c r="AT293" s="185" t="s">
        <v>158</v>
      </c>
      <c r="AU293" s="185" t="s">
        <v>22</v>
      </c>
      <c r="AY293" s="20" t="s">
        <v>156</v>
      </c>
      <c r="BE293" s="186">
        <f>IF(N293="základní",J293,0)</f>
        <v>0</v>
      </c>
      <c r="BF293" s="186">
        <f>IF(N293="snížená",J293,0)</f>
        <v>0</v>
      </c>
      <c r="BG293" s="186">
        <f>IF(N293="zákl. přenesená",J293,0)</f>
        <v>0</v>
      </c>
      <c r="BH293" s="186">
        <f>IF(N293="sníž. přenesená",J293,0)</f>
        <v>0</v>
      </c>
      <c r="BI293" s="186">
        <f>IF(N293="nulová",J293,0)</f>
        <v>0</v>
      </c>
      <c r="BJ293" s="20" t="s">
        <v>81</v>
      </c>
      <c r="BK293" s="186">
        <f>ROUND(I293*H293,2)</f>
        <v>0</v>
      </c>
      <c r="BL293" s="20" t="s">
        <v>163</v>
      </c>
      <c r="BM293" s="185" t="s">
        <v>1921</v>
      </c>
    </row>
    <row r="294" s="2" customFormat="1">
      <c r="A294" s="39"/>
      <c r="B294" s="40"/>
      <c r="C294" s="39"/>
      <c r="D294" s="187" t="s">
        <v>165</v>
      </c>
      <c r="E294" s="39"/>
      <c r="F294" s="188" t="s">
        <v>400</v>
      </c>
      <c r="G294" s="39"/>
      <c r="H294" s="39"/>
      <c r="I294" s="189"/>
      <c r="J294" s="39"/>
      <c r="K294" s="39"/>
      <c r="L294" s="40"/>
      <c r="M294" s="190"/>
      <c r="N294" s="191"/>
      <c r="O294" s="73"/>
      <c r="P294" s="73"/>
      <c r="Q294" s="73"/>
      <c r="R294" s="73"/>
      <c r="S294" s="73"/>
      <c r="T294" s="74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20" t="s">
        <v>165</v>
      </c>
      <c r="AU294" s="20" t="s">
        <v>22</v>
      </c>
    </row>
    <row r="295" s="13" customFormat="1">
      <c r="A295" s="13"/>
      <c r="B295" s="192"/>
      <c r="C295" s="13"/>
      <c r="D295" s="193" t="s">
        <v>167</v>
      </c>
      <c r="E295" s="194" t="s">
        <v>3</v>
      </c>
      <c r="F295" s="195" t="s">
        <v>1922</v>
      </c>
      <c r="G295" s="13"/>
      <c r="H295" s="196">
        <v>52</v>
      </c>
      <c r="I295" s="197"/>
      <c r="J295" s="13"/>
      <c r="K295" s="13"/>
      <c r="L295" s="192"/>
      <c r="M295" s="198"/>
      <c r="N295" s="199"/>
      <c r="O295" s="199"/>
      <c r="P295" s="199"/>
      <c r="Q295" s="199"/>
      <c r="R295" s="199"/>
      <c r="S295" s="199"/>
      <c r="T295" s="200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194" t="s">
        <v>167</v>
      </c>
      <c r="AU295" s="194" t="s">
        <v>22</v>
      </c>
      <c r="AV295" s="13" t="s">
        <v>22</v>
      </c>
      <c r="AW295" s="13" t="s">
        <v>36</v>
      </c>
      <c r="AX295" s="13" t="s">
        <v>74</v>
      </c>
      <c r="AY295" s="194" t="s">
        <v>156</v>
      </c>
    </row>
    <row r="296" s="14" customFormat="1">
      <c r="A296" s="14"/>
      <c r="B296" s="201"/>
      <c r="C296" s="14"/>
      <c r="D296" s="193" t="s">
        <v>167</v>
      </c>
      <c r="E296" s="202" t="s">
        <v>3</v>
      </c>
      <c r="F296" s="203" t="s">
        <v>174</v>
      </c>
      <c r="G296" s="14"/>
      <c r="H296" s="204">
        <v>52</v>
      </c>
      <c r="I296" s="205"/>
      <c r="J296" s="14"/>
      <c r="K296" s="14"/>
      <c r="L296" s="201"/>
      <c r="M296" s="206"/>
      <c r="N296" s="207"/>
      <c r="O296" s="207"/>
      <c r="P296" s="207"/>
      <c r="Q296" s="207"/>
      <c r="R296" s="207"/>
      <c r="S296" s="207"/>
      <c r="T296" s="208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02" t="s">
        <v>167</v>
      </c>
      <c r="AU296" s="202" t="s">
        <v>22</v>
      </c>
      <c r="AV296" s="14" t="s">
        <v>163</v>
      </c>
      <c r="AW296" s="14" t="s">
        <v>36</v>
      </c>
      <c r="AX296" s="14" t="s">
        <v>81</v>
      </c>
      <c r="AY296" s="202" t="s">
        <v>156</v>
      </c>
    </row>
    <row r="297" s="2" customFormat="1" ht="16.5" customHeight="1">
      <c r="A297" s="39"/>
      <c r="B297" s="173"/>
      <c r="C297" s="217" t="s">
        <v>463</v>
      </c>
      <c r="D297" s="217" t="s">
        <v>249</v>
      </c>
      <c r="E297" s="218" t="s">
        <v>788</v>
      </c>
      <c r="F297" s="219" t="s">
        <v>789</v>
      </c>
      <c r="G297" s="220" t="s">
        <v>384</v>
      </c>
      <c r="H297" s="221">
        <v>30</v>
      </c>
      <c r="I297" s="222"/>
      <c r="J297" s="223">
        <f>ROUND(I297*H297,2)</f>
        <v>0</v>
      </c>
      <c r="K297" s="219" t="s">
        <v>3</v>
      </c>
      <c r="L297" s="224"/>
      <c r="M297" s="225" t="s">
        <v>3</v>
      </c>
      <c r="N297" s="226" t="s">
        <v>45</v>
      </c>
      <c r="O297" s="73"/>
      <c r="P297" s="183">
        <f>O297*H297</f>
        <v>0</v>
      </c>
      <c r="Q297" s="183">
        <v>0.0011800000000000001</v>
      </c>
      <c r="R297" s="183">
        <f>Q297*H297</f>
        <v>0.035400000000000001</v>
      </c>
      <c r="S297" s="183">
        <v>0</v>
      </c>
      <c r="T297" s="184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185" t="s">
        <v>202</v>
      </c>
      <c r="AT297" s="185" t="s">
        <v>249</v>
      </c>
      <c r="AU297" s="185" t="s">
        <v>22</v>
      </c>
      <c r="AY297" s="20" t="s">
        <v>156</v>
      </c>
      <c r="BE297" s="186">
        <f>IF(N297="základní",J297,0)</f>
        <v>0</v>
      </c>
      <c r="BF297" s="186">
        <f>IF(N297="snížená",J297,0)</f>
        <v>0</v>
      </c>
      <c r="BG297" s="186">
        <f>IF(N297="zákl. přenesená",J297,0)</f>
        <v>0</v>
      </c>
      <c r="BH297" s="186">
        <f>IF(N297="sníž. přenesená",J297,0)</f>
        <v>0</v>
      </c>
      <c r="BI297" s="186">
        <f>IF(N297="nulová",J297,0)</f>
        <v>0</v>
      </c>
      <c r="BJ297" s="20" t="s">
        <v>81</v>
      </c>
      <c r="BK297" s="186">
        <f>ROUND(I297*H297,2)</f>
        <v>0</v>
      </c>
      <c r="BL297" s="20" t="s">
        <v>163</v>
      </c>
      <c r="BM297" s="185" t="s">
        <v>1923</v>
      </c>
    </row>
    <row r="298" s="13" customFormat="1">
      <c r="A298" s="13"/>
      <c r="B298" s="192"/>
      <c r="C298" s="13"/>
      <c r="D298" s="193" t="s">
        <v>167</v>
      </c>
      <c r="E298" s="194" t="s">
        <v>3</v>
      </c>
      <c r="F298" s="195" t="s">
        <v>1924</v>
      </c>
      <c r="G298" s="13"/>
      <c r="H298" s="196">
        <v>30</v>
      </c>
      <c r="I298" s="197"/>
      <c r="J298" s="13"/>
      <c r="K298" s="13"/>
      <c r="L298" s="192"/>
      <c r="M298" s="198"/>
      <c r="N298" s="199"/>
      <c r="O298" s="199"/>
      <c r="P298" s="199"/>
      <c r="Q298" s="199"/>
      <c r="R298" s="199"/>
      <c r="S298" s="199"/>
      <c r="T298" s="200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194" t="s">
        <v>167</v>
      </c>
      <c r="AU298" s="194" t="s">
        <v>22</v>
      </c>
      <c r="AV298" s="13" t="s">
        <v>22</v>
      </c>
      <c r="AW298" s="13" t="s">
        <v>36</v>
      </c>
      <c r="AX298" s="13" t="s">
        <v>74</v>
      </c>
      <c r="AY298" s="194" t="s">
        <v>156</v>
      </c>
    </row>
    <row r="299" s="14" customFormat="1">
      <c r="A299" s="14"/>
      <c r="B299" s="201"/>
      <c r="C299" s="14"/>
      <c r="D299" s="193" t="s">
        <v>167</v>
      </c>
      <c r="E299" s="202" t="s">
        <v>3</v>
      </c>
      <c r="F299" s="203" t="s">
        <v>174</v>
      </c>
      <c r="G299" s="14"/>
      <c r="H299" s="204">
        <v>30</v>
      </c>
      <c r="I299" s="205"/>
      <c r="J299" s="14"/>
      <c r="K299" s="14"/>
      <c r="L299" s="201"/>
      <c r="M299" s="206"/>
      <c r="N299" s="207"/>
      <c r="O299" s="207"/>
      <c r="P299" s="207"/>
      <c r="Q299" s="207"/>
      <c r="R299" s="207"/>
      <c r="S299" s="207"/>
      <c r="T299" s="208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02" t="s">
        <v>167</v>
      </c>
      <c r="AU299" s="202" t="s">
        <v>22</v>
      </c>
      <c r="AV299" s="14" t="s">
        <v>163</v>
      </c>
      <c r="AW299" s="14" t="s">
        <v>36</v>
      </c>
      <c r="AX299" s="14" t="s">
        <v>81</v>
      </c>
      <c r="AY299" s="202" t="s">
        <v>156</v>
      </c>
    </row>
    <row r="300" s="2" customFormat="1" ht="24.15" customHeight="1">
      <c r="A300" s="39"/>
      <c r="B300" s="173"/>
      <c r="C300" s="217" t="s">
        <v>468</v>
      </c>
      <c r="D300" s="217" t="s">
        <v>249</v>
      </c>
      <c r="E300" s="218" t="s">
        <v>1925</v>
      </c>
      <c r="F300" s="219" t="s">
        <v>1926</v>
      </c>
      <c r="G300" s="220" t="s">
        <v>384</v>
      </c>
      <c r="H300" s="221">
        <v>2</v>
      </c>
      <c r="I300" s="222"/>
      <c r="J300" s="223">
        <f>ROUND(I300*H300,2)</f>
        <v>0</v>
      </c>
      <c r="K300" s="219" t="s">
        <v>3</v>
      </c>
      <c r="L300" s="224"/>
      <c r="M300" s="225" t="s">
        <v>3</v>
      </c>
      <c r="N300" s="226" t="s">
        <v>45</v>
      </c>
      <c r="O300" s="73"/>
      <c r="P300" s="183">
        <f>O300*H300</f>
        <v>0</v>
      </c>
      <c r="Q300" s="183">
        <v>0.0032000000000000002</v>
      </c>
      <c r="R300" s="183">
        <f>Q300*H300</f>
        <v>0.0064000000000000003</v>
      </c>
      <c r="S300" s="183">
        <v>0</v>
      </c>
      <c r="T300" s="184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185" t="s">
        <v>202</v>
      </c>
      <c r="AT300" s="185" t="s">
        <v>249</v>
      </c>
      <c r="AU300" s="185" t="s">
        <v>22</v>
      </c>
      <c r="AY300" s="20" t="s">
        <v>156</v>
      </c>
      <c r="BE300" s="186">
        <f>IF(N300="základní",J300,0)</f>
        <v>0</v>
      </c>
      <c r="BF300" s="186">
        <f>IF(N300="snížená",J300,0)</f>
        <v>0</v>
      </c>
      <c r="BG300" s="186">
        <f>IF(N300="zákl. přenesená",J300,0)</f>
        <v>0</v>
      </c>
      <c r="BH300" s="186">
        <f>IF(N300="sníž. přenesená",J300,0)</f>
        <v>0</v>
      </c>
      <c r="BI300" s="186">
        <f>IF(N300="nulová",J300,0)</f>
        <v>0</v>
      </c>
      <c r="BJ300" s="20" t="s">
        <v>81</v>
      </c>
      <c r="BK300" s="186">
        <f>ROUND(I300*H300,2)</f>
        <v>0</v>
      </c>
      <c r="BL300" s="20" t="s">
        <v>163</v>
      </c>
      <c r="BM300" s="185" t="s">
        <v>1927</v>
      </c>
    </row>
    <row r="301" s="13" customFormat="1">
      <c r="A301" s="13"/>
      <c r="B301" s="192"/>
      <c r="C301" s="13"/>
      <c r="D301" s="193" t="s">
        <v>167</v>
      </c>
      <c r="E301" s="194" t="s">
        <v>3</v>
      </c>
      <c r="F301" s="195" t="s">
        <v>1928</v>
      </c>
      <c r="G301" s="13"/>
      <c r="H301" s="196">
        <v>2</v>
      </c>
      <c r="I301" s="197"/>
      <c r="J301" s="13"/>
      <c r="K301" s="13"/>
      <c r="L301" s="192"/>
      <c r="M301" s="198"/>
      <c r="N301" s="199"/>
      <c r="O301" s="199"/>
      <c r="P301" s="199"/>
      <c r="Q301" s="199"/>
      <c r="R301" s="199"/>
      <c r="S301" s="199"/>
      <c r="T301" s="200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194" t="s">
        <v>167</v>
      </c>
      <c r="AU301" s="194" t="s">
        <v>22</v>
      </c>
      <c r="AV301" s="13" t="s">
        <v>22</v>
      </c>
      <c r="AW301" s="13" t="s">
        <v>36</v>
      </c>
      <c r="AX301" s="13" t="s">
        <v>74</v>
      </c>
      <c r="AY301" s="194" t="s">
        <v>156</v>
      </c>
    </row>
    <row r="302" s="14" customFormat="1">
      <c r="A302" s="14"/>
      <c r="B302" s="201"/>
      <c r="C302" s="14"/>
      <c r="D302" s="193" t="s">
        <v>167</v>
      </c>
      <c r="E302" s="202" t="s">
        <v>3</v>
      </c>
      <c r="F302" s="203" t="s">
        <v>174</v>
      </c>
      <c r="G302" s="14"/>
      <c r="H302" s="204">
        <v>2</v>
      </c>
      <c r="I302" s="205"/>
      <c r="J302" s="14"/>
      <c r="K302" s="14"/>
      <c r="L302" s="201"/>
      <c r="M302" s="206"/>
      <c r="N302" s="207"/>
      <c r="O302" s="207"/>
      <c r="P302" s="207"/>
      <c r="Q302" s="207"/>
      <c r="R302" s="207"/>
      <c r="S302" s="207"/>
      <c r="T302" s="208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02" t="s">
        <v>167</v>
      </c>
      <c r="AU302" s="202" t="s">
        <v>22</v>
      </c>
      <c r="AV302" s="14" t="s">
        <v>163</v>
      </c>
      <c r="AW302" s="14" t="s">
        <v>36</v>
      </c>
      <c r="AX302" s="14" t="s">
        <v>81</v>
      </c>
      <c r="AY302" s="202" t="s">
        <v>156</v>
      </c>
    </row>
    <row r="303" s="2" customFormat="1" ht="24.15" customHeight="1">
      <c r="A303" s="39"/>
      <c r="B303" s="173"/>
      <c r="C303" s="217" t="s">
        <v>472</v>
      </c>
      <c r="D303" s="217" t="s">
        <v>249</v>
      </c>
      <c r="E303" s="218" t="s">
        <v>1929</v>
      </c>
      <c r="F303" s="219" t="s">
        <v>1930</v>
      </c>
      <c r="G303" s="220" t="s">
        <v>384</v>
      </c>
      <c r="H303" s="221">
        <v>12</v>
      </c>
      <c r="I303" s="222"/>
      <c r="J303" s="223">
        <f>ROUND(I303*H303,2)</f>
        <v>0</v>
      </c>
      <c r="K303" s="219" t="s">
        <v>3</v>
      </c>
      <c r="L303" s="224"/>
      <c r="M303" s="225" t="s">
        <v>3</v>
      </c>
      <c r="N303" s="226" t="s">
        <v>45</v>
      </c>
      <c r="O303" s="73"/>
      <c r="P303" s="183">
        <f>O303*H303</f>
        <v>0</v>
      </c>
      <c r="Q303" s="183">
        <v>0.0050000000000000001</v>
      </c>
      <c r="R303" s="183">
        <f>Q303*H303</f>
        <v>0.059999999999999998</v>
      </c>
      <c r="S303" s="183">
        <v>0</v>
      </c>
      <c r="T303" s="184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185" t="s">
        <v>202</v>
      </c>
      <c r="AT303" s="185" t="s">
        <v>249</v>
      </c>
      <c r="AU303" s="185" t="s">
        <v>22</v>
      </c>
      <c r="AY303" s="20" t="s">
        <v>156</v>
      </c>
      <c r="BE303" s="186">
        <f>IF(N303="základní",J303,0)</f>
        <v>0</v>
      </c>
      <c r="BF303" s="186">
        <f>IF(N303="snížená",J303,0)</f>
        <v>0</v>
      </c>
      <c r="BG303" s="186">
        <f>IF(N303="zákl. přenesená",J303,0)</f>
        <v>0</v>
      </c>
      <c r="BH303" s="186">
        <f>IF(N303="sníž. přenesená",J303,0)</f>
        <v>0</v>
      </c>
      <c r="BI303" s="186">
        <f>IF(N303="nulová",J303,0)</f>
        <v>0</v>
      </c>
      <c r="BJ303" s="20" t="s">
        <v>81</v>
      </c>
      <c r="BK303" s="186">
        <f>ROUND(I303*H303,2)</f>
        <v>0</v>
      </c>
      <c r="BL303" s="20" t="s">
        <v>163</v>
      </c>
      <c r="BM303" s="185" t="s">
        <v>1931</v>
      </c>
    </row>
    <row r="304" s="13" customFormat="1">
      <c r="A304" s="13"/>
      <c r="B304" s="192"/>
      <c r="C304" s="13"/>
      <c r="D304" s="193" t="s">
        <v>167</v>
      </c>
      <c r="E304" s="194" t="s">
        <v>3</v>
      </c>
      <c r="F304" s="195" t="s">
        <v>1932</v>
      </c>
      <c r="G304" s="13"/>
      <c r="H304" s="196">
        <v>12</v>
      </c>
      <c r="I304" s="197"/>
      <c r="J304" s="13"/>
      <c r="K304" s="13"/>
      <c r="L304" s="192"/>
      <c r="M304" s="198"/>
      <c r="N304" s="199"/>
      <c r="O304" s="199"/>
      <c r="P304" s="199"/>
      <c r="Q304" s="199"/>
      <c r="R304" s="199"/>
      <c r="S304" s="199"/>
      <c r="T304" s="200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194" t="s">
        <v>167</v>
      </c>
      <c r="AU304" s="194" t="s">
        <v>22</v>
      </c>
      <c r="AV304" s="13" t="s">
        <v>22</v>
      </c>
      <c r="AW304" s="13" t="s">
        <v>36</v>
      </c>
      <c r="AX304" s="13" t="s">
        <v>74</v>
      </c>
      <c r="AY304" s="194" t="s">
        <v>156</v>
      </c>
    </row>
    <row r="305" s="14" customFormat="1">
      <c r="A305" s="14"/>
      <c r="B305" s="201"/>
      <c r="C305" s="14"/>
      <c r="D305" s="193" t="s">
        <v>167</v>
      </c>
      <c r="E305" s="202" t="s">
        <v>3</v>
      </c>
      <c r="F305" s="203" t="s">
        <v>174</v>
      </c>
      <c r="G305" s="14"/>
      <c r="H305" s="204">
        <v>12</v>
      </c>
      <c r="I305" s="205"/>
      <c r="J305" s="14"/>
      <c r="K305" s="14"/>
      <c r="L305" s="201"/>
      <c r="M305" s="206"/>
      <c r="N305" s="207"/>
      <c r="O305" s="207"/>
      <c r="P305" s="207"/>
      <c r="Q305" s="207"/>
      <c r="R305" s="207"/>
      <c r="S305" s="207"/>
      <c r="T305" s="208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02" t="s">
        <v>167</v>
      </c>
      <c r="AU305" s="202" t="s">
        <v>22</v>
      </c>
      <c r="AV305" s="14" t="s">
        <v>163</v>
      </c>
      <c r="AW305" s="14" t="s">
        <v>36</v>
      </c>
      <c r="AX305" s="14" t="s">
        <v>81</v>
      </c>
      <c r="AY305" s="202" t="s">
        <v>156</v>
      </c>
    </row>
    <row r="306" s="2" customFormat="1" ht="24.15" customHeight="1">
      <c r="A306" s="39"/>
      <c r="B306" s="173"/>
      <c r="C306" s="217" t="s">
        <v>477</v>
      </c>
      <c r="D306" s="217" t="s">
        <v>249</v>
      </c>
      <c r="E306" s="218" t="s">
        <v>1933</v>
      </c>
      <c r="F306" s="219" t="s">
        <v>1934</v>
      </c>
      <c r="G306" s="220" t="s">
        <v>384</v>
      </c>
      <c r="H306" s="221">
        <v>6</v>
      </c>
      <c r="I306" s="222"/>
      <c r="J306" s="223">
        <f>ROUND(I306*H306,2)</f>
        <v>0</v>
      </c>
      <c r="K306" s="219" t="s">
        <v>3</v>
      </c>
      <c r="L306" s="224"/>
      <c r="M306" s="225" t="s">
        <v>3</v>
      </c>
      <c r="N306" s="226" t="s">
        <v>45</v>
      </c>
      <c r="O306" s="73"/>
      <c r="P306" s="183">
        <f>O306*H306</f>
        <v>0</v>
      </c>
      <c r="Q306" s="183">
        <v>0.016400000000000001</v>
      </c>
      <c r="R306" s="183">
        <f>Q306*H306</f>
        <v>0.098400000000000015</v>
      </c>
      <c r="S306" s="183">
        <v>0</v>
      </c>
      <c r="T306" s="184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185" t="s">
        <v>202</v>
      </c>
      <c r="AT306" s="185" t="s">
        <v>249</v>
      </c>
      <c r="AU306" s="185" t="s">
        <v>22</v>
      </c>
      <c r="AY306" s="20" t="s">
        <v>156</v>
      </c>
      <c r="BE306" s="186">
        <f>IF(N306="základní",J306,0)</f>
        <v>0</v>
      </c>
      <c r="BF306" s="186">
        <f>IF(N306="snížená",J306,0)</f>
        <v>0</v>
      </c>
      <c r="BG306" s="186">
        <f>IF(N306="zákl. přenesená",J306,0)</f>
        <v>0</v>
      </c>
      <c r="BH306" s="186">
        <f>IF(N306="sníž. přenesená",J306,0)</f>
        <v>0</v>
      </c>
      <c r="BI306" s="186">
        <f>IF(N306="nulová",J306,0)</f>
        <v>0</v>
      </c>
      <c r="BJ306" s="20" t="s">
        <v>81</v>
      </c>
      <c r="BK306" s="186">
        <f>ROUND(I306*H306,2)</f>
        <v>0</v>
      </c>
      <c r="BL306" s="20" t="s">
        <v>163</v>
      </c>
      <c r="BM306" s="185" t="s">
        <v>1935</v>
      </c>
    </row>
    <row r="307" s="13" customFormat="1">
      <c r="A307" s="13"/>
      <c r="B307" s="192"/>
      <c r="C307" s="13"/>
      <c r="D307" s="193" t="s">
        <v>167</v>
      </c>
      <c r="E307" s="194" t="s">
        <v>3</v>
      </c>
      <c r="F307" s="195" t="s">
        <v>1936</v>
      </c>
      <c r="G307" s="13"/>
      <c r="H307" s="196">
        <v>6</v>
      </c>
      <c r="I307" s="197"/>
      <c r="J307" s="13"/>
      <c r="K307" s="13"/>
      <c r="L307" s="192"/>
      <c r="M307" s="198"/>
      <c r="N307" s="199"/>
      <c r="O307" s="199"/>
      <c r="P307" s="199"/>
      <c r="Q307" s="199"/>
      <c r="R307" s="199"/>
      <c r="S307" s="199"/>
      <c r="T307" s="200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194" t="s">
        <v>167</v>
      </c>
      <c r="AU307" s="194" t="s">
        <v>22</v>
      </c>
      <c r="AV307" s="13" t="s">
        <v>22</v>
      </c>
      <c r="AW307" s="13" t="s">
        <v>36</v>
      </c>
      <c r="AX307" s="13" t="s">
        <v>74</v>
      </c>
      <c r="AY307" s="194" t="s">
        <v>156</v>
      </c>
    </row>
    <row r="308" s="14" customFormat="1">
      <c r="A308" s="14"/>
      <c r="B308" s="201"/>
      <c r="C308" s="14"/>
      <c r="D308" s="193" t="s">
        <v>167</v>
      </c>
      <c r="E308" s="202" t="s">
        <v>3</v>
      </c>
      <c r="F308" s="203" t="s">
        <v>174</v>
      </c>
      <c r="G308" s="14"/>
      <c r="H308" s="204">
        <v>6</v>
      </c>
      <c r="I308" s="205"/>
      <c r="J308" s="14"/>
      <c r="K308" s="14"/>
      <c r="L308" s="201"/>
      <c r="M308" s="206"/>
      <c r="N308" s="207"/>
      <c r="O308" s="207"/>
      <c r="P308" s="207"/>
      <c r="Q308" s="207"/>
      <c r="R308" s="207"/>
      <c r="S308" s="207"/>
      <c r="T308" s="208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02" t="s">
        <v>167</v>
      </c>
      <c r="AU308" s="202" t="s">
        <v>22</v>
      </c>
      <c r="AV308" s="14" t="s">
        <v>163</v>
      </c>
      <c r="AW308" s="14" t="s">
        <v>36</v>
      </c>
      <c r="AX308" s="14" t="s">
        <v>81</v>
      </c>
      <c r="AY308" s="202" t="s">
        <v>156</v>
      </c>
    </row>
    <row r="309" s="2" customFormat="1" ht="24.15" customHeight="1">
      <c r="A309" s="39"/>
      <c r="B309" s="173"/>
      <c r="C309" s="217" t="s">
        <v>481</v>
      </c>
      <c r="D309" s="217" t="s">
        <v>249</v>
      </c>
      <c r="E309" s="218" t="s">
        <v>1937</v>
      </c>
      <c r="F309" s="219" t="s">
        <v>1938</v>
      </c>
      <c r="G309" s="220" t="s">
        <v>384</v>
      </c>
      <c r="H309" s="221">
        <v>2</v>
      </c>
      <c r="I309" s="222"/>
      <c r="J309" s="223">
        <f>ROUND(I309*H309,2)</f>
        <v>0</v>
      </c>
      <c r="K309" s="219" t="s">
        <v>3</v>
      </c>
      <c r="L309" s="224"/>
      <c r="M309" s="225" t="s">
        <v>3</v>
      </c>
      <c r="N309" s="226" t="s">
        <v>45</v>
      </c>
      <c r="O309" s="73"/>
      <c r="P309" s="183">
        <f>O309*H309</f>
        <v>0</v>
      </c>
      <c r="Q309" s="183">
        <v>0.010999999999999999</v>
      </c>
      <c r="R309" s="183">
        <f>Q309*H309</f>
        <v>0.021999999999999999</v>
      </c>
      <c r="S309" s="183">
        <v>0</v>
      </c>
      <c r="T309" s="184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185" t="s">
        <v>202</v>
      </c>
      <c r="AT309" s="185" t="s">
        <v>249</v>
      </c>
      <c r="AU309" s="185" t="s">
        <v>22</v>
      </c>
      <c r="AY309" s="20" t="s">
        <v>156</v>
      </c>
      <c r="BE309" s="186">
        <f>IF(N309="základní",J309,0)</f>
        <v>0</v>
      </c>
      <c r="BF309" s="186">
        <f>IF(N309="snížená",J309,0)</f>
        <v>0</v>
      </c>
      <c r="BG309" s="186">
        <f>IF(N309="zákl. přenesená",J309,0)</f>
        <v>0</v>
      </c>
      <c r="BH309" s="186">
        <f>IF(N309="sníž. přenesená",J309,0)</f>
        <v>0</v>
      </c>
      <c r="BI309" s="186">
        <f>IF(N309="nulová",J309,0)</f>
        <v>0</v>
      </c>
      <c r="BJ309" s="20" t="s">
        <v>81</v>
      </c>
      <c r="BK309" s="186">
        <f>ROUND(I309*H309,2)</f>
        <v>0</v>
      </c>
      <c r="BL309" s="20" t="s">
        <v>163</v>
      </c>
      <c r="BM309" s="185" t="s">
        <v>1939</v>
      </c>
    </row>
    <row r="310" s="13" customFormat="1">
      <c r="A310" s="13"/>
      <c r="B310" s="192"/>
      <c r="C310" s="13"/>
      <c r="D310" s="193" t="s">
        <v>167</v>
      </c>
      <c r="E310" s="194" t="s">
        <v>3</v>
      </c>
      <c r="F310" s="195" t="s">
        <v>1940</v>
      </c>
      <c r="G310" s="13"/>
      <c r="H310" s="196">
        <v>2</v>
      </c>
      <c r="I310" s="197"/>
      <c r="J310" s="13"/>
      <c r="K310" s="13"/>
      <c r="L310" s="192"/>
      <c r="M310" s="198"/>
      <c r="N310" s="199"/>
      <c r="O310" s="199"/>
      <c r="P310" s="199"/>
      <c r="Q310" s="199"/>
      <c r="R310" s="199"/>
      <c r="S310" s="199"/>
      <c r="T310" s="200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194" t="s">
        <v>167</v>
      </c>
      <c r="AU310" s="194" t="s">
        <v>22</v>
      </c>
      <c r="AV310" s="13" t="s">
        <v>22</v>
      </c>
      <c r="AW310" s="13" t="s">
        <v>36</v>
      </c>
      <c r="AX310" s="13" t="s">
        <v>74</v>
      </c>
      <c r="AY310" s="194" t="s">
        <v>156</v>
      </c>
    </row>
    <row r="311" s="14" customFormat="1">
      <c r="A311" s="14"/>
      <c r="B311" s="201"/>
      <c r="C311" s="14"/>
      <c r="D311" s="193" t="s">
        <v>167</v>
      </c>
      <c r="E311" s="202" t="s">
        <v>3</v>
      </c>
      <c r="F311" s="203" t="s">
        <v>174</v>
      </c>
      <c r="G311" s="14"/>
      <c r="H311" s="204">
        <v>2</v>
      </c>
      <c r="I311" s="205"/>
      <c r="J311" s="14"/>
      <c r="K311" s="14"/>
      <c r="L311" s="201"/>
      <c r="M311" s="206"/>
      <c r="N311" s="207"/>
      <c r="O311" s="207"/>
      <c r="P311" s="207"/>
      <c r="Q311" s="207"/>
      <c r="R311" s="207"/>
      <c r="S311" s="207"/>
      <c r="T311" s="208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02" t="s">
        <v>167</v>
      </c>
      <c r="AU311" s="202" t="s">
        <v>22</v>
      </c>
      <c r="AV311" s="14" t="s">
        <v>163</v>
      </c>
      <c r="AW311" s="14" t="s">
        <v>36</v>
      </c>
      <c r="AX311" s="14" t="s">
        <v>81</v>
      </c>
      <c r="AY311" s="202" t="s">
        <v>156</v>
      </c>
    </row>
    <row r="312" s="2" customFormat="1" ht="24.15" customHeight="1">
      <c r="A312" s="39"/>
      <c r="B312" s="173"/>
      <c r="C312" s="174" t="s">
        <v>486</v>
      </c>
      <c r="D312" s="174" t="s">
        <v>158</v>
      </c>
      <c r="E312" s="175" t="s">
        <v>1941</v>
      </c>
      <c r="F312" s="176" t="s">
        <v>1942</v>
      </c>
      <c r="G312" s="177" t="s">
        <v>384</v>
      </c>
      <c r="H312" s="178">
        <v>7</v>
      </c>
      <c r="I312" s="179"/>
      <c r="J312" s="180">
        <f>ROUND(I312*H312,2)</f>
        <v>0</v>
      </c>
      <c r="K312" s="176" t="s">
        <v>162</v>
      </c>
      <c r="L312" s="40"/>
      <c r="M312" s="181" t="s">
        <v>3</v>
      </c>
      <c r="N312" s="182" t="s">
        <v>45</v>
      </c>
      <c r="O312" s="73"/>
      <c r="P312" s="183">
        <f>O312*H312</f>
        <v>0</v>
      </c>
      <c r="Q312" s="183">
        <v>0.0017099999999999999</v>
      </c>
      <c r="R312" s="183">
        <f>Q312*H312</f>
        <v>0.01197</v>
      </c>
      <c r="S312" s="183">
        <v>0</v>
      </c>
      <c r="T312" s="184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185" t="s">
        <v>163</v>
      </c>
      <c r="AT312" s="185" t="s">
        <v>158</v>
      </c>
      <c r="AU312" s="185" t="s">
        <v>22</v>
      </c>
      <c r="AY312" s="20" t="s">
        <v>156</v>
      </c>
      <c r="BE312" s="186">
        <f>IF(N312="základní",J312,0)</f>
        <v>0</v>
      </c>
      <c r="BF312" s="186">
        <f>IF(N312="snížená",J312,0)</f>
        <v>0</v>
      </c>
      <c r="BG312" s="186">
        <f>IF(N312="zákl. přenesená",J312,0)</f>
        <v>0</v>
      </c>
      <c r="BH312" s="186">
        <f>IF(N312="sníž. přenesená",J312,0)</f>
        <v>0</v>
      </c>
      <c r="BI312" s="186">
        <f>IF(N312="nulová",J312,0)</f>
        <v>0</v>
      </c>
      <c r="BJ312" s="20" t="s">
        <v>81</v>
      </c>
      <c r="BK312" s="186">
        <f>ROUND(I312*H312,2)</f>
        <v>0</v>
      </c>
      <c r="BL312" s="20" t="s">
        <v>163</v>
      </c>
      <c r="BM312" s="185" t="s">
        <v>1943</v>
      </c>
    </row>
    <row r="313" s="2" customFormat="1">
      <c r="A313" s="39"/>
      <c r="B313" s="40"/>
      <c r="C313" s="39"/>
      <c r="D313" s="187" t="s">
        <v>165</v>
      </c>
      <c r="E313" s="39"/>
      <c r="F313" s="188" t="s">
        <v>1944</v>
      </c>
      <c r="G313" s="39"/>
      <c r="H313" s="39"/>
      <c r="I313" s="189"/>
      <c r="J313" s="39"/>
      <c r="K313" s="39"/>
      <c r="L313" s="40"/>
      <c r="M313" s="190"/>
      <c r="N313" s="191"/>
      <c r="O313" s="73"/>
      <c r="P313" s="73"/>
      <c r="Q313" s="73"/>
      <c r="R313" s="73"/>
      <c r="S313" s="73"/>
      <c r="T313" s="74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20" t="s">
        <v>165</v>
      </c>
      <c r="AU313" s="20" t="s">
        <v>22</v>
      </c>
    </row>
    <row r="314" s="2" customFormat="1" ht="24.15" customHeight="1">
      <c r="A314" s="39"/>
      <c r="B314" s="173"/>
      <c r="C314" s="217" t="s">
        <v>490</v>
      </c>
      <c r="D314" s="217" t="s">
        <v>249</v>
      </c>
      <c r="E314" s="218" t="s">
        <v>1945</v>
      </c>
      <c r="F314" s="219" t="s">
        <v>1946</v>
      </c>
      <c r="G314" s="220" t="s">
        <v>384</v>
      </c>
      <c r="H314" s="221">
        <v>1</v>
      </c>
      <c r="I314" s="222"/>
      <c r="J314" s="223">
        <f>ROUND(I314*H314,2)</f>
        <v>0</v>
      </c>
      <c r="K314" s="219" t="s">
        <v>3</v>
      </c>
      <c r="L314" s="224"/>
      <c r="M314" s="225" t="s">
        <v>3</v>
      </c>
      <c r="N314" s="226" t="s">
        <v>45</v>
      </c>
      <c r="O314" s="73"/>
      <c r="P314" s="183">
        <f>O314*H314</f>
        <v>0</v>
      </c>
      <c r="Q314" s="183">
        <v>0.010999999999999999</v>
      </c>
      <c r="R314" s="183">
        <f>Q314*H314</f>
        <v>0.010999999999999999</v>
      </c>
      <c r="S314" s="183">
        <v>0</v>
      </c>
      <c r="T314" s="184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185" t="s">
        <v>202</v>
      </c>
      <c r="AT314" s="185" t="s">
        <v>249</v>
      </c>
      <c r="AU314" s="185" t="s">
        <v>22</v>
      </c>
      <c r="AY314" s="20" t="s">
        <v>156</v>
      </c>
      <c r="BE314" s="186">
        <f>IF(N314="základní",J314,0)</f>
        <v>0</v>
      </c>
      <c r="BF314" s="186">
        <f>IF(N314="snížená",J314,0)</f>
        <v>0</v>
      </c>
      <c r="BG314" s="186">
        <f>IF(N314="zákl. přenesená",J314,0)</f>
        <v>0</v>
      </c>
      <c r="BH314" s="186">
        <f>IF(N314="sníž. přenesená",J314,0)</f>
        <v>0</v>
      </c>
      <c r="BI314" s="186">
        <f>IF(N314="nulová",J314,0)</f>
        <v>0</v>
      </c>
      <c r="BJ314" s="20" t="s">
        <v>81</v>
      </c>
      <c r="BK314" s="186">
        <f>ROUND(I314*H314,2)</f>
        <v>0</v>
      </c>
      <c r="BL314" s="20" t="s">
        <v>163</v>
      </c>
      <c r="BM314" s="185" t="s">
        <v>1947</v>
      </c>
    </row>
    <row r="315" s="13" customFormat="1">
      <c r="A315" s="13"/>
      <c r="B315" s="192"/>
      <c r="C315" s="13"/>
      <c r="D315" s="193" t="s">
        <v>167</v>
      </c>
      <c r="E315" s="194" t="s">
        <v>3</v>
      </c>
      <c r="F315" s="195" t="s">
        <v>1948</v>
      </c>
      <c r="G315" s="13"/>
      <c r="H315" s="196">
        <v>1</v>
      </c>
      <c r="I315" s="197"/>
      <c r="J315" s="13"/>
      <c r="K315" s="13"/>
      <c r="L315" s="192"/>
      <c r="M315" s="198"/>
      <c r="N315" s="199"/>
      <c r="O315" s="199"/>
      <c r="P315" s="199"/>
      <c r="Q315" s="199"/>
      <c r="R315" s="199"/>
      <c r="S315" s="199"/>
      <c r="T315" s="200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194" t="s">
        <v>167</v>
      </c>
      <c r="AU315" s="194" t="s">
        <v>22</v>
      </c>
      <c r="AV315" s="13" t="s">
        <v>22</v>
      </c>
      <c r="AW315" s="13" t="s">
        <v>36</v>
      </c>
      <c r="AX315" s="13" t="s">
        <v>74</v>
      </c>
      <c r="AY315" s="194" t="s">
        <v>156</v>
      </c>
    </row>
    <row r="316" s="14" customFormat="1">
      <c r="A316" s="14"/>
      <c r="B316" s="201"/>
      <c r="C316" s="14"/>
      <c r="D316" s="193" t="s">
        <v>167</v>
      </c>
      <c r="E316" s="202" t="s">
        <v>3</v>
      </c>
      <c r="F316" s="203" t="s">
        <v>174</v>
      </c>
      <c r="G316" s="14"/>
      <c r="H316" s="204">
        <v>1</v>
      </c>
      <c r="I316" s="205"/>
      <c r="J316" s="14"/>
      <c r="K316" s="14"/>
      <c r="L316" s="201"/>
      <c r="M316" s="206"/>
      <c r="N316" s="207"/>
      <c r="O316" s="207"/>
      <c r="P316" s="207"/>
      <c r="Q316" s="207"/>
      <c r="R316" s="207"/>
      <c r="S316" s="207"/>
      <c r="T316" s="208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02" t="s">
        <v>167</v>
      </c>
      <c r="AU316" s="202" t="s">
        <v>22</v>
      </c>
      <c r="AV316" s="14" t="s">
        <v>163</v>
      </c>
      <c r="AW316" s="14" t="s">
        <v>36</v>
      </c>
      <c r="AX316" s="14" t="s">
        <v>81</v>
      </c>
      <c r="AY316" s="202" t="s">
        <v>156</v>
      </c>
    </row>
    <row r="317" s="2" customFormat="1" ht="24.15" customHeight="1">
      <c r="A317" s="39"/>
      <c r="B317" s="173"/>
      <c r="C317" s="217" t="s">
        <v>494</v>
      </c>
      <c r="D317" s="217" t="s">
        <v>249</v>
      </c>
      <c r="E317" s="218" t="s">
        <v>1949</v>
      </c>
      <c r="F317" s="219" t="s">
        <v>1950</v>
      </c>
      <c r="G317" s="220" t="s">
        <v>384</v>
      </c>
      <c r="H317" s="221">
        <v>6</v>
      </c>
      <c r="I317" s="222"/>
      <c r="J317" s="223">
        <f>ROUND(I317*H317,2)</f>
        <v>0</v>
      </c>
      <c r="K317" s="219" t="s">
        <v>3</v>
      </c>
      <c r="L317" s="224"/>
      <c r="M317" s="225" t="s">
        <v>3</v>
      </c>
      <c r="N317" s="226" t="s">
        <v>45</v>
      </c>
      <c r="O317" s="73"/>
      <c r="P317" s="183">
        <f>O317*H317</f>
        <v>0</v>
      </c>
      <c r="Q317" s="183">
        <v>0.0135</v>
      </c>
      <c r="R317" s="183">
        <f>Q317*H317</f>
        <v>0.081000000000000003</v>
      </c>
      <c r="S317" s="183">
        <v>0</v>
      </c>
      <c r="T317" s="184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185" t="s">
        <v>202</v>
      </c>
      <c r="AT317" s="185" t="s">
        <v>249</v>
      </c>
      <c r="AU317" s="185" t="s">
        <v>22</v>
      </c>
      <c r="AY317" s="20" t="s">
        <v>156</v>
      </c>
      <c r="BE317" s="186">
        <f>IF(N317="základní",J317,0)</f>
        <v>0</v>
      </c>
      <c r="BF317" s="186">
        <f>IF(N317="snížená",J317,0)</f>
        <v>0</v>
      </c>
      <c r="BG317" s="186">
        <f>IF(N317="zákl. přenesená",J317,0)</f>
        <v>0</v>
      </c>
      <c r="BH317" s="186">
        <f>IF(N317="sníž. přenesená",J317,0)</f>
        <v>0</v>
      </c>
      <c r="BI317" s="186">
        <f>IF(N317="nulová",J317,0)</f>
        <v>0</v>
      </c>
      <c r="BJ317" s="20" t="s">
        <v>81</v>
      </c>
      <c r="BK317" s="186">
        <f>ROUND(I317*H317,2)</f>
        <v>0</v>
      </c>
      <c r="BL317" s="20" t="s">
        <v>163</v>
      </c>
      <c r="BM317" s="185" t="s">
        <v>1951</v>
      </c>
    </row>
    <row r="318" s="13" customFormat="1">
      <c r="A318" s="13"/>
      <c r="B318" s="192"/>
      <c r="C318" s="13"/>
      <c r="D318" s="193" t="s">
        <v>167</v>
      </c>
      <c r="E318" s="194" t="s">
        <v>3</v>
      </c>
      <c r="F318" s="195" t="s">
        <v>1952</v>
      </c>
      <c r="G318" s="13"/>
      <c r="H318" s="196">
        <v>6</v>
      </c>
      <c r="I318" s="197"/>
      <c r="J318" s="13"/>
      <c r="K318" s="13"/>
      <c r="L318" s="192"/>
      <c r="M318" s="198"/>
      <c r="N318" s="199"/>
      <c r="O318" s="199"/>
      <c r="P318" s="199"/>
      <c r="Q318" s="199"/>
      <c r="R318" s="199"/>
      <c r="S318" s="199"/>
      <c r="T318" s="200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194" t="s">
        <v>167</v>
      </c>
      <c r="AU318" s="194" t="s">
        <v>22</v>
      </c>
      <c r="AV318" s="13" t="s">
        <v>22</v>
      </c>
      <c r="AW318" s="13" t="s">
        <v>36</v>
      </c>
      <c r="AX318" s="13" t="s">
        <v>74</v>
      </c>
      <c r="AY318" s="194" t="s">
        <v>156</v>
      </c>
    </row>
    <row r="319" s="14" customFormat="1">
      <c r="A319" s="14"/>
      <c r="B319" s="201"/>
      <c r="C319" s="14"/>
      <c r="D319" s="193" t="s">
        <v>167</v>
      </c>
      <c r="E319" s="202" t="s">
        <v>3</v>
      </c>
      <c r="F319" s="203" t="s">
        <v>174</v>
      </c>
      <c r="G319" s="14"/>
      <c r="H319" s="204">
        <v>6</v>
      </c>
      <c r="I319" s="205"/>
      <c r="J319" s="14"/>
      <c r="K319" s="14"/>
      <c r="L319" s="201"/>
      <c r="M319" s="206"/>
      <c r="N319" s="207"/>
      <c r="O319" s="207"/>
      <c r="P319" s="207"/>
      <c r="Q319" s="207"/>
      <c r="R319" s="207"/>
      <c r="S319" s="207"/>
      <c r="T319" s="208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02" t="s">
        <v>167</v>
      </c>
      <c r="AU319" s="202" t="s">
        <v>22</v>
      </c>
      <c r="AV319" s="14" t="s">
        <v>163</v>
      </c>
      <c r="AW319" s="14" t="s">
        <v>36</v>
      </c>
      <c r="AX319" s="14" t="s">
        <v>81</v>
      </c>
      <c r="AY319" s="202" t="s">
        <v>156</v>
      </c>
    </row>
    <row r="320" s="2" customFormat="1" ht="24.15" customHeight="1">
      <c r="A320" s="39"/>
      <c r="B320" s="173"/>
      <c r="C320" s="174" t="s">
        <v>499</v>
      </c>
      <c r="D320" s="174" t="s">
        <v>158</v>
      </c>
      <c r="E320" s="175" t="s">
        <v>1953</v>
      </c>
      <c r="F320" s="176" t="s">
        <v>1954</v>
      </c>
      <c r="G320" s="177" t="s">
        <v>384</v>
      </c>
      <c r="H320" s="178">
        <v>22</v>
      </c>
      <c r="I320" s="179"/>
      <c r="J320" s="180">
        <f>ROUND(I320*H320,2)</f>
        <v>0</v>
      </c>
      <c r="K320" s="176" t="s">
        <v>162</v>
      </c>
      <c r="L320" s="40"/>
      <c r="M320" s="181" t="s">
        <v>3</v>
      </c>
      <c r="N320" s="182" t="s">
        <v>45</v>
      </c>
      <c r="O320" s="73"/>
      <c r="P320" s="183">
        <f>O320*H320</f>
        <v>0</v>
      </c>
      <c r="Q320" s="183">
        <v>0</v>
      </c>
      <c r="R320" s="183">
        <f>Q320*H320</f>
        <v>0</v>
      </c>
      <c r="S320" s="183">
        <v>0</v>
      </c>
      <c r="T320" s="184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185" t="s">
        <v>163</v>
      </c>
      <c r="AT320" s="185" t="s">
        <v>158</v>
      </c>
      <c r="AU320" s="185" t="s">
        <v>22</v>
      </c>
      <c r="AY320" s="20" t="s">
        <v>156</v>
      </c>
      <c r="BE320" s="186">
        <f>IF(N320="základní",J320,0)</f>
        <v>0</v>
      </c>
      <c r="BF320" s="186">
        <f>IF(N320="snížená",J320,0)</f>
        <v>0</v>
      </c>
      <c r="BG320" s="186">
        <f>IF(N320="zákl. přenesená",J320,0)</f>
        <v>0</v>
      </c>
      <c r="BH320" s="186">
        <f>IF(N320="sníž. přenesená",J320,0)</f>
        <v>0</v>
      </c>
      <c r="BI320" s="186">
        <f>IF(N320="nulová",J320,0)</f>
        <v>0</v>
      </c>
      <c r="BJ320" s="20" t="s">
        <v>81</v>
      </c>
      <c r="BK320" s="186">
        <f>ROUND(I320*H320,2)</f>
        <v>0</v>
      </c>
      <c r="BL320" s="20" t="s">
        <v>163</v>
      </c>
      <c r="BM320" s="185" t="s">
        <v>1955</v>
      </c>
    </row>
    <row r="321" s="2" customFormat="1">
      <c r="A321" s="39"/>
      <c r="B321" s="40"/>
      <c r="C321" s="39"/>
      <c r="D321" s="187" t="s">
        <v>165</v>
      </c>
      <c r="E321" s="39"/>
      <c r="F321" s="188" t="s">
        <v>1956</v>
      </c>
      <c r="G321" s="39"/>
      <c r="H321" s="39"/>
      <c r="I321" s="189"/>
      <c r="J321" s="39"/>
      <c r="K321" s="39"/>
      <c r="L321" s="40"/>
      <c r="M321" s="190"/>
      <c r="N321" s="191"/>
      <c r="O321" s="73"/>
      <c r="P321" s="73"/>
      <c r="Q321" s="73"/>
      <c r="R321" s="73"/>
      <c r="S321" s="73"/>
      <c r="T321" s="74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20" t="s">
        <v>165</v>
      </c>
      <c r="AU321" s="20" t="s">
        <v>22</v>
      </c>
    </row>
    <row r="322" s="2" customFormat="1" ht="16.5" customHeight="1">
      <c r="A322" s="39"/>
      <c r="B322" s="173"/>
      <c r="C322" s="217" t="s">
        <v>503</v>
      </c>
      <c r="D322" s="217" t="s">
        <v>249</v>
      </c>
      <c r="E322" s="218" t="s">
        <v>1957</v>
      </c>
      <c r="F322" s="219" t="s">
        <v>1958</v>
      </c>
      <c r="G322" s="220" t="s">
        <v>384</v>
      </c>
      <c r="H322" s="221">
        <v>22</v>
      </c>
      <c r="I322" s="222"/>
      <c r="J322" s="223">
        <f>ROUND(I322*H322,2)</f>
        <v>0</v>
      </c>
      <c r="K322" s="219" t="s">
        <v>3</v>
      </c>
      <c r="L322" s="224"/>
      <c r="M322" s="225" t="s">
        <v>3</v>
      </c>
      <c r="N322" s="226" t="s">
        <v>45</v>
      </c>
      <c r="O322" s="73"/>
      <c r="P322" s="183">
        <f>O322*H322</f>
        <v>0</v>
      </c>
      <c r="Q322" s="183">
        <v>0.00010000000000000001</v>
      </c>
      <c r="R322" s="183">
        <f>Q322*H322</f>
        <v>0.0022000000000000001</v>
      </c>
      <c r="S322" s="183">
        <v>0</v>
      </c>
      <c r="T322" s="184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185" t="s">
        <v>202</v>
      </c>
      <c r="AT322" s="185" t="s">
        <v>249</v>
      </c>
      <c r="AU322" s="185" t="s">
        <v>22</v>
      </c>
      <c r="AY322" s="20" t="s">
        <v>156</v>
      </c>
      <c r="BE322" s="186">
        <f>IF(N322="základní",J322,0)</f>
        <v>0</v>
      </c>
      <c r="BF322" s="186">
        <f>IF(N322="snížená",J322,0)</f>
        <v>0</v>
      </c>
      <c r="BG322" s="186">
        <f>IF(N322="zákl. přenesená",J322,0)</f>
        <v>0</v>
      </c>
      <c r="BH322" s="186">
        <f>IF(N322="sníž. přenesená",J322,0)</f>
        <v>0</v>
      </c>
      <c r="BI322" s="186">
        <f>IF(N322="nulová",J322,0)</f>
        <v>0</v>
      </c>
      <c r="BJ322" s="20" t="s">
        <v>81</v>
      </c>
      <c r="BK322" s="186">
        <f>ROUND(I322*H322,2)</f>
        <v>0</v>
      </c>
      <c r="BL322" s="20" t="s">
        <v>163</v>
      </c>
      <c r="BM322" s="185" t="s">
        <v>1959</v>
      </c>
    </row>
    <row r="323" s="13" customFormat="1">
      <c r="A323" s="13"/>
      <c r="B323" s="192"/>
      <c r="C323" s="13"/>
      <c r="D323" s="193" t="s">
        <v>167</v>
      </c>
      <c r="E323" s="194" t="s">
        <v>3</v>
      </c>
      <c r="F323" s="195" t="s">
        <v>1960</v>
      </c>
      <c r="G323" s="13"/>
      <c r="H323" s="196">
        <v>22</v>
      </c>
      <c r="I323" s="197"/>
      <c r="J323" s="13"/>
      <c r="K323" s="13"/>
      <c r="L323" s="192"/>
      <c r="M323" s="198"/>
      <c r="N323" s="199"/>
      <c r="O323" s="199"/>
      <c r="P323" s="199"/>
      <c r="Q323" s="199"/>
      <c r="R323" s="199"/>
      <c r="S323" s="199"/>
      <c r="T323" s="200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194" t="s">
        <v>167</v>
      </c>
      <c r="AU323" s="194" t="s">
        <v>22</v>
      </c>
      <c r="AV323" s="13" t="s">
        <v>22</v>
      </c>
      <c r="AW323" s="13" t="s">
        <v>36</v>
      </c>
      <c r="AX323" s="13" t="s">
        <v>74</v>
      </c>
      <c r="AY323" s="194" t="s">
        <v>156</v>
      </c>
    </row>
    <row r="324" s="14" customFormat="1">
      <c r="A324" s="14"/>
      <c r="B324" s="201"/>
      <c r="C324" s="14"/>
      <c r="D324" s="193" t="s">
        <v>167</v>
      </c>
      <c r="E324" s="202" t="s">
        <v>3</v>
      </c>
      <c r="F324" s="203" t="s">
        <v>174</v>
      </c>
      <c r="G324" s="14"/>
      <c r="H324" s="204">
        <v>22</v>
      </c>
      <c r="I324" s="205"/>
      <c r="J324" s="14"/>
      <c r="K324" s="14"/>
      <c r="L324" s="201"/>
      <c r="M324" s="206"/>
      <c r="N324" s="207"/>
      <c r="O324" s="207"/>
      <c r="P324" s="207"/>
      <c r="Q324" s="207"/>
      <c r="R324" s="207"/>
      <c r="S324" s="207"/>
      <c r="T324" s="208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02" t="s">
        <v>167</v>
      </c>
      <c r="AU324" s="202" t="s">
        <v>22</v>
      </c>
      <c r="AV324" s="14" t="s">
        <v>163</v>
      </c>
      <c r="AW324" s="14" t="s">
        <v>36</v>
      </c>
      <c r="AX324" s="14" t="s">
        <v>81</v>
      </c>
      <c r="AY324" s="202" t="s">
        <v>156</v>
      </c>
    </row>
    <row r="325" s="2" customFormat="1" ht="24.15" customHeight="1">
      <c r="A325" s="39"/>
      <c r="B325" s="173"/>
      <c r="C325" s="174" t="s">
        <v>508</v>
      </c>
      <c r="D325" s="174" t="s">
        <v>158</v>
      </c>
      <c r="E325" s="175" t="s">
        <v>1961</v>
      </c>
      <c r="F325" s="176" t="s">
        <v>1962</v>
      </c>
      <c r="G325" s="177" t="s">
        <v>384</v>
      </c>
      <c r="H325" s="178">
        <v>2</v>
      </c>
      <c r="I325" s="179"/>
      <c r="J325" s="180">
        <f>ROUND(I325*H325,2)</f>
        <v>0</v>
      </c>
      <c r="K325" s="176" t="s">
        <v>162</v>
      </c>
      <c r="L325" s="40"/>
      <c r="M325" s="181" t="s">
        <v>3</v>
      </c>
      <c r="N325" s="182" t="s">
        <v>45</v>
      </c>
      <c r="O325" s="73"/>
      <c r="P325" s="183">
        <f>O325*H325</f>
        <v>0</v>
      </c>
      <c r="Q325" s="183">
        <v>0</v>
      </c>
      <c r="R325" s="183">
        <f>Q325*H325</f>
        <v>0</v>
      </c>
      <c r="S325" s="183">
        <v>0</v>
      </c>
      <c r="T325" s="184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185" t="s">
        <v>163</v>
      </c>
      <c r="AT325" s="185" t="s">
        <v>158</v>
      </c>
      <c r="AU325" s="185" t="s">
        <v>22</v>
      </c>
      <c r="AY325" s="20" t="s">
        <v>156</v>
      </c>
      <c r="BE325" s="186">
        <f>IF(N325="základní",J325,0)</f>
        <v>0</v>
      </c>
      <c r="BF325" s="186">
        <f>IF(N325="snížená",J325,0)</f>
        <v>0</v>
      </c>
      <c r="BG325" s="186">
        <f>IF(N325="zákl. přenesená",J325,0)</f>
        <v>0</v>
      </c>
      <c r="BH325" s="186">
        <f>IF(N325="sníž. přenesená",J325,0)</f>
        <v>0</v>
      </c>
      <c r="BI325" s="186">
        <f>IF(N325="nulová",J325,0)</f>
        <v>0</v>
      </c>
      <c r="BJ325" s="20" t="s">
        <v>81</v>
      </c>
      <c r="BK325" s="186">
        <f>ROUND(I325*H325,2)</f>
        <v>0</v>
      </c>
      <c r="BL325" s="20" t="s">
        <v>163</v>
      </c>
      <c r="BM325" s="185" t="s">
        <v>1963</v>
      </c>
    </row>
    <row r="326" s="2" customFormat="1">
      <c r="A326" s="39"/>
      <c r="B326" s="40"/>
      <c r="C326" s="39"/>
      <c r="D326" s="187" t="s">
        <v>165</v>
      </c>
      <c r="E326" s="39"/>
      <c r="F326" s="188" t="s">
        <v>1964</v>
      </c>
      <c r="G326" s="39"/>
      <c r="H326" s="39"/>
      <c r="I326" s="189"/>
      <c r="J326" s="39"/>
      <c r="K326" s="39"/>
      <c r="L326" s="40"/>
      <c r="M326" s="190"/>
      <c r="N326" s="191"/>
      <c r="O326" s="73"/>
      <c r="P326" s="73"/>
      <c r="Q326" s="73"/>
      <c r="R326" s="73"/>
      <c r="S326" s="73"/>
      <c r="T326" s="74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20" t="s">
        <v>165</v>
      </c>
      <c r="AU326" s="20" t="s">
        <v>22</v>
      </c>
    </row>
    <row r="327" s="13" customFormat="1">
      <c r="A327" s="13"/>
      <c r="B327" s="192"/>
      <c r="C327" s="13"/>
      <c r="D327" s="193" t="s">
        <v>167</v>
      </c>
      <c r="E327" s="194" t="s">
        <v>3</v>
      </c>
      <c r="F327" s="195" t="s">
        <v>1965</v>
      </c>
      <c r="G327" s="13"/>
      <c r="H327" s="196">
        <v>2</v>
      </c>
      <c r="I327" s="197"/>
      <c r="J327" s="13"/>
      <c r="K327" s="13"/>
      <c r="L327" s="192"/>
      <c r="M327" s="198"/>
      <c r="N327" s="199"/>
      <c r="O327" s="199"/>
      <c r="P327" s="199"/>
      <c r="Q327" s="199"/>
      <c r="R327" s="199"/>
      <c r="S327" s="199"/>
      <c r="T327" s="200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194" t="s">
        <v>167</v>
      </c>
      <c r="AU327" s="194" t="s">
        <v>22</v>
      </c>
      <c r="AV327" s="13" t="s">
        <v>22</v>
      </c>
      <c r="AW327" s="13" t="s">
        <v>36</v>
      </c>
      <c r="AX327" s="13" t="s">
        <v>74</v>
      </c>
      <c r="AY327" s="194" t="s">
        <v>156</v>
      </c>
    </row>
    <row r="328" s="14" customFormat="1">
      <c r="A328" s="14"/>
      <c r="B328" s="201"/>
      <c r="C328" s="14"/>
      <c r="D328" s="193" t="s">
        <v>167</v>
      </c>
      <c r="E328" s="202" t="s">
        <v>3</v>
      </c>
      <c r="F328" s="203" t="s">
        <v>174</v>
      </c>
      <c r="G328" s="14"/>
      <c r="H328" s="204">
        <v>2</v>
      </c>
      <c r="I328" s="205"/>
      <c r="J328" s="14"/>
      <c r="K328" s="14"/>
      <c r="L328" s="201"/>
      <c r="M328" s="206"/>
      <c r="N328" s="207"/>
      <c r="O328" s="207"/>
      <c r="P328" s="207"/>
      <c r="Q328" s="207"/>
      <c r="R328" s="207"/>
      <c r="S328" s="207"/>
      <c r="T328" s="208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02" t="s">
        <v>167</v>
      </c>
      <c r="AU328" s="202" t="s">
        <v>22</v>
      </c>
      <c r="AV328" s="14" t="s">
        <v>163</v>
      </c>
      <c r="AW328" s="14" t="s">
        <v>36</v>
      </c>
      <c r="AX328" s="14" t="s">
        <v>81</v>
      </c>
      <c r="AY328" s="202" t="s">
        <v>156</v>
      </c>
    </row>
    <row r="329" s="2" customFormat="1" ht="16.5" customHeight="1">
      <c r="A329" s="39"/>
      <c r="B329" s="173"/>
      <c r="C329" s="217" t="s">
        <v>512</v>
      </c>
      <c r="D329" s="217" t="s">
        <v>249</v>
      </c>
      <c r="E329" s="218" t="s">
        <v>1966</v>
      </c>
      <c r="F329" s="219" t="s">
        <v>1967</v>
      </c>
      <c r="G329" s="220" t="s">
        <v>384</v>
      </c>
      <c r="H329" s="221">
        <v>2</v>
      </c>
      <c r="I329" s="222"/>
      <c r="J329" s="223">
        <f>ROUND(I329*H329,2)</f>
        <v>0</v>
      </c>
      <c r="K329" s="219" t="s">
        <v>3</v>
      </c>
      <c r="L329" s="224"/>
      <c r="M329" s="225" t="s">
        <v>3</v>
      </c>
      <c r="N329" s="226" t="s">
        <v>45</v>
      </c>
      <c r="O329" s="73"/>
      <c r="P329" s="183">
        <f>O329*H329</f>
        <v>0</v>
      </c>
      <c r="Q329" s="183">
        <v>0.00052999999999999998</v>
      </c>
      <c r="R329" s="183">
        <f>Q329*H329</f>
        <v>0.00106</v>
      </c>
      <c r="S329" s="183">
        <v>0</v>
      </c>
      <c r="T329" s="184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185" t="s">
        <v>202</v>
      </c>
      <c r="AT329" s="185" t="s">
        <v>249</v>
      </c>
      <c r="AU329" s="185" t="s">
        <v>22</v>
      </c>
      <c r="AY329" s="20" t="s">
        <v>156</v>
      </c>
      <c r="BE329" s="186">
        <f>IF(N329="základní",J329,0)</f>
        <v>0</v>
      </c>
      <c r="BF329" s="186">
        <f>IF(N329="snížená",J329,0)</f>
        <v>0</v>
      </c>
      <c r="BG329" s="186">
        <f>IF(N329="zákl. přenesená",J329,0)</f>
        <v>0</v>
      </c>
      <c r="BH329" s="186">
        <f>IF(N329="sníž. přenesená",J329,0)</f>
        <v>0</v>
      </c>
      <c r="BI329" s="186">
        <f>IF(N329="nulová",J329,0)</f>
        <v>0</v>
      </c>
      <c r="BJ329" s="20" t="s">
        <v>81</v>
      </c>
      <c r="BK329" s="186">
        <f>ROUND(I329*H329,2)</f>
        <v>0</v>
      </c>
      <c r="BL329" s="20" t="s">
        <v>163</v>
      </c>
      <c r="BM329" s="185" t="s">
        <v>1968</v>
      </c>
    </row>
    <row r="330" s="2" customFormat="1" ht="24.15" customHeight="1">
      <c r="A330" s="39"/>
      <c r="B330" s="173"/>
      <c r="C330" s="174" t="s">
        <v>516</v>
      </c>
      <c r="D330" s="174" t="s">
        <v>158</v>
      </c>
      <c r="E330" s="175" t="s">
        <v>1969</v>
      </c>
      <c r="F330" s="176" t="s">
        <v>1970</v>
      </c>
      <c r="G330" s="177" t="s">
        <v>384</v>
      </c>
      <c r="H330" s="178">
        <v>18</v>
      </c>
      <c r="I330" s="179"/>
      <c r="J330" s="180">
        <f>ROUND(I330*H330,2)</f>
        <v>0</v>
      </c>
      <c r="K330" s="176" t="s">
        <v>162</v>
      </c>
      <c r="L330" s="40"/>
      <c r="M330" s="181" t="s">
        <v>3</v>
      </c>
      <c r="N330" s="182" t="s">
        <v>45</v>
      </c>
      <c r="O330" s="73"/>
      <c r="P330" s="183">
        <f>O330*H330</f>
        <v>0</v>
      </c>
      <c r="Q330" s="183">
        <v>0</v>
      </c>
      <c r="R330" s="183">
        <f>Q330*H330</f>
        <v>0</v>
      </c>
      <c r="S330" s="183">
        <v>0</v>
      </c>
      <c r="T330" s="184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185" t="s">
        <v>163</v>
      </c>
      <c r="AT330" s="185" t="s">
        <v>158</v>
      </c>
      <c r="AU330" s="185" t="s">
        <v>22</v>
      </c>
      <c r="AY330" s="20" t="s">
        <v>156</v>
      </c>
      <c r="BE330" s="186">
        <f>IF(N330="základní",J330,0)</f>
        <v>0</v>
      </c>
      <c r="BF330" s="186">
        <f>IF(N330="snížená",J330,0)</f>
        <v>0</v>
      </c>
      <c r="BG330" s="186">
        <f>IF(N330="zákl. přenesená",J330,0)</f>
        <v>0</v>
      </c>
      <c r="BH330" s="186">
        <f>IF(N330="sníž. přenesená",J330,0)</f>
        <v>0</v>
      </c>
      <c r="BI330" s="186">
        <f>IF(N330="nulová",J330,0)</f>
        <v>0</v>
      </c>
      <c r="BJ330" s="20" t="s">
        <v>81</v>
      </c>
      <c r="BK330" s="186">
        <f>ROUND(I330*H330,2)</f>
        <v>0</v>
      </c>
      <c r="BL330" s="20" t="s">
        <v>163</v>
      </c>
      <c r="BM330" s="185" t="s">
        <v>1971</v>
      </c>
    </row>
    <row r="331" s="2" customFormat="1">
      <c r="A331" s="39"/>
      <c r="B331" s="40"/>
      <c r="C331" s="39"/>
      <c r="D331" s="187" t="s">
        <v>165</v>
      </c>
      <c r="E331" s="39"/>
      <c r="F331" s="188" t="s">
        <v>1972</v>
      </c>
      <c r="G331" s="39"/>
      <c r="H331" s="39"/>
      <c r="I331" s="189"/>
      <c r="J331" s="39"/>
      <c r="K331" s="39"/>
      <c r="L331" s="40"/>
      <c r="M331" s="190"/>
      <c r="N331" s="191"/>
      <c r="O331" s="73"/>
      <c r="P331" s="73"/>
      <c r="Q331" s="73"/>
      <c r="R331" s="73"/>
      <c r="S331" s="73"/>
      <c r="T331" s="74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20" t="s">
        <v>165</v>
      </c>
      <c r="AU331" s="20" t="s">
        <v>22</v>
      </c>
    </row>
    <row r="332" s="13" customFormat="1">
      <c r="A332" s="13"/>
      <c r="B332" s="192"/>
      <c r="C332" s="13"/>
      <c r="D332" s="193" t="s">
        <v>167</v>
      </c>
      <c r="E332" s="194" t="s">
        <v>3</v>
      </c>
      <c r="F332" s="195" t="s">
        <v>1973</v>
      </c>
      <c r="G332" s="13"/>
      <c r="H332" s="196">
        <v>18</v>
      </c>
      <c r="I332" s="197"/>
      <c r="J332" s="13"/>
      <c r="K332" s="13"/>
      <c r="L332" s="192"/>
      <c r="M332" s="198"/>
      <c r="N332" s="199"/>
      <c r="O332" s="199"/>
      <c r="P332" s="199"/>
      <c r="Q332" s="199"/>
      <c r="R332" s="199"/>
      <c r="S332" s="199"/>
      <c r="T332" s="200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194" t="s">
        <v>167</v>
      </c>
      <c r="AU332" s="194" t="s">
        <v>22</v>
      </c>
      <c r="AV332" s="13" t="s">
        <v>22</v>
      </c>
      <c r="AW332" s="13" t="s">
        <v>36</v>
      </c>
      <c r="AX332" s="13" t="s">
        <v>74</v>
      </c>
      <c r="AY332" s="194" t="s">
        <v>156</v>
      </c>
    </row>
    <row r="333" s="14" customFormat="1">
      <c r="A333" s="14"/>
      <c r="B333" s="201"/>
      <c r="C333" s="14"/>
      <c r="D333" s="193" t="s">
        <v>167</v>
      </c>
      <c r="E333" s="202" t="s">
        <v>3</v>
      </c>
      <c r="F333" s="203" t="s">
        <v>174</v>
      </c>
      <c r="G333" s="14"/>
      <c r="H333" s="204">
        <v>18</v>
      </c>
      <c r="I333" s="205"/>
      <c r="J333" s="14"/>
      <c r="K333" s="14"/>
      <c r="L333" s="201"/>
      <c r="M333" s="206"/>
      <c r="N333" s="207"/>
      <c r="O333" s="207"/>
      <c r="P333" s="207"/>
      <c r="Q333" s="207"/>
      <c r="R333" s="207"/>
      <c r="S333" s="207"/>
      <c r="T333" s="208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02" t="s">
        <v>167</v>
      </c>
      <c r="AU333" s="202" t="s">
        <v>22</v>
      </c>
      <c r="AV333" s="14" t="s">
        <v>163</v>
      </c>
      <c r="AW333" s="14" t="s">
        <v>36</v>
      </c>
      <c r="AX333" s="14" t="s">
        <v>81</v>
      </c>
      <c r="AY333" s="202" t="s">
        <v>156</v>
      </c>
    </row>
    <row r="334" s="2" customFormat="1" ht="16.5" customHeight="1">
      <c r="A334" s="39"/>
      <c r="B334" s="173"/>
      <c r="C334" s="217" t="s">
        <v>521</v>
      </c>
      <c r="D334" s="217" t="s">
        <v>249</v>
      </c>
      <c r="E334" s="218" t="s">
        <v>1974</v>
      </c>
      <c r="F334" s="219" t="s">
        <v>1975</v>
      </c>
      <c r="G334" s="220" t="s">
        <v>384</v>
      </c>
      <c r="H334" s="221">
        <v>6</v>
      </c>
      <c r="I334" s="222"/>
      <c r="J334" s="223">
        <f>ROUND(I334*H334,2)</f>
        <v>0</v>
      </c>
      <c r="K334" s="219" t="s">
        <v>3</v>
      </c>
      <c r="L334" s="224"/>
      <c r="M334" s="225" t="s">
        <v>3</v>
      </c>
      <c r="N334" s="226" t="s">
        <v>45</v>
      </c>
      <c r="O334" s="73"/>
      <c r="P334" s="183">
        <f>O334*H334</f>
        <v>0</v>
      </c>
      <c r="Q334" s="183">
        <v>0.00051000000000000004</v>
      </c>
      <c r="R334" s="183">
        <f>Q334*H334</f>
        <v>0.0030600000000000002</v>
      </c>
      <c r="S334" s="183">
        <v>0</v>
      </c>
      <c r="T334" s="184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185" t="s">
        <v>202</v>
      </c>
      <c r="AT334" s="185" t="s">
        <v>249</v>
      </c>
      <c r="AU334" s="185" t="s">
        <v>22</v>
      </c>
      <c r="AY334" s="20" t="s">
        <v>156</v>
      </c>
      <c r="BE334" s="186">
        <f>IF(N334="základní",J334,0)</f>
        <v>0</v>
      </c>
      <c r="BF334" s="186">
        <f>IF(N334="snížená",J334,0)</f>
        <v>0</v>
      </c>
      <c r="BG334" s="186">
        <f>IF(N334="zákl. přenesená",J334,0)</f>
        <v>0</v>
      </c>
      <c r="BH334" s="186">
        <f>IF(N334="sníž. přenesená",J334,0)</f>
        <v>0</v>
      </c>
      <c r="BI334" s="186">
        <f>IF(N334="nulová",J334,0)</f>
        <v>0</v>
      </c>
      <c r="BJ334" s="20" t="s">
        <v>81</v>
      </c>
      <c r="BK334" s="186">
        <f>ROUND(I334*H334,2)</f>
        <v>0</v>
      </c>
      <c r="BL334" s="20" t="s">
        <v>163</v>
      </c>
      <c r="BM334" s="185" t="s">
        <v>1976</v>
      </c>
    </row>
    <row r="335" s="2" customFormat="1" ht="16.5" customHeight="1">
      <c r="A335" s="39"/>
      <c r="B335" s="173"/>
      <c r="C335" s="217" t="s">
        <v>526</v>
      </c>
      <c r="D335" s="217" t="s">
        <v>249</v>
      </c>
      <c r="E335" s="218" t="s">
        <v>1977</v>
      </c>
      <c r="F335" s="219" t="s">
        <v>1978</v>
      </c>
      <c r="G335" s="220" t="s">
        <v>384</v>
      </c>
      <c r="H335" s="221">
        <v>12</v>
      </c>
      <c r="I335" s="222"/>
      <c r="J335" s="223">
        <f>ROUND(I335*H335,2)</f>
        <v>0</v>
      </c>
      <c r="K335" s="219" t="s">
        <v>3</v>
      </c>
      <c r="L335" s="224"/>
      <c r="M335" s="225" t="s">
        <v>3</v>
      </c>
      <c r="N335" s="226" t="s">
        <v>45</v>
      </c>
      <c r="O335" s="73"/>
      <c r="P335" s="183">
        <f>O335*H335</f>
        <v>0</v>
      </c>
      <c r="Q335" s="183">
        <v>0.00032000000000000003</v>
      </c>
      <c r="R335" s="183">
        <f>Q335*H335</f>
        <v>0.0038400000000000005</v>
      </c>
      <c r="S335" s="183">
        <v>0</v>
      </c>
      <c r="T335" s="184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185" t="s">
        <v>202</v>
      </c>
      <c r="AT335" s="185" t="s">
        <v>249</v>
      </c>
      <c r="AU335" s="185" t="s">
        <v>22</v>
      </c>
      <c r="AY335" s="20" t="s">
        <v>156</v>
      </c>
      <c r="BE335" s="186">
        <f>IF(N335="základní",J335,0)</f>
        <v>0</v>
      </c>
      <c r="BF335" s="186">
        <f>IF(N335="snížená",J335,0)</f>
        <v>0</v>
      </c>
      <c r="BG335" s="186">
        <f>IF(N335="zákl. přenesená",J335,0)</f>
        <v>0</v>
      </c>
      <c r="BH335" s="186">
        <f>IF(N335="sníž. přenesená",J335,0)</f>
        <v>0</v>
      </c>
      <c r="BI335" s="186">
        <f>IF(N335="nulová",J335,0)</f>
        <v>0</v>
      </c>
      <c r="BJ335" s="20" t="s">
        <v>81</v>
      </c>
      <c r="BK335" s="186">
        <f>ROUND(I335*H335,2)</f>
        <v>0</v>
      </c>
      <c r="BL335" s="20" t="s">
        <v>163</v>
      </c>
      <c r="BM335" s="185" t="s">
        <v>1979</v>
      </c>
    </row>
    <row r="336" s="13" customFormat="1">
      <c r="A336" s="13"/>
      <c r="B336" s="192"/>
      <c r="C336" s="13"/>
      <c r="D336" s="193" t="s">
        <v>167</v>
      </c>
      <c r="E336" s="194" t="s">
        <v>3</v>
      </c>
      <c r="F336" s="195" t="s">
        <v>1980</v>
      </c>
      <c r="G336" s="13"/>
      <c r="H336" s="196">
        <v>12</v>
      </c>
      <c r="I336" s="197"/>
      <c r="J336" s="13"/>
      <c r="K336" s="13"/>
      <c r="L336" s="192"/>
      <c r="M336" s="198"/>
      <c r="N336" s="199"/>
      <c r="O336" s="199"/>
      <c r="P336" s="199"/>
      <c r="Q336" s="199"/>
      <c r="R336" s="199"/>
      <c r="S336" s="199"/>
      <c r="T336" s="200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194" t="s">
        <v>167</v>
      </c>
      <c r="AU336" s="194" t="s">
        <v>22</v>
      </c>
      <c r="AV336" s="13" t="s">
        <v>22</v>
      </c>
      <c r="AW336" s="13" t="s">
        <v>36</v>
      </c>
      <c r="AX336" s="13" t="s">
        <v>74</v>
      </c>
      <c r="AY336" s="194" t="s">
        <v>156</v>
      </c>
    </row>
    <row r="337" s="14" customFormat="1">
      <c r="A337" s="14"/>
      <c r="B337" s="201"/>
      <c r="C337" s="14"/>
      <c r="D337" s="193" t="s">
        <v>167</v>
      </c>
      <c r="E337" s="202" t="s">
        <v>3</v>
      </c>
      <c r="F337" s="203" t="s">
        <v>174</v>
      </c>
      <c r="G337" s="14"/>
      <c r="H337" s="204">
        <v>12</v>
      </c>
      <c r="I337" s="205"/>
      <c r="J337" s="14"/>
      <c r="K337" s="14"/>
      <c r="L337" s="201"/>
      <c r="M337" s="206"/>
      <c r="N337" s="207"/>
      <c r="O337" s="207"/>
      <c r="P337" s="207"/>
      <c r="Q337" s="207"/>
      <c r="R337" s="207"/>
      <c r="S337" s="207"/>
      <c r="T337" s="208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02" t="s">
        <v>167</v>
      </c>
      <c r="AU337" s="202" t="s">
        <v>22</v>
      </c>
      <c r="AV337" s="14" t="s">
        <v>163</v>
      </c>
      <c r="AW337" s="14" t="s">
        <v>36</v>
      </c>
      <c r="AX337" s="14" t="s">
        <v>81</v>
      </c>
      <c r="AY337" s="202" t="s">
        <v>156</v>
      </c>
    </row>
    <row r="338" s="2" customFormat="1" ht="24.15" customHeight="1">
      <c r="A338" s="39"/>
      <c r="B338" s="173"/>
      <c r="C338" s="174" t="s">
        <v>530</v>
      </c>
      <c r="D338" s="174" t="s">
        <v>158</v>
      </c>
      <c r="E338" s="175" t="s">
        <v>1981</v>
      </c>
      <c r="F338" s="176" t="s">
        <v>1982</v>
      </c>
      <c r="G338" s="177" t="s">
        <v>384</v>
      </c>
      <c r="H338" s="178">
        <v>6</v>
      </c>
      <c r="I338" s="179"/>
      <c r="J338" s="180">
        <f>ROUND(I338*H338,2)</f>
        <v>0</v>
      </c>
      <c r="K338" s="176" t="s">
        <v>162</v>
      </c>
      <c r="L338" s="40"/>
      <c r="M338" s="181" t="s">
        <v>3</v>
      </c>
      <c r="N338" s="182" t="s">
        <v>45</v>
      </c>
      <c r="O338" s="73"/>
      <c r="P338" s="183">
        <f>O338*H338</f>
        <v>0</v>
      </c>
      <c r="Q338" s="183">
        <v>0</v>
      </c>
      <c r="R338" s="183">
        <f>Q338*H338</f>
        <v>0</v>
      </c>
      <c r="S338" s="183">
        <v>0</v>
      </c>
      <c r="T338" s="184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185" t="s">
        <v>163</v>
      </c>
      <c r="AT338" s="185" t="s">
        <v>158</v>
      </c>
      <c r="AU338" s="185" t="s">
        <v>22</v>
      </c>
      <c r="AY338" s="20" t="s">
        <v>156</v>
      </c>
      <c r="BE338" s="186">
        <f>IF(N338="základní",J338,0)</f>
        <v>0</v>
      </c>
      <c r="BF338" s="186">
        <f>IF(N338="snížená",J338,0)</f>
        <v>0</v>
      </c>
      <c r="BG338" s="186">
        <f>IF(N338="zákl. přenesená",J338,0)</f>
        <v>0</v>
      </c>
      <c r="BH338" s="186">
        <f>IF(N338="sníž. přenesená",J338,0)</f>
        <v>0</v>
      </c>
      <c r="BI338" s="186">
        <f>IF(N338="nulová",J338,0)</f>
        <v>0</v>
      </c>
      <c r="BJ338" s="20" t="s">
        <v>81</v>
      </c>
      <c r="BK338" s="186">
        <f>ROUND(I338*H338,2)</f>
        <v>0</v>
      </c>
      <c r="BL338" s="20" t="s">
        <v>163</v>
      </c>
      <c r="BM338" s="185" t="s">
        <v>1983</v>
      </c>
    </row>
    <row r="339" s="2" customFormat="1">
      <c r="A339" s="39"/>
      <c r="B339" s="40"/>
      <c r="C339" s="39"/>
      <c r="D339" s="187" t="s">
        <v>165</v>
      </c>
      <c r="E339" s="39"/>
      <c r="F339" s="188" t="s">
        <v>1984</v>
      </c>
      <c r="G339" s="39"/>
      <c r="H339" s="39"/>
      <c r="I339" s="189"/>
      <c r="J339" s="39"/>
      <c r="K339" s="39"/>
      <c r="L339" s="40"/>
      <c r="M339" s="190"/>
      <c r="N339" s="191"/>
      <c r="O339" s="73"/>
      <c r="P339" s="73"/>
      <c r="Q339" s="73"/>
      <c r="R339" s="73"/>
      <c r="S339" s="73"/>
      <c r="T339" s="74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20" t="s">
        <v>165</v>
      </c>
      <c r="AU339" s="20" t="s">
        <v>22</v>
      </c>
    </row>
    <row r="340" s="13" customFormat="1">
      <c r="A340" s="13"/>
      <c r="B340" s="192"/>
      <c r="C340" s="13"/>
      <c r="D340" s="193" t="s">
        <v>167</v>
      </c>
      <c r="E340" s="194" t="s">
        <v>3</v>
      </c>
      <c r="F340" s="195" t="s">
        <v>1985</v>
      </c>
      <c r="G340" s="13"/>
      <c r="H340" s="196">
        <v>6</v>
      </c>
      <c r="I340" s="197"/>
      <c r="J340" s="13"/>
      <c r="K340" s="13"/>
      <c r="L340" s="192"/>
      <c r="M340" s="198"/>
      <c r="N340" s="199"/>
      <c r="O340" s="199"/>
      <c r="P340" s="199"/>
      <c r="Q340" s="199"/>
      <c r="R340" s="199"/>
      <c r="S340" s="199"/>
      <c r="T340" s="200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194" t="s">
        <v>167</v>
      </c>
      <c r="AU340" s="194" t="s">
        <v>22</v>
      </c>
      <c r="AV340" s="13" t="s">
        <v>22</v>
      </c>
      <c r="AW340" s="13" t="s">
        <v>36</v>
      </c>
      <c r="AX340" s="13" t="s">
        <v>74</v>
      </c>
      <c r="AY340" s="194" t="s">
        <v>156</v>
      </c>
    </row>
    <row r="341" s="14" customFormat="1">
      <c r="A341" s="14"/>
      <c r="B341" s="201"/>
      <c r="C341" s="14"/>
      <c r="D341" s="193" t="s">
        <v>167</v>
      </c>
      <c r="E341" s="202" t="s">
        <v>3</v>
      </c>
      <c r="F341" s="203" t="s">
        <v>174</v>
      </c>
      <c r="G341" s="14"/>
      <c r="H341" s="204">
        <v>6</v>
      </c>
      <c r="I341" s="205"/>
      <c r="J341" s="14"/>
      <c r="K341" s="14"/>
      <c r="L341" s="201"/>
      <c r="M341" s="206"/>
      <c r="N341" s="207"/>
      <c r="O341" s="207"/>
      <c r="P341" s="207"/>
      <c r="Q341" s="207"/>
      <c r="R341" s="207"/>
      <c r="S341" s="207"/>
      <c r="T341" s="208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02" t="s">
        <v>167</v>
      </c>
      <c r="AU341" s="202" t="s">
        <v>22</v>
      </c>
      <c r="AV341" s="14" t="s">
        <v>163</v>
      </c>
      <c r="AW341" s="14" t="s">
        <v>36</v>
      </c>
      <c r="AX341" s="14" t="s">
        <v>81</v>
      </c>
      <c r="AY341" s="202" t="s">
        <v>156</v>
      </c>
    </row>
    <row r="342" s="2" customFormat="1" ht="16.5" customHeight="1">
      <c r="A342" s="39"/>
      <c r="B342" s="173"/>
      <c r="C342" s="217" t="s">
        <v>534</v>
      </c>
      <c r="D342" s="217" t="s">
        <v>249</v>
      </c>
      <c r="E342" s="218" t="s">
        <v>1986</v>
      </c>
      <c r="F342" s="219" t="s">
        <v>1987</v>
      </c>
      <c r="G342" s="220" t="s">
        <v>384</v>
      </c>
      <c r="H342" s="221">
        <v>6</v>
      </c>
      <c r="I342" s="222"/>
      <c r="J342" s="223">
        <f>ROUND(I342*H342,2)</f>
        <v>0</v>
      </c>
      <c r="K342" s="219" t="s">
        <v>3</v>
      </c>
      <c r="L342" s="224"/>
      <c r="M342" s="225" t="s">
        <v>3</v>
      </c>
      <c r="N342" s="226" t="s">
        <v>45</v>
      </c>
      <c r="O342" s="73"/>
      <c r="P342" s="183">
        <f>O342*H342</f>
        <v>0</v>
      </c>
      <c r="Q342" s="183">
        <v>0.00055999999999999995</v>
      </c>
      <c r="R342" s="183">
        <f>Q342*H342</f>
        <v>0.0033599999999999997</v>
      </c>
      <c r="S342" s="183">
        <v>0</v>
      </c>
      <c r="T342" s="184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185" t="s">
        <v>202</v>
      </c>
      <c r="AT342" s="185" t="s">
        <v>249</v>
      </c>
      <c r="AU342" s="185" t="s">
        <v>22</v>
      </c>
      <c r="AY342" s="20" t="s">
        <v>156</v>
      </c>
      <c r="BE342" s="186">
        <f>IF(N342="základní",J342,0)</f>
        <v>0</v>
      </c>
      <c r="BF342" s="186">
        <f>IF(N342="snížená",J342,0)</f>
        <v>0</v>
      </c>
      <c r="BG342" s="186">
        <f>IF(N342="zákl. přenesená",J342,0)</f>
        <v>0</v>
      </c>
      <c r="BH342" s="186">
        <f>IF(N342="sníž. přenesená",J342,0)</f>
        <v>0</v>
      </c>
      <c r="BI342" s="186">
        <f>IF(N342="nulová",J342,0)</f>
        <v>0</v>
      </c>
      <c r="BJ342" s="20" t="s">
        <v>81</v>
      </c>
      <c r="BK342" s="186">
        <f>ROUND(I342*H342,2)</f>
        <v>0</v>
      </c>
      <c r="BL342" s="20" t="s">
        <v>163</v>
      </c>
      <c r="BM342" s="185" t="s">
        <v>1988</v>
      </c>
    </row>
    <row r="343" s="2" customFormat="1" ht="24.15" customHeight="1">
      <c r="A343" s="39"/>
      <c r="B343" s="173"/>
      <c r="C343" s="174" t="s">
        <v>539</v>
      </c>
      <c r="D343" s="174" t="s">
        <v>158</v>
      </c>
      <c r="E343" s="175" t="s">
        <v>1989</v>
      </c>
      <c r="F343" s="176" t="s">
        <v>1990</v>
      </c>
      <c r="G343" s="177" t="s">
        <v>384</v>
      </c>
      <c r="H343" s="178">
        <v>60</v>
      </c>
      <c r="I343" s="179"/>
      <c r="J343" s="180">
        <f>ROUND(I343*H343,2)</f>
        <v>0</v>
      </c>
      <c r="K343" s="176" t="s">
        <v>162</v>
      </c>
      <c r="L343" s="40"/>
      <c r="M343" s="181" t="s">
        <v>3</v>
      </c>
      <c r="N343" s="182" t="s">
        <v>45</v>
      </c>
      <c r="O343" s="73"/>
      <c r="P343" s="183">
        <f>O343*H343</f>
        <v>0</v>
      </c>
      <c r="Q343" s="183">
        <v>0</v>
      </c>
      <c r="R343" s="183">
        <f>Q343*H343</f>
        <v>0</v>
      </c>
      <c r="S343" s="183">
        <v>0</v>
      </c>
      <c r="T343" s="184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185" t="s">
        <v>163</v>
      </c>
      <c r="AT343" s="185" t="s">
        <v>158</v>
      </c>
      <c r="AU343" s="185" t="s">
        <v>22</v>
      </c>
      <c r="AY343" s="20" t="s">
        <v>156</v>
      </c>
      <c r="BE343" s="186">
        <f>IF(N343="základní",J343,0)</f>
        <v>0</v>
      </c>
      <c r="BF343" s="186">
        <f>IF(N343="snížená",J343,0)</f>
        <v>0</v>
      </c>
      <c r="BG343" s="186">
        <f>IF(N343="zákl. přenesená",J343,0)</f>
        <v>0</v>
      </c>
      <c r="BH343" s="186">
        <f>IF(N343="sníž. přenesená",J343,0)</f>
        <v>0</v>
      </c>
      <c r="BI343" s="186">
        <f>IF(N343="nulová",J343,0)</f>
        <v>0</v>
      </c>
      <c r="BJ343" s="20" t="s">
        <v>81</v>
      </c>
      <c r="BK343" s="186">
        <f>ROUND(I343*H343,2)</f>
        <v>0</v>
      </c>
      <c r="BL343" s="20" t="s">
        <v>163</v>
      </c>
      <c r="BM343" s="185" t="s">
        <v>1991</v>
      </c>
    </row>
    <row r="344" s="2" customFormat="1">
      <c r="A344" s="39"/>
      <c r="B344" s="40"/>
      <c r="C344" s="39"/>
      <c r="D344" s="187" t="s">
        <v>165</v>
      </c>
      <c r="E344" s="39"/>
      <c r="F344" s="188" t="s">
        <v>1992</v>
      </c>
      <c r="G344" s="39"/>
      <c r="H344" s="39"/>
      <c r="I344" s="189"/>
      <c r="J344" s="39"/>
      <c r="K344" s="39"/>
      <c r="L344" s="40"/>
      <c r="M344" s="190"/>
      <c r="N344" s="191"/>
      <c r="O344" s="73"/>
      <c r="P344" s="73"/>
      <c r="Q344" s="73"/>
      <c r="R344" s="73"/>
      <c r="S344" s="73"/>
      <c r="T344" s="74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T344" s="20" t="s">
        <v>165</v>
      </c>
      <c r="AU344" s="20" t="s">
        <v>22</v>
      </c>
    </row>
    <row r="345" s="13" customFormat="1">
      <c r="A345" s="13"/>
      <c r="B345" s="192"/>
      <c r="C345" s="13"/>
      <c r="D345" s="193" t="s">
        <v>167</v>
      </c>
      <c r="E345" s="194" t="s">
        <v>3</v>
      </c>
      <c r="F345" s="195" t="s">
        <v>1993</v>
      </c>
      <c r="G345" s="13"/>
      <c r="H345" s="196">
        <v>30</v>
      </c>
      <c r="I345" s="197"/>
      <c r="J345" s="13"/>
      <c r="K345" s="13"/>
      <c r="L345" s="192"/>
      <c r="M345" s="198"/>
      <c r="N345" s="199"/>
      <c r="O345" s="199"/>
      <c r="P345" s="199"/>
      <c r="Q345" s="199"/>
      <c r="R345" s="199"/>
      <c r="S345" s="199"/>
      <c r="T345" s="200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194" t="s">
        <v>167</v>
      </c>
      <c r="AU345" s="194" t="s">
        <v>22</v>
      </c>
      <c r="AV345" s="13" t="s">
        <v>22</v>
      </c>
      <c r="AW345" s="13" t="s">
        <v>36</v>
      </c>
      <c r="AX345" s="13" t="s">
        <v>74</v>
      </c>
      <c r="AY345" s="194" t="s">
        <v>156</v>
      </c>
    </row>
    <row r="346" s="13" customFormat="1">
      <c r="A346" s="13"/>
      <c r="B346" s="192"/>
      <c r="C346" s="13"/>
      <c r="D346" s="193" t="s">
        <v>167</v>
      </c>
      <c r="E346" s="194" t="s">
        <v>3</v>
      </c>
      <c r="F346" s="195" t="s">
        <v>1994</v>
      </c>
      <c r="G346" s="13"/>
      <c r="H346" s="196">
        <v>30</v>
      </c>
      <c r="I346" s="197"/>
      <c r="J346" s="13"/>
      <c r="K346" s="13"/>
      <c r="L346" s="192"/>
      <c r="M346" s="198"/>
      <c r="N346" s="199"/>
      <c r="O346" s="199"/>
      <c r="P346" s="199"/>
      <c r="Q346" s="199"/>
      <c r="R346" s="199"/>
      <c r="S346" s="199"/>
      <c r="T346" s="200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194" t="s">
        <v>167</v>
      </c>
      <c r="AU346" s="194" t="s">
        <v>22</v>
      </c>
      <c r="AV346" s="13" t="s">
        <v>22</v>
      </c>
      <c r="AW346" s="13" t="s">
        <v>36</v>
      </c>
      <c r="AX346" s="13" t="s">
        <v>74</v>
      </c>
      <c r="AY346" s="194" t="s">
        <v>156</v>
      </c>
    </row>
    <row r="347" s="14" customFormat="1">
      <c r="A347" s="14"/>
      <c r="B347" s="201"/>
      <c r="C347" s="14"/>
      <c r="D347" s="193" t="s">
        <v>167</v>
      </c>
      <c r="E347" s="202" t="s">
        <v>3</v>
      </c>
      <c r="F347" s="203" t="s">
        <v>174</v>
      </c>
      <c r="G347" s="14"/>
      <c r="H347" s="204">
        <v>60</v>
      </c>
      <c r="I347" s="205"/>
      <c r="J347" s="14"/>
      <c r="K347" s="14"/>
      <c r="L347" s="201"/>
      <c r="M347" s="206"/>
      <c r="N347" s="207"/>
      <c r="O347" s="207"/>
      <c r="P347" s="207"/>
      <c r="Q347" s="207"/>
      <c r="R347" s="207"/>
      <c r="S347" s="207"/>
      <c r="T347" s="208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02" t="s">
        <v>167</v>
      </c>
      <c r="AU347" s="202" t="s">
        <v>22</v>
      </c>
      <c r="AV347" s="14" t="s">
        <v>163</v>
      </c>
      <c r="AW347" s="14" t="s">
        <v>36</v>
      </c>
      <c r="AX347" s="14" t="s">
        <v>81</v>
      </c>
      <c r="AY347" s="202" t="s">
        <v>156</v>
      </c>
    </row>
    <row r="348" s="2" customFormat="1" ht="16.5" customHeight="1">
      <c r="A348" s="39"/>
      <c r="B348" s="173"/>
      <c r="C348" s="217" t="s">
        <v>544</v>
      </c>
      <c r="D348" s="217" t="s">
        <v>249</v>
      </c>
      <c r="E348" s="218" t="s">
        <v>805</v>
      </c>
      <c r="F348" s="219" t="s">
        <v>806</v>
      </c>
      <c r="G348" s="220" t="s">
        <v>384</v>
      </c>
      <c r="H348" s="221">
        <v>30</v>
      </c>
      <c r="I348" s="222"/>
      <c r="J348" s="223">
        <f>ROUND(I348*H348,2)</f>
        <v>0</v>
      </c>
      <c r="K348" s="219" t="s">
        <v>3</v>
      </c>
      <c r="L348" s="224"/>
      <c r="M348" s="225" t="s">
        <v>3</v>
      </c>
      <c r="N348" s="226" t="s">
        <v>45</v>
      </c>
      <c r="O348" s="73"/>
      <c r="P348" s="183">
        <f>O348*H348</f>
        <v>0</v>
      </c>
      <c r="Q348" s="183">
        <v>0.00046000000000000001</v>
      </c>
      <c r="R348" s="183">
        <f>Q348*H348</f>
        <v>0.0138</v>
      </c>
      <c r="S348" s="183">
        <v>0</v>
      </c>
      <c r="T348" s="184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185" t="s">
        <v>202</v>
      </c>
      <c r="AT348" s="185" t="s">
        <v>249</v>
      </c>
      <c r="AU348" s="185" t="s">
        <v>22</v>
      </c>
      <c r="AY348" s="20" t="s">
        <v>156</v>
      </c>
      <c r="BE348" s="186">
        <f>IF(N348="základní",J348,0)</f>
        <v>0</v>
      </c>
      <c r="BF348" s="186">
        <f>IF(N348="snížená",J348,0)</f>
        <v>0</v>
      </c>
      <c r="BG348" s="186">
        <f>IF(N348="zákl. přenesená",J348,0)</f>
        <v>0</v>
      </c>
      <c r="BH348" s="186">
        <f>IF(N348="sníž. přenesená",J348,0)</f>
        <v>0</v>
      </c>
      <c r="BI348" s="186">
        <f>IF(N348="nulová",J348,0)</f>
        <v>0</v>
      </c>
      <c r="BJ348" s="20" t="s">
        <v>81</v>
      </c>
      <c r="BK348" s="186">
        <f>ROUND(I348*H348,2)</f>
        <v>0</v>
      </c>
      <c r="BL348" s="20" t="s">
        <v>163</v>
      </c>
      <c r="BM348" s="185" t="s">
        <v>1995</v>
      </c>
    </row>
    <row r="349" s="13" customFormat="1">
      <c r="A349" s="13"/>
      <c r="B349" s="192"/>
      <c r="C349" s="13"/>
      <c r="D349" s="193" t="s">
        <v>167</v>
      </c>
      <c r="E349" s="194" t="s">
        <v>3</v>
      </c>
      <c r="F349" s="195" t="s">
        <v>1996</v>
      </c>
      <c r="G349" s="13"/>
      <c r="H349" s="196">
        <v>30</v>
      </c>
      <c r="I349" s="197"/>
      <c r="J349" s="13"/>
      <c r="K349" s="13"/>
      <c r="L349" s="192"/>
      <c r="M349" s="198"/>
      <c r="N349" s="199"/>
      <c r="O349" s="199"/>
      <c r="P349" s="199"/>
      <c r="Q349" s="199"/>
      <c r="R349" s="199"/>
      <c r="S349" s="199"/>
      <c r="T349" s="200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194" t="s">
        <v>167</v>
      </c>
      <c r="AU349" s="194" t="s">
        <v>22</v>
      </c>
      <c r="AV349" s="13" t="s">
        <v>22</v>
      </c>
      <c r="AW349" s="13" t="s">
        <v>36</v>
      </c>
      <c r="AX349" s="13" t="s">
        <v>74</v>
      </c>
      <c r="AY349" s="194" t="s">
        <v>156</v>
      </c>
    </row>
    <row r="350" s="14" customFormat="1">
      <c r="A350" s="14"/>
      <c r="B350" s="201"/>
      <c r="C350" s="14"/>
      <c r="D350" s="193" t="s">
        <v>167</v>
      </c>
      <c r="E350" s="202" t="s">
        <v>3</v>
      </c>
      <c r="F350" s="203" t="s">
        <v>174</v>
      </c>
      <c r="G350" s="14"/>
      <c r="H350" s="204">
        <v>30</v>
      </c>
      <c r="I350" s="205"/>
      <c r="J350" s="14"/>
      <c r="K350" s="14"/>
      <c r="L350" s="201"/>
      <c r="M350" s="206"/>
      <c r="N350" s="207"/>
      <c r="O350" s="207"/>
      <c r="P350" s="207"/>
      <c r="Q350" s="207"/>
      <c r="R350" s="207"/>
      <c r="S350" s="207"/>
      <c r="T350" s="208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02" t="s">
        <v>167</v>
      </c>
      <c r="AU350" s="202" t="s">
        <v>22</v>
      </c>
      <c r="AV350" s="14" t="s">
        <v>163</v>
      </c>
      <c r="AW350" s="14" t="s">
        <v>36</v>
      </c>
      <c r="AX350" s="14" t="s">
        <v>81</v>
      </c>
      <c r="AY350" s="202" t="s">
        <v>156</v>
      </c>
    </row>
    <row r="351" s="2" customFormat="1" ht="16.5" customHeight="1">
      <c r="A351" s="39"/>
      <c r="B351" s="173"/>
      <c r="C351" s="217" t="s">
        <v>549</v>
      </c>
      <c r="D351" s="217" t="s">
        <v>249</v>
      </c>
      <c r="E351" s="218" t="s">
        <v>808</v>
      </c>
      <c r="F351" s="219" t="s">
        <v>809</v>
      </c>
      <c r="G351" s="220" t="s">
        <v>384</v>
      </c>
      <c r="H351" s="221">
        <v>30</v>
      </c>
      <c r="I351" s="222"/>
      <c r="J351" s="223">
        <f>ROUND(I351*H351,2)</f>
        <v>0</v>
      </c>
      <c r="K351" s="219" t="s">
        <v>3</v>
      </c>
      <c r="L351" s="224"/>
      <c r="M351" s="225" t="s">
        <v>3</v>
      </c>
      <c r="N351" s="226" t="s">
        <v>45</v>
      </c>
      <c r="O351" s="73"/>
      <c r="P351" s="183">
        <f>O351*H351</f>
        <v>0</v>
      </c>
      <c r="Q351" s="183">
        <v>3.0000000000000001E-05</v>
      </c>
      <c r="R351" s="183">
        <f>Q351*H351</f>
        <v>0.00089999999999999998</v>
      </c>
      <c r="S351" s="183">
        <v>0</v>
      </c>
      <c r="T351" s="184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185" t="s">
        <v>202</v>
      </c>
      <c r="AT351" s="185" t="s">
        <v>249</v>
      </c>
      <c r="AU351" s="185" t="s">
        <v>22</v>
      </c>
      <c r="AY351" s="20" t="s">
        <v>156</v>
      </c>
      <c r="BE351" s="186">
        <f>IF(N351="základní",J351,0)</f>
        <v>0</v>
      </c>
      <c r="BF351" s="186">
        <f>IF(N351="snížená",J351,0)</f>
        <v>0</v>
      </c>
      <c r="BG351" s="186">
        <f>IF(N351="zákl. přenesená",J351,0)</f>
        <v>0</v>
      </c>
      <c r="BH351" s="186">
        <f>IF(N351="sníž. přenesená",J351,0)</f>
        <v>0</v>
      </c>
      <c r="BI351" s="186">
        <f>IF(N351="nulová",J351,0)</f>
        <v>0</v>
      </c>
      <c r="BJ351" s="20" t="s">
        <v>81</v>
      </c>
      <c r="BK351" s="186">
        <f>ROUND(I351*H351,2)</f>
        <v>0</v>
      </c>
      <c r="BL351" s="20" t="s">
        <v>163</v>
      </c>
      <c r="BM351" s="185" t="s">
        <v>1997</v>
      </c>
    </row>
    <row r="352" s="2" customFormat="1" ht="16.5" customHeight="1">
      <c r="A352" s="39"/>
      <c r="B352" s="173"/>
      <c r="C352" s="217" t="s">
        <v>554</v>
      </c>
      <c r="D352" s="217" t="s">
        <v>249</v>
      </c>
      <c r="E352" s="218" t="s">
        <v>1974</v>
      </c>
      <c r="F352" s="219" t="s">
        <v>1975</v>
      </c>
      <c r="G352" s="220" t="s">
        <v>384</v>
      </c>
      <c r="H352" s="221">
        <v>30</v>
      </c>
      <c r="I352" s="222"/>
      <c r="J352" s="223">
        <f>ROUND(I352*H352,2)</f>
        <v>0</v>
      </c>
      <c r="K352" s="219" t="s">
        <v>3</v>
      </c>
      <c r="L352" s="224"/>
      <c r="M352" s="225" t="s">
        <v>3</v>
      </c>
      <c r="N352" s="226" t="s">
        <v>45</v>
      </c>
      <c r="O352" s="73"/>
      <c r="P352" s="183">
        <f>O352*H352</f>
        <v>0</v>
      </c>
      <c r="Q352" s="183">
        <v>0.00051000000000000004</v>
      </c>
      <c r="R352" s="183">
        <f>Q352*H352</f>
        <v>0.015300000000000001</v>
      </c>
      <c r="S352" s="183">
        <v>0</v>
      </c>
      <c r="T352" s="184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185" t="s">
        <v>202</v>
      </c>
      <c r="AT352" s="185" t="s">
        <v>249</v>
      </c>
      <c r="AU352" s="185" t="s">
        <v>22</v>
      </c>
      <c r="AY352" s="20" t="s">
        <v>156</v>
      </c>
      <c r="BE352" s="186">
        <f>IF(N352="základní",J352,0)</f>
        <v>0</v>
      </c>
      <c r="BF352" s="186">
        <f>IF(N352="snížená",J352,0)</f>
        <v>0</v>
      </c>
      <c r="BG352" s="186">
        <f>IF(N352="zákl. přenesená",J352,0)</f>
        <v>0</v>
      </c>
      <c r="BH352" s="186">
        <f>IF(N352="sníž. přenesená",J352,0)</f>
        <v>0</v>
      </c>
      <c r="BI352" s="186">
        <f>IF(N352="nulová",J352,0)</f>
        <v>0</v>
      </c>
      <c r="BJ352" s="20" t="s">
        <v>81</v>
      </c>
      <c r="BK352" s="186">
        <f>ROUND(I352*H352,2)</f>
        <v>0</v>
      </c>
      <c r="BL352" s="20" t="s">
        <v>163</v>
      </c>
      <c r="BM352" s="185" t="s">
        <v>1998</v>
      </c>
    </row>
    <row r="353" s="2" customFormat="1" ht="24.15" customHeight="1">
      <c r="A353" s="39"/>
      <c r="B353" s="173"/>
      <c r="C353" s="174" t="s">
        <v>559</v>
      </c>
      <c r="D353" s="174" t="s">
        <v>158</v>
      </c>
      <c r="E353" s="175" t="s">
        <v>1999</v>
      </c>
      <c r="F353" s="176" t="s">
        <v>2000</v>
      </c>
      <c r="G353" s="177" t="s">
        <v>384</v>
      </c>
      <c r="H353" s="178">
        <v>22</v>
      </c>
      <c r="I353" s="179"/>
      <c r="J353" s="180">
        <f>ROUND(I353*H353,2)</f>
        <v>0</v>
      </c>
      <c r="K353" s="176" t="s">
        <v>3</v>
      </c>
      <c r="L353" s="40"/>
      <c r="M353" s="181" t="s">
        <v>3</v>
      </c>
      <c r="N353" s="182" t="s">
        <v>45</v>
      </c>
      <c r="O353" s="73"/>
      <c r="P353" s="183">
        <f>O353*H353</f>
        <v>0</v>
      </c>
      <c r="Q353" s="183">
        <v>0</v>
      </c>
      <c r="R353" s="183">
        <f>Q353*H353</f>
        <v>0</v>
      </c>
      <c r="S353" s="183">
        <v>0</v>
      </c>
      <c r="T353" s="184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185" t="s">
        <v>163</v>
      </c>
      <c r="AT353" s="185" t="s">
        <v>158</v>
      </c>
      <c r="AU353" s="185" t="s">
        <v>22</v>
      </c>
      <c r="AY353" s="20" t="s">
        <v>156</v>
      </c>
      <c r="BE353" s="186">
        <f>IF(N353="základní",J353,0)</f>
        <v>0</v>
      </c>
      <c r="BF353" s="186">
        <f>IF(N353="snížená",J353,0)</f>
        <v>0</v>
      </c>
      <c r="BG353" s="186">
        <f>IF(N353="zákl. přenesená",J353,0)</f>
        <v>0</v>
      </c>
      <c r="BH353" s="186">
        <f>IF(N353="sníž. přenesená",J353,0)</f>
        <v>0</v>
      </c>
      <c r="BI353" s="186">
        <f>IF(N353="nulová",J353,0)</f>
        <v>0</v>
      </c>
      <c r="BJ353" s="20" t="s">
        <v>81</v>
      </c>
      <c r="BK353" s="186">
        <f>ROUND(I353*H353,2)</f>
        <v>0</v>
      </c>
      <c r="BL353" s="20" t="s">
        <v>163</v>
      </c>
      <c r="BM353" s="185" t="s">
        <v>2001</v>
      </c>
    </row>
    <row r="354" s="2" customFormat="1" ht="24.15" customHeight="1">
      <c r="A354" s="39"/>
      <c r="B354" s="173"/>
      <c r="C354" s="217" t="s">
        <v>563</v>
      </c>
      <c r="D354" s="217" t="s">
        <v>249</v>
      </c>
      <c r="E354" s="218" t="s">
        <v>2002</v>
      </c>
      <c r="F354" s="219" t="s">
        <v>2003</v>
      </c>
      <c r="G354" s="220" t="s">
        <v>384</v>
      </c>
      <c r="H354" s="221">
        <v>22</v>
      </c>
      <c r="I354" s="222"/>
      <c r="J354" s="223">
        <f>ROUND(I354*H354,2)</f>
        <v>0</v>
      </c>
      <c r="K354" s="219" t="s">
        <v>3</v>
      </c>
      <c r="L354" s="224"/>
      <c r="M354" s="225" t="s">
        <v>3</v>
      </c>
      <c r="N354" s="226" t="s">
        <v>45</v>
      </c>
      <c r="O354" s="73"/>
      <c r="P354" s="183">
        <f>O354*H354</f>
        <v>0</v>
      </c>
      <c r="Q354" s="183">
        <v>0.0014300000000000001</v>
      </c>
      <c r="R354" s="183">
        <f>Q354*H354</f>
        <v>0.031460000000000002</v>
      </c>
      <c r="S354" s="183">
        <v>0</v>
      </c>
      <c r="T354" s="184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185" t="s">
        <v>202</v>
      </c>
      <c r="AT354" s="185" t="s">
        <v>249</v>
      </c>
      <c r="AU354" s="185" t="s">
        <v>22</v>
      </c>
      <c r="AY354" s="20" t="s">
        <v>156</v>
      </c>
      <c r="BE354" s="186">
        <f>IF(N354="základní",J354,0)</f>
        <v>0</v>
      </c>
      <c r="BF354" s="186">
        <f>IF(N354="snížená",J354,0)</f>
        <v>0</v>
      </c>
      <c r="BG354" s="186">
        <f>IF(N354="zákl. přenesená",J354,0)</f>
        <v>0</v>
      </c>
      <c r="BH354" s="186">
        <f>IF(N354="sníž. přenesená",J354,0)</f>
        <v>0</v>
      </c>
      <c r="BI354" s="186">
        <f>IF(N354="nulová",J354,0)</f>
        <v>0</v>
      </c>
      <c r="BJ354" s="20" t="s">
        <v>81</v>
      </c>
      <c r="BK354" s="186">
        <f>ROUND(I354*H354,2)</f>
        <v>0</v>
      </c>
      <c r="BL354" s="20" t="s">
        <v>163</v>
      </c>
      <c r="BM354" s="185" t="s">
        <v>2004</v>
      </c>
    </row>
    <row r="355" s="2" customFormat="1" ht="16.5" customHeight="1">
      <c r="A355" s="39"/>
      <c r="B355" s="173"/>
      <c r="C355" s="217" t="s">
        <v>567</v>
      </c>
      <c r="D355" s="217" t="s">
        <v>249</v>
      </c>
      <c r="E355" s="218" t="s">
        <v>833</v>
      </c>
      <c r="F355" s="219" t="s">
        <v>834</v>
      </c>
      <c r="G355" s="220" t="s">
        <v>384</v>
      </c>
      <c r="H355" s="221">
        <v>22</v>
      </c>
      <c r="I355" s="222"/>
      <c r="J355" s="223">
        <f>ROUND(I355*H355,2)</f>
        <v>0</v>
      </c>
      <c r="K355" s="219" t="s">
        <v>3</v>
      </c>
      <c r="L355" s="224"/>
      <c r="M355" s="225" t="s">
        <v>3</v>
      </c>
      <c r="N355" s="226" t="s">
        <v>45</v>
      </c>
      <c r="O355" s="73"/>
      <c r="P355" s="183">
        <f>O355*H355</f>
        <v>0</v>
      </c>
      <c r="Q355" s="183">
        <v>0.0033999999999999998</v>
      </c>
      <c r="R355" s="183">
        <f>Q355*H355</f>
        <v>0.074799999999999991</v>
      </c>
      <c r="S355" s="183">
        <v>0</v>
      </c>
      <c r="T355" s="184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185" t="s">
        <v>202</v>
      </c>
      <c r="AT355" s="185" t="s">
        <v>249</v>
      </c>
      <c r="AU355" s="185" t="s">
        <v>22</v>
      </c>
      <c r="AY355" s="20" t="s">
        <v>156</v>
      </c>
      <c r="BE355" s="186">
        <f>IF(N355="základní",J355,0)</f>
        <v>0</v>
      </c>
      <c r="BF355" s="186">
        <f>IF(N355="snížená",J355,0)</f>
        <v>0</v>
      </c>
      <c r="BG355" s="186">
        <f>IF(N355="zákl. přenesená",J355,0)</f>
        <v>0</v>
      </c>
      <c r="BH355" s="186">
        <f>IF(N355="sníž. přenesená",J355,0)</f>
        <v>0</v>
      </c>
      <c r="BI355" s="186">
        <f>IF(N355="nulová",J355,0)</f>
        <v>0</v>
      </c>
      <c r="BJ355" s="20" t="s">
        <v>81</v>
      </c>
      <c r="BK355" s="186">
        <f>ROUND(I355*H355,2)</f>
        <v>0</v>
      </c>
      <c r="BL355" s="20" t="s">
        <v>163</v>
      </c>
      <c r="BM355" s="185" t="s">
        <v>2005</v>
      </c>
    </row>
    <row r="356" s="2" customFormat="1" ht="24.15" customHeight="1">
      <c r="A356" s="39"/>
      <c r="B356" s="173"/>
      <c r="C356" s="174" t="s">
        <v>571</v>
      </c>
      <c r="D356" s="174" t="s">
        <v>158</v>
      </c>
      <c r="E356" s="175" t="s">
        <v>2006</v>
      </c>
      <c r="F356" s="176" t="s">
        <v>2007</v>
      </c>
      <c r="G356" s="177" t="s">
        <v>384</v>
      </c>
      <c r="H356" s="178">
        <v>15</v>
      </c>
      <c r="I356" s="179"/>
      <c r="J356" s="180">
        <f>ROUND(I356*H356,2)</f>
        <v>0</v>
      </c>
      <c r="K356" s="176" t="s">
        <v>162</v>
      </c>
      <c r="L356" s="40"/>
      <c r="M356" s="181" t="s">
        <v>3</v>
      </c>
      <c r="N356" s="182" t="s">
        <v>45</v>
      </c>
      <c r="O356" s="73"/>
      <c r="P356" s="183">
        <f>O356*H356</f>
        <v>0</v>
      </c>
      <c r="Q356" s="183">
        <v>0.00072000000000000005</v>
      </c>
      <c r="R356" s="183">
        <f>Q356*H356</f>
        <v>0.010800000000000001</v>
      </c>
      <c r="S356" s="183">
        <v>0</v>
      </c>
      <c r="T356" s="184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185" t="s">
        <v>163</v>
      </c>
      <c r="AT356" s="185" t="s">
        <v>158</v>
      </c>
      <c r="AU356" s="185" t="s">
        <v>22</v>
      </c>
      <c r="AY356" s="20" t="s">
        <v>156</v>
      </c>
      <c r="BE356" s="186">
        <f>IF(N356="základní",J356,0)</f>
        <v>0</v>
      </c>
      <c r="BF356" s="186">
        <f>IF(N356="snížená",J356,0)</f>
        <v>0</v>
      </c>
      <c r="BG356" s="186">
        <f>IF(N356="zákl. přenesená",J356,0)</f>
        <v>0</v>
      </c>
      <c r="BH356" s="186">
        <f>IF(N356="sníž. přenesená",J356,0)</f>
        <v>0</v>
      </c>
      <c r="BI356" s="186">
        <f>IF(N356="nulová",J356,0)</f>
        <v>0</v>
      </c>
      <c r="BJ356" s="20" t="s">
        <v>81</v>
      </c>
      <c r="BK356" s="186">
        <f>ROUND(I356*H356,2)</f>
        <v>0</v>
      </c>
      <c r="BL356" s="20" t="s">
        <v>163</v>
      </c>
      <c r="BM356" s="185" t="s">
        <v>2008</v>
      </c>
    </row>
    <row r="357" s="2" customFormat="1">
      <c r="A357" s="39"/>
      <c r="B357" s="40"/>
      <c r="C357" s="39"/>
      <c r="D357" s="187" t="s">
        <v>165</v>
      </c>
      <c r="E357" s="39"/>
      <c r="F357" s="188" t="s">
        <v>2009</v>
      </c>
      <c r="G357" s="39"/>
      <c r="H357" s="39"/>
      <c r="I357" s="189"/>
      <c r="J357" s="39"/>
      <c r="K357" s="39"/>
      <c r="L357" s="40"/>
      <c r="M357" s="190"/>
      <c r="N357" s="191"/>
      <c r="O357" s="73"/>
      <c r="P357" s="73"/>
      <c r="Q357" s="73"/>
      <c r="R357" s="73"/>
      <c r="S357" s="73"/>
      <c r="T357" s="74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T357" s="20" t="s">
        <v>165</v>
      </c>
      <c r="AU357" s="20" t="s">
        <v>22</v>
      </c>
    </row>
    <row r="358" s="2" customFormat="1" ht="24.15" customHeight="1">
      <c r="A358" s="39"/>
      <c r="B358" s="173"/>
      <c r="C358" s="217" t="s">
        <v>576</v>
      </c>
      <c r="D358" s="217" t="s">
        <v>249</v>
      </c>
      <c r="E358" s="218" t="s">
        <v>2010</v>
      </c>
      <c r="F358" s="219" t="s">
        <v>2011</v>
      </c>
      <c r="G358" s="220" t="s">
        <v>384</v>
      </c>
      <c r="H358" s="221">
        <v>15</v>
      </c>
      <c r="I358" s="222"/>
      <c r="J358" s="223">
        <f>ROUND(I358*H358,2)</f>
        <v>0</v>
      </c>
      <c r="K358" s="219" t="s">
        <v>3</v>
      </c>
      <c r="L358" s="224"/>
      <c r="M358" s="225" t="s">
        <v>3</v>
      </c>
      <c r="N358" s="226" t="s">
        <v>45</v>
      </c>
      <c r="O358" s="73"/>
      <c r="P358" s="183">
        <f>O358*H358</f>
        <v>0</v>
      </c>
      <c r="Q358" s="183">
        <v>0.0051000000000000004</v>
      </c>
      <c r="R358" s="183">
        <f>Q358*H358</f>
        <v>0.076500000000000012</v>
      </c>
      <c r="S358" s="183">
        <v>0</v>
      </c>
      <c r="T358" s="184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185" t="s">
        <v>202</v>
      </c>
      <c r="AT358" s="185" t="s">
        <v>249</v>
      </c>
      <c r="AU358" s="185" t="s">
        <v>22</v>
      </c>
      <c r="AY358" s="20" t="s">
        <v>156</v>
      </c>
      <c r="BE358" s="186">
        <f>IF(N358="základní",J358,0)</f>
        <v>0</v>
      </c>
      <c r="BF358" s="186">
        <f>IF(N358="snížená",J358,0)</f>
        <v>0</v>
      </c>
      <c r="BG358" s="186">
        <f>IF(N358="zákl. přenesená",J358,0)</f>
        <v>0</v>
      </c>
      <c r="BH358" s="186">
        <f>IF(N358="sníž. přenesená",J358,0)</f>
        <v>0</v>
      </c>
      <c r="BI358" s="186">
        <f>IF(N358="nulová",J358,0)</f>
        <v>0</v>
      </c>
      <c r="BJ358" s="20" t="s">
        <v>81</v>
      </c>
      <c r="BK358" s="186">
        <f>ROUND(I358*H358,2)</f>
        <v>0</v>
      </c>
      <c r="BL358" s="20" t="s">
        <v>163</v>
      </c>
      <c r="BM358" s="185" t="s">
        <v>2012</v>
      </c>
    </row>
    <row r="359" s="13" customFormat="1">
      <c r="A359" s="13"/>
      <c r="B359" s="192"/>
      <c r="C359" s="13"/>
      <c r="D359" s="193" t="s">
        <v>167</v>
      </c>
      <c r="E359" s="194" t="s">
        <v>3</v>
      </c>
      <c r="F359" s="195" t="s">
        <v>1940</v>
      </c>
      <c r="G359" s="13"/>
      <c r="H359" s="196">
        <v>2</v>
      </c>
      <c r="I359" s="197"/>
      <c r="J359" s="13"/>
      <c r="K359" s="13"/>
      <c r="L359" s="192"/>
      <c r="M359" s="198"/>
      <c r="N359" s="199"/>
      <c r="O359" s="199"/>
      <c r="P359" s="199"/>
      <c r="Q359" s="199"/>
      <c r="R359" s="199"/>
      <c r="S359" s="199"/>
      <c r="T359" s="200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194" t="s">
        <v>167</v>
      </c>
      <c r="AU359" s="194" t="s">
        <v>22</v>
      </c>
      <c r="AV359" s="13" t="s">
        <v>22</v>
      </c>
      <c r="AW359" s="13" t="s">
        <v>36</v>
      </c>
      <c r="AX359" s="13" t="s">
        <v>74</v>
      </c>
      <c r="AY359" s="194" t="s">
        <v>156</v>
      </c>
    </row>
    <row r="360" s="13" customFormat="1">
      <c r="A360" s="13"/>
      <c r="B360" s="192"/>
      <c r="C360" s="13"/>
      <c r="D360" s="193" t="s">
        <v>167</v>
      </c>
      <c r="E360" s="194" t="s">
        <v>3</v>
      </c>
      <c r="F360" s="195" t="s">
        <v>2013</v>
      </c>
      <c r="G360" s="13"/>
      <c r="H360" s="196">
        <v>8</v>
      </c>
      <c r="I360" s="197"/>
      <c r="J360" s="13"/>
      <c r="K360" s="13"/>
      <c r="L360" s="192"/>
      <c r="M360" s="198"/>
      <c r="N360" s="199"/>
      <c r="O360" s="199"/>
      <c r="P360" s="199"/>
      <c r="Q360" s="199"/>
      <c r="R360" s="199"/>
      <c r="S360" s="199"/>
      <c r="T360" s="200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194" t="s">
        <v>167</v>
      </c>
      <c r="AU360" s="194" t="s">
        <v>22</v>
      </c>
      <c r="AV360" s="13" t="s">
        <v>22</v>
      </c>
      <c r="AW360" s="13" t="s">
        <v>36</v>
      </c>
      <c r="AX360" s="13" t="s">
        <v>74</v>
      </c>
      <c r="AY360" s="194" t="s">
        <v>156</v>
      </c>
    </row>
    <row r="361" s="13" customFormat="1">
      <c r="A361" s="13"/>
      <c r="B361" s="192"/>
      <c r="C361" s="13"/>
      <c r="D361" s="193" t="s">
        <v>167</v>
      </c>
      <c r="E361" s="194" t="s">
        <v>3</v>
      </c>
      <c r="F361" s="195" t="s">
        <v>2014</v>
      </c>
      <c r="G361" s="13"/>
      <c r="H361" s="196">
        <v>5</v>
      </c>
      <c r="I361" s="197"/>
      <c r="J361" s="13"/>
      <c r="K361" s="13"/>
      <c r="L361" s="192"/>
      <c r="M361" s="198"/>
      <c r="N361" s="199"/>
      <c r="O361" s="199"/>
      <c r="P361" s="199"/>
      <c r="Q361" s="199"/>
      <c r="R361" s="199"/>
      <c r="S361" s="199"/>
      <c r="T361" s="200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194" t="s">
        <v>167</v>
      </c>
      <c r="AU361" s="194" t="s">
        <v>22</v>
      </c>
      <c r="AV361" s="13" t="s">
        <v>22</v>
      </c>
      <c r="AW361" s="13" t="s">
        <v>36</v>
      </c>
      <c r="AX361" s="13" t="s">
        <v>74</v>
      </c>
      <c r="AY361" s="194" t="s">
        <v>156</v>
      </c>
    </row>
    <row r="362" s="14" customFormat="1">
      <c r="A362" s="14"/>
      <c r="B362" s="201"/>
      <c r="C362" s="14"/>
      <c r="D362" s="193" t="s">
        <v>167</v>
      </c>
      <c r="E362" s="202" t="s">
        <v>3</v>
      </c>
      <c r="F362" s="203" t="s">
        <v>174</v>
      </c>
      <c r="G362" s="14"/>
      <c r="H362" s="204">
        <v>15</v>
      </c>
      <c r="I362" s="205"/>
      <c r="J362" s="14"/>
      <c r="K362" s="14"/>
      <c r="L362" s="201"/>
      <c r="M362" s="206"/>
      <c r="N362" s="207"/>
      <c r="O362" s="207"/>
      <c r="P362" s="207"/>
      <c r="Q362" s="207"/>
      <c r="R362" s="207"/>
      <c r="S362" s="207"/>
      <c r="T362" s="208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02" t="s">
        <v>167</v>
      </c>
      <c r="AU362" s="202" t="s">
        <v>22</v>
      </c>
      <c r="AV362" s="14" t="s">
        <v>163</v>
      </c>
      <c r="AW362" s="14" t="s">
        <v>36</v>
      </c>
      <c r="AX362" s="14" t="s">
        <v>81</v>
      </c>
      <c r="AY362" s="202" t="s">
        <v>156</v>
      </c>
    </row>
    <row r="363" s="2" customFormat="1" ht="24.15" customHeight="1">
      <c r="A363" s="39"/>
      <c r="B363" s="173"/>
      <c r="C363" s="174" t="s">
        <v>580</v>
      </c>
      <c r="D363" s="174" t="s">
        <v>158</v>
      </c>
      <c r="E363" s="175" t="s">
        <v>482</v>
      </c>
      <c r="F363" s="176" t="s">
        <v>483</v>
      </c>
      <c r="G363" s="177" t="s">
        <v>384</v>
      </c>
      <c r="H363" s="178">
        <v>27</v>
      </c>
      <c r="I363" s="179"/>
      <c r="J363" s="180">
        <f>ROUND(I363*H363,2)</f>
        <v>0</v>
      </c>
      <c r="K363" s="176" t="s">
        <v>162</v>
      </c>
      <c r="L363" s="40"/>
      <c r="M363" s="181" t="s">
        <v>3</v>
      </c>
      <c r="N363" s="182" t="s">
        <v>45</v>
      </c>
      <c r="O363" s="73"/>
      <c r="P363" s="183">
        <f>O363*H363</f>
        <v>0</v>
      </c>
      <c r="Q363" s="183">
        <v>0.0016199999999999999</v>
      </c>
      <c r="R363" s="183">
        <f>Q363*H363</f>
        <v>0.043740000000000001</v>
      </c>
      <c r="S363" s="183">
        <v>0</v>
      </c>
      <c r="T363" s="184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185" t="s">
        <v>163</v>
      </c>
      <c r="AT363" s="185" t="s">
        <v>158</v>
      </c>
      <c r="AU363" s="185" t="s">
        <v>22</v>
      </c>
      <c r="AY363" s="20" t="s">
        <v>156</v>
      </c>
      <c r="BE363" s="186">
        <f>IF(N363="základní",J363,0)</f>
        <v>0</v>
      </c>
      <c r="BF363" s="186">
        <f>IF(N363="snížená",J363,0)</f>
        <v>0</v>
      </c>
      <c r="BG363" s="186">
        <f>IF(N363="zákl. přenesená",J363,0)</f>
        <v>0</v>
      </c>
      <c r="BH363" s="186">
        <f>IF(N363="sníž. přenesená",J363,0)</f>
        <v>0</v>
      </c>
      <c r="BI363" s="186">
        <f>IF(N363="nulová",J363,0)</f>
        <v>0</v>
      </c>
      <c r="BJ363" s="20" t="s">
        <v>81</v>
      </c>
      <c r="BK363" s="186">
        <f>ROUND(I363*H363,2)</f>
        <v>0</v>
      </c>
      <c r="BL363" s="20" t="s">
        <v>163</v>
      </c>
      <c r="BM363" s="185" t="s">
        <v>2015</v>
      </c>
    </row>
    <row r="364" s="2" customFormat="1">
      <c r="A364" s="39"/>
      <c r="B364" s="40"/>
      <c r="C364" s="39"/>
      <c r="D364" s="187" t="s">
        <v>165</v>
      </c>
      <c r="E364" s="39"/>
      <c r="F364" s="188" t="s">
        <v>485</v>
      </c>
      <c r="G364" s="39"/>
      <c r="H364" s="39"/>
      <c r="I364" s="189"/>
      <c r="J364" s="39"/>
      <c r="K364" s="39"/>
      <c r="L364" s="40"/>
      <c r="M364" s="190"/>
      <c r="N364" s="191"/>
      <c r="O364" s="73"/>
      <c r="P364" s="73"/>
      <c r="Q364" s="73"/>
      <c r="R364" s="73"/>
      <c r="S364" s="73"/>
      <c r="T364" s="74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T364" s="20" t="s">
        <v>165</v>
      </c>
      <c r="AU364" s="20" t="s">
        <v>22</v>
      </c>
    </row>
    <row r="365" s="13" customFormat="1">
      <c r="A365" s="13"/>
      <c r="B365" s="192"/>
      <c r="C365" s="13"/>
      <c r="D365" s="193" t="s">
        <v>167</v>
      </c>
      <c r="E365" s="194" t="s">
        <v>3</v>
      </c>
      <c r="F365" s="195" t="s">
        <v>2016</v>
      </c>
      <c r="G365" s="13"/>
      <c r="H365" s="196">
        <v>27</v>
      </c>
      <c r="I365" s="197"/>
      <c r="J365" s="13"/>
      <c r="K365" s="13"/>
      <c r="L365" s="192"/>
      <c r="M365" s="198"/>
      <c r="N365" s="199"/>
      <c r="O365" s="199"/>
      <c r="P365" s="199"/>
      <c r="Q365" s="199"/>
      <c r="R365" s="199"/>
      <c r="S365" s="199"/>
      <c r="T365" s="200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194" t="s">
        <v>167</v>
      </c>
      <c r="AU365" s="194" t="s">
        <v>22</v>
      </c>
      <c r="AV365" s="13" t="s">
        <v>22</v>
      </c>
      <c r="AW365" s="13" t="s">
        <v>36</v>
      </c>
      <c r="AX365" s="13" t="s">
        <v>74</v>
      </c>
      <c r="AY365" s="194" t="s">
        <v>156</v>
      </c>
    </row>
    <row r="366" s="14" customFormat="1">
      <c r="A366" s="14"/>
      <c r="B366" s="201"/>
      <c r="C366" s="14"/>
      <c r="D366" s="193" t="s">
        <v>167</v>
      </c>
      <c r="E366" s="202" t="s">
        <v>3</v>
      </c>
      <c r="F366" s="203" t="s">
        <v>174</v>
      </c>
      <c r="G366" s="14"/>
      <c r="H366" s="204">
        <v>27</v>
      </c>
      <c r="I366" s="205"/>
      <c r="J366" s="14"/>
      <c r="K366" s="14"/>
      <c r="L366" s="201"/>
      <c r="M366" s="206"/>
      <c r="N366" s="207"/>
      <c r="O366" s="207"/>
      <c r="P366" s="207"/>
      <c r="Q366" s="207"/>
      <c r="R366" s="207"/>
      <c r="S366" s="207"/>
      <c r="T366" s="208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02" t="s">
        <v>167</v>
      </c>
      <c r="AU366" s="202" t="s">
        <v>22</v>
      </c>
      <c r="AV366" s="14" t="s">
        <v>163</v>
      </c>
      <c r="AW366" s="14" t="s">
        <v>36</v>
      </c>
      <c r="AX366" s="14" t="s">
        <v>81</v>
      </c>
      <c r="AY366" s="202" t="s">
        <v>156</v>
      </c>
    </row>
    <row r="367" s="2" customFormat="1" ht="24.15" customHeight="1">
      <c r="A367" s="39"/>
      <c r="B367" s="173"/>
      <c r="C367" s="217" t="s">
        <v>585</v>
      </c>
      <c r="D367" s="217" t="s">
        <v>249</v>
      </c>
      <c r="E367" s="218" t="s">
        <v>2017</v>
      </c>
      <c r="F367" s="219" t="s">
        <v>2018</v>
      </c>
      <c r="G367" s="220" t="s">
        <v>384</v>
      </c>
      <c r="H367" s="221">
        <v>27</v>
      </c>
      <c r="I367" s="222"/>
      <c r="J367" s="223">
        <f>ROUND(I367*H367,2)</f>
        <v>0</v>
      </c>
      <c r="K367" s="219" t="s">
        <v>3</v>
      </c>
      <c r="L367" s="224"/>
      <c r="M367" s="225" t="s">
        <v>3</v>
      </c>
      <c r="N367" s="226" t="s">
        <v>45</v>
      </c>
      <c r="O367" s="73"/>
      <c r="P367" s="183">
        <f>O367*H367</f>
        <v>0</v>
      </c>
      <c r="Q367" s="183">
        <v>0.014</v>
      </c>
      <c r="R367" s="183">
        <f>Q367*H367</f>
        <v>0.378</v>
      </c>
      <c r="S367" s="183">
        <v>0</v>
      </c>
      <c r="T367" s="184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185" t="s">
        <v>202</v>
      </c>
      <c r="AT367" s="185" t="s">
        <v>249</v>
      </c>
      <c r="AU367" s="185" t="s">
        <v>22</v>
      </c>
      <c r="AY367" s="20" t="s">
        <v>156</v>
      </c>
      <c r="BE367" s="186">
        <f>IF(N367="základní",J367,0)</f>
        <v>0</v>
      </c>
      <c r="BF367" s="186">
        <f>IF(N367="snížená",J367,0)</f>
        <v>0</v>
      </c>
      <c r="BG367" s="186">
        <f>IF(N367="zákl. přenesená",J367,0)</f>
        <v>0</v>
      </c>
      <c r="BH367" s="186">
        <f>IF(N367="sníž. přenesená",J367,0)</f>
        <v>0</v>
      </c>
      <c r="BI367" s="186">
        <f>IF(N367="nulová",J367,0)</f>
        <v>0</v>
      </c>
      <c r="BJ367" s="20" t="s">
        <v>81</v>
      </c>
      <c r="BK367" s="186">
        <f>ROUND(I367*H367,2)</f>
        <v>0</v>
      </c>
      <c r="BL367" s="20" t="s">
        <v>163</v>
      </c>
      <c r="BM367" s="185" t="s">
        <v>2019</v>
      </c>
    </row>
    <row r="368" s="13" customFormat="1">
      <c r="A368" s="13"/>
      <c r="B368" s="192"/>
      <c r="C368" s="13"/>
      <c r="D368" s="193" t="s">
        <v>167</v>
      </c>
      <c r="E368" s="194" t="s">
        <v>3</v>
      </c>
      <c r="F368" s="195" t="s">
        <v>1936</v>
      </c>
      <c r="G368" s="13"/>
      <c r="H368" s="196">
        <v>6</v>
      </c>
      <c r="I368" s="197"/>
      <c r="J368" s="13"/>
      <c r="K368" s="13"/>
      <c r="L368" s="192"/>
      <c r="M368" s="198"/>
      <c r="N368" s="199"/>
      <c r="O368" s="199"/>
      <c r="P368" s="199"/>
      <c r="Q368" s="199"/>
      <c r="R368" s="199"/>
      <c r="S368" s="199"/>
      <c r="T368" s="200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194" t="s">
        <v>167</v>
      </c>
      <c r="AU368" s="194" t="s">
        <v>22</v>
      </c>
      <c r="AV368" s="13" t="s">
        <v>22</v>
      </c>
      <c r="AW368" s="13" t="s">
        <v>36</v>
      </c>
      <c r="AX368" s="13" t="s">
        <v>74</v>
      </c>
      <c r="AY368" s="194" t="s">
        <v>156</v>
      </c>
    </row>
    <row r="369" s="13" customFormat="1">
      <c r="A369" s="13"/>
      <c r="B369" s="192"/>
      <c r="C369" s="13"/>
      <c r="D369" s="193" t="s">
        <v>167</v>
      </c>
      <c r="E369" s="194" t="s">
        <v>3</v>
      </c>
      <c r="F369" s="195" t="s">
        <v>2020</v>
      </c>
      <c r="G369" s="13"/>
      <c r="H369" s="196">
        <v>6</v>
      </c>
      <c r="I369" s="197"/>
      <c r="J369" s="13"/>
      <c r="K369" s="13"/>
      <c r="L369" s="192"/>
      <c r="M369" s="198"/>
      <c r="N369" s="199"/>
      <c r="O369" s="199"/>
      <c r="P369" s="199"/>
      <c r="Q369" s="199"/>
      <c r="R369" s="199"/>
      <c r="S369" s="199"/>
      <c r="T369" s="200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194" t="s">
        <v>167</v>
      </c>
      <c r="AU369" s="194" t="s">
        <v>22</v>
      </c>
      <c r="AV369" s="13" t="s">
        <v>22</v>
      </c>
      <c r="AW369" s="13" t="s">
        <v>36</v>
      </c>
      <c r="AX369" s="13" t="s">
        <v>74</v>
      </c>
      <c r="AY369" s="194" t="s">
        <v>156</v>
      </c>
    </row>
    <row r="370" s="13" customFormat="1">
      <c r="A370" s="13"/>
      <c r="B370" s="192"/>
      <c r="C370" s="13"/>
      <c r="D370" s="193" t="s">
        <v>167</v>
      </c>
      <c r="E370" s="194" t="s">
        <v>3</v>
      </c>
      <c r="F370" s="195" t="s">
        <v>2021</v>
      </c>
      <c r="G370" s="13"/>
      <c r="H370" s="196">
        <v>15</v>
      </c>
      <c r="I370" s="197"/>
      <c r="J370" s="13"/>
      <c r="K370" s="13"/>
      <c r="L370" s="192"/>
      <c r="M370" s="198"/>
      <c r="N370" s="199"/>
      <c r="O370" s="199"/>
      <c r="P370" s="199"/>
      <c r="Q370" s="199"/>
      <c r="R370" s="199"/>
      <c r="S370" s="199"/>
      <c r="T370" s="200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194" t="s">
        <v>167</v>
      </c>
      <c r="AU370" s="194" t="s">
        <v>22</v>
      </c>
      <c r="AV370" s="13" t="s">
        <v>22</v>
      </c>
      <c r="AW370" s="13" t="s">
        <v>36</v>
      </c>
      <c r="AX370" s="13" t="s">
        <v>74</v>
      </c>
      <c r="AY370" s="194" t="s">
        <v>156</v>
      </c>
    </row>
    <row r="371" s="14" customFormat="1">
      <c r="A371" s="14"/>
      <c r="B371" s="201"/>
      <c r="C371" s="14"/>
      <c r="D371" s="193" t="s">
        <v>167</v>
      </c>
      <c r="E371" s="202" t="s">
        <v>3</v>
      </c>
      <c r="F371" s="203" t="s">
        <v>174</v>
      </c>
      <c r="G371" s="14"/>
      <c r="H371" s="204">
        <v>27</v>
      </c>
      <c r="I371" s="205"/>
      <c r="J371" s="14"/>
      <c r="K371" s="14"/>
      <c r="L371" s="201"/>
      <c r="M371" s="206"/>
      <c r="N371" s="207"/>
      <c r="O371" s="207"/>
      <c r="P371" s="207"/>
      <c r="Q371" s="207"/>
      <c r="R371" s="207"/>
      <c r="S371" s="207"/>
      <c r="T371" s="208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02" t="s">
        <v>167</v>
      </c>
      <c r="AU371" s="202" t="s">
        <v>22</v>
      </c>
      <c r="AV371" s="14" t="s">
        <v>163</v>
      </c>
      <c r="AW371" s="14" t="s">
        <v>36</v>
      </c>
      <c r="AX371" s="14" t="s">
        <v>81</v>
      </c>
      <c r="AY371" s="202" t="s">
        <v>156</v>
      </c>
    </row>
    <row r="372" s="2" customFormat="1" ht="24.15" customHeight="1">
      <c r="A372" s="39"/>
      <c r="B372" s="173"/>
      <c r="C372" s="217" t="s">
        <v>589</v>
      </c>
      <c r="D372" s="217" t="s">
        <v>249</v>
      </c>
      <c r="E372" s="218" t="s">
        <v>491</v>
      </c>
      <c r="F372" s="219" t="s">
        <v>492</v>
      </c>
      <c r="G372" s="220" t="s">
        <v>384</v>
      </c>
      <c r="H372" s="221">
        <v>14</v>
      </c>
      <c r="I372" s="222"/>
      <c r="J372" s="223">
        <f>ROUND(I372*H372,2)</f>
        <v>0</v>
      </c>
      <c r="K372" s="219" t="s">
        <v>3</v>
      </c>
      <c r="L372" s="224"/>
      <c r="M372" s="225" t="s">
        <v>3</v>
      </c>
      <c r="N372" s="226" t="s">
        <v>45</v>
      </c>
      <c r="O372" s="73"/>
      <c r="P372" s="183">
        <f>O372*H372</f>
        <v>0</v>
      </c>
      <c r="Q372" s="183">
        <v>0.0010499999999999999</v>
      </c>
      <c r="R372" s="183">
        <f>Q372*H372</f>
        <v>0.0147</v>
      </c>
      <c r="S372" s="183">
        <v>0</v>
      </c>
      <c r="T372" s="184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185" t="s">
        <v>202</v>
      </c>
      <c r="AT372" s="185" t="s">
        <v>249</v>
      </c>
      <c r="AU372" s="185" t="s">
        <v>22</v>
      </c>
      <c r="AY372" s="20" t="s">
        <v>156</v>
      </c>
      <c r="BE372" s="186">
        <f>IF(N372="základní",J372,0)</f>
        <v>0</v>
      </c>
      <c r="BF372" s="186">
        <f>IF(N372="snížená",J372,0)</f>
        <v>0</v>
      </c>
      <c r="BG372" s="186">
        <f>IF(N372="zákl. přenesená",J372,0)</f>
        <v>0</v>
      </c>
      <c r="BH372" s="186">
        <f>IF(N372="sníž. přenesená",J372,0)</f>
        <v>0</v>
      </c>
      <c r="BI372" s="186">
        <f>IF(N372="nulová",J372,0)</f>
        <v>0</v>
      </c>
      <c r="BJ372" s="20" t="s">
        <v>81</v>
      </c>
      <c r="BK372" s="186">
        <f>ROUND(I372*H372,2)</f>
        <v>0</v>
      </c>
      <c r="BL372" s="20" t="s">
        <v>163</v>
      </c>
      <c r="BM372" s="185" t="s">
        <v>2022</v>
      </c>
    </row>
    <row r="373" s="13" customFormat="1">
      <c r="A373" s="13"/>
      <c r="B373" s="192"/>
      <c r="C373" s="13"/>
      <c r="D373" s="193" t="s">
        <v>167</v>
      </c>
      <c r="E373" s="194" t="s">
        <v>3</v>
      </c>
      <c r="F373" s="195" t="s">
        <v>2023</v>
      </c>
      <c r="G373" s="13"/>
      <c r="H373" s="196">
        <v>14</v>
      </c>
      <c r="I373" s="197"/>
      <c r="J373" s="13"/>
      <c r="K373" s="13"/>
      <c r="L373" s="192"/>
      <c r="M373" s="198"/>
      <c r="N373" s="199"/>
      <c r="O373" s="199"/>
      <c r="P373" s="199"/>
      <c r="Q373" s="199"/>
      <c r="R373" s="199"/>
      <c r="S373" s="199"/>
      <c r="T373" s="200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194" t="s">
        <v>167</v>
      </c>
      <c r="AU373" s="194" t="s">
        <v>22</v>
      </c>
      <c r="AV373" s="13" t="s">
        <v>22</v>
      </c>
      <c r="AW373" s="13" t="s">
        <v>36</v>
      </c>
      <c r="AX373" s="13" t="s">
        <v>74</v>
      </c>
      <c r="AY373" s="194" t="s">
        <v>156</v>
      </c>
    </row>
    <row r="374" s="14" customFormat="1">
      <c r="A374" s="14"/>
      <c r="B374" s="201"/>
      <c r="C374" s="14"/>
      <c r="D374" s="193" t="s">
        <v>167</v>
      </c>
      <c r="E374" s="202" t="s">
        <v>3</v>
      </c>
      <c r="F374" s="203" t="s">
        <v>174</v>
      </c>
      <c r="G374" s="14"/>
      <c r="H374" s="204">
        <v>14</v>
      </c>
      <c r="I374" s="205"/>
      <c r="J374" s="14"/>
      <c r="K374" s="14"/>
      <c r="L374" s="201"/>
      <c r="M374" s="206"/>
      <c r="N374" s="207"/>
      <c r="O374" s="207"/>
      <c r="P374" s="207"/>
      <c r="Q374" s="207"/>
      <c r="R374" s="207"/>
      <c r="S374" s="207"/>
      <c r="T374" s="208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02" t="s">
        <v>167</v>
      </c>
      <c r="AU374" s="202" t="s">
        <v>22</v>
      </c>
      <c r="AV374" s="14" t="s">
        <v>163</v>
      </c>
      <c r="AW374" s="14" t="s">
        <v>36</v>
      </c>
      <c r="AX374" s="14" t="s">
        <v>81</v>
      </c>
      <c r="AY374" s="202" t="s">
        <v>156</v>
      </c>
    </row>
    <row r="375" s="2" customFormat="1" ht="24.15" customHeight="1">
      <c r="A375" s="39"/>
      <c r="B375" s="173"/>
      <c r="C375" s="217" t="s">
        <v>594</v>
      </c>
      <c r="D375" s="217" t="s">
        <v>249</v>
      </c>
      <c r="E375" s="218" t="s">
        <v>513</v>
      </c>
      <c r="F375" s="219" t="s">
        <v>514</v>
      </c>
      <c r="G375" s="220" t="s">
        <v>384</v>
      </c>
      <c r="H375" s="221">
        <v>28</v>
      </c>
      <c r="I375" s="222"/>
      <c r="J375" s="223">
        <f>ROUND(I375*H375,2)</f>
        <v>0</v>
      </c>
      <c r="K375" s="219" t="s">
        <v>3</v>
      </c>
      <c r="L375" s="224"/>
      <c r="M375" s="225" t="s">
        <v>3</v>
      </c>
      <c r="N375" s="226" t="s">
        <v>45</v>
      </c>
      <c r="O375" s="73"/>
      <c r="P375" s="183">
        <f>O375*H375</f>
        <v>0</v>
      </c>
      <c r="Q375" s="183">
        <v>0.0063099999999999996</v>
      </c>
      <c r="R375" s="183">
        <f>Q375*H375</f>
        <v>0.17668</v>
      </c>
      <c r="S375" s="183">
        <v>0</v>
      </c>
      <c r="T375" s="184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185" t="s">
        <v>202</v>
      </c>
      <c r="AT375" s="185" t="s">
        <v>249</v>
      </c>
      <c r="AU375" s="185" t="s">
        <v>22</v>
      </c>
      <c r="AY375" s="20" t="s">
        <v>156</v>
      </c>
      <c r="BE375" s="186">
        <f>IF(N375="základní",J375,0)</f>
        <v>0</v>
      </c>
      <c r="BF375" s="186">
        <f>IF(N375="snížená",J375,0)</f>
        <v>0</v>
      </c>
      <c r="BG375" s="186">
        <f>IF(N375="zákl. přenesená",J375,0)</f>
        <v>0</v>
      </c>
      <c r="BH375" s="186">
        <f>IF(N375="sníž. přenesená",J375,0)</f>
        <v>0</v>
      </c>
      <c r="BI375" s="186">
        <f>IF(N375="nulová",J375,0)</f>
        <v>0</v>
      </c>
      <c r="BJ375" s="20" t="s">
        <v>81</v>
      </c>
      <c r="BK375" s="186">
        <f>ROUND(I375*H375,2)</f>
        <v>0</v>
      </c>
      <c r="BL375" s="20" t="s">
        <v>163</v>
      </c>
      <c r="BM375" s="185" t="s">
        <v>2024</v>
      </c>
    </row>
    <row r="376" s="2" customFormat="1" ht="24.15" customHeight="1">
      <c r="A376" s="39"/>
      <c r="B376" s="173"/>
      <c r="C376" s="174" t="s">
        <v>598</v>
      </c>
      <c r="D376" s="174" t="s">
        <v>158</v>
      </c>
      <c r="E376" s="175" t="s">
        <v>2025</v>
      </c>
      <c r="F376" s="176" t="s">
        <v>2026</v>
      </c>
      <c r="G376" s="177" t="s">
        <v>384</v>
      </c>
      <c r="H376" s="178">
        <v>7</v>
      </c>
      <c r="I376" s="179"/>
      <c r="J376" s="180">
        <f>ROUND(I376*H376,2)</f>
        <v>0</v>
      </c>
      <c r="K376" s="176" t="s">
        <v>162</v>
      </c>
      <c r="L376" s="40"/>
      <c r="M376" s="181" t="s">
        <v>3</v>
      </c>
      <c r="N376" s="182" t="s">
        <v>45</v>
      </c>
      <c r="O376" s="73"/>
      <c r="P376" s="183">
        <f>O376*H376</f>
        <v>0</v>
      </c>
      <c r="Q376" s="183">
        <v>0.00069999999999999999</v>
      </c>
      <c r="R376" s="183">
        <f>Q376*H376</f>
        <v>0.0048999999999999998</v>
      </c>
      <c r="S376" s="183">
        <v>0</v>
      </c>
      <c r="T376" s="184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185" t="s">
        <v>163</v>
      </c>
      <c r="AT376" s="185" t="s">
        <v>158</v>
      </c>
      <c r="AU376" s="185" t="s">
        <v>22</v>
      </c>
      <c r="AY376" s="20" t="s">
        <v>156</v>
      </c>
      <c r="BE376" s="186">
        <f>IF(N376="základní",J376,0)</f>
        <v>0</v>
      </c>
      <c r="BF376" s="186">
        <f>IF(N376="snížená",J376,0)</f>
        <v>0</v>
      </c>
      <c r="BG376" s="186">
        <f>IF(N376="zákl. přenesená",J376,0)</f>
        <v>0</v>
      </c>
      <c r="BH376" s="186">
        <f>IF(N376="sníž. přenesená",J376,0)</f>
        <v>0</v>
      </c>
      <c r="BI376" s="186">
        <f>IF(N376="nulová",J376,0)</f>
        <v>0</v>
      </c>
      <c r="BJ376" s="20" t="s">
        <v>81</v>
      </c>
      <c r="BK376" s="186">
        <f>ROUND(I376*H376,2)</f>
        <v>0</v>
      </c>
      <c r="BL376" s="20" t="s">
        <v>163</v>
      </c>
      <c r="BM376" s="185" t="s">
        <v>2027</v>
      </c>
    </row>
    <row r="377" s="2" customFormat="1">
      <c r="A377" s="39"/>
      <c r="B377" s="40"/>
      <c r="C377" s="39"/>
      <c r="D377" s="187" t="s">
        <v>165</v>
      </c>
      <c r="E377" s="39"/>
      <c r="F377" s="188" t="s">
        <v>2028</v>
      </c>
      <c r="G377" s="39"/>
      <c r="H377" s="39"/>
      <c r="I377" s="189"/>
      <c r="J377" s="39"/>
      <c r="K377" s="39"/>
      <c r="L377" s="40"/>
      <c r="M377" s="190"/>
      <c r="N377" s="191"/>
      <c r="O377" s="73"/>
      <c r="P377" s="73"/>
      <c r="Q377" s="73"/>
      <c r="R377" s="73"/>
      <c r="S377" s="73"/>
      <c r="T377" s="74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20" t="s">
        <v>165</v>
      </c>
      <c r="AU377" s="20" t="s">
        <v>22</v>
      </c>
    </row>
    <row r="378" s="2" customFormat="1" ht="24.15" customHeight="1">
      <c r="A378" s="39"/>
      <c r="B378" s="173"/>
      <c r="C378" s="217" t="s">
        <v>603</v>
      </c>
      <c r="D378" s="217" t="s">
        <v>249</v>
      </c>
      <c r="E378" s="218" t="s">
        <v>2029</v>
      </c>
      <c r="F378" s="219" t="s">
        <v>2030</v>
      </c>
      <c r="G378" s="220" t="s">
        <v>384</v>
      </c>
      <c r="H378" s="221">
        <v>7</v>
      </c>
      <c r="I378" s="222"/>
      <c r="J378" s="223">
        <f>ROUND(I378*H378,2)</f>
        <v>0</v>
      </c>
      <c r="K378" s="219" t="s">
        <v>3</v>
      </c>
      <c r="L378" s="224"/>
      <c r="M378" s="225" t="s">
        <v>3</v>
      </c>
      <c r="N378" s="226" t="s">
        <v>45</v>
      </c>
      <c r="O378" s="73"/>
      <c r="P378" s="183">
        <f>O378*H378</f>
        <v>0</v>
      </c>
      <c r="Q378" s="183">
        <v>0.023300000000000001</v>
      </c>
      <c r="R378" s="183">
        <f>Q378*H378</f>
        <v>0.16310000000000002</v>
      </c>
      <c r="S378" s="183">
        <v>0</v>
      </c>
      <c r="T378" s="184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185" t="s">
        <v>202</v>
      </c>
      <c r="AT378" s="185" t="s">
        <v>249</v>
      </c>
      <c r="AU378" s="185" t="s">
        <v>22</v>
      </c>
      <c r="AY378" s="20" t="s">
        <v>156</v>
      </c>
      <c r="BE378" s="186">
        <f>IF(N378="základní",J378,0)</f>
        <v>0</v>
      </c>
      <c r="BF378" s="186">
        <f>IF(N378="snížená",J378,0)</f>
        <v>0</v>
      </c>
      <c r="BG378" s="186">
        <f>IF(N378="zákl. přenesená",J378,0)</f>
        <v>0</v>
      </c>
      <c r="BH378" s="186">
        <f>IF(N378="sníž. přenesená",J378,0)</f>
        <v>0</v>
      </c>
      <c r="BI378" s="186">
        <f>IF(N378="nulová",J378,0)</f>
        <v>0</v>
      </c>
      <c r="BJ378" s="20" t="s">
        <v>81</v>
      </c>
      <c r="BK378" s="186">
        <f>ROUND(I378*H378,2)</f>
        <v>0</v>
      </c>
      <c r="BL378" s="20" t="s">
        <v>163</v>
      </c>
      <c r="BM378" s="185" t="s">
        <v>2031</v>
      </c>
    </row>
    <row r="379" s="13" customFormat="1">
      <c r="A379" s="13"/>
      <c r="B379" s="192"/>
      <c r="C379" s="13"/>
      <c r="D379" s="193" t="s">
        <v>167</v>
      </c>
      <c r="E379" s="194" t="s">
        <v>3</v>
      </c>
      <c r="F379" s="195" t="s">
        <v>2032</v>
      </c>
      <c r="G379" s="13"/>
      <c r="H379" s="196">
        <v>7</v>
      </c>
      <c r="I379" s="197"/>
      <c r="J379" s="13"/>
      <c r="K379" s="13"/>
      <c r="L379" s="192"/>
      <c r="M379" s="198"/>
      <c r="N379" s="199"/>
      <c r="O379" s="199"/>
      <c r="P379" s="199"/>
      <c r="Q379" s="199"/>
      <c r="R379" s="199"/>
      <c r="S379" s="199"/>
      <c r="T379" s="200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194" t="s">
        <v>167</v>
      </c>
      <c r="AU379" s="194" t="s">
        <v>22</v>
      </c>
      <c r="AV379" s="13" t="s">
        <v>22</v>
      </c>
      <c r="AW379" s="13" t="s">
        <v>36</v>
      </c>
      <c r="AX379" s="13" t="s">
        <v>74</v>
      </c>
      <c r="AY379" s="194" t="s">
        <v>156</v>
      </c>
    </row>
    <row r="380" s="14" customFormat="1">
      <c r="A380" s="14"/>
      <c r="B380" s="201"/>
      <c r="C380" s="14"/>
      <c r="D380" s="193" t="s">
        <v>167</v>
      </c>
      <c r="E380" s="202" t="s">
        <v>3</v>
      </c>
      <c r="F380" s="203" t="s">
        <v>174</v>
      </c>
      <c r="G380" s="14"/>
      <c r="H380" s="204">
        <v>7</v>
      </c>
      <c r="I380" s="205"/>
      <c r="J380" s="14"/>
      <c r="K380" s="14"/>
      <c r="L380" s="201"/>
      <c r="M380" s="206"/>
      <c r="N380" s="207"/>
      <c r="O380" s="207"/>
      <c r="P380" s="207"/>
      <c r="Q380" s="207"/>
      <c r="R380" s="207"/>
      <c r="S380" s="207"/>
      <c r="T380" s="208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02" t="s">
        <v>167</v>
      </c>
      <c r="AU380" s="202" t="s">
        <v>22</v>
      </c>
      <c r="AV380" s="14" t="s">
        <v>163</v>
      </c>
      <c r="AW380" s="14" t="s">
        <v>36</v>
      </c>
      <c r="AX380" s="14" t="s">
        <v>81</v>
      </c>
      <c r="AY380" s="202" t="s">
        <v>156</v>
      </c>
    </row>
    <row r="381" s="2" customFormat="1" ht="16.5" customHeight="1">
      <c r="A381" s="39"/>
      <c r="B381" s="173"/>
      <c r="C381" s="174" t="s">
        <v>607</v>
      </c>
      <c r="D381" s="174" t="s">
        <v>158</v>
      </c>
      <c r="E381" s="175" t="s">
        <v>495</v>
      </c>
      <c r="F381" s="176" t="s">
        <v>496</v>
      </c>
      <c r="G381" s="177" t="s">
        <v>384</v>
      </c>
      <c r="H381" s="178">
        <v>8</v>
      </c>
      <c r="I381" s="179"/>
      <c r="J381" s="180">
        <f>ROUND(I381*H381,2)</f>
        <v>0</v>
      </c>
      <c r="K381" s="176" t="s">
        <v>162</v>
      </c>
      <c r="L381" s="40"/>
      <c r="M381" s="181" t="s">
        <v>3</v>
      </c>
      <c r="N381" s="182" t="s">
        <v>45</v>
      </c>
      <c r="O381" s="73"/>
      <c r="P381" s="183">
        <f>O381*H381</f>
        <v>0</v>
      </c>
      <c r="Q381" s="183">
        <v>0.0013600000000000001</v>
      </c>
      <c r="R381" s="183">
        <f>Q381*H381</f>
        <v>0.010880000000000001</v>
      </c>
      <c r="S381" s="183">
        <v>0</v>
      </c>
      <c r="T381" s="184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185" t="s">
        <v>163</v>
      </c>
      <c r="AT381" s="185" t="s">
        <v>158</v>
      </c>
      <c r="AU381" s="185" t="s">
        <v>22</v>
      </c>
      <c r="AY381" s="20" t="s">
        <v>156</v>
      </c>
      <c r="BE381" s="186">
        <f>IF(N381="základní",J381,0)</f>
        <v>0</v>
      </c>
      <c r="BF381" s="186">
        <f>IF(N381="snížená",J381,0)</f>
        <v>0</v>
      </c>
      <c r="BG381" s="186">
        <f>IF(N381="zákl. přenesená",J381,0)</f>
        <v>0</v>
      </c>
      <c r="BH381" s="186">
        <f>IF(N381="sníž. přenesená",J381,0)</f>
        <v>0</v>
      </c>
      <c r="BI381" s="186">
        <f>IF(N381="nulová",J381,0)</f>
        <v>0</v>
      </c>
      <c r="BJ381" s="20" t="s">
        <v>81</v>
      </c>
      <c r="BK381" s="186">
        <f>ROUND(I381*H381,2)</f>
        <v>0</v>
      </c>
      <c r="BL381" s="20" t="s">
        <v>163</v>
      </c>
      <c r="BM381" s="185" t="s">
        <v>2033</v>
      </c>
    </row>
    <row r="382" s="2" customFormat="1">
      <c r="A382" s="39"/>
      <c r="B382" s="40"/>
      <c r="C382" s="39"/>
      <c r="D382" s="187" t="s">
        <v>165</v>
      </c>
      <c r="E382" s="39"/>
      <c r="F382" s="188" t="s">
        <v>498</v>
      </c>
      <c r="G382" s="39"/>
      <c r="H382" s="39"/>
      <c r="I382" s="189"/>
      <c r="J382" s="39"/>
      <c r="K382" s="39"/>
      <c r="L382" s="40"/>
      <c r="M382" s="190"/>
      <c r="N382" s="191"/>
      <c r="O382" s="73"/>
      <c r="P382" s="73"/>
      <c r="Q382" s="73"/>
      <c r="R382" s="73"/>
      <c r="S382" s="73"/>
      <c r="T382" s="74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T382" s="20" t="s">
        <v>165</v>
      </c>
      <c r="AU382" s="20" t="s">
        <v>22</v>
      </c>
    </row>
    <row r="383" s="2" customFormat="1" ht="24.15" customHeight="1">
      <c r="A383" s="39"/>
      <c r="B383" s="173"/>
      <c r="C383" s="217" t="s">
        <v>611</v>
      </c>
      <c r="D383" s="217" t="s">
        <v>249</v>
      </c>
      <c r="E383" s="218" t="s">
        <v>2034</v>
      </c>
      <c r="F383" s="219" t="s">
        <v>2035</v>
      </c>
      <c r="G383" s="220" t="s">
        <v>384</v>
      </c>
      <c r="H383" s="221">
        <v>6</v>
      </c>
      <c r="I383" s="222"/>
      <c r="J383" s="223">
        <f>ROUND(I383*H383,2)</f>
        <v>0</v>
      </c>
      <c r="K383" s="219" t="s">
        <v>3</v>
      </c>
      <c r="L383" s="224"/>
      <c r="M383" s="225" t="s">
        <v>3</v>
      </c>
      <c r="N383" s="226" t="s">
        <v>45</v>
      </c>
      <c r="O383" s="73"/>
      <c r="P383" s="183">
        <f>O383*H383</f>
        <v>0</v>
      </c>
      <c r="Q383" s="183">
        <v>0.017899999999999999</v>
      </c>
      <c r="R383" s="183">
        <f>Q383*H383</f>
        <v>0.1074</v>
      </c>
      <c r="S383" s="183">
        <v>0</v>
      </c>
      <c r="T383" s="184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185" t="s">
        <v>202</v>
      </c>
      <c r="AT383" s="185" t="s">
        <v>249</v>
      </c>
      <c r="AU383" s="185" t="s">
        <v>22</v>
      </c>
      <c r="AY383" s="20" t="s">
        <v>156</v>
      </c>
      <c r="BE383" s="186">
        <f>IF(N383="základní",J383,0)</f>
        <v>0</v>
      </c>
      <c r="BF383" s="186">
        <f>IF(N383="snížená",J383,0)</f>
        <v>0</v>
      </c>
      <c r="BG383" s="186">
        <f>IF(N383="zákl. přenesená",J383,0)</f>
        <v>0</v>
      </c>
      <c r="BH383" s="186">
        <f>IF(N383="sníž. přenesená",J383,0)</f>
        <v>0</v>
      </c>
      <c r="BI383" s="186">
        <f>IF(N383="nulová",J383,0)</f>
        <v>0</v>
      </c>
      <c r="BJ383" s="20" t="s">
        <v>81</v>
      </c>
      <c r="BK383" s="186">
        <f>ROUND(I383*H383,2)</f>
        <v>0</v>
      </c>
      <c r="BL383" s="20" t="s">
        <v>163</v>
      </c>
      <c r="BM383" s="185" t="s">
        <v>2036</v>
      </c>
    </row>
    <row r="384" s="2" customFormat="1" ht="24.15" customHeight="1">
      <c r="A384" s="39"/>
      <c r="B384" s="173"/>
      <c r="C384" s="217" t="s">
        <v>616</v>
      </c>
      <c r="D384" s="217" t="s">
        <v>249</v>
      </c>
      <c r="E384" s="218" t="s">
        <v>2037</v>
      </c>
      <c r="F384" s="219" t="s">
        <v>2038</v>
      </c>
      <c r="G384" s="220" t="s">
        <v>384</v>
      </c>
      <c r="H384" s="221">
        <v>2</v>
      </c>
      <c r="I384" s="222"/>
      <c r="J384" s="223">
        <f>ROUND(I384*H384,2)</f>
        <v>0</v>
      </c>
      <c r="K384" s="219" t="s">
        <v>3</v>
      </c>
      <c r="L384" s="224"/>
      <c r="M384" s="225" t="s">
        <v>3</v>
      </c>
      <c r="N384" s="226" t="s">
        <v>45</v>
      </c>
      <c r="O384" s="73"/>
      <c r="P384" s="183">
        <f>O384*H384</f>
        <v>0</v>
      </c>
      <c r="Q384" s="183">
        <v>0.0161</v>
      </c>
      <c r="R384" s="183">
        <f>Q384*H384</f>
        <v>0.032199999999999999</v>
      </c>
      <c r="S384" s="183">
        <v>0</v>
      </c>
      <c r="T384" s="184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185" t="s">
        <v>202</v>
      </c>
      <c r="AT384" s="185" t="s">
        <v>249</v>
      </c>
      <c r="AU384" s="185" t="s">
        <v>22</v>
      </c>
      <c r="AY384" s="20" t="s">
        <v>156</v>
      </c>
      <c r="BE384" s="186">
        <f>IF(N384="základní",J384,0)</f>
        <v>0</v>
      </c>
      <c r="BF384" s="186">
        <f>IF(N384="snížená",J384,0)</f>
        <v>0</v>
      </c>
      <c r="BG384" s="186">
        <f>IF(N384="zákl. přenesená",J384,0)</f>
        <v>0</v>
      </c>
      <c r="BH384" s="186">
        <f>IF(N384="sníž. přenesená",J384,0)</f>
        <v>0</v>
      </c>
      <c r="BI384" s="186">
        <f>IF(N384="nulová",J384,0)</f>
        <v>0</v>
      </c>
      <c r="BJ384" s="20" t="s">
        <v>81</v>
      </c>
      <c r="BK384" s="186">
        <f>ROUND(I384*H384,2)</f>
        <v>0</v>
      </c>
      <c r="BL384" s="20" t="s">
        <v>163</v>
      </c>
      <c r="BM384" s="185" t="s">
        <v>2039</v>
      </c>
    </row>
    <row r="385" s="2" customFormat="1" ht="16.5" customHeight="1">
      <c r="A385" s="39"/>
      <c r="B385" s="173"/>
      <c r="C385" s="174" t="s">
        <v>620</v>
      </c>
      <c r="D385" s="174" t="s">
        <v>158</v>
      </c>
      <c r="E385" s="175" t="s">
        <v>851</v>
      </c>
      <c r="F385" s="176" t="s">
        <v>852</v>
      </c>
      <c r="G385" s="177" t="s">
        <v>161</v>
      </c>
      <c r="H385" s="178">
        <v>4069.04</v>
      </c>
      <c r="I385" s="179"/>
      <c r="J385" s="180">
        <f>ROUND(I385*H385,2)</f>
        <v>0</v>
      </c>
      <c r="K385" s="176" t="s">
        <v>162</v>
      </c>
      <c r="L385" s="40"/>
      <c r="M385" s="181" t="s">
        <v>3</v>
      </c>
      <c r="N385" s="182" t="s">
        <v>45</v>
      </c>
      <c r="O385" s="73"/>
      <c r="P385" s="183">
        <f>O385*H385</f>
        <v>0</v>
      </c>
      <c r="Q385" s="183">
        <v>0</v>
      </c>
      <c r="R385" s="183">
        <f>Q385*H385</f>
        <v>0</v>
      </c>
      <c r="S385" s="183">
        <v>0</v>
      </c>
      <c r="T385" s="184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185" t="s">
        <v>163</v>
      </c>
      <c r="AT385" s="185" t="s">
        <v>158</v>
      </c>
      <c r="AU385" s="185" t="s">
        <v>22</v>
      </c>
      <c r="AY385" s="20" t="s">
        <v>156</v>
      </c>
      <c r="BE385" s="186">
        <f>IF(N385="základní",J385,0)</f>
        <v>0</v>
      </c>
      <c r="BF385" s="186">
        <f>IF(N385="snížená",J385,0)</f>
        <v>0</v>
      </c>
      <c r="BG385" s="186">
        <f>IF(N385="zákl. přenesená",J385,0)</f>
        <v>0</v>
      </c>
      <c r="BH385" s="186">
        <f>IF(N385="sníž. přenesená",J385,0)</f>
        <v>0</v>
      </c>
      <c r="BI385" s="186">
        <f>IF(N385="nulová",J385,0)</f>
        <v>0</v>
      </c>
      <c r="BJ385" s="20" t="s">
        <v>81</v>
      </c>
      <c r="BK385" s="186">
        <f>ROUND(I385*H385,2)</f>
        <v>0</v>
      </c>
      <c r="BL385" s="20" t="s">
        <v>163</v>
      </c>
      <c r="BM385" s="185" t="s">
        <v>2040</v>
      </c>
    </row>
    <row r="386" s="2" customFormat="1">
      <c r="A386" s="39"/>
      <c r="B386" s="40"/>
      <c r="C386" s="39"/>
      <c r="D386" s="187" t="s">
        <v>165</v>
      </c>
      <c r="E386" s="39"/>
      <c r="F386" s="188" t="s">
        <v>854</v>
      </c>
      <c r="G386" s="39"/>
      <c r="H386" s="39"/>
      <c r="I386" s="189"/>
      <c r="J386" s="39"/>
      <c r="K386" s="39"/>
      <c r="L386" s="40"/>
      <c r="M386" s="190"/>
      <c r="N386" s="191"/>
      <c r="O386" s="73"/>
      <c r="P386" s="73"/>
      <c r="Q386" s="73"/>
      <c r="R386" s="73"/>
      <c r="S386" s="73"/>
      <c r="T386" s="74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T386" s="20" t="s">
        <v>165</v>
      </c>
      <c r="AU386" s="20" t="s">
        <v>22</v>
      </c>
    </row>
    <row r="387" s="13" customFormat="1">
      <c r="A387" s="13"/>
      <c r="B387" s="192"/>
      <c r="C387" s="13"/>
      <c r="D387" s="193" t="s">
        <v>167</v>
      </c>
      <c r="E387" s="194" t="s">
        <v>3</v>
      </c>
      <c r="F387" s="195" t="s">
        <v>1852</v>
      </c>
      <c r="G387" s="13"/>
      <c r="H387" s="196">
        <v>4069.04</v>
      </c>
      <c r="I387" s="197"/>
      <c r="J387" s="13"/>
      <c r="K387" s="13"/>
      <c r="L387" s="192"/>
      <c r="M387" s="198"/>
      <c r="N387" s="199"/>
      <c r="O387" s="199"/>
      <c r="P387" s="199"/>
      <c r="Q387" s="199"/>
      <c r="R387" s="199"/>
      <c r="S387" s="199"/>
      <c r="T387" s="200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194" t="s">
        <v>167</v>
      </c>
      <c r="AU387" s="194" t="s">
        <v>22</v>
      </c>
      <c r="AV387" s="13" t="s">
        <v>22</v>
      </c>
      <c r="AW387" s="13" t="s">
        <v>36</v>
      </c>
      <c r="AX387" s="13" t="s">
        <v>74</v>
      </c>
      <c r="AY387" s="194" t="s">
        <v>156</v>
      </c>
    </row>
    <row r="388" s="14" customFormat="1">
      <c r="A388" s="14"/>
      <c r="B388" s="201"/>
      <c r="C388" s="14"/>
      <c r="D388" s="193" t="s">
        <v>167</v>
      </c>
      <c r="E388" s="202" t="s">
        <v>3</v>
      </c>
      <c r="F388" s="203" t="s">
        <v>174</v>
      </c>
      <c r="G388" s="14"/>
      <c r="H388" s="204">
        <v>4069.04</v>
      </c>
      <c r="I388" s="205"/>
      <c r="J388" s="14"/>
      <c r="K388" s="14"/>
      <c r="L388" s="201"/>
      <c r="M388" s="206"/>
      <c r="N388" s="207"/>
      <c r="O388" s="207"/>
      <c r="P388" s="207"/>
      <c r="Q388" s="207"/>
      <c r="R388" s="207"/>
      <c r="S388" s="207"/>
      <c r="T388" s="208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02" t="s">
        <v>167</v>
      </c>
      <c r="AU388" s="202" t="s">
        <v>22</v>
      </c>
      <c r="AV388" s="14" t="s">
        <v>163</v>
      </c>
      <c r="AW388" s="14" t="s">
        <v>36</v>
      </c>
      <c r="AX388" s="14" t="s">
        <v>81</v>
      </c>
      <c r="AY388" s="202" t="s">
        <v>156</v>
      </c>
    </row>
    <row r="389" s="2" customFormat="1" ht="16.5" customHeight="1">
      <c r="A389" s="39"/>
      <c r="B389" s="173"/>
      <c r="C389" s="174" t="s">
        <v>624</v>
      </c>
      <c r="D389" s="174" t="s">
        <v>158</v>
      </c>
      <c r="E389" s="175" t="s">
        <v>550</v>
      </c>
      <c r="F389" s="176" t="s">
        <v>551</v>
      </c>
      <c r="G389" s="177" t="s">
        <v>384</v>
      </c>
      <c r="H389" s="178">
        <v>6</v>
      </c>
      <c r="I389" s="179"/>
      <c r="J389" s="180">
        <f>ROUND(I389*H389,2)</f>
        <v>0</v>
      </c>
      <c r="K389" s="176" t="s">
        <v>162</v>
      </c>
      <c r="L389" s="40"/>
      <c r="M389" s="181" t="s">
        <v>3</v>
      </c>
      <c r="N389" s="182" t="s">
        <v>45</v>
      </c>
      <c r="O389" s="73"/>
      <c r="P389" s="183">
        <f>O389*H389</f>
        <v>0</v>
      </c>
      <c r="Q389" s="183">
        <v>0.45937</v>
      </c>
      <c r="R389" s="183">
        <f>Q389*H389</f>
        <v>2.7562199999999999</v>
      </c>
      <c r="S389" s="183">
        <v>0</v>
      </c>
      <c r="T389" s="184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185" t="s">
        <v>163</v>
      </c>
      <c r="AT389" s="185" t="s">
        <v>158</v>
      </c>
      <c r="AU389" s="185" t="s">
        <v>22</v>
      </c>
      <c r="AY389" s="20" t="s">
        <v>156</v>
      </c>
      <c r="BE389" s="186">
        <f>IF(N389="základní",J389,0)</f>
        <v>0</v>
      </c>
      <c r="BF389" s="186">
        <f>IF(N389="snížená",J389,0)</f>
        <v>0</v>
      </c>
      <c r="BG389" s="186">
        <f>IF(N389="zákl. přenesená",J389,0)</f>
        <v>0</v>
      </c>
      <c r="BH389" s="186">
        <f>IF(N389="sníž. přenesená",J389,0)</f>
        <v>0</v>
      </c>
      <c r="BI389" s="186">
        <f>IF(N389="nulová",J389,0)</f>
        <v>0</v>
      </c>
      <c r="BJ389" s="20" t="s">
        <v>81</v>
      </c>
      <c r="BK389" s="186">
        <f>ROUND(I389*H389,2)</f>
        <v>0</v>
      </c>
      <c r="BL389" s="20" t="s">
        <v>163</v>
      </c>
      <c r="BM389" s="185" t="s">
        <v>2041</v>
      </c>
    </row>
    <row r="390" s="2" customFormat="1">
      <c r="A390" s="39"/>
      <c r="B390" s="40"/>
      <c r="C390" s="39"/>
      <c r="D390" s="187" t="s">
        <v>165</v>
      </c>
      <c r="E390" s="39"/>
      <c r="F390" s="188" t="s">
        <v>553</v>
      </c>
      <c r="G390" s="39"/>
      <c r="H390" s="39"/>
      <c r="I390" s="189"/>
      <c r="J390" s="39"/>
      <c r="K390" s="39"/>
      <c r="L390" s="40"/>
      <c r="M390" s="190"/>
      <c r="N390" s="191"/>
      <c r="O390" s="73"/>
      <c r="P390" s="73"/>
      <c r="Q390" s="73"/>
      <c r="R390" s="73"/>
      <c r="S390" s="73"/>
      <c r="T390" s="74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T390" s="20" t="s">
        <v>165</v>
      </c>
      <c r="AU390" s="20" t="s">
        <v>22</v>
      </c>
    </row>
    <row r="391" s="2" customFormat="1" ht="16.5" customHeight="1">
      <c r="A391" s="39"/>
      <c r="B391" s="173"/>
      <c r="C391" s="174" t="s">
        <v>629</v>
      </c>
      <c r="D391" s="174" t="s">
        <v>158</v>
      </c>
      <c r="E391" s="175" t="s">
        <v>555</v>
      </c>
      <c r="F391" s="176" t="s">
        <v>556</v>
      </c>
      <c r="G391" s="177" t="s">
        <v>384</v>
      </c>
      <c r="H391" s="178">
        <v>1</v>
      </c>
      <c r="I391" s="179"/>
      <c r="J391" s="180">
        <f>ROUND(I391*H391,2)</f>
        <v>0</v>
      </c>
      <c r="K391" s="176" t="s">
        <v>162</v>
      </c>
      <c r="L391" s="40"/>
      <c r="M391" s="181" t="s">
        <v>3</v>
      </c>
      <c r="N391" s="182" t="s">
        <v>45</v>
      </c>
      <c r="O391" s="73"/>
      <c r="P391" s="183">
        <f>O391*H391</f>
        <v>0</v>
      </c>
      <c r="Q391" s="183">
        <v>0.010189999999999999</v>
      </c>
      <c r="R391" s="183">
        <f>Q391*H391</f>
        <v>0.010189999999999999</v>
      </c>
      <c r="S391" s="183">
        <v>0</v>
      </c>
      <c r="T391" s="184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185" t="s">
        <v>163</v>
      </c>
      <c r="AT391" s="185" t="s">
        <v>158</v>
      </c>
      <c r="AU391" s="185" t="s">
        <v>22</v>
      </c>
      <c r="AY391" s="20" t="s">
        <v>156</v>
      </c>
      <c r="BE391" s="186">
        <f>IF(N391="základní",J391,0)</f>
        <v>0</v>
      </c>
      <c r="BF391" s="186">
        <f>IF(N391="snížená",J391,0)</f>
        <v>0</v>
      </c>
      <c r="BG391" s="186">
        <f>IF(N391="zákl. přenesená",J391,0)</f>
        <v>0</v>
      </c>
      <c r="BH391" s="186">
        <f>IF(N391="sníž. přenesená",J391,0)</f>
        <v>0</v>
      </c>
      <c r="BI391" s="186">
        <f>IF(N391="nulová",J391,0)</f>
        <v>0</v>
      </c>
      <c r="BJ391" s="20" t="s">
        <v>81</v>
      </c>
      <c r="BK391" s="186">
        <f>ROUND(I391*H391,2)</f>
        <v>0</v>
      </c>
      <c r="BL391" s="20" t="s">
        <v>163</v>
      </c>
      <c r="BM391" s="185" t="s">
        <v>2042</v>
      </c>
    </row>
    <row r="392" s="2" customFormat="1">
      <c r="A392" s="39"/>
      <c r="B392" s="40"/>
      <c r="C392" s="39"/>
      <c r="D392" s="187" t="s">
        <v>165</v>
      </c>
      <c r="E392" s="39"/>
      <c r="F392" s="188" t="s">
        <v>558</v>
      </c>
      <c r="G392" s="39"/>
      <c r="H392" s="39"/>
      <c r="I392" s="189"/>
      <c r="J392" s="39"/>
      <c r="K392" s="39"/>
      <c r="L392" s="40"/>
      <c r="M392" s="190"/>
      <c r="N392" s="191"/>
      <c r="O392" s="73"/>
      <c r="P392" s="73"/>
      <c r="Q392" s="73"/>
      <c r="R392" s="73"/>
      <c r="S392" s="73"/>
      <c r="T392" s="74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T392" s="20" t="s">
        <v>165</v>
      </c>
      <c r="AU392" s="20" t="s">
        <v>22</v>
      </c>
    </row>
    <row r="393" s="2" customFormat="1" ht="16.5" customHeight="1">
      <c r="A393" s="39"/>
      <c r="B393" s="173"/>
      <c r="C393" s="217" t="s">
        <v>635</v>
      </c>
      <c r="D393" s="217" t="s">
        <v>249</v>
      </c>
      <c r="E393" s="218" t="s">
        <v>560</v>
      </c>
      <c r="F393" s="219" t="s">
        <v>561</v>
      </c>
      <c r="G393" s="220" t="s">
        <v>384</v>
      </c>
      <c r="H393" s="221">
        <v>7</v>
      </c>
      <c r="I393" s="222"/>
      <c r="J393" s="223">
        <f>ROUND(I393*H393,2)</f>
        <v>0</v>
      </c>
      <c r="K393" s="219" t="s">
        <v>3</v>
      </c>
      <c r="L393" s="224"/>
      <c r="M393" s="225" t="s">
        <v>3</v>
      </c>
      <c r="N393" s="226" t="s">
        <v>45</v>
      </c>
      <c r="O393" s="73"/>
      <c r="P393" s="183">
        <f>O393*H393</f>
        <v>0</v>
      </c>
      <c r="Q393" s="183">
        <v>0.215</v>
      </c>
      <c r="R393" s="183">
        <f>Q393*H393</f>
        <v>1.5049999999999999</v>
      </c>
      <c r="S393" s="183">
        <v>0</v>
      </c>
      <c r="T393" s="184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185" t="s">
        <v>202</v>
      </c>
      <c r="AT393" s="185" t="s">
        <v>249</v>
      </c>
      <c r="AU393" s="185" t="s">
        <v>22</v>
      </c>
      <c r="AY393" s="20" t="s">
        <v>156</v>
      </c>
      <c r="BE393" s="186">
        <f>IF(N393="základní",J393,0)</f>
        <v>0</v>
      </c>
      <c r="BF393" s="186">
        <f>IF(N393="snížená",J393,0)</f>
        <v>0</v>
      </c>
      <c r="BG393" s="186">
        <f>IF(N393="zákl. přenesená",J393,0)</f>
        <v>0</v>
      </c>
      <c r="BH393" s="186">
        <f>IF(N393="sníž. přenesená",J393,0)</f>
        <v>0</v>
      </c>
      <c r="BI393" s="186">
        <f>IF(N393="nulová",J393,0)</f>
        <v>0</v>
      </c>
      <c r="BJ393" s="20" t="s">
        <v>81</v>
      </c>
      <c r="BK393" s="186">
        <f>ROUND(I393*H393,2)</f>
        <v>0</v>
      </c>
      <c r="BL393" s="20" t="s">
        <v>163</v>
      </c>
      <c r="BM393" s="185" t="s">
        <v>2043</v>
      </c>
    </row>
    <row r="394" s="2" customFormat="1" ht="16.5" customHeight="1">
      <c r="A394" s="39"/>
      <c r="B394" s="173"/>
      <c r="C394" s="217" t="s">
        <v>643</v>
      </c>
      <c r="D394" s="217" t="s">
        <v>249</v>
      </c>
      <c r="E394" s="218" t="s">
        <v>568</v>
      </c>
      <c r="F394" s="219" t="s">
        <v>569</v>
      </c>
      <c r="G394" s="220" t="s">
        <v>384</v>
      </c>
      <c r="H394" s="221">
        <v>14</v>
      </c>
      <c r="I394" s="222"/>
      <c r="J394" s="223">
        <f>ROUND(I394*H394,2)</f>
        <v>0</v>
      </c>
      <c r="K394" s="219" t="s">
        <v>3</v>
      </c>
      <c r="L394" s="224"/>
      <c r="M394" s="225" t="s">
        <v>3</v>
      </c>
      <c r="N394" s="226" t="s">
        <v>45</v>
      </c>
      <c r="O394" s="73"/>
      <c r="P394" s="183">
        <f>O394*H394</f>
        <v>0</v>
      </c>
      <c r="Q394" s="183">
        <v>0.002</v>
      </c>
      <c r="R394" s="183">
        <f>Q394*H394</f>
        <v>0.028000000000000001</v>
      </c>
      <c r="S394" s="183">
        <v>0</v>
      </c>
      <c r="T394" s="184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185" t="s">
        <v>202</v>
      </c>
      <c r="AT394" s="185" t="s">
        <v>249</v>
      </c>
      <c r="AU394" s="185" t="s">
        <v>22</v>
      </c>
      <c r="AY394" s="20" t="s">
        <v>156</v>
      </c>
      <c r="BE394" s="186">
        <f>IF(N394="základní",J394,0)</f>
        <v>0</v>
      </c>
      <c r="BF394" s="186">
        <f>IF(N394="snížená",J394,0)</f>
        <v>0</v>
      </c>
      <c r="BG394" s="186">
        <f>IF(N394="zákl. přenesená",J394,0)</f>
        <v>0</v>
      </c>
      <c r="BH394" s="186">
        <f>IF(N394="sníž. přenesená",J394,0)</f>
        <v>0</v>
      </c>
      <c r="BI394" s="186">
        <f>IF(N394="nulová",J394,0)</f>
        <v>0</v>
      </c>
      <c r="BJ394" s="20" t="s">
        <v>81</v>
      </c>
      <c r="BK394" s="186">
        <f>ROUND(I394*H394,2)</f>
        <v>0</v>
      </c>
      <c r="BL394" s="20" t="s">
        <v>163</v>
      </c>
      <c r="BM394" s="185" t="s">
        <v>2044</v>
      </c>
    </row>
    <row r="395" s="2" customFormat="1" ht="16.5" customHeight="1">
      <c r="A395" s="39"/>
      <c r="B395" s="173"/>
      <c r="C395" s="174" t="s">
        <v>874</v>
      </c>
      <c r="D395" s="174" t="s">
        <v>158</v>
      </c>
      <c r="E395" s="175" t="s">
        <v>572</v>
      </c>
      <c r="F395" s="176" t="s">
        <v>573</v>
      </c>
      <c r="G395" s="177" t="s">
        <v>384</v>
      </c>
      <c r="H395" s="178">
        <v>7</v>
      </c>
      <c r="I395" s="179"/>
      <c r="J395" s="180">
        <f>ROUND(I395*H395,2)</f>
        <v>0</v>
      </c>
      <c r="K395" s="176" t="s">
        <v>162</v>
      </c>
      <c r="L395" s="40"/>
      <c r="M395" s="181" t="s">
        <v>3</v>
      </c>
      <c r="N395" s="182" t="s">
        <v>45</v>
      </c>
      <c r="O395" s="73"/>
      <c r="P395" s="183">
        <f>O395*H395</f>
        <v>0</v>
      </c>
      <c r="Q395" s="183">
        <v>0.01248</v>
      </c>
      <c r="R395" s="183">
        <f>Q395*H395</f>
        <v>0.087359999999999993</v>
      </c>
      <c r="S395" s="183">
        <v>0</v>
      </c>
      <c r="T395" s="184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185" t="s">
        <v>163</v>
      </c>
      <c r="AT395" s="185" t="s">
        <v>158</v>
      </c>
      <c r="AU395" s="185" t="s">
        <v>22</v>
      </c>
      <c r="AY395" s="20" t="s">
        <v>156</v>
      </c>
      <c r="BE395" s="186">
        <f>IF(N395="základní",J395,0)</f>
        <v>0</v>
      </c>
      <c r="BF395" s="186">
        <f>IF(N395="snížená",J395,0)</f>
        <v>0</v>
      </c>
      <c r="BG395" s="186">
        <f>IF(N395="zákl. přenesená",J395,0)</f>
        <v>0</v>
      </c>
      <c r="BH395" s="186">
        <f>IF(N395="sníž. přenesená",J395,0)</f>
        <v>0</v>
      </c>
      <c r="BI395" s="186">
        <f>IF(N395="nulová",J395,0)</f>
        <v>0</v>
      </c>
      <c r="BJ395" s="20" t="s">
        <v>81</v>
      </c>
      <c r="BK395" s="186">
        <f>ROUND(I395*H395,2)</f>
        <v>0</v>
      </c>
      <c r="BL395" s="20" t="s">
        <v>163</v>
      </c>
      <c r="BM395" s="185" t="s">
        <v>2045</v>
      </c>
    </row>
    <row r="396" s="2" customFormat="1">
      <c r="A396" s="39"/>
      <c r="B396" s="40"/>
      <c r="C396" s="39"/>
      <c r="D396" s="187" t="s">
        <v>165</v>
      </c>
      <c r="E396" s="39"/>
      <c r="F396" s="188" t="s">
        <v>575</v>
      </c>
      <c r="G396" s="39"/>
      <c r="H396" s="39"/>
      <c r="I396" s="189"/>
      <c r="J396" s="39"/>
      <c r="K396" s="39"/>
      <c r="L396" s="40"/>
      <c r="M396" s="190"/>
      <c r="N396" s="191"/>
      <c r="O396" s="73"/>
      <c r="P396" s="73"/>
      <c r="Q396" s="73"/>
      <c r="R396" s="73"/>
      <c r="S396" s="73"/>
      <c r="T396" s="74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T396" s="20" t="s">
        <v>165</v>
      </c>
      <c r="AU396" s="20" t="s">
        <v>22</v>
      </c>
    </row>
    <row r="397" s="2" customFormat="1" ht="16.5" customHeight="1">
      <c r="A397" s="39"/>
      <c r="B397" s="173"/>
      <c r="C397" s="217" t="s">
        <v>876</v>
      </c>
      <c r="D397" s="217" t="s">
        <v>249</v>
      </c>
      <c r="E397" s="218" t="s">
        <v>577</v>
      </c>
      <c r="F397" s="219" t="s">
        <v>578</v>
      </c>
      <c r="G397" s="220" t="s">
        <v>384</v>
      </c>
      <c r="H397" s="221">
        <v>7</v>
      </c>
      <c r="I397" s="222"/>
      <c r="J397" s="223">
        <f>ROUND(I397*H397,2)</f>
        <v>0</v>
      </c>
      <c r="K397" s="219" t="s">
        <v>3</v>
      </c>
      <c r="L397" s="224"/>
      <c r="M397" s="225" t="s">
        <v>3</v>
      </c>
      <c r="N397" s="226" t="s">
        <v>45</v>
      </c>
      <c r="O397" s="73"/>
      <c r="P397" s="183">
        <f>O397*H397</f>
        <v>0</v>
      </c>
      <c r="Q397" s="183">
        <v>0.58499999999999996</v>
      </c>
      <c r="R397" s="183">
        <f>Q397*H397</f>
        <v>4.0949999999999998</v>
      </c>
      <c r="S397" s="183">
        <v>0</v>
      </c>
      <c r="T397" s="184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185" t="s">
        <v>202</v>
      </c>
      <c r="AT397" s="185" t="s">
        <v>249</v>
      </c>
      <c r="AU397" s="185" t="s">
        <v>22</v>
      </c>
      <c r="AY397" s="20" t="s">
        <v>156</v>
      </c>
      <c r="BE397" s="186">
        <f>IF(N397="základní",J397,0)</f>
        <v>0</v>
      </c>
      <c r="BF397" s="186">
        <f>IF(N397="snížená",J397,0)</f>
        <v>0</v>
      </c>
      <c r="BG397" s="186">
        <f>IF(N397="zákl. přenesená",J397,0)</f>
        <v>0</v>
      </c>
      <c r="BH397" s="186">
        <f>IF(N397="sníž. přenesená",J397,0)</f>
        <v>0</v>
      </c>
      <c r="BI397" s="186">
        <f>IF(N397="nulová",J397,0)</f>
        <v>0</v>
      </c>
      <c r="BJ397" s="20" t="s">
        <v>81</v>
      </c>
      <c r="BK397" s="186">
        <f>ROUND(I397*H397,2)</f>
        <v>0</v>
      </c>
      <c r="BL397" s="20" t="s">
        <v>163</v>
      </c>
      <c r="BM397" s="185" t="s">
        <v>2046</v>
      </c>
    </row>
    <row r="398" s="2" customFormat="1" ht="16.5" customHeight="1">
      <c r="A398" s="39"/>
      <c r="B398" s="173"/>
      <c r="C398" s="174" t="s">
        <v>878</v>
      </c>
      <c r="D398" s="174" t="s">
        <v>158</v>
      </c>
      <c r="E398" s="175" t="s">
        <v>581</v>
      </c>
      <c r="F398" s="176" t="s">
        <v>582</v>
      </c>
      <c r="G398" s="177" t="s">
        <v>384</v>
      </c>
      <c r="H398" s="178">
        <v>7</v>
      </c>
      <c r="I398" s="179"/>
      <c r="J398" s="180">
        <f>ROUND(I398*H398,2)</f>
        <v>0</v>
      </c>
      <c r="K398" s="176" t="s">
        <v>162</v>
      </c>
      <c r="L398" s="40"/>
      <c r="M398" s="181" t="s">
        <v>3</v>
      </c>
      <c r="N398" s="182" t="s">
        <v>45</v>
      </c>
      <c r="O398" s="73"/>
      <c r="P398" s="183">
        <f>O398*H398</f>
        <v>0</v>
      </c>
      <c r="Q398" s="183">
        <v>0.028539999999999999</v>
      </c>
      <c r="R398" s="183">
        <f>Q398*H398</f>
        <v>0.19977999999999999</v>
      </c>
      <c r="S398" s="183">
        <v>0</v>
      </c>
      <c r="T398" s="184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185" t="s">
        <v>163</v>
      </c>
      <c r="AT398" s="185" t="s">
        <v>158</v>
      </c>
      <c r="AU398" s="185" t="s">
        <v>22</v>
      </c>
      <c r="AY398" s="20" t="s">
        <v>156</v>
      </c>
      <c r="BE398" s="186">
        <f>IF(N398="základní",J398,0)</f>
        <v>0</v>
      </c>
      <c r="BF398" s="186">
        <f>IF(N398="snížená",J398,0)</f>
        <v>0</v>
      </c>
      <c r="BG398" s="186">
        <f>IF(N398="zákl. přenesená",J398,0)</f>
        <v>0</v>
      </c>
      <c r="BH398" s="186">
        <f>IF(N398="sníž. přenesená",J398,0)</f>
        <v>0</v>
      </c>
      <c r="BI398" s="186">
        <f>IF(N398="nulová",J398,0)</f>
        <v>0</v>
      </c>
      <c r="BJ398" s="20" t="s">
        <v>81</v>
      </c>
      <c r="BK398" s="186">
        <f>ROUND(I398*H398,2)</f>
        <v>0</v>
      </c>
      <c r="BL398" s="20" t="s">
        <v>163</v>
      </c>
      <c r="BM398" s="185" t="s">
        <v>2047</v>
      </c>
    </row>
    <row r="399" s="2" customFormat="1">
      <c r="A399" s="39"/>
      <c r="B399" s="40"/>
      <c r="C399" s="39"/>
      <c r="D399" s="187" t="s">
        <v>165</v>
      </c>
      <c r="E399" s="39"/>
      <c r="F399" s="188" t="s">
        <v>584</v>
      </c>
      <c r="G399" s="39"/>
      <c r="H399" s="39"/>
      <c r="I399" s="189"/>
      <c r="J399" s="39"/>
      <c r="K399" s="39"/>
      <c r="L399" s="40"/>
      <c r="M399" s="190"/>
      <c r="N399" s="191"/>
      <c r="O399" s="73"/>
      <c r="P399" s="73"/>
      <c r="Q399" s="73"/>
      <c r="R399" s="73"/>
      <c r="S399" s="73"/>
      <c r="T399" s="74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20" t="s">
        <v>165</v>
      </c>
      <c r="AU399" s="20" t="s">
        <v>22</v>
      </c>
    </row>
    <row r="400" s="2" customFormat="1" ht="16.5" customHeight="1">
      <c r="A400" s="39"/>
      <c r="B400" s="173"/>
      <c r="C400" s="217" t="s">
        <v>880</v>
      </c>
      <c r="D400" s="217" t="s">
        <v>249</v>
      </c>
      <c r="E400" s="218" t="s">
        <v>586</v>
      </c>
      <c r="F400" s="219" t="s">
        <v>587</v>
      </c>
      <c r="G400" s="220" t="s">
        <v>384</v>
      </c>
      <c r="H400" s="221">
        <v>7</v>
      </c>
      <c r="I400" s="222"/>
      <c r="J400" s="223">
        <f>ROUND(I400*H400,2)</f>
        <v>0</v>
      </c>
      <c r="K400" s="219" t="s">
        <v>3</v>
      </c>
      <c r="L400" s="224"/>
      <c r="M400" s="225" t="s">
        <v>3</v>
      </c>
      <c r="N400" s="226" t="s">
        <v>45</v>
      </c>
      <c r="O400" s="73"/>
      <c r="P400" s="183">
        <f>O400*H400</f>
        <v>0</v>
      </c>
      <c r="Q400" s="183">
        <v>2.1000000000000001</v>
      </c>
      <c r="R400" s="183">
        <f>Q400*H400</f>
        <v>14.700000000000001</v>
      </c>
      <c r="S400" s="183">
        <v>0</v>
      </c>
      <c r="T400" s="184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185" t="s">
        <v>202</v>
      </c>
      <c r="AT400" s="185" t="s">
        <v>249</v>
      </c>
      <c r="AU400" s="185" t="s">
        <v>22</v>
      </c>
      <c r="AY400" s="20" t="s">
        <v>156</v>
      </c>
      <c r="BE400" s="186">
        <f>IF(N400="základní",J400,0)</f>
        <v>0</v>
      </c>
      <c r="BF400" s="186">
        <f>IF(N400="snížená",J400,0)</f>
        <v>0</v>
      </c>
      <c r="BG400" s="186">
        <f>IF(N400="zákl. přenesená",J400,0)</f>
        <v>0</v>
      </c>
      <c r="BH400" s="186">
        <f>IF(N400="sníž. přenesená",J400,0)</f>
        <v>0</v>
      </c>
      <c r="BI400" s="186">
        <f>IF(N400="nulová",J400,0)</f>
        <v>0</v>
      </c>
      <c r="BJ400" s="20" t="s">
        <v>81</v>
      </c>
      <c r="BK400" s="186">
        <f>ROUND(I400*H400,2)</f>
        <v>0</v>
      </c>
      <c r="BL400" s="20" t="s">
        <v>163</v>
      </c>
      <c r="BM400" s="185" t="s">
        <v>2048</v>
      </c>
    </row>
    <row r="401" s="2" customFormat="1" ht="16.5" customHeight="1">
      <c r="A401" s="39"/>
      <c r="B401" s="173"/>
      <c r="C401" s="174" t="s">
        <v>882</v>
      </c>
      <c r="D401" s="174" t="s">
        <v>158</v>
      </c>
      <c r="E401" s="175" t="s">
        <v>590</v>
      </c>
      <c r="F401" s="176" t="s">
        <v>591</v>
      </c>
      <c r="G401" s="177" t="s">
        <v>384</v>
      </c>
      <c r="H401" s="178">
        <v>7</v>
      </c>
      <c r="I401" s="179"/>
      <c r="J401" s="180">
        <f>ROUND(I401*H401,2)</f>
        <v>0</v>
      </c>
      <c r="K401" s="176" t="s">
        <v>162</v>
      </c>
      <c r="L401" s="40"/>
      <c r="M401" s="181" t="s">
        <v>3</v>
      </c>
      <c r="N401" s="182" t="s">
        <v>45</v>
      </c>
      <c r="O401" s="73"/>
      <c r="P401" s="183">
        <f>O401*H401</f>
        <v>0</v>
      </c>
      <c r="Q401" s="183">
        <v>0.21734000000000001</v>
      </c>
      <c r="R401" s="183">
        <f>Q401*H401</f>
        <v>1.52138</v>
      </c>
      <c r="S401" s="183">
        <v>0</v>
      </c>
      <c r="T401" s="184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185" t="s">
        <v>163</v>
      </c>
      <c r="AT401" s="185" t="s">
        <v>158</v>
      </c>
      <c r="AU401" s="185" t="s">
        <v>22</v>
      </c>
      <c r="AY401" s="20" t="s">
        <v>156</v>
      </c>
      <c r="BE401" s="186">
        <f>IF(N401="základní",J401,0)</f>
        <v>0</v>
      </c>
      <c r="BF401" s="186">
        <f>IF(N401="snížená",J401,0)</f>
        <v>0</v>
      </c>
      <c r="BG401" s="186">
        <f>IF(N401="zákl. přenesená",J401,0)</f>
        <v>0</v>
      </c>
      <c r="BH401" s="186">
        <f>IF(N401="sníž. přenesená",J401,0)</f>
        <v>0</v>
      </c>
      <c r="BI401" s="186">
        <f>IF(N401="nulová",J401,0)</f>
        <v>0</v>
      </c>
      <c r="BJ401" s="20" t="s">
        <v>81</v>
      </c>
      <c r="BK401" s="186">
        <f>ROUND(I401*H401,2)</f>
        <v>0</v>
      </c>
      <c r="BL401" s="20" t="s">
        <v>163</v>
      </c>
      <c r="BM401" s="185" t="s">
        <v>2049</v>
      </c>
    </row>
    <row r="402" s="2" customFormat="1">
      <c r="A402" s="39"/>
      <c r="B402" s="40"/>
      <c r="C402" s="39"/>
      <c r="D402" s="187" t="s">
        <v>165</v>
      </c>
      <c r="E402" s="39"/>
      <c r="F402" s="188" t="s">
        <v>593</v>
      </c>
      <c r="G402" s="39"/>
      <c r="H402" s="39"/>
      <c r="I402" s="189"/>
      <c r="J402" s="39"/>
      <c r="K402" s="39"/>
      <c r="L402" s="40"/>
      <c r="M402" s="190"/>
      <c r="N402" s="191"/>
      <c r="O402" s="73"/>
      <c r="P402" s="73"/>
      <c r="Q402" s="73"/>
      <c r="R402" s="73"/>
      <c r="S402" s="73"/>
      <c r="T402" s="74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T402" s="20" t="s">
        <v>165</v>
      </c>
      <c r="AU402" s="20" t="s">
        <v>22</v>
      </c>
    </row>
    <row r="403" s="2" customFormat="1" ht="16.5" customHeight="1">
      <c r="A403" s="39"/>
      <c r="B403" s="173"/>
      <c r="C403" s="217" t="s">
        <v>884</v>
      </c>
      <c r="D403" s="217" t="s">
        <v>249</v>
      </c>
      <c r="E403" s="218" t="s">
        <v>595</v>
      </c>
      <c r="F403" s="219" t="s">
        <v>596</v>
      </c>
      <c r="G403" s="220" t="s">
        <v>384</v>
      </c>
      <c r="H403" s="221">
        <v>7</v>
      </c>
      <c r="I403" s="222"/>
      <c r="J403" s="223">
        <f>ROUND(I403*H403,2)</f>
        <v>0</v>
      </c>
      <c r="K403" s="219" t="s">
        <v>3</v>
      </c>
      <c r="L403" s="224"/>
      <c r="M403" s="225" t="s">
        <v>3</v>
      </c>
      <c r="N403" s="226" t="s">
        <v>45</v>
      </c>
      <c r="O403" s="73"/>
      <c r="P403" s="183">
        <f>O403*H403</f>
        <v>0</v>
      </c>
      <c r="Q403" s="183">
        <v>0.071999999999999995</v>
      </c>
      <c r="R403" s="183">
        <f>Q403*H403</f>
        <v>0.504</v>
      </c>
      <c r="S403" s="183">
        <v>0</v>
      </c>
      <c r="T403" s="184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185" t="s">
        <v>202</v>
      </c>
      <c r="AT403" s="185" t="s">
        <v>249</v>
      </c>
      <c r="AU403" s="185" t="s">
        <v>22</v>
      </c>
      <c r="AY403" s="20" t="s">
        <v>156</v>
      </c>
      <c r="BE403" s="186">
        <f>IF(N403="základní",J403,0)</f>
        <v>0</v>
      </c>
      <c r="BF403" s="186">
        <f>IF(N403="snížená",J403,0)</f>
        <v>0</v>
      </c>
      <c r="BG403" s="186">
        <f>IF(N403="zákl. přenesená",J403,0)</f>
        <v>0</v>
      </c>
      <c r="BH403" s="186">
        <f>IF(N403="sníž. přenesená",J403,0)</f>
        <v>0</v>
      </c>
      <c r="BI403" s="186">
        <f>IF(N403="nulová",J403,0)</f>
        <v>0</v>
      </c>
      <c r="BJ403" s="20" t="s">
        <v>81</v>
      </c>
      <c r="BK403" s="186">
        <f>ROUND(I403*H403,2)</f>
        <v>0</v>
      </c>
      <c r="BL403" s="20" t="s">
        <v>163</v>
      </c>
      <c r="BM403" s="185" t="s">
        <v>2050</v>
      </c>
    </row>
    <row r="404" s="2" customFormat="1" ht="16.5" customHeight="1">
      <c r="A404" s="39"/>
      <c r="B404" s="173"/>
      <c r="C404" s="174" t="s">
        <v>887</v>
      </c>
      <c r="D404" s="174" t="s">
        <v>158</v>
      </c>
      <c r="E404" s="175" t="s">
        <v>599</v>
      </c>
      <c r="F404" s="176" t="s">
        <v>600</v>
      </c>
      <c r="G404" s="177" t="s">
        <v>384</v>
      </c>
      <c r="H404" s="178">
        <v>50</v>
      </c>
      <c r="I404" s="179"/>
      <c r="J404" s="180">
        <f>ROUND(I404*H404,2)</f>
        <v>0</v>
      </c>
      <c r="K404" s="176" t="s">
        <v>162</v>
      </c>
      <c r="L404" s="40"/>
      <c r="M404" s="181" t="s">
        <v>3</v>
      </c>
      <c r="N404" s="182" t="s">
        <v>45</v>
      </c>
      <c r="O404" s="73"/>
      <c r="P404" s="183">
        <f>O404*H404</f>
        <v>0</v>
      </c>
      <c r="Q404" s="183">
        <v>0.12303</v>
      </c>
      <c r="R404" s="183">
        <f>Q404*H404</f>
        <v>6.1515000000000004</v>
      </c>
      <c r="S404" s="183">
        <v>0</v>
      </c>
      <c r="T404" s="184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185" t="s">
        <v>163</v>
      </c>
      <c r="AT404" s="185" t="s">
        <v>158</v>
      </c>
      <c r="AU404" s="185" t="s">
        <v>22</v>
      </c>
      <c r="AY404" s="20" t="s">
        <v>156</v>
      </c>
      <c r="BE404" s="186">
        <f>IF(N404="základní",J404,0)</f>
        <v>0</v>
      </c>
      <c r="BF404" s="186">
        <f>IF(N404="snížená",J404,0)</f>
        <v>0</v>
      </c>
      <c r="BG404" s="186">
        <f>IF(N404="zákl. přenesená",J404,0)</f>
        <v>0</v>
      </c>
      <c r="BH404" s="186">
        <f>IF(N404="sníž. přenesená",J404,0)</f>
        <v>0</v>
      </c>
      <c r="BI404" s="186">
        <f>IF(N404="nulová",J404,0)</f>
        <v>0</v>
      </c>
      <c r="BJ404" s="20" t="s">
        <v>81</v>
      </c>
      <c r="BK404" s="186">
        <f>ROUND(I404*H404,2)</f>
        <v>0</v>
      </c>
      <c r="BL404" s="20" t="s">
        <v>163</v>
      </c>
      <c r="BM404" s="185" t="s">
        <v>2051</v>
      </c>
    </row>
    <row r="405" s="2" customFormat="1">
      <c r="A405" s="39"/>
      <c r="B405" s="40"/>
      <c r="C405" s="39"/>
      <c r="D405" s="187" t="s">
        <v>165</v>
      </c>
      <c r="E405" s="39"/>
      <c r="F405" s="188" t="s">
        <v>602</v>
      </c>
      <c r="G405" s="39"/>
      <c r="H405" s="39"/>
      <c r="I405" s="189"/>
      <c r="J405" s="39"/>
      <c r="K405" s="39"/>
      <c r="L405" s="40"/>
      <c r="M405" s="190"/>
      <c r="N405" s="191"/>
      <c r="O405" s="73"/>
      <c r="P405" s="73"/>
      <c r="Q405" s="73"/>
      <c r="R405" s="73"/>
      <c r="S405" s="73"/>
      <c r="T405" s="74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T405" s="20" t="s">
        <v>165</v>
      </c>
      <c r="AU405" s="20" t="s">
        <v>22</v>
      </c>
    </row>
    <row r="406" s="2" customFormat="1" ht="24.15" customHeight="1">
      <c r="A406" s="39"/>
      <c r="B406" s="173"/>
      <c r="C406" s="217" t="s">
        <v>892</v>
      </c>
      <c r="D406" s="217" t="s">
        <v>249</v>
      </c>
      <c r="E406" s="218" t="s">
        <v>604</v>
      </c>
      <c r="F406" s="219" t="s">
        <v>605</v>
      </c>
      <c r="G406" s="220" t="s">
        <v>384</v>
      </c>
      <c r="H406" s="221">
        <v>50</v>
      </c>
      <c r="I406" s="222"/>
      <c r="J406" s="223">
        <f>ROUND(I406*H406,2)</f>
        <v>0</v>
      </c>
      <c r="K406" s="219" t="s">
        <v>3</v>
      </c>
      <c r="L406" s="224"/>
      <c r="M406" s="225" t="s">
        <v>3</v>
      </c>
      <c r="N406" s="226" t="s">
        <v>45</v>
      </c>
      <c r="O406" s="73"/>
      <c r="P406" s="183">
        <f>O406*H406</f>
        <v>0</v>
      </c>
      <c r="Q406" s="183">
        <v>0.012999999999999999</v>
      </c>
      <c r="R406" s="183">
        <f>Q406*H406</f>
        <v>0.65000000000000002</v>
      </c>
      <c r="S406" s="183">
        <v>0</v>
      </c>
      <c r="T406" s="184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185" t="s">
        <v>202</v>
      </c>
      <c r="AT406" s="185" t="s">
        <v>249</v>
      </c>
      <c r="AU406" s="185" t="s">
        <v>22</v>
      </c>
      <c r="AY406" s="20" t="s">
        <v>156</v>
      </c>
      <c r="BE406" s="186">
        <f>IF(N406="základní",J406,0)</f>
        <v>0</v>
      </c>
      <c r="BF406" s="186">
        <f>IF(N406="snížená",J406,0)</f>
        <v>0</v>
      </c>
      <c r="BG406" s="186">
        <f>IF(N406="zákl. přenesená",J406,0)</f>
        <v>0</v>
      </c>
      <c r="BH406" s="186">
        <f>IF(N406="sníž. přenesená",J406,0)</f>
        <v>0</v>
      </c>
      <c r="BI406" s="186">
        <f>IF(N406="nulová",J406,0)</f>
        <v>0</v>
      </c>
      <c r="BJ406" s="20" t="s">
        <v>81</v>
      </c>
      <c r="BK406" s="186">
        <f>ROUND(I406*H406,2)</f>
        <v>0</v>
      </c>
      <c r="BL406" s="20" t="s">
        <v>163</v>
      </c>
      <c r="BM406" s="185" t="s">
        <v>2052</v>
      </c>
    </row>
    <row r="407" s="2" customFormat="1" ht="24.15" customHeight="1">
      <c r="A407" s="39"/>
      <c r="B407" s="173"/>
      <c r="C407" s="217" t="s">
        <v>897</v>
      </c>
      <c r="D407" s="217" t="s">
        <v>249</v>
      </c>
      <c r="E407" s="218" t="s">
        <v>608</v>
      </c>
      <c r="F407" s="219" t="s">
        <v>609</v>
      </c>
      <c r="G407" s="220" t="s">
        <v>384</v>
      </c>
      <c r="H407" s="221">
        <v>50</v>
      </c>
      <c r="I407" s="222"/>
      <c r="J407" s="223">
        <f>ROUND(I407*H407,2)</f>
        <v>0</v>
      </c>
      <c r="K407" s="219" t="s">
        <v>3</v>
      </c>
      <c r="L407" s="224"/>
      <c r="M407" s="225" t="s">
        <v>3</v>
      </c>
      <c r="N407" s="226" t="s">
        <v>45</v>
      </c>
      <c r="O407" s="73"/>
      <c r="P407" s="183">
        <f>O407*H407</f>
        <v>0</v>
      </c>
      <c r="Q407" s="183">
        <v>0.00058</v>
      </c>
      <c r="R407" s="183">
        <f>Q407*H407</f>
        <v>0.029000000000000001</v>
      </c>
      <c r="S407" s="183">
        <v>0</v>
      </c>
      <c r="T407" s="184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185" t="s">
        <v>202</v>
      </c>
      <c r="AT407" s="185" t="s">
        <v>249</v>
      </c>
      <c r="AU407" s="185" t="s">
        <v>22</v>
      </c>
      <c r="AY407" s="20" t="s">
        <v>156</v>
      </c>
      <c r="BE407" s="186">
        <f>IF(N407="základní",J407,0)</f>
        <v>0</v>
      </c>
      <c r="BF407" s="186">
        <f>IF(N407="snížená",J407,0)</f>
        <v>0</v>
      </c>
      <c r="BG407" s="186">
        <f>IF(N407="zákl. přenesená",J407,0)</f>
        <v>0</v>
      </c>
      <c r="BH407" s="186">
        <f>IF(N407="sníž. přenesená",J407,0)</f>
        <v>0</v>
      </c>
      <c r="BI407" s="186">
        <f>IF(N407="nulová",J407,0)</f>
        <v>0</v>
      </c>
      <c r="BJ407" s="20" t="s">
        <v>81</v>
      </c>
      <c r="BK407" s="186">
        <f>ROUND(I407*H407,2)</f>
        <v>0</v>
      </c>
      <c r="BL407" s="20" t="s">
        <v>163</v>
      </c>
      <c r="BM407" s="185" t="s">
        <v>2053</v>
      </c>
    </row>
    <row r="408" s="2" customFormat="1" ht="16.5" customHeight="1">
      <c r="A408" s="39"/>
      <c r="B408" s="173"/>
      <c r="C408" s="174" t="s">
        <v>903</v>
      </c>
      <c r="D408" s="174" t="s">
        <v>158</v>
      </c>
      <c r="E408" s="175" t="s">
        <v>612</v>
      </c>
      <c r="F408" s="176" t="s">
        <v>613</v>
      </c>
      <c r="G408" s="177" t="s">
        <v>384</v>
      </c>
      <c r="H408" s="178">
        <v>8</v>
      </c>
      <c r="I408" s="179"/>
      <c r="J408" s="180">
        <f>ROUND(I408*H408,2)</f>
        <v>0</v>
      </c>
      <c r="K408" s="176" t="s">
        <v>162</v>
      </c>
      <c r="L408" s="40"/>
      <c r="M408" s="181" t="s">
        <v>3</v>
      </c>
      <c r="N408" s="182" t="s">
        <v>45</v>
      </c>
      <c r="O408" s="73"/>
      <c r="P408" s="183">
        <f>O408*H408</f>
        <v>0</v>
      </c>
      <c r="Q408" s="183">
        <v>0.32906000000000002</v>
      </c>
      <c r="R408" s="183">
        <f>Q408*H408</f>
        <v>2.6324800000000002</v>
      </c>
      <c r="S408" s="183">
        <v>0</v>
      </c>
      <c r="T408" s="184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185" t="s">
        <v>163</v>
      </c>
      <c r="AT408" s="185" t="s">
        <v>158</v>
      </c>
      <c r="AU408" s="185" t="s">
        <v>22</v>
      </c>
      <c r="AY408" s="20" t="s">
        <v>156</v>
      </c>
      <c r="BE408" s="186">
        <f>IF(N408="základní",J408,0)</f>
        <v>0</v>
      </c>
      <c r="BF408" s="186">
        <f>IF(N408="snížená",J408,0)</f>
        <v>0</v>
      </c>
      <c r="BG408" s="186">
        <f>IF(N408="zákl. přenesená",J408,0)</f>
        <v>0</v>
      </c>
      <c r="BH408" s="186">
        <f>IF(N408="sníž. přenesená",J408,0)</f>
        <v>0</v>
      </c>
      <c r="BI408" s="186">
        <f>IF(N408="nulová",J408,0)</f>
        <v>0</v>
      </c>
      <c r="BJ408" s="20" t="s">
        <v>81</v>
      </c>
      <c r="BK408" s="186">
        <f>ROUND(I408*H408,2)</f>
        <v>0</v>
      </c>
      <c r="BL408" s="20" t="s">
        <v>163</v>
      </c>
      <c r="BM408" s="185" t="s">
        <v>2054</v>
      </c>
    </row>
    <row r="409" s="2" customFormat="1">
      <c r="A409" s="39"/>
      <c r="B409" s="40"/>
      <c r="C409" s="39"/>
      <c r="D409" s="187" t="s">
        <v>165</v>
      </c>
      <c r="E409" s="39"/>
      <c r="F409" s="188" t="s">
        <v>615</v>
      </c>
      <c r="G409" s="39"/>
      <c r="H409" s="39"/>
      <c r="I409" s="189"/>
      <c r="J409" s="39"/>
      <c r="K409" s="39"/>
      <c r="L409" s="40"/>
      <c r="M409" s="190"/>
      <c r="N409" s="191"/>
      <c r="O409" s="73"/>
      <c r="P409" s="73"/>
      <c r="Q409" s="73"/>
      <c r="R409" s="73"/>
      <c r="S409" s="73"/>
      <c r="T409" s="74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20" t="s">
        <v>165</v>
      </c>
      <c r="AU409" s="20" t="s">
        <v>22</v>
      </c>
    </row>
    <row r="410" s="2" customFormat="1" ht="24.15" customHeight="1">
      <c r="A410" s="39"/>
      <c r="B410" s="173"/>
      <c r="C410" s="217" t="s">
        <v>908</v>
      </c>
      <c r="D410" s="217" t="s">
        <v>249</v>
      </c>
      <c r="E410" s="218" t="s">
        <v>617</v>
      </c>
      <c r="F410" s="219" t="s">
        <v>618</v>
      </c>
      <c r="G410" s="220" t="s">
        <v>384</v>
      </c>
      <c r="H410" s="221">
        <v>8</v>
      </c>
      <c r="I410" s="222"/>
      <c r="J410" s="223">
        <f>ROUND(I410*H410,2)</f>
        <v>0</v>
      </c>
      <c r="K410" s="219" t="s">
        <v>3</v>
      </c>
      <c r="L410" s="224"/>
      <c r="M410" s="225" t="s">
        <v>3</v>
      </c>
      <c r="N410" s="226" t="s">
        <v>45</v>
      </c>
      <c r="O410" s="73"/>
      <c r="P410" s="183">
        <f>O410*H410</f>
        <v>0</v>
      </c>
      <c r="Q410" s="183">
        <v>0.025649999999999999</v>
      </c>
      <c r="R410" s="183">
        <f>Q410*H410</f>
        <v>0.20519999999999999</v>
      </c>
      <c r="S410" s="183">
        <v>0</v>
      </c>
      <c r="T410" s="184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185" t="s">
        <v>202</v>
      </c>
      <c r="AT410" s="185" t="s">
        <v>249</v>
      </c>
      <c r="AU410" s="185" t="s">
        <v>22</v>
      </c>
      <c r="AY410" s="20" t="s">
        <v>156</v>
      </c>
      <c r="BE410" s="186">
        <f>IF(N410="základní",J410,0)</f>
        <v>0</v>
      </c>
      <c r="BF410" s="186">
        <f>IF(N410="snížená",J410,0)</f>
        <v>0</v>
      </c>
      <c r="BG410" s="186">
        <f>IF(N410="zákl. přenesená",J410,0)</f>
        <v>0</v>
      </c>
      <c r="BH410" s="186">
        <f>IF(N410="sníž. přenesená",J410,0)</f>
        <v>0</v>
      </c>
      <c r="BI410" s="186">
        <f>IF(N410="nulová",J410,0)</f>
        <v>0</v>
      </c>
      <c r="BJ410" s="20" t="s">
        <v>81</v>
      </c>
      <c r="BK410" s="186">
        <f>ROUND(I410*H410,2)</f>
        <v>0</v>
      </c>
      <c r="BL410" s="20" t="s">
        <v>163</v>
      </c>
      <c r="BM410" s="185" t="s">
        <v>2055</v>
      </c>
    </row>
    <row r="411" s="2" customFormat="1" ht="24.15" customHeight="1">
      <c r="A411" s="39"/>
      <c r="B411" s="173"/>
      <c r="C411" s="217" t="s">
        <v>912</v>
      </c>
      <c r="D411" s="217" t="s">
        <v>249</v>
      </c>
      <c r="E411" s="218" t="s">
        <v>621</v>
      </c>
      <c r="F411" s="219" t="s">
        <v>622</v>
      </c>
      <c r="G411" s="220" t="s">
        <v>384</v>
      </c>
      <c r="H411" s="221">
        <v>8</v>
      </c>
      <c r="I411" s="222"/>
      <c r="J411" s="223">
        <f>ROUND(I411*H411,2)</f>
        <v>0</v>
      </c>
      <c r="K411" s="219" t="s">
        <v>3</v>
      </c>
      <c r="L411" s="224"/>
      <c r="M411" s="225" t="s">
        <v>3</v>
      </c>
      <c r="N411" s="226" t="s">
        <v>45</v>
      </c>
      <c r="O411" s="73"/>
      <c r="P411" s="183">
        <f>O411*H411</f>
        <v>0</v>
      </c>
      <c r="Q411" s="183">
        <v>0.0027000000000000001</v>
      </c>
      <c r="R411" s="183">
        <f>Q411*H411</f>
        <v>0.021600000000000001</v>
      </c>
      <c r="S411" s="183">
        <v>0</v>
      </c>
      <c r="T411" s="184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185" t="s">
        <v>202</v>
      </c>
      <c r="AT411" s="185" t="s">
        <v>249</v>
      </c>
      <c r="AU411" s="185" t="s">
        <v>22</v>
      </c>
      <c r="AY411" s="20" t="s">
        <v>156</v>
      </c>
      <c r="BE411" s="186">
        <f>IF(N411="základní",J411,0)</f>
        <v>0</v>
      </c>
      <c r="BF411" s="186">
        <f>IF(N411="snížená",J411,0)</f>
        <v>0</v>
      </c>
      <c r="BG411" s="186">
        <f>IF(N411="zákl. přenesená",J411,0)</f>
        <v>0</v>
      </c>
      <c r="BH411" s="186">
        <f>IF(N411="sníž. přenesená",J411,0)</f>
        <v>0</v>
      </c>
      <c r="BI411" s="186">
        <f>IF(N411="nulová",J411,0)</f>
        <v>0</v>
      </c>
      <c r="BJ411" s="20" t="s">
        <v>81</v>
      </c>
      <c r="BK411" s="186">
        <f>ROUND(I411*H411,2)</f>
        <v>0</v>
      </c>
      <c r="BL411" s="20" t="s">
        <v>163</v>
      </c>
      <c r="BM411" s="185" t="s">
        <v>2056</v>
      </c>
    </row>
    <row r="412" s="2" customFormat="1" ht="16.5" customHeight="1">
      <c r="A412" s="39"/>
      <c r="B412" s="173"/>
      <c r="C412" s="174" t="s">
        <v>918</v>
      </c>
      <c r="D412" s="174" t="s">
        <v>158</v>
      </c>
      <c r="E412" s="175" t="s">
        <v>625</v>
      </c>
      <c r="F412" s="176" t="s">
        <v>626</v>
      </c>
      <c r="G412" s="177" t="s">
        <v>384</v>
      </c>
      <c r="H412" s="178">
        <v>72</v>
      </c>
      <c r="I412" s="179"/>
      <c r="J412" s="180">
        <f>ROUND(I412*H412,2)</f>
        <v>0</v>
      </c>
      <c r="K412" s="176" t="s">
        <v>162</v>
      </c>
      <c r="L412" s="40"/>
      <c r="M412" s="181" t="s">
        <v>3</v>
      </c>
      <c r="N412" s="182" t="s">
        <v>45</v>
      </c>
      <c r="O412" s="73"/>
      <c r="P412" s="183">
        <f>O412*H412</f>
        <v>0</v>
      </c>
      <c r="Q412" s="183">
        <v>0.00016000000000000001</v>
      </c>
      <c r="R412" s="183">
        <f>Q412*H412</f>
        <v>0.011520000000000001</v>
      </c>
      <c r="S412" s="183">
        <v>0</v>
      </c>
      <c r="T412" s="184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185" t="s">
        <v>163</v>
      </c>
      <c r="AT412" s="185" t="s">
        <v>158</v>
      </c>
      <c r="AU412" s="185" t="s">
        <v>22</v>
      </c>
      <c r="AY412" s="20" t="s">
        <v>156</v>
      </c>
      <c r="BE412" s="186">
        <f>IF(N412="základní",J412,0)</f>
        <v>0</v>
      </c>
      <c r="BF412" s="186">
        <f>IF(N412="snížená",J412,0)</f>
        <v>0</v>
      </c>
      <c r="BG412" s="186">
        <f>IF(N412="zákl. přenesená",J412,0)</f>
        <v>0</v>
      </c>
      <c r="BH412" s="186">
        <f>IF(N412="sníž. přenesená",J412,0)</f>
        <v>0</v>
      </c>
      <c r="BI412" s="186">
        <f>IF(N412="nulová",J412,0)</f>
        <v>0</v>
      </c>
      <c r="BJ412" s="20" t="s">
        <v>81</v>
      </c>
      <c r="BK412" s="186">
        <f>ROUND(I412*H412,2)</f>
        <v>0</v>
      </c>
      <c r="BL412" s="20" t="s">
        <v>163</v>
      </c>
      <c r="BM412" s="185" t="s">
        <v>2057</v>
      </c>
    </row>
    <row r="413" s="2" customFormat="1">
      <c r="A413" s="39"/>
      <c r="B413" s="40"/>
      <c r="C413" s="39"/>
      <c r="D413" s="187" t="s">
        <v>165</v>
      </c>
      <c r="E413" s="39"/>
      <c r="F413" s="188" t="s">
        <v>628</v>
      </c>
      <c r="G413" s="39"/>
      <c r="H413" s="39"/>
      <c r="I413" s="189"/>
      <c r="J413" s="39"/>
      <c r="K413" s="39"/>
      <c r="L413" s="40"/>
      <c r="M413" s="190"/>
      <c r="N413" s="191"/>
      <c r="O413" s="73"/>
      <c r="P413" s="73"/>
      <c r="Q413" s="73"/>
      <c r="R413" s="73"/>
      <c r="S413" s="73"/>
      <c r="T413" s="74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T413" s="20" t="s">
        <v>165</v>
      </c>
      <c r="AU413" s="20" t="s">
        <v>22</v>
      </c>
    </row>
    <row r="414" s="2" customFormat="1" ht="16.5" customHeight="1">
      <c r="A414" s="39"/>
      <c r="B414" s="173"/>
      <c r="C414" s="174" t="s">
        <v>2058</v>
      </c>
      <c r="D414" s="174" t="s">
        <v>158</v>
      </c>
      <c r="E414" s="175" t="s">
        <v>630</v>
      </c>
      <c r="F414" s="176" t="s">
        <v>631</v>
      </c>
      <c r="G414" s="177" t="s">
        <v>161</v>
      </c>
      <c r="H414" s="178">
        <v>4123.04</v>
      </c>
      <c r="I414" s="179"/>
      <c r="J414" s="180">
        <f>ROUND(I414*H414,2)</f>
        <v>0</v>
      </c>
      <c r="K414" s="176" t="s">
        <v>162</v>
      </c>
      <c r="L414" s="40"/>
      <c r="M414" s="181" t="s">
        <v>3</v>
      </c>
      <c r="N414" s="182" t="s">
        <v>45</v>
      </c>
      <c r="O414" s="73"/>
      <c r="P414" s="183">
        <f>O414*H414</f>
        <v>0</v>
      </c>
      <c r="Q414" s="183">
        <v>0.00019000000000000001</v>
      </c>
      <c r="R414" s="183">
        <f>Q414*H414</f>
        <v>0.78337760000000001</v>
      </c>
      <c r="S414" s="183">
        <v>0</v>
      </c>
      <c r="T414" s="184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185" t="s">
        <v>163</v>
      </c>
      <c r="AT414" s="185" t="s">
        <v>158</v>
      </c>
      <c r="AU414" s="185" t="s">
        <v>22</v>
      </c>
      <c r="AY414" s="20" t="s">
        <v>156</v>
      </c>
      <c r="BE414" s="186">
        <f>IF(N414="základní",J414,0)</f>
        <v>0</v>
      </c>
      <c r="BF414" s="186">
        <f>IF(N414="snížená",J414,0)</f>
        <v>0</v>
      </c>
      <c r="BG414" s="186">
        <f>IF(N414="zákl. přenesená",J414,0)</f>
        <v>0</v>
      </c>
      <c r="BH414" s="186">
        <f>IF(N414="sníž. přenesená",J414,0)</f>
        <v>0</v>
      </c>
      <c r="BI414" s="186">
        <f>IF(N414="nulová",J414,0)</f>
        <v>0</v>
      </c>
      <c r="BJ414" s="20" t="s">
        <v>81</v>
      </c>
      <c r="BK414" s="186">
        <f>ROUND(I414*H414,2)</f>
        <v>0</v>
      </c>
      <c r="BL414" s="20" t="s">
        <v>163</v>
      </c>
      <c r="BM414" s="185" t="s">
        <v>2059</v>
      </c>
    </row>
    <row r="415" s="2" customFormat="1">
      <c r="A415" s="39"/>
      <c r="B415" s="40"/>
      <c r="C415" s="39"/>
      <c r="D415" s="187" t="s">
        <v>165</v>
      </c>
      <c r="E415" s="39"/>
      <c r="F415" s="188" t="s">
        <v>633</v>
      </c>
      <c r="G415" s="39"/>
      <c r="H415" s="39"/>
      <c r="I415" s="189"/>
      <c r="J415" s="39"/>
      <c r="K415" s="39"/>
      <c r="L415" s="40"/>
      <c r="M415" s="190"/>
      <c r="N415" s="191"/>
      <c r="O415" s="73"/>
      <c r="P415" s="73"/>
      <c r="Q415" s="73"/>
      <c r="R415" s="73"/>
      <c r="S415" s="73"/>
      <c r="T415" s="74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20" t="s">
        <v>165</v>
      </c>
      <c r="AU415" s="20" t="s">
        <v>22</v>
      </c>
    </row>
    <row r="416" s="13" customFormat="1">
      <c r="A416" s="13"/>
      <c r="B416" s="192"/>
      <c r="C416" s="13"/>
      <c r="D416" s="193" t="s">
        <v>167</v>
      </c>
      <c r="E416" s="194" t="s">
        <v>3</v>
      </c>
      <c r="F416" s="195" t="s">
        <v>2060</v>
      </c>
      <c r="G416" s="13"/>
      <c r="H416" s="196">
        <v>4123.04</v>
      </c>
      <c r="I416" s="197"/>
      <c r="J416" s="13"/>
      <c r="K416" s="13"/>
      <c r="L416" s="192"/>
      <c r="M416" s="198"/>
      <c r="N416" s="199"/>
      <c r="O416" s="199"/>
      <c r="P416" s="199"/>
      <c r="Q416" s="199"/>
      <c r="R416" s="199"/>
      <c r="S416" s="199"/>
      <c r="T416" s="200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194" t="s">
        <v>167</v>
      </c>
      <c r="AU416" s="194" t="s">
        <v>22</v>
      </c>
      <c r="AV416" s="13" t="s">
        <v>22</v>
      </c>
      <c r="AW416" s="13" t="s">
        <v>36</v>
      </c>
      <c r="AX416" s="13" t="s">
        <v>74</v>
      </c>
      <c r="AY416" s="194" t="s">
        <v>156</v>
      </c>
    </row>
    <row r="417" s="14" customFormat="1">
      <c r="A417" s="14"/>
      <c r="B417" s="201"/>
      <c r="C417" s="14"/>
      <c r="D417" s="193" t="s">
        <v>167</v>
      </c>
      <c r="E417" s="202" t="s">
        <v>3</v>
      </c>
      <c r="F417" s="203" t="s">
        <v>174</v>
      </c>
      <c r="G417" s="14"/>
      <c r="H417" s="204">
        <v>4123.04</v>
      </c>
      <c r="I417" s="205"/>
      <c r="J417" s="14"/>
      <c r="K417" s="14"/>
      <c r="L417" s="201"/>
      <c r="M417" s="206"/>
      <c r="N417" s="207"/>
      <c r="O417" s="207"/>
      <c r="P417" s="207"/>
      <c r="Q417" s="207"/>
      <c r="R417" s="207"/>
      <c r="S417" s="207"/>
      <c r="T417" s="208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02" t="s">
        <v>167</v>
      </c>
      <c r="AU417" s="202" t="s">
        <v>22</v>
      </c>
      <c r="AV417" s="14" t="s">
        <v>163</v>
      </c>
      <c r="AW417" s="14" t="s">
        <v>36</v>
      </c>
      <c r="AX417" s="14" t="s">
        <v>81</v>
      </c>
      <c r="AY417" s="202" t="s">
        <v>156</v>
      </c>
    </row>
    <row r="418" s="2" customFormat="1" ht="16.5" customHeight="1">
      <c r="A418" s="39"/>
      <c r="B418" s="173"/>
      <c r="C418" s="174" t="s">
        <v>2061</v>
      </c>
      <c r="D418" s="174" t="s">
        <v>158</v>
      </c>
      <c r="E418" s="175" t="s">
        <v>636</v>
      </c>
      <c r="F418" s="176" t="s">
        <v>637</v>
      </c>
      <c r="G418" s="177" t="s">
        <v>161</v>
      </c>
      <c r="H418" s="178">
        <v>153</v>
      </c>
      <c r="I418" s="179"/>
      <c r="J418" s="180">
        <f>ROUND(I418*H418,2)</f>
        <v>0</v>
      </c>
      <c r="K418" s="176" t="s">
        <v>162</v>
      </c>
      <c r="L418" s="40"/>
      <c r="M418" s="181" t="s">
        <v>3</v>
      </c>
      <c r="N418" s="182" t="s">
        <v>45</v>
      </c>
      <c r="O418" s="73"/>
      <c r="P418" s="183">
        <f>O418*H418</f>
        <v>0</v>
      </c>
      <c r="Q418" s="183">
        <v>9.0000000000000006E-05</v>
      </c>
      <c r="R418" s="183">
        <f>Q418*H418</f>
        <v>0.013770000000000001</v>
      </c>
      <c r="S418" s="183">
        <v>0</v>
      </c>
      <c r="T418" s="184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185" t="s">
        <v>163</v>
      </c>
      <c r="AT418" s="185" t="s">
        <v>158</v>
      </c>
      <c r="AU418" s="185" t="s">
        <v>22</v>
      </c>
      <c r="AY418" s="20" t="s">
        <v>156</v>
      </c>
      <c r="BE418" s="186">
        <f>IF(N418="základní",J418,0)</f>
        <v>0</v>
      </c>
      <c r="BF418" s="186">
        <f>IF(N418="snížená",J418,0)</f>
        <v>0</v>
      </c>
      <c r="BG418" s="186">
        <f>IF(N418="zákl. přenesená",J418,0)</f>
        <v>0</v>
      </c>
      <c r="BH418" s="186">
        <f>IF(N418="sníž. přenesená",J418,0)</f>
        <v>0</v>
      </c>
      <c r="BI418" s="186">
        <f>IF(N418="nulová",J418,0)</f>
        <v>0</v>
      </c>
      <c r="BJ418" s="20" t="s">
        <v>81</v>
      </c>
      <c r="BK418" s="186">
        <f>ROUND(I418*H418,2)</f>
        <v>0</v>
      </c>
      <c r="BL418" s="20" t="s">
        <v>163</v>
      </c>
      <c r="BM418" s="185" t="s">
        <v>2062</v>
      </c>
    </row>
    <row r="419" s="2" customFormat="1">
      <c r="A419" s="39"/>
      <c r="B419" s="40"/>
      <c r="C419" s="39"/>
      <c r="D419" s="187" t="s">
        <v>165</v>
      </c>
      <c r="E419" s="39"/>
      <c r="F419" s="188" t="s">
        <v>639</v>
      </c>
      <c r="G419" s="39"/>
      <c r="H419" s="39"/>
      <c r="I419" s="189"/>
      <c r="J419" s="39"/>
      <c r="K419" s="39"/>
      <c r="L419" s="40"/>
      <c r="M419" s="190"/>
      <c r="N419" s="191"/>
      <c r="O419" s="73"/>
      <c r="P419" s="73"/>
      <c r="Q419" s="73"/>
      <c r="R419" s="73"/>
      <c r="S419" s="73"/>
      <c r="T419" s="74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20" t="s">
        <v>165</v>
      </c>
      <c r="AU419" s="20" t="s">
        <v>22</v>
      </c>
    </row>
    <row r="420" s="13" customFormat="1">
      <c r="A420" s="13"/>
      <c r="B420" s="192"/>
      <c r="C420" s="13"/>
      <c r="D420" s="193" t="s">
        <v>167</v>
      </c>
      <c r="E420" s="194" t="s">
        <v>3</v>
      </c>
      <c r="F420" s="195" t="s">
        <v>2063</v>
      </c>
      <c r="G420" s="13"/>
      <c r="H420" s="196">
        <v>153</v>
      </c>
      <c r="I420" s="197"/>
      <c r="J420" s="13"/>
      <c r="K420" s="13"/>
      <c r="L420" s="192"/>
      <c r="M420" s="198"/>
      <c r="N420" s="199"/>
      <c r="O420" s="199"/>
      <c r="P420" s="199"/>
      <c r="Q420" s="199"/>
      <c r="R420" s="199"/>
      <c r="S420" s="199"/>
      <c r="T420" s="200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194" t="s">
        <v>167</v>
      </c>
      <c r="AU420" s="194" t="s">
        <v>22</v>
      </c>
      <c r="AV420" s="13" t="s">
        <v>22</v>
      </c>
      <c r="AW420" s="13" t="s">
        <v>36</v>
      </c>
      <c r="AX420" s="13" t="s">
        <v>74</v>
      </c>
      <c r="AY420" s="194" t="s">
        <v>156</v>
      </c>
    </row>
    <row r="421" s="14" customFormat="1">
      <c r="A421" s="14"/>
      <c r="B421" s="201"/>
      <c r="C421" s="14"/>
      <c r="D421" s="193" t="s">
        <v>167</v>
      </c>
      <c r="E421" s="202" t="s">
        <v>3</v>
      </c>
      <c r="F421" s="203" t="s">
        <v>174</v>
      </c>
      <c r="G421" s="14"/>
      <c r="H421" s="204">
        <v>153</v>
      </c>
      <c r="I421" s="205"/>
      <c r="J421" s="14"/>
      <c r="K421" s="14"/>
      <c r="L421" s="201"/>
      <c r="M421" s="206"/>
      <c r="N421" s="207"/>
      <c r="O421" s="207"/>
      <c r="P421" s="207"/>
      <c r="Q421" s="207"/>
      <c r="R421" s="207"/>
      <c r="S421" s="207"/>
      <c r="T421" s="208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02" t="s">
        <v>167</v>
      </c>
      <c r="AU421" s="202" t="s">
        <v>22</v>
      </c>
      <c r="AV421" s="14" t="s">
        <v>163</v>
      </c>
      <c r="AW421" s="14" t="s">
        <v>36</v>
      </c>
      <c r="AX421" s="14" t="s">
        <v>81</v>
      </c>
      <c r="AY421" s="202" t="s">
        <v>156</v>
      </c>
    </row>
    <row r="422" s="12" customFormat="1" ht="22.8" customHeight="1">
      <c r="A422" s="12"/>
      <c r="B422" s="160"/>
      <c r="C422" s="12"/>
      <c r="D422" s="161" t="s">
        <v>73</v>
      </c>
      <c r="E422" s="171" t="s">
        <v>890</v>
      </c>
      <c r="F422" s="171" t="s">
        <v>891</v>
      </c>
      <c r="G422" s="12"/>
      <c r="H422" s="12"/>
      <c r="I422" s="163"/>
      <c r="J422" s="172">
        <f>BK422</f>
        <v>0</v>
      </c>
      <c r="K422" s="12"/>
      <c r="L422" s="160"/>
      <c r="M422" s="165"/>
      <c r="N422" s="166"/>
      <c r="O422" s="166"/>
      <c r="P422" s="167">
        <f>SUM(P423:P436)</f>
        <v>0</v>
      </c>
      <c r="Q422" s="166"/>
      <c r="R422" s="167">
        <f>SUM(R423:R436)</f>
        <v>0</v>
      </c>
      <c r="S422" s="166"/>
      <c r="T422" s="168">
        <f>SUM(T423:T436)</f>
        <v>0</v>
      </c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R422" s="161" t="s">
        <v>81</v>
      </c>
      <c r="AT422" s="169" t="s">
        <v>73</v>
      </c>
      <c r="AU422" s="169" t="s">
        <v>81</v>
      </c>
      <c r="AY422" s="161" t="s">
        <v>156</v>
      </c>
      <c r="BK422" s="170">
        <f>SUM(BK423:BK436)</f>
        <v>0</v>
      </c>
    </row>
    <row r="423" s="2" customFormat="1" ht="24.15" customHeight="1">
      <c r="A423" s="39"/>
      <c r="B423" s="173"/>
      <c r="C423" s="174" t="s">
        <v>2064</v>
      </c>
      <c r="D423" s="174" t="s">
        <v>158</v>
      </c>
      <c r="E423" s="175" t="s">
        <v>893</v>
      </c>
      <c r="F423" s="176" t="s">
        <v>894</v>
      </c>
      <c r="G423" s="177" t="s">
        <v>313</v>
      </c>
      <c r="H423" s="178">
        <v>97.281000000000006</v>
      </c>
      <c r="I423" s="179"/>
      <c r="J423" s="180">
        <f>ROUND(I423*H423,2)</f>
        <v>0</v>
      </c>
      <c r="K423" s="176" t="s">
        <v>162</v>
      </c>
      <c r="L423" s="40"/>
      <c r="M423" s="181" t="s">
        <v>3</v>
      </c>
      <c r="N423" s="182" t="s">
        <v>45</v>
      </c>
      <c r="O423" s="73"/>
      <c r="P423" s="183">
        <f>O423*H423</f>
        <v>0</v>
      </c>
      <c r="Q423" s="183">
        <v>0</v>
      </c>
      <c r="R423" s="183">
        <f>Q423*H423</f>
        <v>0</v>
      </c>
      <c r="S423" s="183">
        <v>0</v>
      </c>
      <c r="T423" s="184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185" t="s">
        <v>163</v>
      </c>
      <c r="AT423" s="185" t="s">
        <v>158</v>
      </c>
      <c r="AU423" s="185" t="s">
        <v>22</v>
      </c>
      <c r="AY423" s="20" t="s">
        <v>156</v>
      </c>
      <c r="BE423" s="186">
        <f>IF(N423="základní",J423,0)</f>
        <v>0</v>
      </c>
      <c r="BF423" s="186">
        <f>IF(N423="snížená",J423,0)</f>
        <v>0</v>
      </c>
      <c r="BG423" s="186">
        <f>IF(N423="zákl. přenesená",J423,0)</f>
        <v>0</v>
      </c>
      <c r="BH423" s="186">
        <f>IF(N423="sníž. přenesená",J423,0)</f>
        <v>0</v>
      </c>
      <c r="BI423" s="186">
        <f>IF(N423="nulová",J423,0)</f>
        <v>0</v>
      </c>
      <c r="BJ423" s="20" t="s">
        <v>81</v>
      </c>
      <c r="BK423" s="186">
        <f>ROUND(I423*H423,2)</f>
        <v>0</v>
      </c>
      <c r="BL423" s="20" t="s">
        <v>163</v>
      </c>
      <c r="BM423" s="185" t="s">
        <v>2065</v>
      </c>
    </row>
    <row r="424" s="2" customFormat="1">
      <c r="A424" s="39"/>
      <c r="B424" s="40"/>
      <c r="C424" s="39"/>
      <c r="D424" s="187" t="s">
        <v>165</v>
      </c>
      <c r="E424" s="39"/>
      <c r="F424" s="188" t="s">
        <v>896</v>
      </c>
      <c r="G424" s="39"/>
      <c r="H424" s="39"/>
      <c r="I424" s="189"/>
      <c r="J424" s="39"/>
      <c r="K424" s="39"/>
      <c r="L424" s="40"/>
      <c r="M424" s="190"/>
      <c r="N424" s="191"/>
      <c r="O424" s="73"/>
      <c r="P424" s="73"/>
      <c r="Q424" s="73"/>
      <c r="R424" s="73"/>
      <c r="S424" s="73"/>
      <c r="T424" s="74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T424" s="20" t="s">
        <v>165</v>
      </c>
      <c r="AU424" s="20" t="s">
        <v>22</v>
      </c>
    </row>
    <row r="425" s="2" customFormat="1" ht="24.15" customHeight="1">
      <c r="A425" s="39"/>
      <c r="B425" s="173"/>
      <c r="C425" s="174" t="s">
        <v>2066</v>
      </c>
      <c r="D425" s="174" t="s">
        <v>158</v>
      </c>
      <c r="E425" s="175" t="s">
        <v>898</v>
      </c>
      <c r="F425" s="176" t="s">
        <v>899</v>
      </c>
      <c r="G425" s="177" t="s">
        <v>313</v>
      </c>
      <c r="H425" s="178">
        <v>97.281000000000006</v>
      </c>
      <c r="I425" s="179"/>
      <c r="J425" s="180">
        <f>ROUND(I425*H425,2)</f>
        <v>0</v>
      </c>
      <c r="K425" s="176" t="s">
        <v>162</v>
      </c>
      <c r="L425" s="40"/>
      <c r="M425" s="181" t="s">
        <v>3</v>
      </c>
      <c r="N425" s="182" t="s">
        <v>45</v>
      </c>
      <c r="O425" s="73"/>
      <c r="P425" s="183">
        <f>O425*H425</f>
        <v>0</v>
      </c>
      <c r="Q425" s="183">
        <v>0</v>
      </c>
      <c r="R425" s="183">
        <f>Q425*H425</f>
        <v>0</v>
      </c>
      <c r="S425" s="183">
        <v>0</v>
      </c>
      <c r="T425" s="184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185" t="s">
        <v>163</v>
      </c>
      <c r="AT425" s="185" t="s">
        <v>158</v>
      </c>
      <c r="AU425" s="185" t="s">
        <v>22</v>
      </c>
      <c r="AY425" s="20" t="s">
        <v>156</v>
      </c>
      <c r="BE425" s="186">
        <f>IF(N425="základní",J425,0)</f>
        <v>0</v>
      </c>
      <c r="BF425" s="186">
        <f>IF(N425="snížená",J425,0)</f>
        <v>0</v>
      </c>
      <c r="BG425" s="186">
        <f>IF(N425="zákl. přenesená",J425,0)</f>
        <v>0</v>
      </c>
      <c r="BH425" s="186">
        <f>IF(N425="sníž. přenesená",J425,0)</f>
        <v>0</v>
      </c>
      <c r="BI425" s="186">
        <f>IF(N425="nulová",J425,0)</f>
        <v>0</v>
      </c>
      <c r="BJ425" s="20" t="s">
        <v>81</v>
      </c>
      <c r="BK425" s="186">
        <f>ROUND(I425*H425,2)</f>
        <v>0</v>
      </c>
      <c r="BL425" s="20" t="s">
        <v>163</v>
      </c>
      <c r="BM425" s="185" t="s">
        <v>2067</v>
      </c>
    </row>
    <row r="426" s="2" customFormat="1">
      <c r="A426" s="39"/>
      <c r="B426" s="40"/>
      <c r="C426" s="39"/>
      <c r="D426" s="187" t="s">
        <v>165</v>
      </c>
      <c r="E426" s="39"/>
      <c r="F426" s="188" t="s">
        <v>901</v>
      </c>
      <c r="G426" s="39"/>
      <c r="H426" s="39"/>
      <c r="I426" s="189"/>
      <c r="J426" s="39"/>
      <c r="K426" s="39"/>
      <c r="L426" s="40"/>
      <c r="M426" s="190"/>
      <c r="N426" s="191"/>
      <c r="O426" s="73"/>
      <c r="P426" s="73"/>
      <c r="Q426" s="73"/>
      <c r="R426" s="73"/>
      <c r="S426" s="73"/>
      <c r="T426" s="74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T426" s="20" t="s">
        <v>165</v>
      </c>
      <c r="AU426" s="20" t="s">
        <v>22</v>
      </c>
    </row>
    <row r="427" s="13" customFormat="1">
      <c r="A427" s="13"/>
      <c r="B427" s="192"/>
      <c r="C427" s="13"/>
      <c r="D427" s="193" t="s">
        <v>167</v>
      </c>
      <c r="E427" s="194" t="s">
        <v>3</v>
      </c>
      <c r="F427" s="195" t="s">
        <v>2068</v>
      </c>
      <c r="G427" s="13"/>
      <c r="H427" s="196">
        <v>97.281000000000006</v>
      </c>
      <c r="I427" s="197"/>
      <c r="J427" s="13"/>
      <c r="K427" s="13"/>
      <c r="L427" s="192"/>
      <c r="M427" s="198"/>
      <c r="N427" s="199"/>
      <c r="O427" s="199"/>
      <c r="P427" s="199"/>
      <c r="Q427" s="199"/>
      <c r="R427" s="199"/>
      <c r="S427" s="199"/>
      <c r="T427" s="200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194" t="s">
        <v>167</v>
      </c>
      <c r="AU427" s="194" t="s">
        <v>22</v>
      </c>
      <c r="AV427" s="13" t="s">
        <v>22</v>
      </c>
      <c r="AW427" s="13" t="s">
        <v>36</v>
      </c>
      <c r="AX427" s="13" t="s">
        <v>74</v>
      </c>
      <c r="AY427" s="194" t="s">
        <v>156</v>
      </c>
    </row>
    <row r="428" s="14" customFormat="1">
      <c r="A428" s="14"/>
      <c r="B428" s="201"/>
      <c r="C428" s="14"/>
      <c r="D428" s="193" t="s">
        <v>167</v>
      </c>
      <c r="E428" s="202" t="s">
        <v>3</v>
      </c>
      <c r="F428" s="203" t="s">
        <v>174</v>
      </c>
      <c r="G428" s="14"/>
      <c r="H428" s="204">
        <v>97.281000000000006</v>
      </c>
      <c r="I428" s="205"/>
      <c r="J428" s="14"/>
      <c r="K428" s="14"/>
      <c r="L428" s="201"/>
      <c r="M428" s="206"/>
      <c r="N428" s="207"/>
      <c r="O428" s="207"/>
      <c r="P428" s="207"/>
      <c r="Q428" s="207"/>
      <c r="R428" s="207"/>
      <c r="S428" s="207"/>
      <c r="T428" s="208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02" t="s">
        <v>167</v>
      </c>
      <c r="AU428" s="202" t="s">
        <v>22</v>
      </c>
      <c r="AV428" s="14" t="s">
        <v>163</v>
      </c>
      <c r="AW428" s="14" t="s">
        <v>36</v>
      </c>
      <c r="AX428" s="14" t="s">
        <v>81</v>
      </c>
      <c r="AY428" s="202" t="s">
        <v>156</v>
      </c>
    </row>
    <row r="429" s="2" customFormat="1" ht="24.15" customHeight="1">
      <c r="A429" s="39"/>
      <c r="B429" s="173"/>
      <c r="C429" s="174" t="s">
        <v>2069</v>
      </c>
      <c r="D429" s="174" t="s">
        <v>158</v>
      </c>
      <c r="E429" s="175" t="s">
        <v>904</v>
      </c>
      <c r="F429" s="176" t="s">
        <v>905</v>
      </c>
      <c r="G429" s="177" t="s">
        <v>313</v>
      </c>
      <c r="H429" s="178">
        <v>29.494</v>
      </c>
      <c r="I429" s="179"/>
      <c r="J429" s="180">
        <f>ROUND(I429*H429,2)</f>
        <v>0</v>
      </c>
      <c r="K429" s="176" t="s">
        <v>162</v>
      </c>
      <c r="L429" s="40"/>
      <c r="M429" s="181" t="s">
        <v>3</v>
      </c>
      <c r="N429" s="182" t="s">
        <v>45</v>
      </c>
      <c r="O429" s="73"/>
      <c r="P429" s="183">
        <f>O429*H429</f>
        <v>0</v>
      </c>
      <c r="Q429" s="183">
        <v>0</v>
      </c>
      <c r="R429" s="183">
        <f>Q429*H429</f>
        <v>0</v>
      </c>
      <c r="S429" s="183">
        <v>0</v>
      </c>
      <c r="T429" s="184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185" t="s">
        <v>163</v>
      </c>
      <c r="AT429" s="185" t="s">
        <v>158</v>
      </c>
      <c r="AU429" s="185" t="s">
        <v>22</v>
      </c>
      <c r="AY429" s="20" t="s">
        <v>156</v>
      </c>
      <c r="BE429" s="186">
        <f>IF(N429="základní",J429,0)</f>
        <v>0</v>
      </c>
      <c r="BF429" s="186">
        <f>IF(N429="snížená",J429,0)</f>
        <v>0</v>
      </c>
      <c r="BG429" s="186">
        <f>IF(N429="zákl. přenesená",J429,0)</f>
        <v>0</v>
      </c>
      <c r="BH429" s="186">
        <f>IF(N429="sníž. přenesená",J429,0)</f>
        <v>0</v>
      </c>
      <c r="BI429" s="186">
        <f>IF(N429="nulová",J429,0)</f>
        <v>0</v>
      </c>
      <c r="BJ429" s="20" t="s">
        <v>81</v>
      </c>
      <c r="BK429" s="186">
        <f>ROUND(I429*H429,2)</f>
        <v>0</v>
      </c>
      <c r="BL429" s="20" t="s">
        <v>163</v>
      </c>
      <c r="BM429" s="185" t="s">
        <v>2070</v>
      </c>
    </row>
    <row r="430" s="2" customFormat="1">
      <c r="A430" s="39"/>
      <c r="B430" s="40"/>
      <c r="C430" s="39"/>
      <c r="D430" s="187" t="s">
        <v>165</v>
      </c>
      <c r="E430" s="39"/>
      <c r="F430" s="188" t="s">
        <v>907</v>
      </c>
      <c r="G430" s="39"/>
      <c r="H430" s="39"/>
      <c r="I430" s="189"/>
      <c r="J430" s="39"/>
      <c r="K430" s="39"/>
      <c r="L430" s="40"/>
      <c r="M430" s="190"/>
      <c r="N430" s="191"/>
      <c r="O430" s="73"/>
      <c r="P430" s="73"/>
      <c r="Q430" s="73"/>
      <c r="R430" s="73"/>
      <c r="S430" s="73"/>
      <c r="T430" s="74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T430" s="20" t="s">
        <v>165</v>
      </c>
      <c r="AU430" s="20" t="s">
        <v>22</v>
      </c>
    </row>
    <row r="431" s="2" customFormat="1" ht="24.15" customHeight="1">
      <c r="A431" s="39"/>
      <c r="B431" s="173"/>
      <c r="C431" s="174" t="s">
        <v>2071</v>
      </c>
      <c r="D431" s="174" t="s">
        <v>158</v>
      </c>
      <c r="E431" s="175" t="s">
        <v>909</v>
      </c>
      <c r="F431" s="176" t="s">
        <v>312</v>
      </c>
      <c r="G431" s="177" t="s">
        <v>313</v>
      </c>
      <c r="H431" s="178">
        <v>26.318000000000001</v>
      </c>
      <c r="I431" s="179"/>
      <c r="J431" s="180">
        <f>ROUND(I431*H431,2)</f>
        <v>0</v>
      </c>
      <c r="K431" s="176" t="s">
        <v>162</v>
      </c>
      <c r="L431" s="40"/>
      <c r="M431" s="181" t="s">
        <v>3</v>
      </c>
      <c r="N431" s="182" t="s">
        <v>45</v>
      </c>
      <c r="O431" s="73"/>
      <c r="P431" s="183">
        <f>O431*H431</f>
        <v>0</v>
      </c>
      <c r="Q431" s="183">
        <v>0</v>
      </c>
      <c r="R431" s="183">
        <f>Q431*H431</f>
        <v>0</v>
      </c>
      <c r="S431" s="183">
        <v>0</v>
      </c>
      <c r="T431" s="184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185" t="s">
        <v>163</v>
      </c>
      <c r="AT431" s="185" t="s">
        <v>158</v>
      </c>
      <c r="AU431" s="185" t="s">
        <v>22</v>
      </c>
      <c r="AY431" s="20" t="s">
        <v>156</v>
      </c>
      <c r="BE431" s="186">
        <f>IF(N431="základní",J431,0)</f>
        <v>0</v>
      </c>
      <c r="BF431" s="186">
        <f>IF(N431="snížená",J431,0)</f>
        <v>0</v>
      </c>
      <c r="BG431" s="186">
        <f>IF(N431="zákl. přenesená",J431,0)</f>
        <v>0</v>
      </c>
      <c r="BH431" s="186">
        <f>IF(N431="sníž. přenesená",J431,0)</f>
        <v>0</v>
      </c>
      <c r="BI431" s="186">
        <f>IF(N431="nulová",J431,0)</f>
        <v>0</v>
      </c>
      <c r="BJ431" s="20" t="s">
        <v>81</v>
      </c>
      <c r="BK431" s="186">
        <f>ROUND(I431*H431,2)</f>
        <v>0</v>
      </c>
      <c r="BL431" s="20" t="s">
        <v>163</v>
      </c>
      <c r="BM431" s="185" t="s">
        <v>2072</v>
      </c>
    </row>
    <row r="432" s="2" customFormat="1">
      <c r="A432" s="39"/>
      <c r="B432" s="40"/>
      <c r="C432" s="39"/>
      <c r="D432" s="187" t="s">
        <v>165</v>
      </c>
      <c r="E432" s="39"/>
      <c r="F432" s="188" t="s">
        <v>911</v>
      </c>
      <c r="G432" s="39"/>
      <c r="H432" s="39"/>
      <c r="I432" s="189"/>
      <c r="J432" s="39"/>
      <c r="K432" s="39"/>
      <c r="L432" s="40"/>
      <c r="M432" s="190"/>
      <c r="N432" s="191"/>
      <c r="O432" s="73"/>
      <c r="P432" s="73"/>
      <c r="Q432" s="73"/>
      <c r="R432" s="73"/>
      <c r="S432" s="73"/>
      <c r="T432" s="74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T432" s="20" t="s">
        <v>165</v>
      </c>
      <c r="AU432" s="20" t="s">
        <v>22</v>
      </c>
    </row>
    <row r="433" s="2" customFormat="1" ht="24.15" customHeight="1">
      <c r="A433" s="39"/>
      <c r="B433" s="173"/>
      <c r="C433" s="174" t="s">
        <v>2073</v>
      </c>
      <c r="D433" s="174" t="s">
        <v>158</v>
      </c>
      <c r="E433" s="175" t="s">
        <v>913</v>
      </c>
      <c r="F433" s="176" t="s">
        <v>914</v>
      </c>
      <c r="G433" s="177" t="s">
        <v>313</v>
      </c>
      <c r="H433" s="178">
        <v>41.469999999999999</v>
      </c>
      <c r="I433" s="179"/>
      <c r="J433" s="180">
        <f>ROUND(I433*H433,2)</f>
        <v>0</v>
      </c>
      <c r="K433" s="176" t="s">
        <v>162</v>
      </c>
      <c r="L433" s="40"/>
      <c r="M433" s="181" t="s">
        <v>3</v>
      </c>
      <c r="N433" s="182" t="s">
        <v>45</v>
      </c>
      <c r="O433" s="73"/>
      <c r="P433" s="183">
        <f>O433*H433</f>
        <v>0</v>
      </c>
      <c r="Q433" s="183">
        <v>0</v>
      </c>
      <c r="R433" s="183">
        <f>Q433*H433</f>
        <v>0</v>
      </c>
      <c r="S433" s="183">
        <v>0</v>
      </c>
      <c r="T433" s="184">
        <f>S433*H433</f>
        <v>0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185" t="s">
        <v>163</v>
      </c>
      <c r="AT433" s="185" t="s">
        <v>158</v>
      </c>
      <c r="AU433" s="185" t="s">
        <v>22</v>
      </c>
      <c r="AY433" s="20" t="s">
        <v>156</v>
      </c>
      <c r="BE433" s="186">
        <f>IF(N433="základní",J433,0)</f>
        <v>0</v>
      </c>
      <c r="BF433" s="186">
        <f>IF(N433="snížená",J433,0)</f>
        <v>0</v>
      </c>
      <c r="BG433" s="186">
        <f>IF(N433="zákl. přenesená",J433,0)</f>
        <v>0</v>
      </c>
      <c r="BH433" s="186">
        <f>IF(N433="sníž. přenesená",J433,0)</f>
        <v>0</v>
      </c>
      <c r="BI433" s="186">
        <f>IF(N433="nulová",J433,0)</f>
        <v>0</v>
      </c>
      <c r="BJ433" s="20" t="s">
        <v>81</v>
      </c>
      <c r="BK433" s="186">
        <f>ROUND(I433*H433,2)</f>
        <v>0</v>
      </c>
      <c r="BL433" s="20" t="s">
        <v>163</v>
      </c>
      <c r="BM433" s="185" t="s">
        <v>2074</v>
      </c>
    </row>
    <row r="434" s="2" customFormat="1">
      <c r="A434" s="39"/>
      <c r="B434" s="40"/>
      <c r="C434" s="39"/>
      <c r="D434" s="187" t="s">
        <v>165</v>
      </c>
      <c r="E434" s="39"/>
      <c r="F434" s="188" t="s">
        <v>916</v>
      </c>
      <c r="G434" s="39"/>
      <c r="H434" s="39"/>
      <c r="I434" s="189"/>
      <c r="J434" s="39"/>
      <c r="K434" s="39"/>
      <c r="L434" s="40"/>
      <c r="M434" s="190"/>
      <c r="N434" s="191"/>
      <c r="O434" s="73"/>
      <c r="P434" s="73"/>
      <c r="Q434" s="73"/>
      <c r="R434" s="73"/>
      <c r="S434" s="73"/>
      <c r="T434" s="74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T434" s="20" t="s">
        <v>165</v>
      </c>
      <c r="AU434" s="20" t="s">
        <v>22</v>
      </c>
    </row>
    <row r="435" s="13" customFormat="1">
      <c r="A435" s="13"/>
      <c r="B435" s="192"/>
      <c r="C435" s="13"/>
      <c r="D435" s="193" t="s">
        <v>167</v>
      </c>
      <c r="E435" s="194" t="s">
        <v>3</v>
      </c>
      <c r="F435" s="195" t="s">
        <v>2075</v>
      </c>
      <c r="G435" s="13"/>
      <c r="H435" s="196">
        <v>41.469999999999999</v>
      </c>
      <c r="I435" s="197"/>
      <c r="J435" s="13"/>
      <c r="K435" s="13"/>
      <c r="L435" s="192"/>
      <c r="M435" s="198"/>
      <c r="N435" s="199"/>
      <c r="O435" s="199"/>
      <c r="P435" s="199"/>
      <c r="Q435" s="199"/>
      <c r="R435" s="199"/>
      <c r="S435" s="199"/>
      <c r="T435" s="200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194" t="s">
        <v>167</v>
      </c>
      <c r="AU435" s="194" t="s">
        <v>22</v>
      </c>
      <c r="AV435" s="13" t="s">
        <v>22</v>
      </c>
      <c r="AW435" s="13" t="s">
        <v>36</v>
      </c>
      <c r="AX435" s="13" t="s">
        <v>74</v>
      </c>
      <c r="AY435" s="194" t="s">
        <v>156</v>
      </c>
    </row>
    <row r="436" s="14" customFormat="1">
      <c r="A436" s="14"/>
      <c r="B436" s="201"/>
      <c r="C436" s="14"/>
      <c r="D436" s="193" t="s">
        <v>167</v>
      </c>
      <c r="E436" s="202" t="s">
        <v>3</v>
      </c>
      <c r="F436" s="203" t="s">
        <v>174</v>
      </c>
      <c r="G436" s="14"/>
      <c r="H436" s="204">
        <v>41.469999999999999</v>
      </c>
      <c r="I436" s="205"/>
      <c r="J436" s="14"/>
      <c r="K436" s="14"/>
      <c r="L436" s="201"/>
      <c r="M436" s="206"/>
      <c r="N436" s="207"/>
      <c r="O436" s="207"/>
      <c r="P436" s="207"/>
      <c r="Q436" s="207"/>
      <c r="R436" s="207"/>
      <c r="S436" s="207"/>
      <c r="T436" s="208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02" t="s">
        <v>167</v>
      </c>
      <c r="AU436" s="202" t="s">
        <v>22</v>
      </c>
      <c r="AV436" s="14" t="s">
        <v>163</v>
      </c>
      <c r="AW436" s="14" t="s">
        <v>36</v>
      </c>
      <c r="AX436" s="14" t="s">
        <v>81</v>
      </c>
      <c r="AY436" s="202" t="s">
        <v>156</v>
      </c>
    </row>
    <row r="437" s="12" customFormat="1" ht="22.8" customHeight="1">
      <c r="A437" s="12"/>
      <c r="B437" s="160"/>
      <c r="C437" s="12"/>
      <c r="D437" s="161" t="s">
        <v>73</v>
      </c>
      <c r="E437" s="171" t="s">
        <v>641</v>
      </c>
      <c r="F437" s="171" t="s">
        <v>642</v>
      </c>
      <c r="G437" s="12"/>
      <c r="H437" s="12"/>
      <c r="I437" s="163"/>
      <c r="J437" s="172">
        <f>BK437</f>
        <v>0</v>
      </c>
      <c r="K437" s="12"/>
      <c r="L437" s="160"/>
      <c r="M437" s="165"/>
      <c r="N437" s="166"/>
      <c r="O437" s="166"/>
      <c r="P437" s="167">
        <f>SUM(P438:P439)</f>
        <v>0</v>
      </c>
      <c r="Q437" s="166"/>
      <c r="R437" s="167">
        <f>SUM(R438:R439)</f>
        <v>0</v>
      </c>
      <c r="S437" s="166"/>
      <c r="T437" s="168">
        <f>SUM(T438:T439)</f>
        <v>0</v>
      </c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R437" s="161" t="s">
        <v>81</v>
      </c>
      <c r="AT437" s="169" t="s">
        <v>73</v>
      </c>
      <c r="AU437" s="169" t="s">
        <v>81</v>
      </c>
      <c r="AY437" s="161" t="s">
        <v>156</v>
      </c>
      <c r="BK437" s="170">
        <f>SUM(BK438:BK439)</f>
        <v>0</v>
      </c>
    </row>
    <row r="438" s="2" customFormat="1" ht="24.15" customHeight="1">
      <c r="A438" s="39"/>
      <c r="B438" s="173"/>
      <c r="C438" s="174" t="s">
        <v>2076</v>
      </c>
      <c r="D438" s="174" t="s">
        <v>158</v>
      </c>
      <c r="E438" s="175" t="s">
        <v>644</v>
      </c>
      <c r="F438" s="176" t="s">
        <v>645</v>
      </c>
      <c r="G438" s="177" t="s">
        <v>313</v>
      </c>
      <c r="H438" s="178">
        <v>165.84100000000001</v>
      </c>
      <c r="I438" s="179"/>
      <c r="J438" s="180">
        <f>ROUND(I438*H438,2)</f>
        <v>0</v>
      </c>
      <c r="K438" s="176" t="s">
        <v>162</v>
      </c>
      <c r="L438" s="40"/>
      <c r="M438" s="181" t="s">
        <v>3</v>
      </c>
      <c r="N438" s="182" t="s">
        <v>45</v>
      </c>
      <c r="O438" s="73"/>
      <c r="P438" s="183">
        <f>O438*H438</f>
        <v>0</v>
      </c>
      <c r="Q438" s="183">
        <v>0</v>
      </c>
      <c r="R438" s="183">
        <f>Q438*H438</f>
        <v>0</v>
      </c>
      <c r="S438" s="183">
        <v>0</v>
      </c>
      <c r="T438" s="184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185" t="s">
        <v>163</v>
      </c>
      <c r="AT438" s="185" t="s">
        <v>158</v>
      </c>
      <c r="AU438" s="185" t="s">
        <v>22</v>
      </c>
      <c r="AY438" s="20" t="s">
        <v>156</v>
      </c>
      <c r="BE438" s="186">
        <f>IF(N438="základní",J438,0)</f>
        <v>0</v>
      </c>
      <c r="BF438" s="186">
        <f>IF(N438="snížená",J438,0)</f>
        <v>0</v>
      </c>
      <c r="BG438" s="186">
        <f>IF(N438="zákl. přenesená",J438,0)</f>
        <v>0</v>
      </c>
      <c r="BH438" s="186">
        <f>IF(N438="sníž. přenesená",J438,0)</f>
        <v>0</v>
      </c>
      <c r="BI438" s="186">
        <f>IF(N438="nulová",J438,0)</f>
        <v>0</v>
      </c>
      <c r="BJ438" s="20" t="s">
        <v>81</v>
      </c>
      <c r="BK438" s="186">
        <f>ROUND(I438*H438,2)</f>
        <v>0</v>
      </c>
      <c r="BL438" s="20" t="s">
        <v>163</v>
      </c>
      <c r="BM438" s="185" t="s">
        <v>2077</v>
      </c>
    </row>
    <row r="439" s="2" customFormat="1">
      <c r="A439" s="39"/>
      <c r="B439" s="40"/>
      <c r="C439" s="39"/>
      <c r="D439" s="187" t="s">
        <v>165</v>
      </c>
      <c r="E439" s="39"/>
      <c r="F439" s="188" t="s">
        <v>647</v>
      </c>
      <c r="G439" s="39"/>
      <c r="H439" s="39"/>
      <c r="I439" s="189"/>
      <c r="J439" s="39"/>
      <c r="K439" s="39"/>
      <c r="L439" s="40"/>
      <c r="M439" s="227"/>
      <c r="N439" s="228"/>
      <c r="O439" s="229"/>
      <c r="P439" s="229"/>
      <c r="Q439" s="229"/>
      <c r="R439" s="229"/>
      <c r="S439" s="229"/>
      <c r="T439" s="230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T439" s="20" t="s">
        <v>165</v>
      </c>
      <c r="AU439" s="20" t="s">
        <v>22</v>
      </c>
    </row>
    <row r="440" s="2" customFormat="1" ht="6.96" customHeight="1">
      <c r="A440" s="39"/>
      <c r="B440" s="56"/>
      <c r="C440" s="57"/>
      <c r="D440" s="57"/>
      <c r="E440" s="57"/>
      <c r="F440" s="57"/>
      <c r="G440" s="57"/>
      <c r="H440" s="57"/>
      <c r="I440" s="57"/>
      <c r="J440" s="57"/>
      <c r="K440" s="57"/>
      <c r="L440" s="40"/>
      <c r="M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</row>
  </sheetData>
  <autoFilter ref="C91:K43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3_01/113107422"/>
    <hyperlink ref="F101" r:id="rId2" display="https://podminky.urs.cz/item/CS_URS_2023_01/113107431"/>
    <hyperlink ref="F103" r:id="rId3" display="https://podminky.urs.cz/item/CS_URS_2023_01/113107442"/>
    <hyperlink ref="F105" r:id="rId4" display="https://podminky.urs.cz/item/CS_URS_2023_01/113154122"/>
    <hyperlink ref="F110" r:id="rId5" display="https://podminky.urs.cz/item/CS_URS_2023_01/119001405"/>
    <hyperlink ref="F114" r:id="rId6" display="https://podminky.urs.cz/item/CS_URS_2023_01/119001412"/>
    <hyperlink ref="F118" r:id="rId7" display="https://podminky.urs.cz/item/CS_URS_2023_01/119001421"/>
    <hyperlink ref="F122" r:id="rId8" display="https://podminky.urs.cz/item/CS_URS_2023_01/119003131"/>
    <hyperlink ref="F126" r:id="rId9" display="https://podminky.urs.cz/item/CS_URS_2023_01/119003132"/>
    <hyperlink ref="F128" r:id="rId10" display="https://podminky.urs.cz/item/CS_URS_2023_01/119003217"/>
    <hyperlink ref="F133" r:id="rId11" display="https://podminky.urs.cz/item/CS_URS_2023_01/119003218"/>
    <hyperlink ref="F135" r:id="rId12" display="https://podminky.urs.cz/item/CS_URS_2023_01/119004111"/>
    <hyperlink ref="F139" r:id="rId13" display="https://podminky.urs.cz/item/CS_URS_2023_01/119004112"/>
    <hyperlink ref="F141" r:id="rId14" display="https://podminky.urs.cz/item/CS_URS_2023_01/121112003"/>
    <hyperlink ref="F145" r:id="rId15" display="https://podminky.urs.cz/item/CS_URS_2023_01/131151201"/>
    <hyperlink ref="F158" r:id="rId16" display="https://podminky.urs.cz/item/CS_URS_2023_01/131251201"/>
    <hyperlink ref="F162" r:id="rId17" display="https://podminky.urs.cz/item/CS_URS_2023_01/131351201"/>
    <hyperlink ref="F166" r:id="rId18" display="https://podminky.urs.cz/item/CS_URS_2023_01/139001101"/>
    <hyperlink ref="F172" r:id="rId19" display="https://podminky.urs.cz/item/CS_URS_2023_01/141721211"/>
    <hyperlink ref="F182" r:id="rId20" display="https://podminky.urs.cz/item/CS_URS_2023_01/151101201"/>
    <hyperlink ref="F187" r:id="rId21" display="https://podminky.urs.cz/item/CS_URS_2023_01/151101211"/>
    <hyperlink ref="F189" r:id="rId22" display="https://podminky.urs.cz/item/CS_URS_2023_01/162251102"/>
    <hyperlink ref="F195" r:id="rId23" display="https://podminky.urs.cz/item/CS_URS_2023_01/162251122"/>
    <hyperlink ref="F199" r:id="rId24" display="https://podminky.urs.cz/item/CS_URS_2023_01/162451106"/>
    <hyperlink ref="F205" r:id="rId25" display="https://podminky.urs.cz/item/CS_URS_2023_01/162451126"/>
    <hyperlink ref="F209" r:id="rId26" display="https://podminky.urs.cz/item/CS_URS_2023_01/167151101"/>
    <hyperlink ref="F211" r:id="rId27" display="https://podminky.urs.cz/item/CS_URS_2023_01/167151102"/>
    <hyperlink ref="F213" r:id="rId28" display="https://podminky.urs.cz/item/CS_URS_2023_01/171152501"/>
    <hyperlink ref="F217" r:id="rId29" display="https://podminky.urs.cz/item/CS_URS_2023_01/171201231"/>
    <hyperlink ref="F221" r:id="rId30" display="https://podminky.urs.cz/item/CS_URS_2023_01/171251201"/>
    <hyperlink ref="F225" r:id="rId31" display="https://podminky.urs.cz/item/CS_URS_2023_01/174151101"/>
    <hyperlink ref="F237" r:id="rId32" display="https://podminky.urs.cz/item/CS_URS_2023_01/175151101"/>
    <hyperlink ref="F245" r:id="rId33" display="https://podminky.urs.cz/item/CS_URS_2023_01/181311103"/>
    <hyperlink ref="F250" r:id="rId34" display="https://podminky.urs.cz/item/CS_URS_2023_01/451572111"/>
    <hyperlink ref="F254" r:id="rId35" display="https://podminky.urs.cz/item/CS_URS_2023_01/452311131"/>
    <hyperlink ref="F258" r:id="rId36" display="https://podminky.urs.cz/item/CS_URS_2023_01/452313131"/>
    <hyperlink ref="F263" r:id="rId37" display="https://podminky.urs.cz/item/CS_URS_2023_01/452351101"/>
    <hyperlink ref="F267" r:id="rId38" display="https://podminky.urs.cz/item/CS_URS_2023_01/452353101"/>
    <hyperlink ref="F272" r:id="rId39" display="https://podminky.urs.cz/item/CS_URS_2023_01/452386111"/>
    <hyperlink ref="F277" r:id="rId40" display="https://podminky.urs.cz/item/CS_URS_2023_01/566901132"/>
    <hyperlink ref="F281" r:id="rId41" display="https://podminky.urs.cz/item/CS_URS_2023_01/566901161"/>
    <hyperlink ref="F283" r:id="rId42" display="https://podminky.urs.cz/item/CS_URS_2023_01/566901171"/>
    <hyperlink ref="F285" r:id="rId43" display="https://podminky.urs.cz/item/CS_URS_2023_01/572340111"/>
    <hyperlink ref="F289" r:id="rId44" display="https://podminky.urs.cz/item/CS_URS_2023_01/573211111"/>
    <hyperlink ref="F294" r:id="rId45" display="https://podminky.urs.cz/item/CS_URS_2023_01/857242122"/>
    <hyperlink ref="F313" r:id="rId46" display="https://podminky.urs.cz/item/CS_URS_2023_01/857244122"/>
    <hyperlink ref="F321" r:id="rId47" display="https://podminky.urs.cz/item/CS_URS_2023_01/877171101"/>
    <hyperlink ref="F326" r:id="rId48" display="https://podminky.urs.cz/item/CS_URS_2023_01/877211113"/>
    <hyperlink ref="F331" r:id="rId49" display="https://podminky.urs.cz/item/CS_URS_2023_01/877231101"/>
    <hyperlink ref="F339" r:id="rId50" display="https://podminky.urs.cz/item/CS_URS_2023_01/877231113"/>
    <hyperlink ref="F344" r:id="rId51" display="https://podminky.urs.cz/item/CS_URS_2023_01/877241101"/>
    <hyperlink ref="F357" r:id="rId52" display="https://podminky.urs.cz/item/CS_URS_2023_01/891211112"/>
    <hyperlink ref="F364" r:id="rId53" display="https://podminky.urs.cz/item/CS_URS_2023_01/891241112"/>
    <hyperlink ref="F377" r:id="rId54" display="https://podminky.urs.cz/item/CS_URS_2023_01/891213321"/>
    <hyperlink ref="F382" r:id="rId55" display="https://podminky.urs.cz/item/CS_URS_2023_01/891247112"/>
    <hyperlink ref="F386" r:id="rId56" display="https://podminky.urs.cz/item/CS_URS_2023_01/892241111"/>
    <hyperlink ref="F390" r:id="rId57" display="https://podminky.urs.cz/item/CS_URS_2023_01/892372111"/>
    <hyperlink ref="F392" r:id="rId58" display="https://podminky.urs.cz/item/CS_URS_2023_01/894411311"/>
    <hyperlink ref="F396" r:id="rId59" display="https://podminky.urs.cz/item/CS_URS_2023_01/894412411"/>
    <hyperlink ref="F399" r:id="rId60" display="https://podminky.urs.cz/item/CS_URS_2023_01/894414111"/>
    <hyperlink ref="F402" r:id="rId61" display="https://podminky.urs.cz/item/CS_URS_2023_01/899103112"/>
    <hyperlink ref="F405" r:id="rId62" display="https://podminky.urs.cz/item/CS_URS_2023_01/899401112"/>
    <hyperlink ref="F409" r:id="rId63" display="https://podminky.urs.cz/item/CS_URS_2023_01/899401113"/>
    <hyperlink ref="F413" r:id="rId64" display="https://podminky.urs.cz/item/CS_URS_2023_01/899713111"/>
    <hyperlink ref="F415" r:id="rId65" display="https://podminky.urs.cz/item/CS_URS_2023_01/899721111"/>
    <hyperlink ref="F419" r:id="rId66" display="https://podminky.urs.cz/item/CS_URS_2023_01/899722113"/>
    <hyperlink ref="F424" r:id="rId67" display="https://podminky.urs.cz/item/CS_URS_2023_01/997221551"/>
    <hyperlink ref="F426" r:id="rId68" display="https://podminky.urs.cz/item/CS_URS_2023_01/997221559"/>
    <hyperlink ref="F430" r:id="rId69" display="https://podminky.urs.cz/item/CS_URS_2023_01/997221861"/>
    <hyperlink ref="F432" r:id="rId70" display="https://podminky.urs.cz/item/CS_URS_2023_01/997221873"/>
    <hyperlink ref="F434" r:id="rId71" display="https://podminky.urs.cz/item/CS_URS_2023_01/997221875"/>
    <hyperlink ref="F439" r:id="rId72" display="https://podminky.urs.cz/item/CS_URS_2023_01/998276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2023-05-18T07:36:40Z</dcterms:created>
  <dcterms:modified xsi:type="dcterms:W3CDTF">2023-05-18T07:36:50Z</dcterms:modified>
</cp:coreProperties>
</file>