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3485"/>
  </bookViews>
  <sheets>
    <sheet name="Rekapitulace stavby" sheetId="1" r:id="rId1"/>
    <sheet name="TUKL011-01 - SO101 – Komu..." sheetId="2" r:id="rId2"/>
    <sheet name="TUKL011-02 - SO101 – Komu..." sheetId="3" r:id="rId3"/>
    <sheet name="TUKL011-03 - SO301 – Kana..." sheetId="4" r:id="rId4"/>
    <sheet name="TUKL011-04 - SO401 – Veře..." sheetId="5" r:id="rId5"/>
    <sheet name="TUKL011-05 - Vedlejší roz..." sheetId="6" r:id="rId6"/>
    <sheet name="TUKL011-06 - Vedlejší roz..." sheetId="7" r:id="rId7"/>
    <sheet name="Pokyny pro vyplnění" sheetId="8" r:id="rId8"/>
  </sheets>
  <definedNames>
    <definedName name="_xlnm._FilterDatabase" localSheetId="1" hidden="1">'TUKL011-01 - SO101 – Komu...'!$C$88:$K$571</definedName>
    <definedName name="_xlnm._FilterDatabase" localSheetId="2" hidden="1">'TUKL011-02 - SO101 – Komu...'!$C$87:$K$429</definedName>
    <definedName name="_xlnm._FilterDatabase" localSheetId="3" hidden="1">'TUKL011-03 - SO301 – Kana...'!$C$86:$K$421</definedName>
    <definedName name="_xlnm._FilterDatabase" localSheetId="4" hidden="1">'TUKL011-04 - SO401 – Veře...'!$C$87:$K$246</definedName>
    <definedName name="_xlnm._FilterDatabase" localSheetId="5" hidden="1">'TUKL011-05 - Vedlejší roz...'!$C$81:$K$91</definedName>
    <definedName name="_xlnm._FilterDatabase" localSheetId="6" hidden="1">'TUKL011-06 - Vedlejší roz...'!$C$81:$K$95</definedName>
    <definedName name="_xlnm.Print_Titles" localSheetId="0">'Rekapitulace stavby'!$52:$52</definedName>
    <definedName name="_xlnm.Print_Titles" localSheetId="1">'TUKL011-01 - SO101 – Komu...'!$88:$88</definedName>
    <definedName name="_xlnm.Print_Titles" localSheetId="2">'TUKL011-02 - SO101 – Komu...'!$87:$87</definedName>
    <definedName name="_xlnm.Print_Titles" localSheetId="3">'TUKL011-03 - SO301 – Kana...'!$86:$86</definedName>
    <definedName name="_xlnm.Print_Titles" localSheetId="4">'TUKL011-04 - SO401 – Veře...'!$87:$87</definedName>
    <definedName name="_xlnm.Print_Titles" localSheetId="5">'TUKL011-05 - Vedlejší roz...'!$81:$81</definedName>
    <definedName name="_xlnm.Print_Titles" localSheetId="6">'TUKL011-06 - Vedlejší roz...'!$81:$81</definedName>
    <definedName name="_xlnm.Print_Area" localSheetId="7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stavby'!$C$42:$AQ$61</definedName>
    <definedName name="_xlnm.Print_Area" localSheetId="1">'TUKL011-01 - SO101 – Komu...'!$C$4:$J$39,'TUKL011-01 - SO101 – Komu...'!$C$45:$J$70,'TUKL011-01 - SO101 – Komu...'!$C$76:$K$571</definedName>
    <definedName name="_xlnm.Print_Area" localSheetId="2">'TUKL011-02 - SO101 – Komu...'!$C$4:$J$39,'TUKL011-02 - SO101 – Komu...'!$C$45:$J$69,'TUKL011-02 - SO101 – Komu...'!$C$75:$K$429</definedName>
    <definedName name="_xlnm.Print_Area" localSheetId="3">'TUKL011-03 - SO301 – Kana...'!$C$4:$J$39,'TUKL011-03 - SO301 – Kana...'!$C$45:$J$68,'TUKL011-03 - SO301 – Kana...'!$C$74:$K$421</definedName>
    <definedName name="_xlnm.Print_Area" localSheetId="4">'TUKL011-04 - SO401 – Veře...'!$C$4:$J$39,'TUKL011-04 - SO401 – Veře...'!$C$45:$J$69,'TUKL011-04 - SO401 – Veře...'!$C$75:$K$246</definedName>
    <definedName name="_xlnm.Print_Area" localSheetId="5">'TUKL011-05 - Vedlejší roz...'!$C$4:$J$39,'TUKL011-05 - Vedlejší roz...'!$C$45:$J$63,'TUKL011-05 - Vedlejší roz...'!$C$69:$K$91</definedName>
    <definedName name="_xlnm.Print_Area" localSheetId="6">'TUKL011-06 - Vedlejší roz...'!$C$4:$J$39,'TUKL011-06 - Vedlejší roz...'!$C$45:$J$63,'TUKL011-06 - Vedlejší roz...'!$C$69:$K$95</definedName>
  </definedNames>
  <calcPr calcId="145621"/>
</workbook>
</file>

<file path=xl/calcChain.xml><?xml version="1.0" encoding="utf-8"?>
<calcChain xmlns="http://schemas.openxmlformats.org/spreadsheetml/2006/main">
  <c r="J37" i="7" l="1"/>
  <c r="J36" i="7"/>
  <c r="AY60" i="1"/>
  <c r="J35" i="7"/>
  <c r="AX60" i="1"/>
  <c r="BI94" i="7"/>
  <c r="BH94" i="7"/>
  <c r="BG94" i="7"/>
  <c r="BF94" i="7"/>
  <c r="T94" i="7"/>
  <c r="T93" i="7"/>
  <c r="R94" i="7"/>
  <c r="R93" i="7"/>
  <c r="P94" i="7"/>
  <c r="P93" i="7" s="1"/>
  <c r="BI91" i="7"/>
  <c r="BH91" i="7"/>
  <c r="BG91" i="7"/>
  <c r="BF91" i="7"/>
  <c r="T91" i="7"/>
  <c r="R91" i="7"/>
  <c r="P91" i="7"/>
  <c r="BI89" i="7"/>
  <c r="BH89" i="7"/>
  <c r="BG89" i="7"/>
  <c r="BF89" i="7"/>
  <c r="T89" i="7"/>
  <c r="R89" i="7"/>
  <c r="P89" i="7"/>
  <c r="BI87" i="7"/>
  <c r="BH87" i="7"/>
  <c r="BG87" i="7"/>
  <c r="BF87" i="7"/>
  <c r="T87" i="7"/>
  <c r="R87" i="7"/>
  <c r="P87" i="7"/>
  <c r="BI85" i="7"/>
  <c r="BH85" i="7"/>
  <c r="BG85" i="7"/>
  <c r="BF85" i="7"/>
  <c r="T85" i="7"/>
  <c r="R85" i="7"/>
  <c r="P85" i="7"/>
  <c r="J79" i="7"/>
  <c r="J78" i="7"/>
  <c r="F78" i="7"/>
  <c r="F76" i="7"/>
  <c r="E74" i="7"/>
  <c r="J55" i="7"/>
  <c r="J54" i="7"/>
  <c r="F54" i="7"/>
  <c r="F52" i="7"/>
  <c r="E50" i="7"/>
  <c r="J18" i="7"/>
  <c r="E18" i="7"/>
  <c r="F79" i="7" s="1"/>
  <c r="J17" i="7"/>
  <c r="J12" i="7"/>
  <c r="J76" i="7"/>
  <c r="E7" i="7"/>
  <c r="E48" i="7" s="1"/>
  <c r="J37" i="6"/>
  <c r="J36" i="6"/>
  <c r="AY59" i="1" s="1"/>
  <c r="J35" i="6"/>
  <c r="AX59" i="1" s="1"/>
  <c r="BI90" i="6"/>
  <c r="BH90" i="6"/>
  <c r="BG90" i="6"/>
  <c r="BF90" i="6"/>
  <c r="T90" i="6"/>
  <c r="R90" i="6"/>
  <c r="P90" i="6"/>
  <c r="BI88" i="6"/>
  <c r="BH88" i="6"/>
  <c r="BG88" i="6"/>
  <c r="BF88" i="6"/>
  <c r="T88" i="6"/>
  <c r="R88" i="6"/>
  <c r="P88" i="6"/>
  <c r="BI85" i="6"/>
  <c r="BH85" i="6"/>
  <c r="BG85" i="6"/>
  <c r="BF85" i="6"/>
  <c r="T85" i="6"/>
  <c r="T84" i="6" s="1"/>
  <c r="R85" i="6"/>
  <c r="R84" i="6" s="1"/>
  <c r="P85" i="6"/>
  <c r="P84" i="6" s="1"/>
  <c r="J79" i="6"/>
  <c r="J78" i="6"/>
  <c r="F78" i="6"/>
  <c r="F76" i="6"/>
  <c r="E74" i="6"/>
  <c r="J55" i="6"/>
  <c r="J54" i="6"/>
  <c r="F54" i="6"/>
  <c r="F52" i="6"/>
  <c r="E50" i="6"/>
  <c r="J18" i="6"/>
  <c r="E18" i="6"/>
  <c r="F55" i="6"/>
  <c r="J17" i="6"/>
  <c r="J12" i="6"/>
  <c r="J76" i="6" s="1"/>
  <c r="E7" i="6"/>
  <c r="E72" i="6" s="1"/>
  <c r="J37" i="5"/>
  <c r="J36" i="5"/>
  <c r="AY58" i="1"/>
  <c r="J35" i="5"/>
  <c r="AX58" i="1" s="1"/>
  <c r="BI245" i="5"/>
  <c r="BH245" i="5"/>
  <c r="BG245" i="5"/>
  <c r="BF245" i="5"/>
  <c r="T245" i="5"/>
  <c r="R245" i="5"/>
  <c r="P245" i="5"/>
  <c r="BI243" i="5"/>
  <c r="BH243" i="5"/>
  <c r="BG243" i="5"/>
  <c r="BF243" i="5"/>
  <c r="T243" i="5"/>
  <c r="R243" i="5"/>
  <c r="P243" i="5"/>
  <c r="BI239" i="5"/>
  <c r="BH239" i="5"/>
  <c r="BG239" i="5"/>
  <c r="BF239" i="5"/>
  <c r="T239" i="5"/>
  <c r="R239" i="5"/>
  <c r="P239" i="5"/>
  <c r="BI235" i="5"/>
  <c r="BH235" i="5"/>
  <c r="BG235" i="5"/>
  <c r="BF235" i="5"/>
  <c r="T235" i="5"/>
  <c r="R235" i="5"/>
  <c r="P235" i="5"/>
  <c r="BI230" i="5"/>
  <c r="BH230" i="5"/>
  <c r="BG230" i="5"/>
  <c r="BF230" i="5"/>
  <c r="T230" i="5"/>
  <c r="R230" i="5"/>
  <c r="P230" i="5"/>
  <c r="BI226" i="5"/>
  <c r="BH226" i="5"/>
  <c r="BG226" i="5"/>
  <c r="BF226" i="5"/>
  <c r="T226" i="5"/>
  <c r="R226" i="5"/>
  <c r="P226" i="5"/>
  <c r="BI224" i="5"/>
  <c r="BH224" i="5"/>
  <c r="BG224" i="5"/>
  <c r="BF224" i="5"/>
  <c r="T224" i="5"/>
  <c r="R224" i="5"/>
  <c r="P224" i="5"/>
  <c r="BI222" i="5"/>
  <c r="BH222" i="5"/>
  <c r="BG222" i="5"/>
  <c r="BF222" i="5"/>
  <c r="T222" i="5"/>
  <c r="R222" i="5"/>
  <c r="P222" i="5"/>
  <c r="BI220" i="5"/>
  <c r="BH220" i="5"/>
  <c r="BG220" i="5"/>
  <c r="BF220" i="5"/>
  <c r="T220" i="5"/>
  <c r="R220" i="5"/>
  <c r="P220" i="5"/>
  <c r="BI218" i="5"/>
  <c r="BH218" i="5"/>
  <c r="BG218" i="5"/>
  <c r="BF218" i="5"/>
  <c r="T218" i="5"/>
  <c r="R218" i="5"/>
  <c r="P218" i="5"/>
  <c r="BI216" i="5"/>
  <c r="BH216" i="5"/>
  <c r="BG216" i="5"/>
  <c r="BF216" i="5"/>
  <c r="T216" i="5"/>
  <c r="R216" i="5"/>
  <c r="P216" i="5"/>
  <c r="BI214" i="5"/>
  <c r="BH214" i="5"/>
  <c r="BG214" i="5"/>
  <c r="BF214" i="5"/>
  <c r="T214" i="5"/>
  <c r="R214" i="5"/>
  <c r="P214" i="5"/>
  <c r="BI210" i="5"/>
  <c r="BH210" i="5"/>
  <c r="BG210" i="5"/>
  <c r="BF210" i="5"/>
  <c r="T210" i="5"/>
  <c r="R210" i="5"/>
  <c r="P210" i="5"/>
  <c r="BI206" i="5"/>
  <c r="BH206" i="5"/>
  <c r="BG206" i="5"/>
  <c r="BF206" i="5"/>
  <c r="T206" i="5"/>
  <c r="R206" i="5"/>
  <c r="P206" i="5"/>
  <c r="BI202" i="5"/>
  <c r="BH202" i="5"/>
  <c r="BG202" i="5"/>
  <c r="BF202" i="5"/>
  <c r="T202" i="5"/>
  <c r="R202" i="5"/>
  <c r="P202" i="5"/>
  <c r="BI200" i="5"/>
  <c r="BH200" i="5"/>
  <c r="BG200" i="5"/>
  <c r="BF200" i="5"/>
  <c r="T200" i="5"/>
  <c r="R200" i="5"/>
  <c r="P200" i="5"/>
  <c r="BI197" i="5"/>
  <c r="BH197" i="5"/>
  <c r="BG197" i="5"/>
  <c r="BF197" i="5"/>
  <c r="T197" i="5"/>
  <c r="R197" i="5"/>
  <c r="P197" i="5"/>
  <c r="BI195" i="5"/>
  <c r="BH195" i="5"/>
  <c r="BG195" i="5"/>
  <c r="BF195" i="5"/>
  <c r="T195" i="5"/>
  <c r="R195" i="5"/>
  <c r="P195" i="5"/>
  <c r="BI193" i="5"/>
  <c r="BH193" i="5"/>
  <c r="BG193" i="5"/>
  <c r="BF193" i="5"/>
  <c r="T193" i="5"/>
  <c r="R193" i="5"/>
  <c r="P193" i="5"/>
  <c r="BI191" i="5"/>
  <c r="BH191" i="5"/>
  <c r="BG191" i="5"/>
  <c r="BF191" i="5"/>
  <c r="T191" i="5"/>
  <c r="R191" i="5"/>
  <c r="P191" i="5"/>
  <c r="BI189" i="5"/>
  <c r="BH189" i="5"/>
  <c r="BG189" i="5"/>
  <c r="BF189" i="5"/>
  <c r="T189" i="5"/>
  <c r="R189" i="5"/>
  <c r="P189" i="5"/>
  <c r="BI187" i="5"/>
  <c r="BH187" i="5"/>
  <c r="BG187" i="5"/>
  <c r="BF187" i="5"/>
  <c r="T187" i="5"/>
  <c r="R187" i="5"/>
  <c r="P187" i="5"/>
  <c r="BI185" i="5"/>
  <c r="BH185" i="5"/>
  <c r="BG185" i="5"/>
  <c r="BF185" i="5"/>
  <c r="T185" i="5"/>
  <c r="R185" i="5"/>
  <c r="P185" i="5"/>
  <c r="BI183" i="5"/>
  <c r="BH183" i="5"/>
  <c r="BG183" i="5"/>
  <c r="BF183" i="5"/>
  <c r="T183" i="5"/>
  <c r="R183" i="5"/>
  <c r="P183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5" i="5"/>
  <c r="BH175" i="5"/>
  <c r="BG175" i="5"/>
  <c r="BF175" i="5"/>
  <c r="T175" i="5"/>
  <c r="R175" i="5"/>
  <c r="P175" i="5"/>
  <c r="BI173" i="5"/>
  <c r="BH173" i="5"/>
  <c r="BG173" i="5"/>
  <c r="BF173" i="5"/>
  <c r="T173" i="5"/>
  <c r="R173" i="5"/>
  <c r="P173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7" i="5"/>
  <c r="BH167" i="5"/>
  <c r="BG167" i="5"/>
  <c r="BF167" i="5"/>
  <c r="T167" i="5"/>
  <c r="R167" i="5"/>
  <c r="P167" i="5"/>
  <c r="BI165" i="5"/>
  <c r="BH165" i="5"/>
  <c r="BG165" i="5"/>
  <c r="BF165" i="5"/>
  <c r="T165" i="5"/>
  <c r="R165" i="5"/>
  <c r="P165" i="5"/>
  <c r="BI163" i="5"/>
  <c r="BH163" i="5"/>
  <c r="BG163" i="5"/>
  <c r="BF163" i="5"/>
  <c r="T163" i="5"/>
  <c r="R163" i="5"/>
  <c r="P163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7" i="5"/>
  <c r="BH157" i="5"/>
  <c r="BG157" i="5"/>
  <c r="BF157" i="5"/>
  <c r="T157" i="5"/>
  <c r="R157" i="5"/>
  <c r="P157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9" i="5"/>
  <c r="BH149" i="5"/>
  <c r="BG149" i="5"/>
  <c r="BF149" i="5"/>
  <c r="T149" i="5"/>
  <c r="T148" i="5"/>
  <c r="R149" i="5"/>
  <c r="R148" i="5"/>
  <c r="P149" i="5"/>
  <c r="P148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0" i="5"/>
  <c r="BH140" i="5"/>
  <c r="BG140" i="5"/>
  <c r="BF140" i="5"/>
  <c r="T140" i="5"/>
  <c r="R140" i="5"/>
  <c r="P140" i="5"/>
  <c r="BI138" i="5"/>
  <c r="BH138" i="5"/>
  <c r="BG138" i="5"/>
  <c r="BF138" i="5"/>
  <c r="T138" i="5"/>
  <c r="R138" i="5"/>
  <c r="P138" i="5"/>
  <c r="BI133" i="5"/>
  <c r="BH133" i="5"/>
  <c r="BG133" i="5"/>
  <c r="BF133" i="5"/>
  <c r="T133" i="5"/>
  <c r="R133" i="5"/>
  <c r="P133" i="5"/>
  <c r="BI129" i="5"/>
  <c r="BH129" i="5"/>
  <c r="BG129" i="5"/>
  <c r="BF129" i="5"/>
  <c r="T129" i="5"/>
  <c r="R129" i="5"/>
  <c r="P129" i="5"/>
  <c r="BI125" i="5"/>
  <c r="BH125" i="5"/>
  <c r="BG125" i="5"/>
  <c r="BF125" i="5"/>
  <c r="T125" i="5"/>
  <c r="R125" i="5"/>
  <c r="P125" i="5"/>
  <c r="BI121" i="5"/>
  <c r="BH121" i="5"/>
  <c r="BG121" i="5"/>
  <c r="BF121" i="5"/>
  <c r="T121" i="5"/>
  <c r="R121" i="5"/>
  <c r="P121" i="5"/>
  <c r="BI116" i="5"/>
  <c r="BH116" i="5"/>
  <c r="BG116" i="5"/>
  <c r="BF116" i="5"/>
  <c r="T116" i="5"/>
  <c r="R116" i="5"/>
  <c r="P116" i="5"/>
  <c r="BI112" i="5"/>
  <c r="BH112" i="5"/>
  <c r="BG112" i="5"/>
  <c r="BF112" i="5"/>
  <c r="T112" i="5"/>
  <c r="R112" i="5"/>
  <c r="P112" i="5"/>
  <c r="BI108" i="5"/>
  <c r="BH108" i="5"/>
  <c r="BG108" i="5"/>
  <c r="BF108" i="5"/>
  <c r="T108" i="5"/>
  <c r="R108" i="5"/>
  <c r="P108" i="5"/>
  <c r="BI104" i="5"/>
  <c r="BH104" i="5"/>
  <c r="BG104" i="5"/>
  <c r="BF104" i="5"/>
  <c r="T104" i="5"/>
  <c r="R104" i="5"/>
  <c r="P104" i="5"/>
  <c r="BI99" i="5"/>
  <c r="BH99" i="5"/>
  <c r="BG99" i="5"/>
  <c r="BF99" i="5"/>
  <c r="T99" i="5"/>
  <c r="R99" i="5"/>
  <c r="P99" i="5"/>
  <c r="BI95" i="5"/>
  <c r="BH95" i="5"/>
  <c r="BG95" i="5"/>
  <c r="BF95" i="5"/>
  <c r="T95" i="5"/>
  <c r="R95" i="5"/>
  <c r="P95" i="5"/>
  <c r="BI91" i="5"/>
  <c r="BH91" i="5"/>
  <c r="BG91" i="5"/>
  <c r="BF91" i="5"/>
  <c r="T91" i="5"/>
  <c r="R91" i="5"/>
  <c r="P91" i="5"/>
  <c r="J85" i="5"/>
  <c r="J84" i="5"/>
  <c r="F84" i="5"/>
  <c r="F82" i="5"/>
  <c r="E80" i="5"/>
  <c r="J55" i="5"/>
  <c r="J54" i="5"/>
  <c r="F54" i="5"/>
  <c r="F52" i="5"/>
  <c r="E50" i="5"/>
  <c r="J18" i="5"/>
  <c r="E18" i="5"/>
  <c r="F55" i="5"/>
  <c r="J17" i="5"/>
  <c r="J12" i="5"/>
  <c r="J82" i="5" s="1"/>
  <c r="E7" i="5"/>
  <c r="E78" i="5" s="1"/>
  <c r="J37" i="4"/>
  <c r="J36" i="4"/>
  <c r="AY57" i="1"/>
  <c r="J35" i="4"/>
  <c r="AX57" i="1"/>
  <c r="BI420" i="4"/>
  <c r="BH420" i="4"/>
  <c r="BG420" i="4"/>
  <c r="BF420" i="4"/>
  <c r="T420" i="4"/>
  <c r="T419" i="4"/>
  <c r="R420" i="4"/>
  <c r="R419" i="4"/>
  <c r="P420" i="4"/>
  <c r="P419" i="4"/>
  <c r="BI415" i="4"/>
  <c r="BH415" i="4"/>
  <c r="BG415" i="4"/>
  <c r="BF415" i="4"/>
  <c r="T415" i="4"/>
  <c r="R415" i="4"/>
  <c r="P415" i="4"/>
  <c r="BI411" i="4"/>
  <c r="BH411" i="4"/>
  <c r="BG411" i="4"/>
  <c r="BF411" i="4"/>
  <c r="T411" i="4"/>
  <c r="R411" i="4"/>
  <c r="P411" i="4"/>
  <c r="BI407" i="4"/>
  <c r="BH407" i="4"/>
  <c r="BG407" i="4"/>
  <c r="BF407" i="4"/>
  <c r="T407" i="4"/>
  <c r="R407" i="4"/>
  <c r="P407" i="4"/>
  <c r="BI403" i="4"/>
  <c r="BH403" i="4"/>
  <c r="BG403" i="4"/>
  <c r="BF403" i="4"/>
  <c r="T403" i="4"/>
  <c r="R403" i="4"/>
  <c r="P403" i="4"/>
  <c r="BI399" i="4"/>
  <c r="BH399" i="4"/>
  <c r="BG399" i="4"/>
  <c r="BF399" i="4"/>
  <c r="T399" i="4"/>
  <c r="R399" i="4"/>
  <c r="P399" i="4"/>
  <c r="BI395" i="4"/>
  <c r="BH395" i="4"/>
  <c r="BG395" i="4"/>
  <c r="BF395" i="4"/>
  <c r="T395" i="4"/>
  <c r="R395" i="4"/>
  <c r="P395" i="4"/>
  <c r="BI391" i="4"/>
  <c r="BH391" i="4"/>
  <c r="BG391" i="4"/>
  <c r="BF391" i="4"/>
  <c r="T391" i="4"/>
  <c r="R391" i="4"/>
  <c r="P391" i="4"/>
  <c r="BI386" i="4"/>
  <c r="BH386" i="4"/>
  <c r="BG386" i="4"/>
  <c r="BF386" i="4"/>
  <c r="T386" i="4"/>
  <c r="R386" i="4"/>
  <c r="P386" i="4"/>
  <c r="BI381" i="4"/>
  <c r="BH381" i="4"/>
  <c r="BG381" i="4"/>
  <c r="BF381" i="4"/>
  <c r="T381" i="4"/>
  <c r="R381" i="4"/>
  <c r="P381" i="4"/>
  <c r="BI375" i="4"/>
  <c r="BH375" i="4"/>
  <c r="BG375" i="4"/>
  <c r="BF375" i="4"/>
  <c r="T375" i="4"/>
  <c r="R375" i="4"/>
  <c r="P375" i="4"/>
  <c r="BI369" i="4"/>
  <c r="BH369" i="4"/>
  <c r="BG369" i="4"/>
  <c r="BF369" i="4"/>
  <c r="T369" i="4"/>
  <c r="R369" i="4"/>
  <c r="P369" i="4"/>
  <c r="BI363" i="4"/>
  <c r="BH363" i="4"/>
  <c r="BG363" i="4"/>
  <c r="BF363" i="4"/>
  <c r="T363" i="4"/>
  <c r="R363" i="4"/>
  <c r="P363" i="4"/>
  <c r="BI357" i="4"/>
  <c r="BH357" i="4"/>
  <c r="BG357" i="4"/>
  <c r="BF357" i="4"/>
  <c r="T357" i="4"/>
  <c r="R357" i="4"/>
  <c r="P357" i="4"/>
  <c r="BI351" i="4"/>
  <c r="BH351" i="4"/>
  <c r="BG351" i="4"/>
  <c r="BF351" i="4"/>
  <c r="T351" i="4"/>
  <c r="R351" i="4"/>
  <c r="P351" i="4"/>
  <c r="BI346" i="4"/>
  <c r="BH346" i="4"/>
  <c r="BG346" i="4"/>
  <c r="BF346" i="4"/>
  <c r="T346" i="4"/>
  <c r="R346" i="4"/>
  <c r="P346" i="4"/>
  <c r="BI344" i="4"/>
  <c r="BH344" i="4"/>
  <c r="BG344" i="4"/>
  <c r="BF344" i="4"/>
  <c r="T344" i="4"/>
  <c r="R344" i="4"/>
  <c r="P344" i="4"/>
  <c r="BI338" i="4"/>
  <c r="BH338" i="4"/>
  <c r="BG338" i="4"/>
  <c r="BF338" i="4"/>
  <c r="T338" i="4"/>
  <c r="R338" i="4"/>
  <c r="P338" i="4"/>
  <c r="BI335" i="4"/>
  <c r="BH335" i="4"/>
  <c r="BG335" i="4"/>
  <c r="BF335" i="4"/>
  <c r="T335" i="4"/>
  <c r="R335" i="4"/>
  <c r="P335" i="4"/>
  <c r="BI333" i="4"/>
  <c r="BH333" i="4"/>
  <c r="BG333" i="4"/>
  <c r="BF333" i="4"/>
  <c r="T333" i="4"/>
  <c r="R333" i="4"/>
  <c r="P333" i="4"/>
  <c r="BI331" i="4"/>
  <c r="BH331" i="4"/>
  <c r="BG331" i="4"/>
  <c r="BF331" i="4"/>
  <c r="T331" i="4"/>
  <c r="R331" i="4"/>
  <c r="P331" i="4"/>
  <c r="BI329" i="4"/>
  <c r="BH329" i="4"/>
  <c r="BG329" i="4"/>
  <c r="BF329" i="4"/>
  <c r="T329" i="4"/>
  <c r="R329" i="4"/>
  <c r="P329" i="4"/>
  <c r="BI327" i="4"/>
  <c r="BH327" i="4"/>
  <c r="BG327" i="4"/>
  <c r="BF327" i="4"/>
  <c r="T327" i="4"/>
  <c r="R327" i="4"/>
  <c r="P327" i="4"/>
  <c r="BI325" i="4"/>
  <c r="BH325" i="4"/>
  <c r="BG325" i="4"/>
  <c r="BF325" i="4"/>
  <c r="T325" i="4"/>
  <c r="R325" i="4"/>
  <c r="P325" i="4"/>
  <c r="BI323" i="4"/>
  <c r="BH323" i="4"/>
  <c r="BG323" i="4"/>
  <c r="BF323" i="4"/>
  <c r="T323" i="4"/>
  <c r="R323" i="4"/>
  <c r="P323" i="4"/>
  <c r="BI321" i="4"/>
  <c r="BH321" i="4"/>
  <c r="BG321" i="4"/>
  <c r="BF321" i="4"/>
  <c r="T321" i="4"/>
  <c r="R321" i="4"/>
  <c r="P321" i="4"/>
  <c r="BI319" i="4"/>
  <c r="BH319" i="4"/>
  <c r="BG319" i="4"/>
  <c r="BF319" i="4"/>
  <c r="T319" i="4"/>
  <c r="R319" i="4"/>
  <c r="P319" i="4"/>
  <c r="BI317" i="4"/>
  <c r="BH317" i="4"/>
  <c r="BG317" i="4"/>
  <c r="BF317" i="4"/>
  <c r="T317" i="4"/>
  <c r="R317" i="4"/>
  <c r="P317" i="4"/>
  <c r="BI315" i="4"/>
  <c r="BH315" i="4"/>
  <c r="BG315" i="4"/>
  <c r="BF315" i="4"/>
  <c r="T315" i="4"/>
  <c r="R315" i="4"/>
  <c r="P315" i="4"/>
  <c r="BI313" i="4"/>
  <c r="BH313" i="4"/>
  <c r="BG313" i="4"/>
  <c r="BF313" i="4"/>
  <c r="T313" i="4"/>
  <c r="R313" i="4"/>
  <c r="P313" i="4"/>
  <c r="BI311" i="4"/>
  <c r="BH311" i="4"/>
  <c r="BG311" i="4"/>
  <c r="BF311" i="4"/>
  <c r="T311" i="4"/>
  <c r="R311" i="4"/>
  <c r="P311" i="4"/>
  <c r="BI309" i="4"/>
  <c r="BH309" i="4"/>
  <c r="BG309" i="4"/>
  <c r="BF309" i="4"/>
  <c r="T309" i="4"/>
  <c r="R309" i="4"/>
  <c r="P309" i="4"/>
  <c r="BI307" i="4"/>
  <c r="BH307" i="4"/>
  <c r="BG307" i="4"/>
  <c r="BF307" i="4"/>
  <c r="T307" i="4"/>
  <c r="R307" i="4"/>
  <c r="P307" i="4"/>
  <c r="BI305" i="4"/>
  <c r="BH305" i="4"/>
  <c r="BG305" i="4"/>
  <c r="BF305" i="4"/>
  <c r="T305" i="4"/>
  <c r="R305" i="4"/>
  <c r="P305" i="4"/>
  <c r="BI303" i="4"/>
  <c r="BH303" i="4"/>
  <c r="BG303" i="4"/>
  <c r="BF303" i="4"/>
  <c r="T303" i="4"/>
  <c r="R303" i="4"/>
  <c r="P303" i="4"/>
  <c r="BI301" i="4"/>
  <c r="BH301" i="4"/>
  <c r="BG301" i="4"/>
  <c r="BF301" i="4"/>
  <c r="T301" i="4"/>
  <c r="R301" i="4"/>
  <c r="P301" i="4"/>
  <c r="BI299" i="4"/>
  <c r="BH299" i="4"/>
  <c r="BG299" i="4"/>
  <c r="BF299" i="4"/>
  <c r="T299" i="4"/>
  <c r="R299" i="4"/>
  <c r="P299" i="4"/>
  <c r="BI297" i="4"/>
  <c r="BH297" i="4"/>
  <c r="BG297" i="4"/>
  <c r="BF297" i="4"/>
  <c r="T297" i="4"/>
  <c r="R297" i="4"/>
  <c r="P297" i="4"/>
  <c r="BI295" i="4"/>
  <c r="BH295" i="4"/>
  <c r="BG295" i="4"/>
  <c r="BF295" i="4"/>
  <c r="T295" i="4"/>
  <c r="R295" i="4"/>
  <c r="P295" i="4"/>
  <c r="BI291" i="4"/>
  <c r="BH291" i="4"/>
  <c r="BG291" i="4"/>
  <c r="BF291" i="4"/>
  <c r="T291" i="4"/>
  <c r="R291" i="4"/>
  <c r="P291" i="4"/>
  <c r="BI289" i="4"/>
  <c r="BH289" i="4"/>
  <c r="BG289" i="4"/>
  <c r="BF289" i="4"/>
  <c r="T289" i="4"/>
  <c r="R289" i="4"/>
  <c r="P289" i="4"/>
  <c r="BI287" i="4"/>
  <c r="BH287" i="4"/>
  <c r="BG287" i="4"/>
  <c r="BF287" i="4"/>
  <c r="T287" i="4"/>
  <c r="R287" i="4"/>
  <c r="P287" i="4"/>
  <c r="BI283" i="4"/>
  <c r="BH283" i="4"/>
  <c r="BG283" i="4"/>
  <c r="BF283" i="4"/>
  <c r="T283" i="4"/>
  <c r="R283" i="4"/>
  <c r="P283" i="4"/>
  <c r="BI281" i="4"/>
  <c r="BH281" i="4"/>
  <c r="BG281" i="4"/>
  <c r="BF281" i="4"/>
  <c r="T281" i="4"/>
  <c r="R281" i="4"/>
  <c r="P281" i="4"/>
  <c r="BI276" i="4"/>
  <c r="BH276" i="4"/>
  <c r="BG276" i="4"/>
  <c r="BF276" i="4"/>
  <c r="T276" i="4"/>
  <c r="R276" i="4"/>
  <c r="P276" i="4"/>
  <c r="BI274" i="4"/>
  <c r="BH274" i="4"/>
  <c r="BG274" i="4"/>
  <c r="BF274" i="4"/>
  <c r="T274" i="4"/>
  <c r="R274" i="4"/>
  <c r="P274" i="4"/>
  <c r="BI272" i="4"/>
  <c r="BH272" i="4"/>
  <c r="BG272" i="4"/>
  <c r="BF272" i="4"/>
  <c r="T272" i="4"/>
  <c r="R272" i="4"/>
  <c r="P272" i="4"/>
  <c r="BI270" i="4"/>
  <c r="BH270" i="4"/>
  <c r="BG270" i="4"/>
  <c r="BF270" i="4"/>
  <c r="T270" i="4"/>
  <c r="R270" i="4"/>
  <c r="P270" i="4"/>
  <c r="BI268" i="4"/>
  <c r="BH268" i="4"/>
  <c r="BG268" i="4"/>
  <c r="BF268" i="4"/>
  <c r="T268" i="4"/>
  <c r="R268" i="4"/>
  <c r="P268" i="4"/>
  <c r="BI261" i="4"/>
  <c r="BH261" i="4"/>
  <c r="BG261" i="4"/>
  <c r="BF261" i="4"/>
  <c r="T261" i="4"/>
  <c r="R261" i="4"/>
  <c r="P261" i="4"/>
  <c r="BI255" i="4"/>
  <c r="BH255" i="4"/>
  <c r="BG255" i="4"/>
  <c r="BF255" i="4"/>
  <c r="T255" i="4"/>
  <c r="R255" i="4"/>
  <c r="P255" i="4"/>
  <c r="BI249" i="4"/>
  <c r="BH249" i="4"/>
  <c r="BG249" i="4"/>
  <c r="BF249" i="4"/>
  <c r="T249" i="4"/>
  <c r="R249" i="4"/>
  <c r="P249" i="4"/>
  <c r="BI243" i="4"/>
  <c r="BH243" i="4"/>
  <c r="BG243" i="4"/>
  <c r="BF243" i="4"/>
  <c r="T243" i="4"/>
  <c r="R243" i="4"/>
  <c r="P243" i="4"/>
  <c r="BI232" i="4"/>
  <c r="BH232" i="4"/>
  <c r="BG232" i="4"/>
  <c r="BF232" i="4"/>
  <c r="T232" i="4"/>
  <c r="R232" i="4"/>
  <c r="P232" i="4"/>
  <c r="BI217" i="4"/>
  <c r="BH217" i="4"/>
  <c r="BG217" i="4"/>
  <c r="BF217" i="4"/>
  <c r="T217" i="4"/>
  <c r="R217" i="4"/>
  <c r="P217" i="4"/>
  <c r="BI210" i="4"/>
  <c r="BH210" i="4"/>
  <c r="BG210" i="4"/>
  <c r="BF210" i="4"/>
  <c r="T210" i="4"/>
  <c r="R210" i="4"/>
  <c r="P210" i="4"/>
  <c r="BI205" i="4"/>
  <c r="BH205" i="4"/>
  <c r="BG205" i="4"/>
  <c r="BF205" i="4"/>
  <c r="T205" i="4"/>
  <c r="R205" i="4"/>
  <c r="P205" i="4"/>
  <c r="BI201" i="4"/>
  <c r="BH201" i="4"/>
  <c r="BG201" i="4"/>
  <c r="BF201" i="4"/>
  <c r="T201" i="4"/>
  <c r="R201" i="4"/>
  <c r="P201" i="4"/>
  <c r="BI192" i="4"/>
  <c r="BH192" i="4"/>
  <c r="BG192" i="4"/>
  <c r="BF192" i="4"/>
  <c r="T192" i="4"/>
  <c r="R192" i="4"/>
  <c r="P192" i="4"/>
  <c r="BI188" i="4"/>
  <c r="BH188" i="4"/>
  <c r="BG188" i="4"/>
  <c r="BF188" i="4"/>
  <c r="T188" i="4"/>
  <c r="R188" i="4"/>
  <c r="P188" i="4"/>
  <c r="BI182" i="4"/>
  <c r="BH182" i="4"/>
  <c r="BG182" i="4"/>
  <c r="BF182" i="4"/>
  <c r="T182" i="4"/>
  <c r="R182" i="4"/>
  <c r="P182" i="4"/>
  <c r="BI170" i="4"/>
  <c r="BH170" i="4"/>
  <c r="BG170" i="4"/>
  <c r="BF170" i="4"/>
  <c r="T170" i="4"/>
  <c r="R170" i="4"/>
  <c r="P170" i="4"/>
  <c r="BI166" i="4"/>
  <c r="BH166" i="4"/>
  <c r="BG166" i="4"/>
  <c r="BF166" i="4"/>
  <c r="T166" i="4"/>
  <c r="R166" i="4"/>
  <c r="P166" i="4"/>
  <c r="BI161" i="4"/>
  <c r="BH161" i="4"/>
  <c r="BG161" i="4"/>
  <c r="BF161" i="4"/>
  <c r="T161" i="4"/>
  <c r="R161" i="4"/>
  <c r="P161" i="4"/>
  <c r="BI157" i="4"/>
  <c r="BH157" i="4"/>
  <c r="BG157" i="4"/>
  <c r="BF157" i="4"/>
  <c r="T157" i="4"/>
  <c r="R157" i="4"/>
  <c r="P157" i="4"/>
  <c r="BI146" i="4"/>
  <c r="BH146" i="4"/>
  <c r="BG146" i="4"/>
  <c r="BF146" i="4"/>
  <c r="T146" i="4"/>
  <c r="R146" i="4"/>
  <c r="P146" i="4"/>
  <c r="BI141" i="4"/>
  <c r="BH141" i="4"/>
  <c r="BG141" i="4"/>
  <c r="BF141" i="4"/>
  <c r="T141" i="4"/>
  <c r="R141" i="4"/>
  <c r="P141" i="4"/>
  <c r="BI139" i="4"/>
  <c r="BH139" i="4"/>
  <c r="BG139" i="4"/>
  <c r="BF139" i="4"/>
  <c r="T139" i="4"/>
  <c r="R139" i="4"/>
  <c r="P139" i="4"/>
  <c r="BI129" i="4"/>
  <c r="BH129" i="4"/>
  <c r="BG129" i="4"/>
  <c r="BF129" i="4"/>
  <c r="T129" i="4"/>
  <c r="R129" i="4"/>
  <c r="P129" i="4"/>
  <c r="BI119" i="4"/>
  <c r="BH119" i="4"/>
  <c r="BG119" i="4"/>
  <c r="BF119" i="4"/>
  <c r="T119" i="4"/>
  <c r="R119" i="4"/>
  <c r="P119" i="4"/>
  <c r="BI117" i="4"/>
  <c r="BH117" i="4"/>
  <c r="BG117" i="4"/>
  <c r="BF117" i="4"/>
  <c r="T117" i="4"/>
  <c r="R117" i="4"/>
  <c r="P117" i="4"/>
  <c r="BI115" i="4"/>
  <c r="BH115" i="4"/>
  <c r="BG115" i="4"/>
  <c r="BF115" i="4"/>
  <c r="T115" i="4"/>
  <c r="R115" i="4"/>
  <c r="P115" i="4"/>
  <c r="BI108" i="4"/>
  <c r="BH108" i="4"/>
  <c r="BG108" i="4"/>
  <c r="BF108" i="4"/>
  <c r="T108" i="4"/>
  <c r="R108" i="4"/>
  <c r="P108" i="4"/>
  <c r="BI102" i="4"/>
  <c r="BH102" i="4"/>
  <c r="BG102" i="4"/>
  <c r="BF102" i="4"/>
  <c r="T102" i="4"/>
  <c r="R102" i="4"/>
  <c r="P102" i="4"/>
  <c r="BI96" i="4"/>
  <c r="BH96" i="4"/>
  <c r="BG96" i="4"/>
  <c r="BF96" i="4"/>
  <c r="T96" i="4"/>
  <c r="R96" i="4"/>
  <c r="P96" i="4"/>
  <c r="BI90" i="4"/>
  <c r="BH90" i="4"/>
  <c r="BG90" i="4"/>
  <c r="BF90" i="4"/>
  <c r="T90" i="4"/>
  <c r="R90" i="4"/>
  <c r="P90" i="4"/>
  <c r="J84" i="4"/>
  <c r="J83" i="4"/>
  <c r="F83" i="4"/>
  <c r="F81" i="4"/>
  <c r="E79" i="4"/>
  <c r="J55" i="4"/>
  <c r="J54" i="4"/>
  <c r="F54" i="4"/>
  <c r="F52" i="4"/>
  <c r="E50" i="4"/>
  <c r="J18" i="4"/>
  <c r="E18" i="4"/>
  <c r="F84" i="4"/>
  <c r="J17" i="4"/>
  <c r="J12" i="4"/>
  <c r="J81" i="4" s="1"/>
  <c r="E7" i="4"/>
  <c r="E48" i="4" s="1"/>
  <c r="J37" i="3"/>
  <c r="J36" i="3"/>
  <c r="AY56" i="1"/>
  <c r="J35" i="3"/>
  <c r="AX56" i="1"/>
  <c r="BI428" i="3"/>
  <c r="BH428" i="3"/>
  <c r="BG428" i="3"/>
  <c r="BF428" i="3"/>
  <c r="T428" i="3"/>
  <c r="T427" i="3"/>
  <c r="R428" i="3"/>
  <c r="R427" i="3"/>
  <c r="P428" i="3"/>
  <c r="P427" i="3"/>
  <c r="BI423" i="3"/>
  <c r="BH423" i="3"/>
  <c r="BG423" i="3"/>
  <c r="BF423" i="3"/>
  <c r="T423" i="3"/>
  <c r="R423" i="3"/>
  <c r="P423" i="3"/>
  <c r="BI419" i="3"/>
  <c r="BH419" i="3"/>
  <c r="BG419" i="3"/>
  <c r="BF419" i="3"/>
  <c r="T419" i="3"/>
  <c r="R419" i="3"/>
  <c r="P419" i="3"/>
  <c r="BI415" i="3"/>
  <c r="BH415" i="3"/>
  <c r="BG415" i="3"/>
  <c r="BF415" i="3"/>
  <c r="T415" i="3"/>
  <c r="R415" i="3"/>
  <c r="P415" i="3"/>
  <c r="BI412" i="3"/>
  <c r="BH412" i="3"/>
  <c r="BG412" i="3"/>
  <c r="BF412" i="3"/>
  <c r="T412" i="3"/>
  <c r="R412" i="3"/>
  <c r="P412" i="3"/>
  <c r="BI410" i="3"/>
  <c r="BH410" i="3"/>
  <c r="BG410" i="3"/>
  <c r="BF410" i="3"/>
  <c r="T410" i="3"/>
  <c r="R410" i="3"/>
  <c r="P410" i="3"/>
  <c r="BI407" i="3"/>
  <c r="BH407" i="3"/>
  <c r="BG407" i="3"/>
  <c r="BF407" i="3"/>
  <c r="T407" i="3"/>
  <c r="R407" i="3"/>
  <c r="P407" i="3"/>
  <c r="BI405" i="3"/>
  <c r="BH405" i="3"/>
  <c r="BG405" i="3"/>
  <c r="BF405" i="3"/>
  <c r="T405" i="3"/>
  <c r="R405" i="3"/>
  <c r="P405" i="3"/>
  <c r="BI403" i="3"/>
  <c r="BH403" i="3"/>
  <c r="BG403" i="3"/>
  <c r="BF403" i="3"/>
  <c r="T403" i="3"/>
  <c r="R403" i="3"/>
  <c r="P403" i="3"/>
  <c r="BI401" i="3"/>
  <c r="BH401" i="3"/>
  <c r="BG401" i="3"/>
  <c r="BF401" i="3"/>
  <c r="T401" i="3"/>
  <c r="R401" i="3"/>
  <c r="P401" i="3"/>
  <c r="BI397" i="3"/>
  <c r="BH397" i="3"/>
  <c r="BG397" i="3"/>
  <c r="BF397" i="3"/>
  <c r="T397" i="3"/>
  <c r="R397" i="3"/>
  <c r="P397" i="3"/>
  <c r="BI392" i="3"/>
  <c r="BH392" i="3"/>
  <c r="BG392" i="3"/>
  <c r="BF392" i="3"/>
  <c r="T392" i="3"/>
  <c r="R392" i="3"/>
  <c r="P392" i="3"/>
  <c r="BI387" i="3"/>
  <c r="BH387" i="3"/>
  <c r="BG387" i="3"/>
  <c r="BF387" i="3"/>
  <c r="T387" i="3"/>
  <c r="R387" i="3"/>
  <c r="P387" i="3"/>
  <c r="BI385" i="3"/>
  <c r="BH385" i="3"/>
  <c r="BG385" i="3"/>
  <c r="BF385" i="3"/>
  <c r="T385" i="3"/>
  <c r="R385" i="3"/>
  <c r="P385" i="3"/>
  <c r="BI380" i="3"/>
  <c r="BH380" i="3"/>
  <c r="BG380" i="3"/>
  <c r="BF380" i="3"/>
  <c r="T380" i="3"/>
  <c r="R380" i="3"/>
  <c r="P380" i="3"/>
  <c r="BI375" i="3"/>
  <c r="BH375" i="3"/>
  <c r="BG375" i="3"/>
  <c r="BF375" i="3"/>
  <c r="T375" i="3"/>
  <c r="R375" i="3"/>
  <c r="P375" i="3"/>
  <c r="BI366" i="3"/>
  <c r="BH366" i="3"/>
  <c r="BG366" i="3"/>
  <c r="BF366" i="3"/>
  <c r="T366" i="3"/>
  <c r="R366" i="3"/>
  <c r="P366" i="3"/>
  <c r="BI362" i="3"/>
  <c r="BH362" i="3"/>
  <c r="BG362" i="3"/>
  <c r="BF362" i="3"/>
  <c r="T362" i="3"/>
  <c r="R362" i="3"/>
  <c r="P362" i="3"/>
  <c r="BI357" i="3"/>
  <c r="BH357" i="3"/>
  <c r="BG357" i="3"/>
  <c r="BF357" i="3"/>
  <c r="T357" i="3"/>
  <c r="R357" i="3"/>
  <c r="P357" i="3"/>
  <c r="BI353" i="3"/>
  <c r="BH353" i="3"/>
  <c r="BG353" i="3"/>
  <c r="BF353" i="3"/>
  <c r="T353" i="3"/>
  <c r="R353" i="3"/>
  <c r="P353" i="3"/>
  <c r="BI349" i="3"/>
  <c r="BH349" i="3"/>
  <c r="BG349" i="3"/>
  <c r="BF349" i="3"/>
  <c r="T349" i="3"/>
  <c r="R349" i="3"/>
  <c r="P349" i="3"/>
  <c r="BI340" i="3"/>
  <c r="BH340" i="3"/>
  <c r="BG340" i="3"/>
  <c r="BF340" i="3"/>
  <c r="T340" i="3"/>
  <c r="R340" i="3"/>
  <c r="P340" i="3"/>
  <c r="BI337" i="3"/>
  <c r="BH337" i="3"/>
  <c r="BG337" i="3"/>
  <c r="BF337" i="3"/>
  <c r="T337" i="3"/>
  <c r="R337" i="3"/>
  <c r="P337" i="3"/>
  <c r="BI332" i="3"/>
  <c r="BH332" i="3"/>
  <c r="BG332" i="3"/>
  <c r="BF332" i="3"/>
  <c r="T332" i="3"/>
  <c r="R332" i="3"/>
  <c r="P332" i="3"/>
  <c r="BI329" i="3"/>
  <c r="BH329" i="3"/>
  <c r="BG329" i="3"/>
  <c r="BF329" i="3"/>
  <c r="T329" i="3"/>
  <c r="R329" i="3"/>
  <c r="P329" i="3"/>
  <c r="BI327" i="3"/>
  <c r="BH327" i="3"/>
  <c r="BG327" i="3"/>
  <c r="BF327" i="3"/>
  <c r="T327" i="3"/>
  <c r="R327" i="3"/>
  <c r="P327" i="3"/>
  <c r="BI323" i="3"/>
  <c r="BH323" i="3"/>
  <c r="BG323" i="3"/>
  <c r="BF323" i="3"/>
  <c r="T323" i="3"/>
  <c r="R323" i="3"/>
  <c r="P323" i="3"/>
  <c r="BI318" i="3"/>
  <c r="BH318" i="3"/>
  <c r="BG318" i="3"/>
  <c r="BF318" i="3"/>
  <c r="T318" i="3"/>
  <c r="R318" i="3"/>
  <c r="P318" i="3"/>
  <c r="BI313" i="3"/>
  <c r="BH313" i="3"/>
  <c r="BG313" i="3"/>
  <c r="BF313" i="3"/>
  <c r="T313" i="3"/>
  <c r="R313" i="3"/>
  <c r="P313" i="3"/>
  <c r="BI309" i="3"/>
  <c r="BH309" i="3"/>
  <c r="BG309" i="3"/>
  <c r="BF309" i="3"/>
  <c r="T309" i="3"/>
  <c r="R309" i="3"/>
  <c r="P309" i="3"/>
  <c r="BI300" i="3"/>
  <c r="BH300" i="3"/>
  <c r="BG300" i="3"/>
  <c r="BF300" i="3"/>
  <c r="T300" i="3"/>
  <c r="R300" i="3"/>
  <c r="P300" i="3"/>
  <c r="BI296" i="3"/>
  <c r="BH296" i="3"/>
  <c r="BG296" i="3"/>
  <c r="BF296" i="3"/>
  <c r="T296" i="3"/>
  <c r="R296" i="3"/>
  <c r="P296" i="3"/>
  <c r="BI292" i="3"/>
  <c r="BH292" i="3"/>
  <c r="BG292" i="3"/>
  <c r="BF292" i="3"/>
  <c r="T292" i="3"/>
  <c r="R292" i="3"/>
  <c r="P292" i="3"/>
  <c r="BI283" i="3"/>
  <c r="BH283" i="3"/>
  <c r="BG283" i="3"/>
  <c r="BF283" i="3"/>
  <c r="T283" i="3"/>
  <c r="R283" i="3"/>
  <c r="P283" i="3"/>
  <c r="BI278" i="3"/>
  <c r="BH278" i="3"/>
  <c r="BG278" i="3"/>
  <c r="BF278" i="3"/>
  <c r="T278" i="3"/>
  <c r="R278" i="3"/>
  <c r="P278" i="3"/>
  <c r="BI269" i="3"/>
  <c r="BH269" i="3"/>
  <c r="BG269" i="3"/>
  <c r="BF269" i="3"/>
  <c r="T269" i="3"/>
  <c r="R269" i="3"/>
  <c r="P269" i="3"/>
  <c r="BI264" i="3"/>
  <c r="BH264" i="3"/>
  <c r="BG264" i="3"/>
  <c r="BF264" i="3"/>
  <c r="T264" i="3"/>
  <c r="R264" i="3"/>
  <c r="P264" i="3"/>
  <c r="BI256" i="3"/>
  <c r="BH256" i="3"/>
  <c r="BG256" i="3"/>
  <c r="BF256" i="3"/>
  <c r="T256" i="3"/>
  <c r="R256" i="3"/>
  <c r="P256" i="3"/>
  <c r="BI250" i="3"/>
  <c r="BH250" i="3"/>
  <c r="BG250" i="3"/>
  <c r="BF250" i="3"/>
  <c r="T250" i="3"/>
  <c r="T249" i="3"/>
  <c r="R250" i="3"/>
  <c r="R249" i="3" s="1"/>
  <c r="P250" i="3"/>
  <c r="P249" i="3"/>
  <c r="BI245" i="3"/>
  <c r="BH245" i="3"/>
  <c r="BG245" i="3"/>
  <c r="BF245" i="3"/>
  <c r="T245" i="3"/>
  <c r="R245" i="3"/>
  <c r="P245" i="3"/>
  <c r="BI241" i="3"/>
  <c r="BH241" i="3"/>
  <c r="BG241" i="3"/>
  <c r="BF241" i="3"/>
  <c r="T241" i="3"/>
  <c r="R241" i="3"/>
  <c r="P241" i="3"/>
  <c r="BI236" i="3"/>
  <c r="BH236" i="3"/>
  <c r="BG236" i="3"/>
  <c r="BF236" i="3"/>
  <c r="T236" i="3"/>
  <c r="R236" i="3"/>
  <c r="P236" i="3"/>
  <c r="BI233" i="3"/>
  <c r="BH233" i="3"/>
  <c r="BG233" i="3"/>
  <c r="BF233" i="3"/>
  <c r="T233" i="3"/>
  <c r="R233" i="3"/>
  <c r="P233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27" i="3"/>
  <c r="BH227" i="3"/>
  <c r="BG227" i="3"/>
  <c r="BF227" i="3"/>
  <c r="T227" i="3"/>
  <c r="R227" i="3"/>
  <c r="P227" i="3"/>
  <c r="BI225" i="3"/>
  <c r="BH225" i="3"/>
  <c r="BG225" i="3"/>
  <c r="BF225" i="3"/>
  <c r="T225" i="3"/>
  <c r="R225" i="3"/>
  <c r="P225" i="3"/>
  <c r="BI217" i="3"/>
  <c r="BH217" i="3"/>
  <c r="BG217" i="3"/>
  <c r="BF217" i="3"/>
  <c r="T217" i="3"/>
  <c r="R217" i="3"/>
  <c r="P217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7" i="3"/>
  <c r="BH207" i="3"/>
  <c r="BG207" i="3"/>
  <c r="BF207" i="3"/>
  <c r="T207" i="3"/>
  <c r="R207" i="3"/>
  <c r="P207" i="3"/>
  <c r="BI202" i="3"/>
  <c r="BH202" i="3"/>
  <c r="BG202" i="3"/>
  <c r="BF202" i="3"/>
  <c r="T202" i="3"/>
  <c r="R202" i="3"/>
  <c r="P202" i="3"/>
  <c r="BI198" i="3"/>
  <c r="BH198" i="3"/>
  <c r="BG198" i="3"/>
  <c r="BF198" i="3"/>
  <c r="T198" i="3"/>
  <c r="R198" i="3"/>
  <c r="P198" i="3"/>
  <c r="BI193" i="3"/>
  <c r="BH193" i="3"/>
  <c r="BG193" i="3"/>
  <c r="BF193" i="3"/>
  <c r="T193" i="3"/>
  <c r="R193" i="3"/>
  <c r="P193" i="3"/>
  <c r="BI182" i="3"/>
  <c r="BH182" i="3"/>
  <c r="BG182" i="3"/>
  <c r="BF182" i="3"/>
  <c r="T182" i="3"/>
  <c r="R182" i="3"/>
  <c r="P182" i="3"/>
  <c r="BI178" i="3"/>
  <c r="BH178" i="3"/>
  <c r="BG178" i="3"/>
  <c r="BF178" i="3"/>
  <c r="T178" i="3"/>
  <c r="R178" i="3"/>
  <c r="P178" i="3"/>
  <c r="BI173" i="3"/>
  <c r="BH173" i="3"/>
  <c r="BG173" i="3"/>
  <c r="BF173" i="3"/>
  <c r="T173" i="3"/>
  <c r="R173" i="3"/>
  <c r="P173" i="3"/>
  <c r="BI169" i="3"/>
  <c r="BH169" i="3"/>
  <c r="BG169" i="3"/>
  <c r="BF169" i="3"/>
  <c r="T169" i="3"/>
  <c r="R169" i="3"/>
  <c r="P169" i="3"/>
  <c r="BI150" i="3"/>
  <c r="BH150" i="3"/>
  <c r="BG150" i="3"/>
  <c r="BF150" i="3"/>
  <c r="T150" i="3"/>
  <c r="R150" i="3"/>
  <c r="P150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R138" i="3"/>
  <c r="P138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2" i="3"/>
  <c r="BH122" i="3"/>
  <c r="BG122" i="3"/>
  <c r="BF122" i="3"/>
  <c r="T122" i="3"/>
  <c r="R122" i="3"/>
  <c r="P122" i="3"/>
  <c r="BI120" i="3"/>
  <c r="BH120" i="3"/>
  <c r="BG120" i="3"/>
  <c r="BF120" i="3"/>
  <c r="T120" i="3"/>
  <c r="R120" i="3"/>
  <c r="P120" i="3"/>
  <c r="BI115" i="3"/>
  <c r="BH115" i="3"/>
  <c r="BG115" i="3"/>
  <c r="BF115" i="3"/>
  <c r="T115" i="3"/>
  <c r="R115" i="3"/>
  <c r="P115" i="3"/>
  <c r="BI111" i="3"/>
  <c r="BH111" i="3"/>
  <c r="BG111" i="3"/>
  <c r="BF111" i="3"/>
  <c r="T111" i="3"/>
  <c r="R111" i="3"/>
  <c r="P111" i="3"/>
  <c r="BI106" i="3"/>
  <c r="BH106" i="3"/>
  <c r="BG106" i="3"/>
  <c r="BF106" i="3"/>
  <c r="T106" i="3"/>
  <c r="R106" i="3"/>
  <c r="P106" i="3"/>
  <c r="BI101" i="3"/>
  <c r="BH101" i="3"/>
  <c r="BG101" i="3"/>
  <c r="BF101" i="3"/>
  <c r="T101" i="3"/>
  <c r="R101" i="3"/>
  <c r="P101" i="3"/>
  <c r="BI96" i="3"/>
  <c r="BH96" i="3"/>
  <c r="BG96" i="3"/>
  <c r="BF96" i="3"/>
  <c r="T96" i="3"/>
  <c r="R96" i="3"/>
  <c r="P96" i="3"/>
  <c r="BI91" i="3"/>
  <c r="BH91" i="3"/>
  <c r="BG91" i="3"/>
  <c r="BF91" i="3"/>
  <c r="T91" i="3"/>
  <c r="R91" i="3"/>
  <c r="P91" i="3"/>
  <c r="J85" i="3"/>
  <c r="J84" i="3"/>
  <c r="F84" i="3"/>
  <c r="F82" i="3"/>
  <c r="E80" i="3"/>
  <c r="J55" i="3"/>
  <c r="J54" i="3"/>
  <c r="F54" i="3"/>
  <c r="F52" i="3"/>
  <c r="E50" i="3"/>
  <c r="J18" i="3"/>
  <c r="E18" i="3"/>
  <c r="F85" i="3" s="1"/>
  <c r="J17" i="3"/>
  <c r="J12" i="3"/>
  <c r="J82" i="3" s="1"/>
  <c r="E7" i="3"/>
  <c r="E48" i="3"/>
  <c r="J37" i="2"/>
  <c r="J36" i="2"/>
  <c r="AY55" i="1"/>
  <c r="J35" i="2"/>
  <c r="AX55" i="1" s="1"/>
  <c r="BI570" i="2"/>
  <c r="BH570" i="2"/>
  <c r="BG570" i="2"/>
  <c r="BF570" i="2"/>
  <c r="T570" i="2"/>
  <c r="T569" i="2"/>
  <c r="R570" i="2"/>
  <c r="R569" i="2" s="1"/>
  <c r="P570" i="2"/>
  <c r="P569" i="2"/>
  <c r="BI565" i="2"/>
  <c r="BH565" i="2"/>
  <c r="BG565" i="2"/>
  <c r="BF565" i="2"/>
  <c r="T565" i="2"/>
  <c r="R565" i="2"/>
  <c r="P565" i="2"/>
  <c r="BI561" i="2"/>
  <c r="BH561" i="2"/>
  <c r="BG561" i="2"/>
  <c r="BF561" i="2"/>
  <c r="T561" i="2"/>
  <c r="R561" i="2"/>
  <c r="P561" i="2"/>
  <c r="BI557" i="2"/>
  <c r="BH557" i="2"/>
  <c r="BG557" i="2"/>
  <c r="BF557" i="2"/>
  <c r="T557" i="2"/>
  <c r="R557" i="2"/>
  <c r="P557" i="2"/>
  <c r="BI553" i="2"/>
  <c r="BH553" i="2"/>
  <c r="BG553" i="2"/>
  <c r="BF553" i="2"/>
  <c r="T553" i="2"/>
  <c r="R553" i="2"/>
  <c r="P553" i="2"/>
  <c r="BI547" i="2"/>
  <c r="BH547" i="2"/>
  <c r="BG547" i="2"/>
  <c r="BF547" i="2"/>
  <c r="T547" i="2"/>
  <c r="R547" i="2"/>
  <c r="P547" i="2"/>
  <c r="BI543" i="2"/>
  <c r="BH543" i="2"/>
  <c r="BG543" i="2"/>
  <c r="BF543" i="2"/>
  <c r="T543" i="2"/>
  <c r="R543" i="2"/>
  <c r="P543" i="2"/>
  <c r="BI541" i="2"/>
  <c r="BH541" i="2"/>
  <c r="BG541" i="2"/>
  <c r="BF541" i="2"/>
  <c r="T541" i="2"/>
  <c r="R541" i="2"/>
  <c r="P541" i="2"/>
  <c r="BI538" i="2"/>
  <c r="BH538" i="2"/>
  <c r="BG538" i="2"/>
  <c r="BF538" i="2"/>
  <c r="T538" i="2"/>
  <c r="R538" i="2"/>
  <c r="P538" i="2"/>
  <c r="BI536" i="2"/>
  <c r="BH536" i="2"/>
  <c r="BG536" i="2"/>
  <c r="BF536" i="2"/>
  <c r="T536" i="2"/>
  <c r="R536" i="2"/>
  <c r="P536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30" i="2"/>
  <c r="BH530" i="2"/>
  <c r="BG530" i="2"/>
  <c r="BF530" i="2"/>
  <c r="T530" i="2"/>
  <c r="R530" i="2"/>
  <c r="P530" i="2"/>
  <c r="BI526" i="2"/>
  <c r="BH526" i="2"/>
  <c r="BG526" i="2"/>
  <c r="BF526" i="2"/>
  <c r="T526" i="2"/>
  <c r="R526" i="2"/>
  <c r="P526" i="2"/>
  <c r="BI522" i="2"/>
  <c r="BH522" i="2"/>
  <c r="BG522" i="2"/>
  <c r="BF522" i="2"/>
  <c r="T522" i="2"/>
  <c r="R522" i="2"/>
  <c r="P522" i="2"/>
  <c r="BI517" i="2"/>
  <c r="BH517" i="2"/>
  <c r="BG517" i="2"/>
  <c r="BF517" i="2"/>
  <c r="T517" i="2"/>
  <c r="R517" i="2"/>
  <c r="P517" i="2"/>
  <c r="BI512" i="2"/>
  <c r="BH512" i="2"/>
  <c r="BG512" i="2"/>
  <c r="BF512" i="2"/>
  <c r="T512" i="2"/>
  <c r="R512" i="2"/>
  <c r="P512" i="2"/>
  <c r="BI507" i="2"/>
  <c r="BH507" i="2"/>
  <c r="BG507" i="2"/>
  <c r="BF507" i="2"/>
  <c r="T507" i="2"/>
  <c r="R507" i="2"/>
  <c r="P507" i="2"/>
  <c r="BI498" i="2"/>
  <c r="BH498" i="2"/>
  <c r="BG498" i="2"/>
  <c r="BF498" i="2"/>
  <c r="T498" i="2"/>
  <c r="R498" i="2"/>
  <c r="P498" i="2"/>
  <c r="BI494" i="2"/>
  <c r="BH494" i="2"/>
  <c r="BG494" i="2"/>
  <c r="BF494" i="2"/>
  <c r="T494" i="2"/>
  <c r="R494" i="2"/>
  <c r="P494" i="2"/>
  <c r="BI488" i="2"/>
  <c r="BH488" i="2"/>
  <c r="BG488" i="2"/>
  <c r="BF488" i="2"/>
  <c r="T488" i="2"/>
  <c r="R488" i="2"/>
  <c r="P488" i="2"/>
  <c r="BI486" i="2"/>
  <c r="BH486" i="2"/>
  <c r="BG486" i="2"/>
  <c r="BF486" i="2"/>
  <c r="T486" i="2"/>
  <c r="R486" i="2"/>
  <c r="P486" i="2"/>
  <c r="BI484" i="2"/>
  <c r="BH484" i="2"/>
  <c r="BG484" i="2"/>
  <c r="BF484" i="2"/>
  <c r="T484" i="2"/>
  <c r="R484" i="2"/>
  <c r="P484" i="2"/>
  <c r="BI480" i="2"/>
  <c r="BH480" i="2"/>
  <c r="BG480" i="2"/>
  <c r="BF480" i="2"/>
  <c r="T480" i="2"/>
  <c r="R480" i="2"/>
  <c r="P480" i="2"/>
  <c r="BI476" i="2"/>
  <c r="BH476" i="2"/>
  <c r="BG476" i="2"/>
  <c r="BF476" i="2"/>
  <c r="T476" i="2"/>
  <c r="R476" i="2"/>
  <c r="P476" i="2"/>
  <c r="BI456" i="2"/>
  <c r="BH456" i="2"/>
  <c r="BG456" i="2"/>
  <c r="BF456" i="2"/>
  <c r="T456" i="2"/>
  <c r="R456" i="2"/>
  <c r="P456" i="2"/>
  <c r="BI452" i="2"/>
  <c r="BH452" i="2"/>
  <c r="BG452" i="2"/>
  <c r="BF452" i="2"/>
  <c r="T452" i="2"/>
  <c r="R452" i="2"/>
  <c r="P452" i="2"/>
  <c r="BI442" i="2"/>
  <c r="BH442" i="2"/>
  <c r="BG442" i="2"/>
  <c r="BF442" i="2"/>
  <c r="T442" i="2"/>
  <c r="R442" i="2"/>
  <c r="P442" i="2"/>
  <c r="BI440" i="2"/>
  <c r="BH440" i="2"/>
  <c r="BG440" i="2"/>
  <c r="BF440" i="2"/>
  <c r="T440" i="2"/>
  <c r="R440" i="2"/>
  <c r="P440" i="2"/>
  <c r="BI438" i="2"/>
  <c r="BH438" i="2"/>
  <c r="BG438" i="2"/>
  <c r="BF438" i="2"/>
  <c r="T438" i="2"/>
  <c r="R438" i="2"/>
  <c r="P438" i="2"/>
  <c r="BI428" i="2"/>
  <c r="BH428" i="2"/>
  <c r="BG428" i="2"/>
  <c r="BF428" i="2"/>
  <c r="T428" i="2"/>
  <c r="R428" i="2"/>
  <c r="P428" i="2"/>
  <c r="BI426" i="2"/>
  <c r="BH426" i="2"/>
  <c r="BG426" i="2"/>
  <c r="BF426" i="2"/>
  <c r="T426" i="2"/>
  <c r="R426" i="2"/>
  <c r="P426" i="2"/>
  <c r="BI424" i="2"/>
  <c r="BH424" i="2"/>
  <c r="BG424" i="2"/>
  <c r="BF424" i="2"/>
  <c r="T424" i="2"/>
  <c r="R424" i="2"/>
  <c r="P424" i="2"/>
  <c r="BI421" i="2"/>
  <c r="BH421" i="2"/>
  <c r="BG421" i="2"/>
  <c r="BF421" i="2"/>
  <c r="T421" i="2"/>
  <c r="R421" i="2"/>
  <c r="P421" i="2"/>
  <c r="BI419" i="2"/>
  <c r="BH419" i="2"/>
  <c r="BG419" i="2"/>
  <c r="BF419" i="2"/>
  <c r="T419" i="2"/>
  <c r="R419" i="2"/>
  <c r="P419" i="2"/>
  <c r="BI415" i="2"/>
  <c r="BH415" i="2"/>
  <c r="BG415" i="2"/>
  <c r="BF415" i="2"/>
  <c r="T415" i="2"/>
  <c r="R415" i="2"/>
  <c r="P415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1" i="2"/>
  <c r="BH401" i="2"/>
  <c r="BG401" i="2"/>
  <c r="BF401" i="2"/>
  <c r="T401" i="2"/>
  <c r="R401" i="2"/>
  <c r="P401" i="2"/>
  <c r="BI383" i="2"/>
  <c r="BH383" i="2"/>
  <c r="BG383" i="2"/>
  <c r="BF383" i="2"/>
  <c r="T383" i="2"/>
  <c r="R383" i="2"/>
  <c r="P383" i="2"/>
  <c r="BI379" i="2"/>
  <c r="BH379" i="2"/>
  <c r="BG379" i="2"/>
  <c r="BF379" i="2"/>
  <c r="T379" i="2"/>
  <c r="R379" i="2"/>
  <c r="P379" i="2"/>
  <c r="BI375" i="2"/>
  <c r="BH375" i="2"/>
  <c r="BG375" i="2"/>
  <c r="BF375" i="2"/>
  <c r="T375" i="2"/>
  <c r="R375" i="2"/>
  <c r="P375" i="2"/>
  <c r="BI366" i="2"/>
  <c r="BH366" i="2"/>
  <c r="BG366" i="2"/>
  <c r="BF366" i="2"/>
  <c r="T366" i="2"/>
  <c r="R366" i="2"/>
  <c r="P366" i="2"/>
  <c r="BI362" i="2"/>
  <c r="BH362" i="2"/>
  <c r="BG362" i="2"/>
  <c r="BF362" i="2"/>
  <c r="T362" i="2"/>
  <c r="R362" i="2"/>
  <c r="P362" i="2"/>
  <c r="BI358" i="2"/>
  <c r="BH358" i="2"/>
  <c r="BG358" i="2"/>
  <c r="BF358" i="2"/>
  <c r="T358" i="2"/>
  <c r="R358" i="2"/>
  <c r="P358" i="2"/>
  <c r="BI347" i="2"/>
  <c r="BH347" i="2"/>
  <c r="BG347" i="2"/>
  <c r="BF347" i="2"/>
  <c r="T347" i="2"/>
  <c r="R347" i="2"/>
  <c r="P347" i="2"/>
  <c r="BI334" i="2"/>
  <c r="BH334" i="2"/>
  <c r="BG334" i="2"/>
  <c r="BF334" i="2"/>
  <c r="T334" i="2"/>
  <c r="R334" i="2"/>
  <c r="P334" i="2"/>
  <c r="BI313" i="2"/>
  <c r="BH313" i="2"/>
  <c r="BG313" i="2"/>
  <c r="BF313" i="2"/>
  <c r="T313" i="2"/>
  <c r="R313" i="2"/>
  <c r="P313" i="2"/>
  <c r="BI308" i="2"/>
  <c r="BH308" i="2"/>
  <c r="BG308" i="2"/>
  <c r="BF308" i="2"/>
  <c r="T308" i="2"/>
  <c r="R308" i="2"/>
  <c r="P308" i="2"/>
  <c r="BI296" i="2"/>
  <c r="BH296" i="2"/>
  <c r="BG296" i="2"/>
  <c r="BF296" i="2"/>
  <c r="T296" i="2"/>
  <c r="R296" i="2"/>
  <c r="P296" i="2"/>
  <c r="BI280" i="2"/>
  <c r="BH280" i="2"/>
  <c r="BG280" i="2"/>
  <c r="BF280" i="2"/>
  <c r="T280" i="2"/>
  <c r="R280" i="2"/>
  <c r="P280" i="2"/>
  <c r="BI274" i="2"/>
  <c r="BH274" i="2"/>
  <c r="BG274" i="2"/>
  <c r="BF274" i="2"/>
  <c r="T274" i="2"/>
  <c r="T273" i="2"/>
  <c r="R274" i="2"/>
  <c r="R273" i="2" s="1"/>
  <c r="P274" i="2"/>
  <c r="P273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4" i="2"/>
  <c r="BH264" i="2"/>
  <c r="BG264" i="2"/>
  <c r="BF264" i="2"/>
  <c r="T264" i="2"/>
  <c r="R264" i="2"/>
  <c r="P264" i="2"/>
  <c r="BI260" i="2"/>
  <c r="BH260" i="2"/>
  <c r="BG260" i="2"/>
  <c r="BF260" i="2"/>
  <c r="T260" i="2"/>
  <c r="R260" i="2"/>
  <c r="P260" i="2"/>
  <c r="BI255" i="2"/>
  <c r="BH255" i="2"/>
  <c r="BG255" i="2"/>
  <c r="BF255" i="2"/>
  <c r="T255" i="2"/>
  <c r="R255" i="2"/>
  <c r="P255" i="2"/>
  <c r="BI239" i="2"/>
  <c r="BH239" i="2"/>
  <c r="BG239" i="2"/>
  <c r="BF239" i="2"/>
  <c r="T239" i="2"/>
  <c r="R239" i="2"/>
  <c r="P239" i="2"/>
  <c r="BI235" i="2"/>
  <c r="BH235" i="2"/>
  <c r="BG235" i="2"/>
  <c r="BF235" i="2"/>
  <c r="T235" i="2"/>
  <c r="R235" i="2"/>
  <c r="P235" i="2"/>
  <c r="BI230" i="2"/>
  <c r="BH230" i="2"/>
  <c r="BG230" i="2"/>
  <c r="BF230" i="2"/>
  <c r="T230" i="2"/>
  <c r="R230" i="2"/>
  <c r="P230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06" i="2"/>
  <c r="BH206" i="2"/>
  <c r="BG206" i="2"/>
  <c r="BF206" i="2"/>
  <c r="T206" i="2"/>
  <c r="R206" i="2"/>
  <c r="P206" i="2"/>
  <c r="BI202" i="2"/>
  <c r="BH202" i="2"/>
  <c r="BG202" i="2"/>
  <c r="BF202" i="2"/>
  <c r="T202" i="2"/>
  <c r="R202" i="2"/>
  <c r="P202" i="2"/>
  <c r="BI182" i="2"/>
  <c r="BH182" i="2"/>
  <c r="BG182" i="2"/>
  <c r="BF182" i="2"/>
  <c r="T182" i="2"/>
  <c r="R182" i="2"/>
  <c r="P182" i="2"/>
  <c r="BI175" i="2"/>
  <c r="BH175" i="2"/>
  <c r="BG175" i="2"/>
  <c r="BF175" i="2"/>
  <c r="T175" i="2"/>
  <c r="R175" i="2"/>
  <c r="P175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33" i="2"/>
  <c r="BH133" i="2"/>
  <c r="BG133" i="2"/>
  <c r="BF133" i="2"/>
  <c r="T133" i="2"/>
  <c r="R133" i="2"/>
  <c r="P133" i="2"/>
  <c r="BI127" i="2"/>
  <c r="BH127" i="2"/>
  <c r="BG127" i="2"/>
  <c r="BF127" i="2"/>
  <c r="T127" i="2"/>
  <c r="R127" i="2"/>
  <c r="P127" i="2"/>
  <c r="BI119" i="2"/>
  <c r="BH119" i="2"/>
  <c r="BG119" i="2"/>
  <c r="BF119" i="2"/>
  <c r="T119" i="2"/>
  <c r="R119" i="2"/>
  <c r="P119" i="2"/>
  <c r="BI111" i="2"/>
  <c r="BH111" i="2"/>
  <c r="BG111" i="2"/>
  <c r="BF111" i="2"/>
  <c r="T111" i="2"/>
  <c r="R111" i="2"/>
  <c r="P111" i="2"/>
  <c r="BI104" i="2"/>
  <c r="BH104" i="2"/>
  <c r="BG104" i="2"/>
  <c r="BF104" i="2"/>
  <c r="T104" i="2"/>
  <c r="R104" i="2"/>
  <c r="P104" i="2"/>
  <c r="BI99" i="2"/>
  <c r="BH99" i="2"/>
  <c r="BG99" i="2"/>
  <c r="BF99" i="2"/>
  <c r="T99" i="2"/>
  <c r="R99" i="2"/>
  <c r="P99" i="2"/>
  <c r="BI92" i="2"/>
  <c r="BH92" i="2"/>
  <c r="BG92" i="2"/>
  <c r="BF92" i="2"/>
  <c r="T92" i="2"/>
  <c r="R92" i="2"/>
  <c r="P92" i="2"/>
  <c r="J86" i="2"/>
  <c r="J85" i="2"/>
  <c r="F85" i="2"/>
  <c r="F83" i="2"/>
  <c r="E81" i="2"/>
  <c r="J55" i="2"/>
  <c r="J54" i="2"/>
  <c r="F54" i="2"/>
  <c r="F52" i="2"/>
  <c r="E50" i="2"/>
  <c r="J18" i="2"/>
  <c r="E18" i="2"/>
  <c r="F86" i="2" s="1"/>
  <c r="J17" i="2"/>
  <c r="J12" i="2"/>
  <c r="J83" i="2" s="1"/>
  <c r="E7" i="2"/>
  <c r="E48" i="2" s="1"/>
  <c r="L50" i="1"/>
  <c r="AM50" i="1"/>
  <c r="AM49" i="1"/>
  <c r="L49" i="1"/>
  <c r="AM47" i="1"/>
  <c r="L47" i="1"/>
  <c r="L45" i="1"/>
  <c r="L44" i="1"/>
  <c r="J428" i="2"/>
  <c r="BK534" i="2"/>
  <c r="BK213" i="2"/>
  <c r="BK260" i="2"/>
  <c r="J202" i="2"/>
  <c r="J553" i="2"/>
  <c r="J412" i="3"/>
  <c r="J106" i="3"/>
  <c r="J375" i="3"/>
  <c r="BK340" i="3"/>
  <c r="BK397" i="3"/>
  <c r="J193" i="3"/>
  <c r="J340" i="3"/>
  <c r="J201" i="4"/>
  <c r="BK268" i="4"/>
  <c r="BK411" i="4"/>
  <c r="J249" i="4"/>
  <c r="BK188" i="4"/>
  <c r="BK220" i="5"/>
  <c r="BK155" i="5"/>
  <c r="BK157" i="5"/>
  <c r="J85" i="7"/>
  <c r="J507" i="2"/>
  <c r="AS54" i="1"/>
  <c r="J308" i="2"/>
  <c r="BK274" i="2"/>
  <c r="BK313" i="2"/>
  <c r="BK313" i="3"/>
  <c r="J198" i="3"/>
  <c r="BK182" i="3"/>
  <c r="BK178" i="3"/>
  <c r="J397" i="3"/>
  <c r="J357" i="4"/>
  <c r="BK403" i="4"/>
  <c r="J295" i="4"/>
  <c r="J291" i="4"/>
  <c r="BK313" i="4"/>
  <c r="J192" i="4"/>
  <c r="J226" i="5"/>
  <c r="J216" i="5"/>
  <c r="BK206" i="5"/>
  <c r="J90" i="6"/>
  <c r="J264" i="2"/>
  <c r="BK553" i="2"/>
  <c r="BK152" i="2"/>
  <c r="J362" i="2"/>
  <c r="BK358" i="2"/>
  <c r="J182" i="2"/>
  <c r="BK401" i="3"/>
  <c r="J211" i="3"/>
  <c r="BK283" i="3"/>
  <c r="J353" i="3"/>
  <c r="BK410" i="3"/>
  <c r="BK111" i="3"/>
  <c r="J255" i="4"/>
  <c r="J117" i="4"/>
  <c r="BK386" i="4"/>
  <c r="J272" i="4"/>
  <c r="BK272" i="4"/>
  <c r="BK167" i="5"/>
  <c r="BK121" i="5"/>
  <c r="J220" i="5"/>
  <c r="BK108" i="5"/>
  <c r="BK547" i="2"/>
  <c r="BK119" i="2"/>
  <c r="J347" i="2"/>
  <c r="BK498" i="2"/>
  <c r="BK92" i="2"/>
  <c r="BK182" i="2"/>
  <c r="BK239" i="2"/>
  <c r="BK236" i="3"/>
  <c r="BK120" i="3"/>
  <c r="BK405" i="3"/>
  <c r="BK213" i="3"/>
  <c r="BK323" i="3"/>
  <c r="J287" i="4"/>
  <c r="BK261" i="4"/>
  <c r="BK192" i="4"/>
  <c r="J182" i="4"/>
  <c r="BK232" i="4"/>
  <c r="J170" i="4"/>
  <c r="BK224" i="5"/>
  <c r="BK218" i="5"/>
  <c r="BK226" i="5"/>
  <c r="BK140" i="5"/>
  <c r="J301" i="4"/>
  <c r="BK289" i="4"/>
  <c r="BK205" i="4"/>
  <c r="BK117" i="4"/>
  <c r="J232" i="4"/>
  <c r="J206" i="5"/>
  <c r="BK193" i="5"/>
  <c r="J88" i="6"/>
  <c r="J526" i="2"/>
  <c r="J239" i="2"/>
  <c r="BK421" i="2"/>
  <c r="BK419" i="2"/>
  <c r="J375" i="2"/>
  <c r="J366" i="2"/>
  <c r="J296" i="2"/>
  <c r="J366" i="3"/>
  <c r="BK233" i="3"/>
  <c r="J380" i="3"/>
  <c r="BK387" i="3"/>
  <c r="J213" i="3"/>
  <c r="BK327" i="3"/>
  <c r="J415" i="3"/>
  <c r="J129" i="3"/>
  <c r="BK299" i="4"/>
  <c r="BK311" i="4"/>
  <c r="BK108" i="4"/>
  <c r="BK90" i="4"/>
  <c r="BK200" i="5"/>
  <c r="J171" i="5"/>
  <c r="BK175" i="5"/>
  <c r="BK85" i="6"/>
  <c r="BK480" i="2"/>
  <c r="BK168" i="2"/>
  <c r="BK379" i="2"/>
  <c r="BK175" i="2"/>
  <c r="BK255" i="2"/>
  <c r="J150" i="2"/>
  <c r="J168" i="2"/>
  <c r="J300" i="3"/>
  <c r="J309" i="3"/>
  <c r="J245" i="3"/>
  <c r="BK256" i="3"/>
  <c r="J428" i="3"/>
  <c r="BK115" i="3"/>
  <c r="J268" i="4"/>
  <c r="J329" i="4"/>
  <c r="J351" i="4"/>
  <c r="BK344" i="4"/>
  <c r="BK395" i="4"/>
  <c r="J163" i="5"/>
  <c r="BK133" i="5"/>
  <c r="J239" i="5"/>
  <c r="J159" i="5"/>
  <c r="J570" i="2"/>
  <c r="BK383" i="2"/>
  <c r="J561" i="2"/>
  <c r="BK456" i="2"/>
  <c r="J438" i="2"/>
  <c r="J426" i="2"/>
  <c r="BK150" i="2"/>
  <c r="BK410" i="2"/>
  <c r="J405" i="3"/>
  <c r="BK227" i="3"/>
  <c r="BK380" i="3"/>
  <c r="BK419" i="3"/>
  <c r="J296" i="3"/>
  <c r="J131" i="3"/>
  <c r="BK138" i="3"/>
  <c r="J108" i="4"/>
  <c r="J283" i="4"/>
  <c r="J243" i="4"/>
  <c r="BK319" i="4"/>
  <c r="BK119" i="4"/>
  <c r="J161" i="5"/>
  <c r="J193" i="5"/>
  <c r="BK91" i="5"/>
  <c r="J87" i="7"/>
  <c r="BK334" i="2"/>
  <c r="BK526" i="2"/>
  <c r="J532" i="2"/>
  <c r="BK362" i="2"/>
  <c r="J119" i="2"/>
  <c r="J152" i="2"/>
  <c r="J145" i="3"/>
  <c r="J150" i="3"/>
  <c r="BK362" i="3"/>
  <c r="BK366" i="3"/>
  <c r="BK91" i="3"/>
  <c r="J323" i="4"/>
  <c r="J335" i="4"/>
  <c r="BK139" i="4"/>
  <c r="BK129" i="4"/>
  <c r="BK115" i="4"/>
  <c r="BK102" i="4"/>
  <c r="J202" i="5"/>
  <c r="J197" i="5"/>
  <c r="J157" i="5"/>
  <c r="J185" i="5"/>
  <c r="J315" i="4"/>
  <c r="BK146" i="4"/>
  <c r="J115" i="4"/>
  <c r="J289" i="4"/>
  <c r="BK287" i="4"/>
  <c r="J224" i="5"/>
  <c r="BK185" i="5"/>
  <c r="BK153" i="5"/>
  <c r="J149" i="5"/>
  <c r="BK89" i="7"/>
  <c r="BK488" i="2"/>
  <c r="BK133" i="2"/>
  <c r="BK512" i="2"/>
  <c r="J92" i="2"/>
  <c r="BK452" i="2"/>
  <c r="BK235" i="2"/>
  <c r="BK163" i="2"/>
  <c r="J318" i="3"/>
  <c r="J91" i="3"/>
  <c r="BK423" i="3"/>
  <c r="BK241" i="3"/>
  <c r="BK264" i="3"/>
  <c r="J317" i="4"/>
  <c r="BK166" i="4"/>
  <c r="J420" i="4"/>
  <c r="J188" i="4"/>
  <c r="BK317" i="4"/>
  <c r="J189" i="5"/>
  <c r="BK144" i="5"/>
  <c r="BK195" i="5"/>
  <c r="J200" i="5"/>
  <c r="BK99" i="5"/>
  <c r="BK557" i="2"/>
  <c r="BK442" i="2"/>
  <c r="J512" i="2"/>
  <c r="J440" i="2"/>
  <c r="J99" i="2"/>
  <c r="J379" i="2"/>
  <c r="J173" i="3"/>
  <c r="BK231" i="3"/>
  <c r="BK428" i="3"/>
  <c r="BK217" i="3"/>
  <c r="J229" i="3"/>
  <c r="J217" i="3"/>
  <c r="J205" i="4"/>
  <c r="BK243" i="4"/>
  <c r="BK407" i="4"/>
  <c r="J146" i="4"/>
  <c r="BK335" i="4"/>
  <c r="J195" i="5"/>
  <c r="BK146" i="5"/>
  <c r="BK163" i="5"/>
  <c r="J187" i="5"/>
  <c r="BK85" i="7"/>
  <c r="J206" i="2"/>
  <c r="BK486" i="2"/>
  <c r="BK415" i="2"/>
  <c r="J415" i="2"/>
  <c r="J442" i="2"/>
  <c r="J494" i="2"/>
  <c r="J358" i="2"/>
  <c r="J140" i="3"/>
  <c r="J115" i="3"/>
  <c r="BK198" i="3"/>
  <c r="BK169" i="3"/>
  <c r="J337" i="3"/>
  <c r="BK309" i="4"/>
  <c r="BK217" i="4"/>
  <c r="J369" i="4"/>
  <c r="J363" i="4"/>
  <c r="J303" i="4"/>
  <c r="J95" i="5"/>
  <c r="J140" i="5"/>
  <c r="BK245" i="5"/>
  <c r="BK179" i="5"/>
  <c r="J91" i="7"/>
  <c r="BK494" i="2"/>
  <c r="BK440" i="2"/>
  <c r="BK280" i="2"/>
  <c r="J271" i="2"/>
  <c r="BK296" i="2"/>
  <c r="BK206" i="2"/>
  <c r="BK407" i="3"/>
  <c r="BK207" i="3"/>
  <c r="BK309" i="3"/>
  <c r="J349" i="3"/>
  <c r="BK122" i="3"/>
  <c r="J283" i="3"/>
  <c r="J307" i="4"/>
  <c r="J325" i="4"/>
  <c r="J319" i="4"/>
  <c r="BK315" i="4"/>
  <c r="BK281" i="4"/>
  <c r="J235" i="5"/>
  <c r="BK183" i="5"/>
  <c r="BK169" i="5"/>
  <c r="BK202" i="5"/>
  <c r="BK90" i="6"/>
  <c r="J274" i="4"/>
  <c r="BK321" i="4"/>
  <c r="J338" i="4"/>
  <c r="J261" i="4"/>
  <c r="J141" i="4"/>
  <c r="J177" i="5"/>
  <c r="J218" i="5"/>
  <c r="BK570" i="2"/>
  <c r="J547" i="2"/>
  <c r="BK476" i="2"/>
  <c r="J530" i="2"/>
  <c r="BK202" i="2"/>
  <c r="BK111" i="2"/>
  <c r="BK366" i="2"/>
  <c r="BK150" i="3"/>
  <c r="BK140" i="3"/>
  <c r="BK269" i="3"/>
  <c r="J407" i="3"/>
  <c r="J138" i="3"/>
  <c r="J236" i="3"/>
  <c r="J313" i="4"/>
  <c r="J90" i="4"/>
  <c r="J381" i="4"/>
  <c r="BK381" i="4"/>
  <c r="BK369" i="4"/>
  <c r="J210" i="5"/>
  <c r="J179" i="5"/>
  <c r="J245" i="5"/>
  <c r="J99" i="5"/>
  <c r="J116" i="5"/>
  <c r="J538" i="2"/>
  <c r="J522" i="2"/>
  <c r="J111" i="2"/>
  <c r="BK308" i="2"/>
  <c r="J405" i="2"/>
  <c r="J410" i="2"/>
  <c r="BK219" i="2"/>
  <c r="BK131" i="3"/>
  <c r="J227" i="3"/>
  <c r="J323" i="3"/>
  <c r="J329" i="3"/>
  <c r="J313" i="3"/>
  <c r="J281" i="4"/>
  <c r="J119" i="4"/>
  <c r="J217" i="4"/>
  <c r="J327" i="4"/>
  <c r="BK399" i="4"/>
  <c r="BK307" i="4"/>
  <c r="J191" i="5"/>
  <c r="BK173" i="5"/>
  <c r="J222" i="5"/>
  <c r="J129" i="5"/>
  <c r="J484" i="2"/>
  <c r="J541" i="2"/>
  <c r="J536" i="2"/>
  <c r="J219" i="2"/>
  <c r="BK347" i="2"/>
  <c r="J269" i="2"/>
  <c r="J133" i="2"/>
  <c r="BK332" i="3"/>
  <c r="BK296" i="3"/>
  <c r="BK318" i="3"/>
  <c r="BK385" i="3"/>
  <c r="BK101" i="3"/>
  <c r="BK346" i="4"/>
  <c r="BK327" i="4"/>
  <c r="BK170" i="4"/>
  <c r="J166" i="4"/>
  <c r="BK157" i="4"/>
  <c r="J214" i="5"/>
  <c r="J173" i="5"/>
  <c r="J167" i="5"/>
  <c r="BK191" i="5"/>
  <c r="J85" i="6"/>
  <c r="BK530" i="2"/>
  <c r="J557" i="2"/>
  <c r="BK507" i="2"/>
  <c r="BK405" i="2"/>
  <c r="BK438" i="2"/>
  <c r="J424" i="2"/>
  <c r="J421" i="2"/>
  <c r="J419" i="3"/>
  <c r="BK329" i="3"/>
  <c r="BK337" i="3"/>
  <c r="J96" i="3"/>
  <c r="BK278" i="3"/>
  <c r="BK403" i="3"/>
  <c r="J122" i="3"/>
  <c r="J411" i="4"/>
  <c r="J331" i="4"/>
  <c r="BK276" i="4"/>
  <c r="BK323" i="4"/>
  <c r="J305" i="4"/>
  <c r="J175" i="5"/>
  <c r="BK104" i="5"/>
  <c r="J91" i="5"/>
  <c r="J182" i="3"/>
  <c r="BK338" i="4"/>
  <c r="J391" i="4"/>
  <c r="BK331" i="4"/>
  <c r="BK301" i="4"/>
  <c r="BK239" i="5"/>
  <c r="BK95" i="5"/>
  <c r="J112" i="5"/>
  <c r="J280" i="2"/>
  <c r="BK538" i="2"/>
  <c r="BK401" i="2"/>
  <c r="J274" i="2"/>
  <c r="BK161" i="2"/>
  <c r="BK215" i="2"/>
  <c r="BK375" i="3"/>
  <c r="BK96" i="3"/>
  <c r="J178" i="3"/>
  <c r="BK229" i="3"/>
  <c r="J269" i="3"/>
  <c r="J392" i="3"/>
  <c r="J399" i="4"/>
  <c r="J333" i="4"/>
  <c r="J344" i="4"/>
  <c r="BK325" i="4"/>
  <c r="BK297" i="4"/>
  <c r="BK112" i="5"/>
  <c r="BK165" i="5"/>
  <c r="BK210" i="5"/>
  <c r="BK88" i="6"/>
  <c r="J565" i="2"/>
  <c r="BK375" i="2"/>
  <c r="J498" i="2"/>
  <c r="J534" i="2"/>
  <c r="J255" i="2"/>
  <c r="BK484" i="2"/>
  <c r="J419" i="2"/>
  <c r="BK99" i="2"/>
  <c r="BK353" i="3"/>
  <c r="J120" i="3"/>
  <c r="J410" i="3"/>
  <c r="J387" i="3"/>
  <c r="BK129" i="3"/>
  <c r="J256" i="3"/>
  <c r="J297" i="4"/>
  <c r="J309" i="4"/>
  <c r="BK141" i="4"/>
  <c r="BK210" i="4"/>
  <c r="J161" i="4"/>
  <c r="J230" i="5"/>
  <c r="BK171" i="5"/>
  <c r="J133" i="5"/>
  <c r="BK177" i="5"/>
  <c r="J104" i="5"/>
  <c r="BK522" i="2"/>
  <c r="BK532" i="2"/>
  <c r="J517" i="2"/>
  <c r="J163" i="2"/>
  <c r="BK230" i="2"/>
  <c r="BK170" i="2"/>
  <c r="BK264" i="2"/>
  <c r="BK202" i="3"/>
  <c r="BK193" i="3"/>
  <c r="J169" i="3"/>
  <c r="J225" i="3"/>
  <c r="J264" i="3"/>
  <c r="J241" i="3"/>
  <c r="BK283" i="4"/>
  <c r="J276" i="4"/>
  <c r="J102" i="4"/>
  <c r="BK420" i="4"/>
  <c r="J96" i="4"/>
  <c r="BK182" i="4"/>
  <c r="BK216" i="5"/>
  <c r="J144" i="5"/>
  <c r="J155" i="5"/>
  <c r="BK87" i="7"/>
  <c r="J170" i="2"/>
  <c r="BK536" i="2"/>
  <c r="J235" i="2"/>
  <c r="BK424" i="2"/>
  <c r="J456" i="2"/>
  <c r="J127" i="2"/>
  <c r="J334" i="2"/>
  <c r="J332" i="3"/>
  <c r="BK392" i="3"/>
  <c r="BK106" i="3"/>
  <c r="BK412" i="3"/>
  <c r="BK225" i="3"/>
  <c r="BK145" i="3"/>
  <c r="J385" i="3"/>
  <c r="BK211" i="3"/>
  <c r="J270" i="4"/>
  <c r="BK415" i="4"/>
  <c r="BK201" i="4"/>
  <c r="BK333" i="4"/>
  <c r="J108" i="5"/>
  <c r="J138" i="5"/>
  <c r="J121" i="5"/>
  <c r="BK116" i="5"/>
  <c r="J94" i="7"/>
  <c r="BK295" i="4"/>
  <c r="BK357" i="4"/>
  <c r="J407" i="4"/>
  <c r="J386" i="4"/>
  <c r="BK159" i="5"/>
  <c r="J165" i="5"/>
  <c r="BK161" i="5"/>
  <c r="BK91" i="7"/>
  <c r="J543" i="2"/>
  <c r="BK565" i="2"/>
  <c r="J313" i="2"/>
  <c r="J486" i="2"/>
  <c r="J161" i="2"/>
  <c r="J452" i="2"/>
  <c r="J401" i="2"/>
  <c r="BK300" i="3"/>
  <c r="J202" i="3"/>
  <c r="BK349" i="3"/>
  <c r="BK292" i="3"/>
  <c r="J357" i="3"/>
  <c r="J111" i="3"/>
  <c r="J395" i="4"/>
  <c r="BK274" i="4"/>
  <c r="BK161" i="4"/>
  <c r="BK255" i="4"/>
  <c r="BK291" i="4"/>
  <c r="BK230" i="5"/>
  <c r="J125" i="5"/>
  <c r="BK235" i="5"/>
  <c r="BK125" i="5"/>
  <c r="J89" i="7"/>
  <c r="J260" i="2"/>
  <c r="BK269" i="2"/>
  <c r="BK428" i="2"/>
  <c r="J480" i="2"/>
  <c r="J175" i="2"/>
  <c r="J230" i="2"/>
  <c r="J403" i="3"/>
  <c r="BK173" i="3"/>
  <c r="BK415" i="3"/>
  <c r="J292" i="3"/>
  <c r="BK357" i="3"/>
  <c r="J311" i="4"/>
  <c r="BK329" i="4"/>
  <c r="BK351" i="4"/>
  <c r="BK96" i="4"/>
  <c r="J415" i="4"/>
  <c r="BK270" i="4"/>
  <c r="J129" i="4"/>
  <c r="BK214" i="5"/>
  <c r="BK243" i="5"/>
  <c r="BK129" i="5"/>
  <c r="BK541" i="2"/>
  <c r="BK127" i="2"/>
  <c r="BK517" i="2"/>
  <c r="BK271" i="2"/>
  <c r="J488" i="2"/>
  <c r="BK426" i="2"/>
  <c r="BK104" i="2"/>
  <c r="J327" i="3"/>
  <c r="BK250" i="3"/>
  <c r="J423" i="3"/>
  <c r="J401" i="3"/>
  <c r="J231" i="3"/>
  <c r="J362" i="3"/>
  <c r="J299" i="4"/>
  <c r="BK305" i="4"/>
  <c r="BK303" i="4"/>
  <c r="J403" i="4"/>
  <c r="J346" i="4"/>
  <c r="BK197" i="5"/>
  <c r="BK189" i="5"/>
  <c r="BK222" i="5"/>
  <c r="BK138" i="5"/>
  <c r="BK561" i="2"/>
  <c r="J476" i="2"/>
  <c r="BK543" i="2"/>
  <c r="J104" i="2"/>
  <c r="J215" i="2"/>
  <c r="J213" i="2"/>
  <c r="J383" i="2"/>
  <c r="J278" i="3"/>
  <c r="J207" i="3"/>
  <c r="J250" i="3"/>
  <c r="J233" i="3"/>
  <c r="BK245" i="3"/>
  <c r="J101" i="3"/>
  <c r="J210" i="4"/>
  <c r="BK363" i="4"/>
  <c r="BK375" i="4"/>
  <c r="J375" i="4"/>
  <c r="BK249" i="4"/>
  <c r="BK149" i="5"/>
  <c r="J243" i="5"/>
  <c r="J146" i="5"/>
  <c r="BK94" i="7"/>
  <c r="BK391" i="4"/>
  <c r="J157" i="4"/>
  <c r="J139" i="4"/>
  <c r="J321" i="4"/>
  <c r="BK187" i="5"/>
  <c r="J169" i="5"/>
  <c r="J183" i="5"/>
  <c r="J153" i="5"/>
  <c r="T279" i="2" l="1"/>
  <c r="BK409" i="2"/>
  <c r="J409" i="2" s="1"/>
  <c r="J66" i="2" s="1"/>
  <c r="P409" i="2"/>
  <c r="R409" i="2"/>
  <c r="T409" i="2"/>
  <c r="T540" i="2"/>
  <c r="T90" i="3"/>
  <c r="T235" i="3"/>
  <c r="BK331" i="3"/>
  <c r="J331" i="3" s="1"/>
  <c r="J66" i="3" s="1"/>
  <c r="R409" i="3"/>
  <c r="P89" i="4"/>
  <c r="T209" i="4"/>
  <c r="P267" i="4"/>
  <c r="T337" i="4"/>
  <c r="T90" i="5"/>
  <c r="BK120" i="5"/>
  <c r="J120" i="5"/>
  <c r="J63" i="5" s="1"/>
  <c r="BK137" i="5"/>
  <c r="J137" i="5" s="1"/>
  <c r="J64" i="5" s="1"/>
  <c r="T152" i="5"/>
  <c r="T87" i="6"/>
  <c r="T83" i="6" s="1"/>
  <c r="T82" i="6" s="1"/>
  <c r="P91" i="2"/>
  <c r="P279" i="2"/>
  <c r="R423" i="2"/>
  <c r="BK540" i="2"/>
  <c r="J540" i="2" s="1"/>
  <c r="J68" i="2" s="1"/>
  <c r="BK235" i="3"/>
  <c r="J235" i="3"/>
  <c r="J62" i="3" s="1"/>
  <c r="T255" i="3"/>
  <c r="P317" i="3"/>
  <c r="T317" i="3"/>
  <c r="T409" i="3"/>
  <c r="BK89" i="4"/>
  <c r="J89" i="4" s="1"/>
  <c r="J61" i="4" s="1"/>
  <c r="R209" i="4"/>
  <c r="T267" i="4"/>
  <c r="T390" i="4"/>
  <c r="P90" i="5"/>
  <c r="T103" i="5"/>
  <c r="P152" i="5"/>
  <c r="T199" i="5"/>
  <c r="T91" i="2"/>
  <c r="BK254" i="2"/>
  <c r="J254" i="2"/>
  <c r="J62" i="2" s="1"/>
  <c r="P254" i="2"/>
  <c r="R254" i="2"/>
  <c r="T254" i="2"/>
  <c r="BK268" i="2"/>
  <c r="J268" i="2"/>
  <c r="J63" i="2" s="1"/>
  <c r="P268" i="2"/>
  <c r="R268" i="2"/>
  <c r="T268" i="2"/>
  <c r="BK423" i="2"/>
  <c r="J423" i="2"/>
  <c r="J67" i="2" s="1"/>
  <c r="R540" i="2"/>
  <c r="R90" i="3"/>
  <c r="R235" i="3"/>
  <c r="R331" i="3"/>
  <c r="BK209" i="4"/>
  <c r="J209" i="4"/>
  <c r="J62" i="4" s="1"/>
  <c r="BK267" i="4"/>
  <c r="J267" i="4"/>
  <c r="J64" i="4"/>
  <c r="R337" i="4"/>
  <c r="BK103" i="5"/>
  <c r="J103" i="5"/>
  <c r="J62" i="5"/>
  <c r="T120" i="5"/>
  <c r="T137" i="5"/>
  <c r="BK199" i="5"/>
  <c r="J199" i="5" s="1"/>
  <c r="J68" i="5" s="1"/>
  <c r="R87" i="6"/>
  <c r="R83" i="6"/>
  <c r="R82" i="6" s="1"/>
  <c r="P90" i="3"/>
  <c r="P255" i="3"/>
  <c r="T331" i="3"/>
  <c r="T89" i="4"/>
  <c r="T88" i="4"/>
  <c r="T87" i="4" s="1"/>
  <c r="P242" i="4"/>
  <c r="T242" i="4"/>
  <c r="P337" i="4"/>
  <c r="BK390" i="4"/>
  <c r="J390" i="4"/>
  <c r="J66" i="4"/>
  <c r="BK90" i="5"/>
  <c r="J90" i="5" s="1"/>
  <c r="J61" i="5" s="1"/>
  <c r="R103" i="5"/>
  <c r="BK152" i="5"/>
  <c r="BK151" i="5" s="1"/>
  <c r="J151" i="5" s="1"/>
  <c r="J66" i="5" s="1"/>
  <c r="P199" i="5"/>
  <c r="BK91" i="2"/>
  <c r="J91" i="2"/>
  <c r="J61" i="2"/>
  <c r="BK279" i="2"/>
  <c r="J279" i="2" s="1"/>
  <c r="J65" i="2" s="1"/>
  <c r="T423" i="2"/>
  <c r="BK90" i="3"/>
  <c r="J90" i="3" s="1"/>
  <c r="J61" i="3" s="1"/>
  <c r="P235" i="3"/>
  <c r="R255" i="3"/>
  <c r="BK317" i="3"/>
  <c r="J317" i="3"/>
  <c r="J65" i="3"/>
  <c r="R317" i="3"/>
  <c r="BK409" i="3"/>
  <c r="J409" i="3" s="1"/>
  <c r="J67" i="3" s="1"/>
  <c r="R89" i="4"/>
  <c r="BK242" i="4"/>
  <c r="J242" i="4" s="1"/>
  <c r="J63" i="4" s="1"/>
  <c r="R242" i="4"/>
  <c r="BK337" i="4"/>
  <c r="J337" i="4" s="1"/>
  <c r="J65" i="4" s="1"/>
  <c r="R390" i="4"/>
  <c r="R90" i="5"/>
  <c r="R120" i="5"/>
  <c r="R137" i="5"/>
  <c r="R152" i="5"/>
  <c r="BK87" i="6"/>
  <c r="J87" i="6" s="1"/>
  <c r="J62" i="6" s="1"/>
  <c r="R84" i="7"/>
  <c r="R83" i="7" s="1"/>
  <c r="R82" i="7" s="1"/>
  <c r="R91" i="2"/>
  <c r="R90" i="2"/>
  <c r="R89" i="2" s="1"/>
  <c r="R279" i="2"/>
  <c r="P423" i="2"/>
  <c r="P540" i="2"/>
  <c r="BK255" i="3"/>
  <c r="J255" i="3" s="1"/>
  <c r="J64" i="3" s="1"/>
  <c r="P331" i="3"/>
  <c r="P409" i="3"/>
  <c r="P209" i="4"/>
  <c r="R267" i="4"/>
  <c r="P390" i="4"/>
  <c r="P103" i="5"/>
  <c r="P120" i="5"/>
  <c r="P137" i="5"/>
  <c r="R199" i="5"/>
  <c r="P87" i="6"/>
  <c r="P83" i="6" s="1"/>
  <c r="P82" i="6" s="1"/>
  <c r="AU59" i="1" s="1"/>
  <c r="BK84" i="7"/>
  <c r="J84" i="7" s="1"/>
  <c r="J61" i="7" s="1"/>
  <c r="P84" i="7"/>
  <c r="P83" i="7" s="1"/>
  <c r="P82" i="7" s="1"/>
  <c r="AU60" i="1" s="1"/>
  <c r="T84" i="7"/>
  <c r="T83" i="7" s="1"/>
  <c r="T82" i="7" s="1"/>
  <c r="BK273" i="2"/>
  <c r="J273" i="2"/>
  <c r="J64" i="2" s="1"/>
  <c r="BK249" i="3"/>
  <c r="J249" i="3"/>
  <c r="J63" i="3"/>
  <c r="BK419" i="4"/>
  <c r="J419" i="4" s="1"/>
  <c r="J67" i="4" s="1"/>
  <c r="BK427" i="3"/>
  <c r="J427" i="3" s="1"/>
  <c r="J68" i="3" s="1"/>
  <c r="BK93" i="7"/>
  <c r="J93" i="7"/>
  <c r="J62" i="7" s="1"/>
  <c r="BK569" i="2"/>
  <c r="J569" i="2"/>
  <c r="J69" i="2"/>
  <c r="BK84" i="6"/>
  <c r="J84" i="6" s="1"/>
  <c r="J61" i="6" s="1"/>
  <c r="BK148" i="5"/>
  <c r="J148" i="5" s="1"/>
  <c r="J65" i="5" s="1"/>
  <c r="J52" i="7"/>
  <c r="BE85" i="7"/>
  <c r="BE94" i="7"/>
  <c r="E72" i="7"/>
  <c r="BE87" i="7"/>
  <c r="BE89" i="7"/>
  <c r="F55" i="7"/>
  <c r="BE91" i="7"/>
  <c r="BE88" i="6"/>
  <c r="BK89" i="5"/>
  <c r="J89" i="5" s="1"/>
  <c r="J60" i="5" s="1"/>
  <c r="J152" i="5"/>
  <c r="J67" i="5"/>
  <c r="E48" i="6"/>
  <c r="F79" i="6"/>
  <c r="BE85" i="6"/>
  <c r="J52" i="6"/>
  <c r="BE90" i="6"/>
  <c r="BE112" i="5"/>
  <c r="BE125" i="5"/>
  <c r="BE133" i="5"/>
  <c r="BE138" i="5"/>
  <c r="BE167" i="5"/>
  <c r="E48" i="5"/>
  <c r="J52" i="5"/>
  <c r="F85" i="5"/>
  <c r="BE144" i="5"/>
  <c r="BE175" i="5"/>
  <c r="BE183" i="5"/>
  <c r="BE195" i="5"/>
  <c r="BE214" i="5"/>
  <c r="BE239" i="5"/>
  <c r="BE243" i="5"/>
  <c r="BE91" i="5"/>
  <c r="BE129" i="5"/>
  <c r="BE146" i="5"/>
  <c r="BE159" i="5"/>
  <c r="BE165" i="5"/>
  <c r="BE171" i="5"/>
  <c r="BE185" i="5"/>
  <c r="BE187" i="5"/>
  <c r="BE200" i="5"/>
  <c r="BE206" i="5"/>
  <c r="BE218" i="5"/>
  <c r="BE224" i="5"/>
  <c r="BE226" i="5"/>
  <c r="BE245" i="5"/>
  <c r="BK88" i="4"/>
  <c r="J88" i="4"/>
  <c r="J60" i="4" s="1"/>
  <c r="BE95" i="5"/>
  <c r="BE99" i="5"/>
  <c r="BE108" i="5"/>
  <c r="BE116" i="5"/>
  <c r="BE157" i="5"/>
  <c r="BE161" i="5"/>
  <c r="BE163" i="5"/>
  <c r="BE169" i="5"/>
  <c r="BE173" i="5"/>
  <c r="BE177" i="5"/>
  <c r="BE193" i="5"/>
  <c r="BE197" i="5"/>
  <c r="BE210" i="5"/>
  <c r="BE220" i="5"/>
  <c r="BE235" i="5"/>
  <c r="BE104" i="5"/>
  <c r="BE121" i="5"/>
  <c r="BE140" i="5"/>
  <c r="BE149" i="5"/>
  <c r="BE153" i="5"/>
  <c r="BE155" i="5"/>
  <c r="BE179" i="5"/>
  <c r="BE189" i="5"/>
  <c r="BE191" i="5"/>
  <c r="BE202" i="5"/>
  <c r="BE216" i="5"/>
  <c r="BE222" i="5"/>
  <c r="BE230" i="5"/>
  <c r="E77" i="4"/>
  <c r="BE161" i="4"/>
  <c r="BE217" i="4"/>
  <c r="BE270" i="4"/>
  <c r="BE276" i="4"/>
  <c r="BE291" i="4"/>
  <c r="BE299" i="4"/>
  <c r="BE315" i="4"/>
  <c r="BE323" i="4"/>
  <c r="BE331" i="4"/>
  <c r="BE407" i="4"/>
  <c r="F55" i="4"/>
  <c r="BE129" i="4"/>
  <c r="BE146" i="4"/>
  <c r="BE201" i="4"/>
  <c r="BE205" i="4"/>
  <c r="BE255" i="4"/>
  <c r="BE274" i="4"/>
  <c r="BE283" i="4"/>
  <c r="BE289" i="4"/>
  <c r="BE311" i="4"/>
  <c r="BE317" i="4"/>
  <c r="BE321" i="4"/>
  <c r="BE338" i="4"/>
  <c r="BE357" i="4"/>
  <c r="BE369" i="4"/>
  <c r="BE386" i="4"/>
  <c r="BE391" i="4"/>
  <c r="BE395" i="4"/>
  <c r="BE96" i="4"/>
  <c r="BE108" i="4"/>
  <c r="BE117" i="4"/>
  <c r="BE141" i="4"/>
  <c r="BE170" i="4"/>
  <c r="BE192" i="4"/>
  <c r="BE249" i="4"/>
  <c r="BE261" i="4"/>
  <c r="BE297" i="4"/>
  <c r="BE305" i="4"/>
  <c r="BE307" i="4"/>
  <c r="BE309" i="4"/>
  <c r="BE313" i="4"/>
  <c r="BE329" i="4"/>
  <c r="BE335" i="4"/>
  <c r="BE346" i="4"/>
  <c r="BE363" i="4"/>
  <c r="BE403" i="4"/>
  <c r="BE415" i="4"/>
  <c r="BE420" i="4"/>
  <c r="J52" i="4"/>
  <c r="BE90" i="4"/>
  <c r="BE139" i="4"/>
  <c r="BE166" i="4"/>
  <c r="BE210" i="4"/>
  <c r="BE243" i="4"/>
  <c r="BE281" i="4"/>
  <c r="BE287" i="4"/>
  <c r="BE301" i="4"/>
  <c r="BE303" i="4"/>
  <c r="BE327" i="4"/>
  <c r="BE375" i="4"/>
  <c r="BE381" i="4"/>
  <c r="BK89" i="3"/>
  <c r="BK88" i="3" s="1"/>
  <c r="J88" i="3" s="1"/>
  <c r="J59" i="3" s="1"/>
  <c r="BE115" i="4"/>
  <c r="BE157" i="4"/>
  <c r="BE182" i="4"/>
  <c r="BE188" i="4"/>
  <c r="BE232" i="4"/>
  <c r="BE268" i="4"/>
  <c r="BE272" i="4"/>
  <c r="BE325" i="4"/>
  <c r="BE333" i="4"/>
  <c r="BE399" i="4"/>
  <c r="BE411" i="4"/>
  <c r="BE102" i="4"/>
  <c r="BE119" i="4"/>
  <c r="BE295" i="4"/>
  <c r="BE319" i="4"/>
  <c r="BE344" i="4"/>
  <c r="BE351" i="4"/>
  <c r="J52" i="3"/>
  <c r="F55" i="3"/>
  <c r="BE131" i="3"/>
  <c r="BE138" i="3"/>
  <c r="BE140" i="3"/>
  <c r="BE198" i="3"/>
  <c r="BE233" i="3"/>
  <c r="BE250" i="3"/>
  <c r="BE278" i="3"/>
  <c r="BE349" i="3"/>
  <c r="BE353" i="3"/>
  <c r="BE401" i="3"/>
  <c r="BE405" i="3"/>
  <c r="BE407" i="3"/>
  <c r="BE412" i="3"/>
  <c r="BE415" i="3"/>
  <c r="BE419" i="3"/>
  <c r="BE96" i="3"/>
  <c r="BE106" i="3"/>
  <c r="BE115" i="3"/>
  <c r="BE150" i="3"/>
  <c r="BE207" i="3"/>
  <c r="BE211" i="3"/>
  <c r="BE227" i="3"/>
  <c r="BE283" i="3"/>
  <c r="BE313" i="3"/>
  <c r="BE337" i="3"/>
  <c r="BE340" i="3"/>
  <c r="BE362" i="3"/>
  <c r="BE428" i="3"/>
  <c r="BK90" i="2"/>
  <c r="BK89" i="2"/>
  <c r="J89" i="2" s="1"/>
  <c r="J59" i="2" s="1"/>
  <c r="BE120" i="3"/>
  <c r="BE178" i="3"/>
  <c r="BE217" i="3"/>
  <c r="BE225" i="3"/>
  <c r="BE231" i="3"/>
  <c r="BE241" i="3"/>
  <c r="BE256" i="3"/>
  <c r="BE357" i="3"/>
  <c r="BE385" i="3"/>
  <c r="BE392" i="3"/>
  <c r="E78" i="3"/>
  <c r="BE202" i="3"/>
  <c r="BE236" i="3"/>
  <c r="BE245" i="3"/>
  <c r="BE264" i="3"/>
  <c r="BE292" i="3"/>
  <c r="BE300" i="3"/>
  <c r="BE327" i="3"/>
  <c r="BE332" i="3"/>
  <c r="BE366" i="3"/>
  <c r="BE91" i="3"/>
  <c r="BE101" i="3"/>
  <c r="BE111" i="3"/>
  <c r="BE145" i="3"/>
  <c r="BE173" i="3"/>
  <c r="BE182" i="3"/>
  <c r="BE229" i="3"/>
  <c r="BE269" i="3"/>
  <c r="BE387" i="3"/>
  <c r="BE397" i="3"/>
  <c r="BE403" i="3"/>
  <c r="BE122" i="3"/>
  <c r="BE129" i="3"/>
  <c r="BE169" i="3"/>
  <c r="BE193" i="3"/>
  <c r="BE213" i="3"/>
  <c r="BE296" i="3"/>
  <c r="BE309" i="3"/>
  <c r="BE318" i="3"/>
  <c r="BE323" i="3"/>
  <c r="BE329" i="3"/>
  <c r="BE375" i="3"/>
  <c r="BE380" i="3"/>
  <c r="BE410" i="3"/>
  <c r="BE423" i="3"/>
  <c r="J52" i="2"/>
  <c r="E79" i="2"/>
  <c r="BE150" i="2"/>
  <c r="BE161" i="2"/>
  <c r="BE170" i="2"/>
  <c r="BE202" i="2"/>
  <c r="BE235" i="2"/>
  <c r="BE308" i="2"/>
  <c r="BE438" i="2"/>
  <c r="BE127" i="2"/>
  <c r="BE269" i="2"/>
  <c r="BE271" i="2"/>
  <c r="BE280" i="2"/>
  <c r="BE347" i="2"/>
  <c r="BE362" i="2"/>
  <c r="BE415" i="2"/>
  <c r="BE428" i="2"/>
  <c r="BE442" i="2"/>
  <c r="BE570" i="2"/>
  <c r="BE92" i="2"/>
  <c r="BE104" i="2"/>
  <c r="BE133" i="2"/>
  <c r="BE152" i="2"/>
  <c r="BE182" i="2"/>
  <c r="BE215" i="2"/>
  <c r="BE219" i="2"/>
  <c r="BE239" i="2"/>
  <c r="BE334" i="2"/>
  <c r="BE401" i="2"/>
  <c r="BE424" i="2"/>
  <c r="BE476" i="2"/>
  <c r="BE486" i="2"/>
  <c r="BE498" i="2"/>
  <c r="F55" i="2"/>
  <c r="BE168" i="2"/>
  <c r="BE213" i="2"/>
  <c r="BE274" i="2"/>
  <c r="BE296" i="2"/>
  <c r="BE383" i="2"/>
  <c r="BE421" i="2"/>
  <c r="BE440" i="2"/>
  <c r="BE480" i="2"/>
  <c r="BE494" i="2"/>
  <c r="BE541" i="2"/>
  <c r="BE99" i="2"/>
  <c r="BE119" i="2"/>
  <c r="BE206" i="2"/>
  <c r="BE230" i="2"/>
  <c r="BE260" i="2"/>
  <c r="BE264" i="2"/>
  <c r="BE375" i="2"/>
  <c r="BE405" i="2"/>
  <c r="BE410" i="2"/>
  <c r="BE419" i="2"/>
  <c r="BE484" i="2"/>
  <c r="BE488" i="2"/>
  <c r="BE522" i="2"/>
  <c r="BE530" i="2"/>
  <c r="BE534" i="2"/>
  <c r="BE536" i="2"/>
  <c r="BE543" i="2"/>
  <c r="BE561" i="2"/>
  <c r="BE111" i="2"/>
  <c r="BE163" i="2"/>
  <c r="BE175" i="2"/>
  <c r="BE255" i="2"/>
  <c r="BE313" i="2"/>
  <c r="BE358" i="2"/>
  <c r="BE366" i="2"/>
  <c r="BE379" i="2"/>
  <c r="BE426" i="2"/>
  <c r="BE452" i="2"/>
  <c r="BE456" i="2"/>
  <c r="BE507" i="2"/>
  <c r="BE512" i="2"/>
  <c r="BE517" i="2"/>
  <c r="BE526" i="2"/>
  <c r="BE532" i="2"/>
  <c r="BE538" i="2"/>
  <c r="BE547" i="2"/>
  <c r="BE553" i="2"/>
  <c r="BE557" i="2"/>
  <c r="BE565" i="2"/>
  <c r="F34" i="2"/>
  <c r="BA55" i="1" s="1"/>
  <c r="F34" i="5"/>
  <c r="BA58" i="1" s="1"/>
  <c r="F36" i="2"/>
  <c r="BC55" i="1" s="1"/>
  <c r="F34" i="4"/>
  <c r="BA57" i="1" s="1"/>
  <c r="F36" i="6"/>
  <c r="BC59" i="1" s="1"/>
  <c r="F35" i="7"/>
  <c r="BB60" i="1" s="1"/>
  <c r="F36" i="3"/>
  <c r="BC56" i="1" s="1"/>
  <c r="J34" i="3"/>
  <c r="AW56" i="1" s="1"/>
  <c r="F36" i="4"/>
  <c r="BC57" i="1" s="1"/>
  <c r="F34" i="6"/>
  <c r="BA59" i="1" s="1"/>
  <c r="F35" i="6"/>
  <c r="BB59" i="1" s="1"/>
  <c r="J34" i="2"/>
  <c r="AW55" i="1" s="1"/>
  <c r="F37" i="5"/>
  <c r="BD58" i="1" s="1"/>
  <c r="F35" i="4"/>
  <c r="BB57" i="1" s="1"/>
  <c r="J34" i="5"/>
  <c r="AW58" i="1" s="1"/>
  <c r="F35" i="5"/>
  <c r="BB58" i="1" s="1"/>
  <c r="F35" i="3"/>
  <c r="BB56" i="1" s="1"/>
  <c r="F36" i="5"/>
  <c r="BC58" i="1" s="1"/>
  <c r="F37" i="6"/>
  <c r="BD59" i="1" s="1"/>
  <c r="J34" i="6"/>
  <c r="AW59" i="1" s="1"/>
  <c r="F36" i="7"/>
  <c r="BC60" i="1" s="1"/>
  <c r="F37" i="7"/>
  <c r="BD60" i="1" s="1"/>
  <c r="F34" i="3"/>
  <c r="BA56" i="1" s="1"/>
  <c r="F37" i="3"/>
  <c r="BD56" i="1" s="1"/>
  <c r="J34" i="4"/>
  <c r="AW57" i="1" s="1"/>
  <c r="J34" i="7"/>
  <c r="AW60" i="1" s="1"/>
  <c r="F37" i="4"/>
  <c r="BD57" i="1" s="1"/>
  <c r="F35" i="2"/>
  <c r="BB55" i="1" s="1"/>
  <c r="F34" i="7"/>
  <c r="BA60" i="1" s="1"/>
  <c r="F37" i="2"/>
  <c r="BD55" i="1" s="1"/>
  <c r="R88" i="4" l="1"/>
  <c r="R87" i="4" s="1"/>
  <c r="R89" i="3"/>
  <c r="R88" i="3" s="1"/>
  <c r="T89" i="5"/>
  <c r="T90" i="2"/>
  <c r="T89" i="2"/>
  <c r="T89" i="3"/>
  <c r="T88" i="3"/>
  <c r="P90" i="2"/>
  <c r="P89" i="2"/>
  <c r="AU55" i="1" s="1"/>
  <c r="R151" i="5"/>
  <c r="R89" i="5"/>
  <c r="P151" i="5"/>
  <c r="P89" i="5"/>
  <c r="P88" i="5"/>
  <c r="AU58" i="1" s="1"/>
  <c r="P88" i="4"/>
  <c r="P87" i="4" s="1"/>
  <c r="AU57" i="1" s="1"/>
  <c r="P89" i="3"/>
  <c r="P88" i="3"/>
  <c r="AU56" i="1" s="1"/>
  <c r="T151" i="5"/>
  <c r="BK83" i="7"/>
  <c r="J83" i="7"/>
  <c r="J60" i="7" s="1"/>
  <c r="BK83" i="6"/>
  <c r="J83" i="6" s="1"/>
  <c r="J60" i="6" s="1"/>
  <c r="BK88" i="5"/>
  <c r="J88" i="5"/>
  <c r="J59" i="5" s="1"/>
  <c r="BK87" i="4"/>
  <c r="J87" i="4" s="1"/>
  <c r="J59" i="4" s="1"/>
  <c r="J89" i="3"/>
  <c r="J60" i="3"/>
  <c r="J90" i="2"/>
  <c r="J60" i="2"/>
  <c r="BA54" i="1"/>
  <c r="W30" i="1"/>
  <c r="J33" i="6"/>
  <c r="AV59" i="1"/>
  <c r="AT59" i="1"/>
  <c r="BC54" i="1"/>
  <c r="W32" i="1" s="1"/>
  <c r="BB54" i="1"/>
  <c r="W31" i="1"/>
  <c r="F33" i="3"/>
  <c r="AZ56" i="1" s="1"/>
  <c r="F33" i="5"/>
  <c r="AZ58" i="1"/>
  <c r="F33" i="7"/>
  <c r="AZ60" i="1" s="1"/>
  <c r="F33" i="4"/>
  <c r="AZ57" i="1" s="1"/>
  <c r="J33" i="2"/>
  <c r="AV55" i="1" s="1"/>
  <c r="AT55" i="1" s="1"/>
  <c r="F33" i="2"/>
  <c r="AZ55" i="1" s="1"/>
  <c r="J33" i="7"/>
  <c r="AV60" i="1"/>
  <c r="AT60" i="1"/>
  <c r="J30" i="2"/>
  <c r="AG55" i="1" s="1"/>
  <c r="J30" i="3"/>
  <c r="AG56" i="1"/>
  <c r="J33" i="5"/>
  <c r="AV58" i="1" s="1"/>
  <c r="AT58" i="1" s="1"/>
  <c r="J33" i="3"/>
  <c r="AV56" i="1" s="1"/>
  <c r="AT56" i="1" s="1"/>
  <c r="F33" i="6"/>
  <c r="AZ59" i="1"/>
  <c r="BD54" i="1"/>
  <c r="W33" i="1" s="1"/>
  <c r="J33" i="4"/>
  <c r="AV57" i="1"/>
  <c r="AT57" i="1"/>
  <c r="R88" i="5" l="1"/>
  <c r="T88" i="5"/>
  <c r="BK82" i="6"/>
  <c r="J82" i="6" s="1"/>
  <c r="J59" i="6" s="1"/>
  <c r="BK82" i="7"/>
  <c r="J82" i="7"/>
  <c r="J59" i="7" s="1"/>
  <c r="AN56" i="1"/>
  <c r="AN55" i="1"/>
  <c r="J39" i="3"/>
  <c r="J39" i="2"/>
  <c r="AU54" i="1"/>
  <c r="J30" i="4"/>
  <c r="AG57" i="1"/>
  <c r="AN57" i="1" s="1"/>
  <c r="AY54" i="1"/>
  <c r="AW54" i="1"/>
  <c r="AK30" i="1"/>
  <c r="AX54" i="1"/>
  <c r="J30" i="5"/>
  <c r="AG58" i="1" s="1"/>
  <c r="AN58" i="1" s="1"/>
  <c r="AZ54" i="1"/>
  <c r="AV54" i="1"/>
  <c r="AK29" i="1" s="1"/>
  <c r="J39" i="5" l="1"/>
  <c r="J39" i="4"/>
  <c r="J30" i="7"/>
  <c r="AG60" i="1" s="1"/>
  <c r="J30" i="6"/>
  <c r="AG59" i="1" s="1"/>
  <c r="W29" i="1"/>
  <c r="AT54" i="1"/>
  <c r="J39" i="7" l="1"/>
  <c r="J39" i="6"/>
  <c r="AN59" i="1"/>
  <c r="AN60" i="1"/>
  <c r="AG54" i="1"/>
  <c r="AK26" i="1" s="1"/>
  <c r="AK35" i="1" s="1"/>
  <c r="AN54" i="1" l="1"/>
</calcChain>
</file>

<file path=xl/sharedStrings.xml><?xml version="1.0" encoding="utf-8"?>
<sst xmlns="http://schemas.openxmlformats.org/spreadsheetml/2006/main" count="13653" uniqueCount="1454">
  <si>
    <t>Export Komplet</t>
  </si>
  <si>
    <t>VZ</t>
  </si>
  <si>
    <t>2.0</t>
  </si>
  <si>
    <t>ZAMOK</t>
  </si>
  <si>
    <t>False</t>
  </si>
  <si>
    <t>{94792289-0595-4e97-9d98-228491d69a32}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</si>
  <si>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</si>
  <si>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</si>
  <si>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</si>
  <si>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</si>
  <si>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</si>
  <si>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</si>
  <si>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</si>
  <si>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</si>
  <si>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TUKL011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</si>
  <si>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</si>
  <si>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</si>
  <si>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SFDI - Opatření pro zvýšení bezpečnosti chodců v ul. Tuklatská, Ke Mlýnu, Tlustovousy, Tuklaty - ZMĚNA</t>
  </si>
  <si>
    <t>KSO:</t>
  </si>
  <si>
    <t/>
  </si>
  <si>
    <t>CC-CZ:</t>
  </si>
  <si>
    <t>Místo:</t>
  </si>
  <si>
    <t>Tuklaty</t>
  </si>
  <si>
    <t>Datum:</t>
  </si>
  <si>
    <t>5. 9. 2019</t>
  </si>
  <si>
    <t>Zadavatel:</t>
  </si>
  <si>
    <t>IČ:</t>
  </si>
  <si>
    <t>235 822</t>
  </si>
  <si>
    <t>Obec Tuklaty, Na Rafandě 14, 250 82 Tuklaty</t>
  </si>
  <si>
    <t>DIČ:</t>
  </si>
  <si>
    <t>Uchazeč:</t>
  </si>
  <si>
    <t>Vyplň údaj</t>
  </si>
  <si>
    <t>Projektant:</t>
  </si>
  <si>
    <t>16 89 89 40</t>
  </si>
  <si>
    <t>Ivana Otevřelová, Kouřimská 26, 130 00 Praha 3</t>
  </si>
  <si>
    <t>True</t>
  </si>
  <si>
    <t>Zpracovatel:</t>
  </si>
  <si>
    <t>Podhola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</si>
  <si>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</si>
  <si>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</si>
  <si>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</si>
  <si>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</si>
  <si>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</si>
  <si>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</si>
  <si>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</si>
  <si>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</si>
  <si>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</si>
  <si>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</si>
  <si>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</si>
  <si>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</si>
  <si>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</si>
  <si>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</si>
  <si>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</si>
  <si>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</si>
  <si>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</si>
  <si>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</si>
  <si>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</si>
  <si>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</si>
  <si>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</si>
  <si>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</si>
  <si>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</si>
  <si>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</si>
  <si>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</si>
  <si>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</si>
  <si>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</si>
  <si>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</si>
  <si>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</si>
  <si>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</si>
  <si>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</si>
  <si>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</si>
  <si>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</si>
  <si>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</si>
  <si>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</si>
  <si>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</si>
  <si>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</si>
  <si>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</si>
  <si>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</si>
  <si>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</si>
  <si>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</si>
  <si>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TUKL011-01</t>
  </si>
  <si>
    <t>SO101 – Komunikace a zpevněné plochy - uznatelné náklady</t>
  </si>
  <si>
    <t>STA</t>
  </si>
  <si>
    <t>1</t>
  </si>
  <si>
    <t>{753fc57b-890c-48d9-9cd5-371a08ab8b42}</t>
  </si>
  <si>
    <t>2</t>
  </si>
  <si>
    <t>TUKL011-02</t>
  </si>
  <si>
    <t>SO101 – Komunikace a zpevněné plochy - neuznatelné náklady</t>
  </si>
  <si>
    <t>{dd017b6c-4b5b-4921-9279-022f997c7446}</t>
  </si>
  <si>
    <t>TUKL011-03</t>
  </si>
  <si>
    <t>SO301 – Kanalizace, zatrubnění příkopu - uznatelné náklady</t>
  </si>
  <si>
    <t>{d5230a6e-75e8-4303-85e2-1199e3bd32b8}</t>
  </si>
  <si>
    <t>TUKL011-04</t>
  </si>
  <si>
    <t>SO401 – Veřejné osvětlení - uznatelné náklady</t>
  </si>
  <si>
    <t>{15946f3a-ad09-414e-a3b6-ebf38d6ea133}</t>
  </si>
  <si>
    <t>TUKL011-05</t>
  </si>
  <si>
    <t>Vedlejší rozpočtové náklady - uznatelné náklady</t>
  </si>
  <si>
    <t>{7a4679a3-cf8b-4169-9d69-9e72d679b701}</t>
  </si>
  <si>
    <t>TUKL011-06</t>
  </si>
  <si>
    <t>Vedlejší rozpočtové náklady - neuznatelné náklady</t>
  </si>
  <si>
    <t>{85bb083a-7d10-43d7-867c-ed61a1393e7b}</t>
  </si>
  <si>
    <t>KRYCÍ LIST SOUPISU PRACÍ</t>
  </si>
  <si>
    <t>Objekt:</t>
  </si>
  <si>
    <t>TUKL011-01 - SO101 – Komunikace a zpevněné plochy - uznatelné náklady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</si>
  <si>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</si>
  <si>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</si>
  <si>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</si>
  <si>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</si>
  <si>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</si>
  <si>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</si>
  <si>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</si>
  <si>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</si>
  <si>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</si>
  <si>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</si>
  <si>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8 - Trubní vedení</t>
  </si>
  <si>
    <t xml:space="preserve">    9 - Ostatní konstrukce a práce-bourání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</si>
  <si>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</si>
  <si>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</si>
  <si>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</si>
  <si>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</si>
  <si>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</si>
  <si>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</si>
  <si>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</si>
  <si>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</si>
  <si>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</si>
  <si>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</si>
  <si>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</si>
  <si>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</si>
  <si>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</si>
  <si>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</si>
  <si>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</si>
  <si>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</si>
  <si>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</si>
  <si>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</si>
  <si>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</si>
  <si>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</si>
  <si>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113107321</t>
  </si>
  <si>
    <t>Odstranění podkladů nebo krytů strojně plochy jednotlivě do 50 m2 s přemístěním hmot na skládku na vzdálenost do 3 m nebo s naložením na dopravní prostředek z kameniva hrubého drceného, o tl. vrstvy do 100 mm</t>
  </si>
  <si>
    <t>m2</t>
  </si>
  <si>
    <t>CS ÚRS 2019 02</t>
  </si>
  <si>
    <t>4</t>
  </si>
  <si>
    <t>1070032993</t>
  </si>
  <si>
    <t>PP</t>
  </si>
  <si>
    <t>VV</t>
  </si>
  <si>
    <t>"vjezdy a ostatní"</t>
  </si>
  <si>
    <t>217,5</t>
  </si>
  <si>
    <t>-63,36</t>
  </si>
  <si>
    <t>-100,48</t>
  </si>
  <si>
    <t>Součet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</si>
  <si>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</si>
  <si>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</si>
  <si>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-1195345190</t>
  </si>
  <si>
    <t>"rozšíření plná"</t>
  </si>
  <si>
    <t>5,92+17,56+13,87+22,01+22,24</t>
  </si>
  <si>
    <t>3</t>
  </si>
  <si>
    <t>113107341</t>
  </si>
  <si>
    <t>Odstranění podkladů nebo krytů strojně plochy jednotlivě do 50 m2 s přemístěním hmot na skládku na vzdálenost do 3 m nebo s naložením na dopravní prostředek živičných, o tl. vrstvy do 50 mm</t>
  </si>
  <si>
    <t>-1087222558</t>
  </si>
  <si>
    <t>113154123</t>
  </si>
  <si>
    <t>Frézování živičného podkladu nebo krytu s naložením na dopravní prostředek plochy do 500 m2 bez překážek v trase pruhu šířky přes 0,5 m do 1 m, tloušťky vrstvy 50 mm</t>
  </si>
  <si>
    <t>-1034905909</t>
  </si>
  <si>
    <t>"napojení"</t>
  </si>
  <si>
    <t>27,14</t>
  </si>
  <si>
    <t>10,95</t>
  </si>
  <si>
    <t>45,525</t>
  </si>
  <si>
    <t>50,49</t>
  </si>
  <si>
    <t>5</t>
  </si>
  <si>
    <t>113154124</t>
  </si>
  <si>
    <t>Frézování živičného podkladu nebo krytu s naložením na dopravní prostředek plochy do 500 m2 bez překážek v trase pruhu šířky přes 0,5 m do 1 m, tloušťky vrstvy 100 mm</t>
  </si>
  <si>
    <t>33893964</t>
  </si>
  <si>
    <t>27,14*0,5</t>
  </si>
  <si>
    <t>10,95*0,5</t>
  </si>
  <si>
    <t>45,525*0,5</t>
  </si>
  <si>
    <t>50,49*0,5</t>
  </si>
  <si>
    <t>6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</si>
  <si>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</si>
  <si>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</si>
  <si>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</si>
  <si>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983146849</t>
  </si>
  <si>
    <t>110,4</t>
  </si>
  <si>
    <t>-9,3</t>
  </si>
  <si>
    <t>-31,4</t>
  </si>
  <si>
    <t>7</t>
  </si>
  <si>
    <t>122202201</t>
  </si>
  <si>
    <t>Odkopávky a prokopávky nezapažené pro silnice s přemístěním výkopku v příčných profilech na vzdálenost do 15 m nebo s naložením na dopravní prostředek v hornině tř. 3 do 100 m3</t>
  </si>
  <si>
    <t>m3</t>
  </si>
  <si>
    <t>-1102816790</t>
  </si>
  <si>
    <t>"odkop komunikace"</t>
  </si>
  <si>
    <t>"chodník 60"</t>
  </si>
  <si>
    <t>250,04*0,3</t>
  </si>
  <si>
    <t>83,61*0,3</t>
  </si>
  <si>
    <t>"vjezd 80"</t>
  </si>
  <si>
    <t>82,643*0,3</t>
  </si>
  <si>
    <t>(5,92+17,56+13,87+22,01+22,24)*0,3</t>
  </si>
  <si>
    <t>"chodníkový"</t>
  </si>
  <si>
    <t>270,2*0,25*0,3</t>
  </si>
  <si>
    <t>Mezisoučet</t>
  </si>
  <si>
    <t>-53,46*0,15</t>
  </si>
  <si>
    <t>-81,6*0,2</t>
  </si>
  <si>
    <t>8</t>
  </si>
  <si>
    <t>122202209</t>
  </si>
  <si>
    <t>Odkopávky a prokopávky nezapažené pro silnice s přemístěním výkopku v příčných profilech na vzdálenost do 15 m nebo s naložením na dopravní prostředek v hornině tř. 3 Příplatek k cenám za lepivost horniny tř. 3</t>
  </si>
  <si>
    <t>-15776301</t>
  </si>
  <si>
    <t>9</t>
  </si>
  <si>
    <t>132201101</t>
  </si>
  <si>
    <t>Hloubení zapažených i nezapažených rýh šířky do 600 mm s urovnáním dna do předepsaného profilu a spádu v hornině tř. 3 do 100 m3</t>
  </si>
  <si>
    <t>-25573313</t>
  </si>
  <si>
    <t>"palisád"</t>
  </si>
  <si>
    <t>3,2*0,6*0,4</t>
  </si>
  <si>
    <t>"žlab"</t>
  </si>
  <si>
    <t>4,3*0,4*0,4</t>
  </si>
  <si>
    <t>"kanal vsak"</t>
  </si>
  <si>
    <t>2,0*0,6*0,6</t>
  </si>
  <si>
    <t>10</t>
  </si>
  <si>
    <t>132201109</t>
  </si>
  <si>
    <t>Hloubení zapažených i nezapažených rýh šířky do 600 mm s urovnáním dna do předepsaného profilu a spádu v hornině tř. 3 Příplatek k cenám za lepivost horniny tř. 3</t>
  </si>
  <si>
    <t>-860224557</t>
  </si>
  <si>
    <t>11</t>
  </si>
  <si>
    <t>133201101</t>
  </si>
  <si>
    <t>Hloubení zapažených i nezapažených šachet s případným nutným přemístěním výkopku ve výkopišti v hornině tř. 3 do 100 m3</t>
  </si>
  <si>
    <t>-1246069965</t>
  </si>
  <si>
    <t>"vsak"</t>
  </si>
  <si>
    <t>1,0*1,0*1,2</t>
  </si>
  <si>
    <t>12</t>
  </si>
  <si>
    <t>133201109</t>
  </si>
  <si>
    <t>Hloubení zapažených i nezapažených šachet s případným nutným přemístěním výkopku ve výkopišti v hornině tř. 3 Příplatek k cenám za lepivost horniny tř. 3</t>
  </si>
  <si>
    <t>399084626</t>
  </si>
  <si>
    <t>13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</si>
  <si>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</si>
  <si>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</si>
  <si>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-1968534625</t>
  </si>
  <si>
    <t>14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</si>
  <si>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</si>
  <si>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</si>
  <si>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-1402572908</t>
  </si>
  <si>
    <t>"zásyp deponie"</t>
  </si>
  <si>
    <t>0,38+0,38</t>
  </si>
  <si>
    <t>"násyp deponie"</t>
  </si>
  <si>
    <t>3,2+3,2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</si>
  <si>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</si>
  <si>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</si>
  <si>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2065149072</t>
  </si>
  <si>
    <t>145,294</t>
  </si>
  <si>
    <t>"zásyp"</t>
  </si>
  <si>
    <t>-0,38</t>
  </si>
  <si>
    <t>"násyp"</t>
  </si>
  <si>
    <t>-3,2</t>
  </si>
  <si>
    <t>16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</si>
  <si>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</si>
  <si>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</si>
  <si>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348858237</t>
  </si>
  <si>
    <t>145,09*5</t>
  </si>
  <si>
    <t>17</t>
  </si>
  <si>
    <t>167101101</t>
  </si>
  <si>
    <t>Nakládání, skládání a překládání neulehlého výkopku nebo sypaniny nakládání, množství do 100 m3, z hornin tř. 1 až 4</t>
  </si>
  <si>
    <t>1171548153</t>
  </si>
  <si>
    <t>0,38</t>
  </si>
  <si>
    <t>3,2</t>
  </si>
  <si>
    <t>18</t>
  </si>
  <si>
    <t>171101103</t>
  </si>
  <si>
    <t>Uložení sypaniny do násypů s rozprostřením sypaniny ve vrstvách a s hrubým urovnáním zhutněných s uzavřením povrchu násypu z hornin soudržných s předepsanou mírou zhutnění v procentech výsledků zkoušek Proctor-Standard (dále jen PS) přes 96 do 100 % PS</t>
  </si>
  <si>
    <t>2014225197</t>
  </si>
  <si>
    <t>19</t>
  </si>
  <si>
    <t>171201211</t>
  </si>
  <si>
    <t>Poplatek za uložení stavebního odpadu na skládce (skládkovné) zeminy a kameniva zatříděného do Katalogu odpadů pod kódem 170 504</t>
  </si>
  <si>
    <t>t</t>
  </si>
  <si>
    <t>653235473</t>
  </si>
  <si>
    <t>145,09*1,8</t>
  </si>
  <si>
    <t>20</t>
  </si>
  <si>
    <t>174101101</t>
  </si>
  <si>
    <t>Zásyp sypaninou z jakékoliv horniny s uložením výkopku ve vrstvách se zhutněním jam, šachet, rýh nebo kolem objektů v těchto vykopávkách</t>
  </si>
  <si>
    <t>1272554376</t>
  </si>
  <si>
    <t>1,0*1,0*0,2</t>
  </si>
  <si>
    <t>0,72</t>
  </si>
  <si>
    <t>-0,12</t>
  </si>
  <si>
    <t>-0,42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</si>
  <si>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</si>
  <si>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</si>
  <si>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279170339</t>
  </si>
  <si>
    <t>2,0*0,6*0,35</t>
  </si>
  <si>
    <t>22</t>
  </si>
  <si>
    <t>M</t>
  </si>
  <si>
    <t>58331200</t>
  </si>
  <si>
    <t>štěrkopísek netříděný zásypový</t>
  </si>
  <si>
    <t>453218401</t>
  </si>
  <si>
    <t>0,42*1,89</t>
  </si>
  <si>
    <t>23</t>
  </si>
  <si>
    <t>181951102</t>
  </si>
  <si>
    <t>Úprava pláně vyrovnáním výškových rozdílů v hornině tř. 1 až 4 se zhutněním</t>
  </si>
  <si>
    <t>1798721874</t>
  </si>
  <si>
    <t>250,04+83,61</t>
  </si>
  <si>
    <t>82,643</t>
  </si>
  <si>
    <t>270,2*0,25</t>
  </si>
  <si>
    <t>Zakládání</t>
  </si>
  <si>
    <t>24</t>
  </si>
  <si>
    <t>211561113</t>
  </si>
  <si>
    <t>Výplň odvodňovacích žeber nebo trativodů kamenivem hrubým drceným frakce 16 až 32 mm</t>
  </si>
  <si>
    <t>775592948</t>
  </si>
  <si>
    <t>1,0*1,0*1,0</t>
  </si>
  <si>
    <t>25</t>
  </si>
  <si>
    <t>211971110</t>
  </si>
  <si>
    <t>Zřízení opláštění výplně z geotextilie odvodňovacích žeber nebo trativodů v rýze nebo zářezu se stěnami šikmými o sklonu do 1:2</t>
  </si>
  <si>
    <t>685023035</t>
  </si>
  <si>
    <t>1,0*1,0*6</t>
  </si>
  <si>
    <t>26</t>
  </si>
  <si>
    <t>69311068</t>
  </si>
  <si>
    <t>geotextilie netkaná separační, ochranná, filtrační, drenážní PP 300g/m2</t>
  </si>
  <si>
    <t>-1872918843</t>
  </si>
  <si>
    <t>6,0*1,1</t>
  </si>
  <si>
    <t>Svislé a kompletní konstrukce</t>
  </si>
  <si>
    <t>27</t>
  </si>
  <si>
    <t>339921131</t>
  </si>
  <si>
    <t>Osazování palisád betonových v řadě se zabetonováním výšky palisády do 500 mm</t>
  </si>
  <si>
    <t>-1459647408</t>
  </si>
  <si>
    <t>28</t>
  </si>
  <si>
    <t>59228412</t>
  </si>
  <si>
    <t>palisáda betonová tyčová půlkulatá přírodní 175x200x600mm</t>
  </si>
  <si>
    <t>kus</t>
  </si>
  <si>
    <t>-459478371</t>
  </si>
  <si>
    <t>Vodorovné konstrukce</t>
  </si>
  <si>
    <t>29</t>
  </si>
  <si>
    <t>451572111</t>
  </si>
  <si>
    <t>Lože pod potrubí, stoky a drobné objekty v otevřeném výkopu z kameniva drobného těženého 0 až 4 mm</t>
  </si>
  <si>
    <t>-482476764</t>
  </si>
  <si>
    <t>2,0*0,6*0,1</t>
  </si>
  <si>
    <t>Komunikace</t>
  </si>
  <si>
    <t>30</t>
  </si>
  <si>
    <t>564861111</t>
  </si>
  <si>
    <t>Podklad ze štěrkodrti ŠD s rozprostřením a zhutněním, po zhutnění tl. 200 mm</t>
  </si>
  <si>
    <t>-154780945</t>
  </si>
  <si>
    <t>250,04</t>
  </si>
  <si>
    <t>83,61</t>
  </si>
  <si>
    <t>31</t>
  </si>
  <si>
    <t>565145111</t>
  </si>
  <si>
    <t>Asfaltový beton vrstva podkladní ACP 16 (obalované kamenivo střednězrnné - OKS) s rozprostřením a zhutněním v pruhu šířky do 3 m, po zhutnění tl. 60 mm</t>
  </si>
  <si>
    <t>-923100544</t>
  </si>
  <si>
    <t>32</t>
  </si>
  <si>
    <t>567120111</t>
  </si>
  <si>
    <t>Podklad ze směsi stmelené cementem SC bez dilatačních spár, s rozprostřením a zhutněním SC C 1,5/2,0 (SC II), po zhutnění tl. 120 mm</t>
  </si>
  <si>
    <t>1587072561</t>
  </si>
  <si>
    <t>33</t>
  </si>
  <si>
    <t>573231107</t>
  </si>
  <si>
    <t>Postřik spojovací PS bez posypu kamenivem ze silniční emulze, v množství 0,40 kg/m2</t>
  </si>
  <si>
    <t>1490184486</t>
  </si>
  <si>
    <t>27,17*0,5</t>
  </si>
  <si>
    <t>34</t>
  </si>
  <si>
    <t>577134111</t>
  </si>
  <si>
    <t>Asfaltový beton vrstva obrusná ACO 11 (ABS) s rozprostřením a se zhutněním z nemodifikovaného asfaltu v pruhu šířky do 3 m tř. I, po zhutnění tl. 40 mm</t>
  </si>
  <si>
    <t>629342324</t>
  </si>
  <si>
    <t>43,14</t>
  </si>
  <si>
    <t>-32,0*0,5</t>
  </si>
  <si>
    <t>35</t>
  </si>
  <si>
    <t>596211110</t>
  </si>
  <si>
    <t xml:space="preserve"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</t>
  </si>
  <si>
    <t>1982639840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</si>
  <si>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</si>
  <si>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"signál 60 červená"</t>
  </si>
  <si>
    <t>1,06</t>
  </si>
  <si>
    <t>1,76+1,44</t>
  </si>
  <si>
    <t>"šedá 60"</t>
  </si>
  <si>
    <t>36,63+17,63+18,43+16,53+39,68+0,45</t>
  </si>
  <si>
    <t>41,11+24,28+1,94+4,77+15,88+4,59+18,78+5,08</t>
  </si>
  <si>
    <t>36</t>
  </si>
  <si>
    <t>592451191</t>
  </si>
  <si>
    <t xml:space="preserve">dlažba betonová zámková vibrolisovaná, povrch signální pro nevidomé, barva červená 20 x 10 x 6 </t>
  </si>
  <si>
    <t>-1976572693</t>
  </si>
  <si>
    <t>4,26*1,03</t>
  </si>
  <si>
    <t>37</t>
  </si>
  <si>
    <t>592453081</t>
  </si>
  <si>
    <t xml:space="preserve">dlažba betonová zámková vibrolisovaná, standardní povrch, barva přírodní šedá 20 x 10 x 6 skladba </t>
  </si>
  <si>
    <t>847440990</t>
  </si>
  <si>
    <t>245,78*1,03</t>
  </si>
  <si>
    <t>38</t>
  </si>
  <si>
    <t>596211111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</si>
  <si>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</t>
  </si>
  <si>
    <t>-270042490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</si>
  <si>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50 do 100 m2</t>
  </si>
  <si>
    <t>0,76+1,82</t>
  </si>
  <si>
    <t>81,03</t>
  </si>
  <si>
    <t>39</t>
  </si>
  <si>
    <t>1507776332</t>
  </si>
  <si>
    <t>2,58*1,03</t>
  </si>
  <si>
    <t>40</t>
  </si>
  <si>
    <t>695251334</t>
  </si>
  <si>
    <t>81,03*1,02</t>
  </si>
  <si>
    <t>41</t>
  </si>
  <si>
    <t>596211210</t>
  </si>
  <si>
    <t xml:space="preserve"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</t>
  </si>
  <si>
    <t>1567986840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</si>
  <si>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</si>
  <si>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"signál 80 červená"</t>
  </si>
  <si>
    <t>2,04+2,77+2,71+2,85+2,87</t>
  </si>
  <si>
    <t>2,86+2,6+2,34+2,48</t>
  </si>
  <si>
    <t>"okr 80"</t>
  </si>
  <si>
    <t>3,9*1,1</t>
  </si>
  <si>
    <t>7,72</t>
  </si>
  <si>
    <t>5,4*1,1</t>
  </si>
  <si>
    <t>(5,65+5,5)/2*(1,1+1,5)/2</t>
  </si>
  <si>
    <t>6,98+0,25</t>
  </si>
  <si>
    <t>9,7</t>
  </si>
  <si>
    <t>5,8*1,1</t>
  </si>
  <si>
    <t>4,65*1,1</t>
  </si>
  <si>
    <t>5,0*1,1</t>
  </si>
  <si>
    <t>42</t>
  </si>
  <si>
    <t>592452662</t>
  </si>
  <si>
    <t>dlažba betonová zámková vibrolisovaná, povrch signální pro nevidomé, 20 x 10 x 8 cm barevná červená</t>
  </si>
  <si>
    <t>1536330401</t>
  </si>
  <si>
    <t>23,52*1,03</t>
  </si>
  <si>
    <t>43</t>
  </si>
  <si>
    <t>592453001</t>
  </si>
  <si>
    <t>dlažba betonová zámková vibrolisovaná tvar kost  20x16,5x8 cm, standardní povrch, barva okr</t>
  </si>
  <si>
    <t>507940420</t>
  </si>
  <si>
    <t>59,123*1,03</t>
  </si>
  <si>
    <t>Trubní vedení</t>
  </si>
  <si>
    <t>44</t>
  </si>
  <si>
    <t>871313121</t>
  </si>
  <si>
    <t>Montáž kanalizačního potrubí z plastů z tvrdého PVC těsněných gumovým kroužkem v otevřeném výkopu ve sklonu do 20 % DN 160</t>
  </si>
  <si>
    <t>1402774007</t>
  </si>
  <si>
    <t>2,0</t>
  </si>
  <si>
    <t>45</t>
  </si>
  <si>
    <t>28611131</t>
  </si>
  <si>
    <t>trubka kanalizační PVC DN 160x1000 mm SN4</t>
  </si>
  <si>
    <t>1242679279</t>
  </si>
  <si>
    <t>1,0*2*1,015</t>
  </si>
  <si>
    <t>46</t>
  </si>
  <si>
    <t>899331111</t>
  </si>
  <si>
    <t>Výšková úprava uličního vstupu nebo vpusti do 200 mm zvýšením poklopu</t>
  </si>
  <si>
    <t>1324848803</t>
  </si>
  <si>
    <t>47</t>
  </si>
  <si>
    <t>899431111</t>
  </si>
  <si>
    <t>Výšková úprava uličního vstupu nebo vpusti do 200 mm zvýšením krycího hrnce, šoupěte nebo hydrantu bez úpravy armatur</t>
  </si>
  <si>
    <t>367329542</t>
  </si>
  <si>
    <t>Ostatní konstrukce a práce-bourání</t>
  </si>
  <si>
    <t>48</t>
  </si>
  <si>
    <t>914111111</t>
  </si>
  <si>
    <t>Montáž svislé dopravní značky základní velikosti do 1 m2 objímkami na sloupky nebo konzoly</t>
  </si>
  <si>
    <t>-1243448789</t>
  </si>
  <si>
    <t>49</t>
  </si>
  <si>
    <t>404442345</t>
  </si>
  <si>
    <t>značka svislá FeZn - Retroreflexní tabule 75 x 75 cm se značkou IP6</t>
  </si>
  <si>
    <t>1851816674</t>
  </si>
  <si>
    <t>50</t>
  </si>
  <si>
    <t>915131111</t>
  </si>
  <si>
    <t>Vodorovné dopravní značení stříkané barvou přechody pro chodce, šipky, symboly bílé základní</t>
  </si>
  <si>
    <t>1953611202</t>
  </si>
  <si>
    <t>"v 7"</t>
  </si>
  <si>
    <t>3,0*0,5*5</t>
  </si>
  <si>
    <t>"v18"</t>
  </si>
  <si>
    <t>2,3*0,55*5</t>
  </si>
  <si>
    <t>2,3*0,3*6</t>
  </si>
  <si>
    <t>2,5*0,55*5</t>
  </si>
  <si>
    <t>2,5*0,3*6</t>
  </si>
  <si>
    <t>51</t>
  </si>
  <si>
    <t>915231112</t>
  </si>
  <si>
    <t>Vodorovné dopravní značení stříkaným plastem přechody pro chodce, šipky, symboly nápisy bílé retroreflexní</t>
  </si>
  <si>
    <t>605977907</t>
  </si>
  <si>
    <t>52</t>
  </si>
  <si>
    <t>915621111</t>
  </si>
  <si>
    <t>Předznačení pro vodorovné značení stříkané barvou nebo prováděné z nátěrových hmot plošné šipky, symboly, nápisy</t>
  </si>
  <si>
    <t>-374675339</t>
  </si>
  <si>
    <t>53</t>
  </si>
  <si>
    <t>916131215</t>
  </si>
  <si>
    <t>Osazení silničního obrubníku betonového se zřízením lože, s vyplněním a zatřením spár cementovou maltou stojatého s boční opěrou z betonu prostého tř. C 20/25 XF3, do lože z betonu tř. C 20/25 XF3 prostého</t>
  </si>
  <si>
    <t>-1516446362</t>
  </si>
  <si>
    <t>"vjezdy"</t>
  </si>
  <si>
    <t>3,9+5,7+5,4+5,25+6,0</t>
  </si>
  <si>
    <t>3,05+5,5+5,0+4,65+6,5</t>
  </si>
  <si>
    <t>"přechod-čelo"</t>
  </si>
  <si>
    <t>62,1+15,0+20,55</t>
  </si>
  <si>
    <t>54</t>
  </si>
  <si>
    <t>592170365</t>
  </si>
  <si>
    <t>obrubník betonový silniční přírodní 500x80x250mm</t>
  </si>
  <si>
    <t>967510575</t>
  </si>
  <si>
    <t>298*1,01</t>
  </si>
  <si>
    <t>55</t>
  </si>
  <si>
    <t>916231215</t>
  </si>
  <si>
    <t>Osazení chodníkového obrubníku betonového se zřízením lože, s vyplněním a zatřením spár cementovou maltou stojatého s boční opěrou z betonu prostého tř. C 20/25 XF3, do lože z betonu prostého téže značky</t>
  </si>
  <si>
    <t>-387524992</t>
  </si>
  <si>
    <t>"rovný"</t>
  </si>
  <si>
    <t>136,25-32,15</t>
  </si>
  <si>
    <t>67,25+98,85</t>
  </si>
  <si>
    <t>-59,0</t>
  </si>
  <si>
    <t>-10,0</t>
  </si>
  <si>
    <t>"nájezdový"</t>
  </si>
  <si>
    <t>3,9+5,7+5,4+5,8+6,0</t>
  </si>
  <si>
    <t>5,5+10,7+3,4+4,6+5,0+3,0</t>
  </si>
  <si>
    <t>"náběh levý"</t>
  </si>
  <si>
    <t>10,0</t>
  </si>
  <si>
    <t>"náběh pravý"</t>
  </si>
  <si>
    <t>56</t>
  </si>
  <si>
    <t>592175041</t>
  </si>
  <si>
    <t>obrubník silniční betonový chodníkový přírodní 100x15/12x25 cm</t>
  </si>
  <si>
    <t>2135770482</t>
  </si>
  <si>
    <t>192*1,01</t>
  </si>
  <si>
    <t>57</t>
  </si>
  <si>
    <t>592175101</t>
  </si>
  <si>
    <t>obrubník silniční betonový nájezdový 100x15x15 cm přírodní</t>
  </si>
  <si>
    <t>223823556</t>
  </si>
  <si>
    <t>59*1,01</t>
  </si>
  <si>
    <t>58</t>
  </si>
  <si>
    <t>592175052</t>
  </si>
  <si>
    <t>obrubník silniční betonový chodníkový přírodní 100x15/12x25/15 cm - náběhový levý v 25/15 cm</t>
  </si>
  <si>
    <t>-10697440</t>
  </si>
  <si>
    <t>59</t>
  </si>
  <si>
    <t>592175053</t>
  </si>
  <si>
    <t>obrubník silniční betonový chodníkový přírodní 100x15/12x15/25 cm - náběhový pravý v 15/25 cm</t>
  </si>
  <si>
    <t>-2133030674</t>
  </si>
  <si>
    <t>60</t>
  </si>
  <si>
    <t>916561111</t>
  </si>
  <si>
    <t>Osazení záhonového obrubníku betonového do lože z betonu C 20/25 XF3 s boční opěrou</t>
  </si>
  <si>
    <t>-901847688</t>
  </si>
  <si>
    <t>"okolo trávy"</t>
  </si>
  <si>
    <t>10,7+25,0+13,65+15,15+14,0</t>
  </si>
  <si>
    <t>21,25+6,9</t>
  </si>
  <si>
    <t>61</t>
  </si>
  <si>
    <t>592175121</t>
  </si>
  <si>
    <t>obrubník betonový sadový 50x5x20 cm přírodní</t>
  </si>
  <si>
    <t>429419284</t>
  </si>
  <si>
    <t>214*1,01</t>
  </si>
  <si>
    <t>62</t>
  </si>
  <si>
    <t>916991122</t>
  </si>
  <si>
    <t>Lože pod obrubníky, krajníky nebo obruby z dlažebních kostek z betonu prostého tř. C 20/25 XF3</t>
  </si>
  <si>
    <t>1924647585</t>
  </si>
  <si>
    <t>"sadový"</t>
  </si>
  <si>
    <t>106,65*0,15*0,1</t>
  </si>
  <si>
    <t>"silniční"</t>
  </si>
  <si>
    <t>148,6*0,2*0,1</t>
  </si>
  <si>
    <t>"chodník"</t>
  </si>
  <si>
    <t>270,2*0,25*0,1</t>
  </si>
  <si>
    <t>63</t>
  </si>
  <si>
    <t>919122133</t>
  </si>
  <si>
    <t xml:space="preserve">Těsnění dilatačních a pracovním spár zálivkou za tepla </t>
  </si>
  <si>
    <t>934388881</t>
  </si>
  <si>
    <t>1,2+0,6+0,4+0,4+0,4</t>
  </si>
  <si>
    <t>74,6+29,2+60,6+98,5</t>
  </si>
  <si>
    <t>64</t>
  </si>
  <si>
    <t>919731121</t>
  </si>
  <si>
    <t>Zarovnání styčné plochy podkladu nebo krytu podél vybourané části komunikace nebo zpevněné plochy živičné tl. do 50 mm</t>
  </si>
  <si>
    <t>1436083458</t>
  </si>
  <si>
    <t>65</t>
  </si>
  <si>
    <t>919735111</t>
  </si>
  <si>
    <t>Řezání stávajícího živičného krytu nebo podkladu hloubky do 50 mm</t>
  </si>
  <si>
    <t>101752215</t>
  </si>
  <si>
    <t>66</t>
  </si>
  <si>
    <t>919735112</t>
  </si>
  <si>
    <t>Řezání stávajícího živičného krytu nebo podkladu hloubky přes 50 do 100 mm</t>
  </si>
  <si>
    <t>2071103247</t>
  </si>
  <si>
    <t>67</t>
  </si>
  <si>
    <t>935113111</t>
  </si>
  <si>
    <t>Osazení odvodňovacího žlabu s krycím roštem polymerbetonového šířky do 200 mm</t>
  </si>
  <si>
    <t>1142222552</t>
  </si>
  <si>
    <t>3,9</t>
  </si>
  <si>
    <t>68</t>
  </si>
  <si>
    <t>592270001</t>
  </si>
  <si>
    <t>žlab odvodňovací z polymerbetonu vel.150  - 100 x 18,5 x 21 cm</t>
  </si>
  <si>
    <t>-59887208</t>
  </si>
  <si>
    <t>69</t>
  </si>
  <si>
    <t>592270251</t>
  </si>
  <si>
    <t>vpust žlabová vel. 150 - vpust v610 mm, 0,5m, odtok DN150</t>
  </si>
  <si>
    <t>-1721924133</t>
  </si>
  <si>
    <t>70</t>
  </si>
  <si>
    <t>592270271</t>
  </si>
  <si>
    <t>čelo plné na začátek a konec žlabu 150</t>
  </si>
  <si>
    <t>564084856</t>
  </si>
  <si>
    <t>71</t>
  </si>
  <si>
    <t>592270221</t>
  </si>
  <si>
    <t>rošt můstkový tvárná litina pro žlab vel. 150 - D400/E600</t>
  </si>
  <si>
    <t>854374314</t>
  </si>
  <si>
    <t>72</t>
  </si>
  <si>
    <t>966005311</t>
  </si>
  <si>
    <t>Rozebrání a odstranění silničního zábradlí a ocelových svodidel s přemístěním hmot na skládku na vzdálenost do 10 m nebo s naložením na dopravní prostředek, se zásypem jam po odstraněných sloupcích a s jeho zhutněním svodidla včetně sloupků, s jednou pásn</t>
  </si>
  <si>
    <t>1445031353</t>
  </si>
  <si>
    <t>Rozebrání a odstranění silničního zábradlí a ocelových svodidel s přemístěním hmot na skládku na vzdálenost do 10 m nebo s naložením na dopravní prostředek, se zásypem jam po odstraněných sloupcích a s jeho zhutněním svodidla včetně sloupků, s jednou pásnicí silničního</t>
  </si>
  <si>
    <t>997</t>
  </si>
  <si>
    <t>Přesun sutě</t>
  </si>
  <si>
    <t>73</t>
  </si>
  <si>
    <t>997013512</t>
  </si>
  <si>
    <t>Odvoz vybouraných hmot kovových konstrukcí na skládku k recyklaci do 1 km s naložením a se složením</t>
  </si>
  <si>
    <t>1972201985</t>
  </si>
  <si>
    <t>74</t>
  </si>
  <si>
    <t>997013519</t>
  </si>
  <si>
    <t>Příplatek k odvozu vybouraných hmot kovových konstrukcí na skládku k recyklaci ZKD 1 km přes 1 km</t>
  </si>
  <si>
    <t>1899780877</t>
  </si>
  <si>
    <t>0,235*14</t>
  </si>
  <si>
    <t>75</t>
  </si>
  <si>
    <t>997221551</t>
  </si>
  <si>
    <t>Vodorovná doprava suti bez naložení, ale se složením a s hrubým urovnáním ze sypkých materiálů, na vzdálenost do 1 km</t>
  </si>
  <si>
    <t>330188278</t>
  </si>
  <si>
    <t>9,122+23,664</t>
  </si>
  <si>
    <t>5,259+17,165+17,166</t>
  </si>
  <si>
    <t>14,289</t>
  </si>
  <si>
    <t>76</t>
  </si>
  <si>
    <t>997221559</t>
  </si>
  <si>
    <t>Vodorovná doprava suti bez naložení, ale se složením a s hrubým urovnáním Příplatek k ceně za každý další i započatý 1 km přes 1 km</t>
  </si>
  <si>
    <t>-1095964140</t>
  </si>
  <si>
    <t>86,665*14</t>
  </si>
  <si>
    <t>77</t>
  </si>
  <si>
    <t>997221815</t>
  </si>
  <si>
    <t>Poplatek za uložení stavebního odpadu na skládce (skládkovné) z prostého betonu zatříděného do Katalogu odpadů pod kódem 170 101</t>
  </si>
  <si>
    <t>32545297</t>
  </si>
  <si>
    <t>78</t>
  </si>
  <si>
    <t>997221845</t>
  </si>
  <si>
    <t>Poplatek za uložení stavebního odpadu na skládce (skládkovné) asfaltového bez obsahu dehtu zatříděného do Katalogu odpadů pod kódem 170 302</t>
  </si>
  <si>
    <t>-1770740355</t>
  </si>
  <si>
    <t>79</t>
  </si>
  <si>
    <t>997221855</t>
  </si>
  <si>
    <t>2096707618</t>
  </si>
  <si>
    <t>998</t>
  </si>
  <si>
    <t>Přesun hmot</t>
  </si>
  <si>
    <t>80</t>
  </si>
  <si>
    <t>998223011</t>
  </si>
  <si>
    <t>Přesun hmot pro pozemní komunikace s krytem dlážděným dopravní vzdálenost do 200 m jakékoliv délky objektu</t>
  </si>
  <si>
    <t>-155122852</t>
  </si>
  <si>
    <t>TUKL011-02 - SO101 – Komunikace a zpevněné plochy - neuznatelné náklady</t>
  </si>
  <si>
    <t xml:space="preserve">    5 - Komunikace pozemní</t>
  </si>
  <si>
    <t xml:space="preserve">    9 - Ostatní konstrukce a práce, bourání</t>
  </si>
  <si>
    <t>Odstranění podkladu z kameniva drceného tl 100 mm strojně pl do 50 m2</t>
  </si>
  <si>
    <t>-703527613</t>
  </si>
  <si>
    <t>101,36</t>
  </si>
  <si>
    <t>Odstranění podkladu živičného tl 50 mm strojně pl do 50 m2</t>
  </si>
  <si>
    <t>-329133117</t>
  </si>
  <si>
    <t>Frézování živičného krytu tl 50 mm pruh š 1 m pl do 500 m2 bez překážek v trase</t>
  </si>
  <si>
    <t>-1236868720</t>
  </si>
  <si>
    <t>14,70</t>
  </si>
  <si>
    <t>Frézování živičného krytu tl 100 mm pruh š 1 m pl do 500 m2 bez překážek v trase</t>
  </si>
  <si>
    <t>-1862533970</t>
  </si>
  <si>
    <t>Vytrhání obrub krajníků obrubníků stojatých</t>
  </si>
  <si>
    <t>1217774273</t>
  </si>
  <si>
    <t>9,3+31,4</t>
  </si>
  <si>
    <t>Odkopávky a prokopávky nezapažené pro silnice objemu do 100 m3 v hornině tř. 3</t>
  </si>
  <si>
    <t>82988416</t>
  </si>
  <si>
    <t>22,21</t>
  </si>
  <si>
    <t>Příplatek k odkopávkám a prokopávkám pro silnice v hornině tř. 3 za lepivost</t>
  </si>
  <si>
    <t>1689469419</t>
  </si>
  <si>
    <t>Hloubení rýh š do 600 mm v hornině tř. 3 objemu do 100 m3</t>
  </si>
  <si>
    <t>904637745</t>
  </si>
  <si>
    <t>6,7*0,4*0,4</t>
  </si>
  <si>
    <t>Příplatek za lepivost k hloubení rýh š do 600 mm v hornině tř. 3</t>
  </si>
  <si>
    <t>-157989955</t>
  </si>
  <si>
    <t>Hloubení šachet v hornině tř. 3 objemu do 100 m3</t>
  </si>
  <si>
    <t>2030976535</t>
  </si>
  <si>
    <t>"značka"</t>
  </si>
  <si>
    <t>0,05*1</t>
  </si>
  <si>
    <t>Příplatek za lepivost u hloubení šachet v hornině tř. 3</t>
  </si>
  <si>
    <t>983624963</t>
  </si>
  <si>
    <t>Svislé přemístění výkopku z horniny tř. 1 až 4 hl výkopu do 2,5 m</t>
  </si>
  <si>
    <t>933154434</t>
  </si>
  <si>
    <t>Vodorovné přemístění do 500 m výkopku/sypaniny z horniny tř. 1 až 4</t>
  </si>
  <si>
    <t>2028942096</t>
  </si>
  <si>
    <t>Vodorovné přemístění do 10000 m výkopku/sypaniny z horniny tř. 1 až 4</t>
  </si>
  <si>
    <t>-509011143</t>
  </si>
  <si>
    <t>0,05</t>
  </si>
  <si>
    <t>Příplatek k vodorovnému přemístění výkopku/sypaniny z horniny tř. 1 až 4 ZKD 1000 m přes 10000 m</t>
  </si>
  <si>
    <t>-601658046</t>
  </si>
  <si>
    <t>24,872*5</t>
  </si>
  <si>
    <t>Nakládání výkopku z hornin tř. 1 až 4 do 100 m3</t>
  </si>
  <si>
    <t>-1474180054</t>
  </si>
  <si>
    <t>Poplatek za uložení stavebního odpadu - zeminy a kameniva na skládce</t>
  </si>
  <si>
    <t>-865659276</t>
  </si>
  <si>
    <t>24,872*1,8</t>
  </si>
  <si>
    <t>Zásyp jam, šachet rýh nebo kolem objektů sypaninou se zhutněním</t>
  </si>
  <si>
    <t>232625780</t>
  </si>
  <si>
    <t>Obsypání potrubí ručně sypaninou bez prohození sítem, uloženou do 3 m</t>
  </si>
  <si>
    <t>-179657969</t>
  </si>
  <si>
    <t>1093140066</t>
  </si>
  <si>
    <t>181301102</t>
  </si>
  <si>
    <t>Rozprostření ornice tl vrstvy do 150 mm pl do 500 m2 v rovině nebo ve svahu do 1:5</t>
  </si>
  <si>
    <t>-852039592</t>
  </si>
  <si>
    <t>Rozprostření a urovnání ornice v rovině nebo ve svahu sklonu do 1:5 při souvislé ploše do 500 m2, tl. vrstvy přes 100 do 150 mm</t>
  </si>
  <si>
    <t>"od hospody k čelu"</t>
  </si>
  <si>
    <t>82,07</t>
  </si>
  <si>
    <t>103715008</t>
  </si>
  <si>
    <t>ornice tříděná zahradní</t>
  </si>
  <si>
    <t>1311512216</t>
  </si>
  <si>
    <t>82,07*0,1*1,03</t>
  </si>
  <si>
    <t>181411121</t>
  </si>
  <si>
    <t>Založení lučního trávníku výsevem plochy do 1000 m2 v rovině a ve svahu do 1:5</t>
  </si>
  <si>
    <t>-1984891343</t>
  </si>
  <si>
    <t>Založení trávníku na půdě předem připravené plochy do 1000 m2 výsevem včetně utažení lučního v rovině nebo na svahu do 1:5</t>
  </si>
  <si>
    <t>005724720</t>
  </si>
  <si>
    <t>osivo směs travní krajinná-rovinná</t>
  </si>
  <si>
    <t>kg</t>
  </si>
  <si>
    <t>-1496808617</t>
  </si>
  <si>
    <t>82,07*2,5*0,01*1,03</t>
  </si>
  <si>
    <t>Úprava pláně v hornině tř. 1 až 4 se zhutněním</t>
  </si>
  <si>
    <t>585357631</t>
  </si>
  <si>
    <t>"zatrav"</t>
  </si>
  <si>
    <t>180,138</t>
  </si>
  <si>
    <t>183403152</t>
  </si>
  <si>
    <t>Obdělání půdy vláčením v rovině a svahu do 1:5</t>
  </si>
  <si>
    <t>-1221949552</t>
  </si>
  <si>
    <t>Obdělání půdy vláčením v rovině nebo na svahu do 1:5</t>
  </si>
  <si>
    <t>183403153</t>
  </si>
  <si>
    <t>Obdělání půdy hrabáním v rovině a svahu do 1:5</t>
  </si>
  <si>
    <t>-1627104669</t>
  </si>
  <si>
    <t>Obdělání půdy hrabáním v rovině nebo na svahu do 1:5</t>
  </si>
  <si>
    <t>183403161</t>
  </si>
  <si>
    <t>Obdělání půdy válením v rovině a svahu do 1:5</t>
  </si>
  <si>
    <t>75853969</t>
  </si>
  <si>
    <t>Obdělání půdy válením v rovině nebo na svahu do 1:5</t>
  </si>
  <si>
    <t>184802111</t>
  </si>
  <si>
    <t>Chemické odplevelení před založením kultury nad 20 m2 postřikem na široko v rovině a svahu do 1:5</t>
  </si>
  <si>
    <t>1730576027</t>
  </si>
  <si>
    <t>Chemické odplevelení půdy před založením kultury, trávníku nebo zpevněných ploch o výměře jednotlivě přes 20 m2 v rovině nebo na svahu do 1:5 postřikem na široko</t>
  </si>
  <si>
    <t>185803111</t>
  </si>
  <si>
    <t>Ošetření trávníku shrabáním v rovině a svahu do 1:5</t>
  </si>
  <si>
    <t>459810784</t>
  </si>
  <si>
    <t>Ošetření trávníku jednorázové v rovině nebo na svahu do 1:5</t>
  </si>
  <si>
    <t>-694247302</t>
  </si>
  <si>
    <t>Zřízení opláštění žeber nebo trativodů geotextilií v rýze nebo zářezu sklonu do 1:2</t>
  </si>
  <si>
    <t>-1777385691</t>
  </si>
  <si>
    <t>1727193063</t>
  </si>
  <si>
    <t>Lože pod potrubí otevřený výkop z kameniva drobného těženého</t>
  </si>
  <si>
    <t>964010428</t>
  </si>
  <si>
    <t>Komunikace pozemní</t>
  </si>
  <si>
    <t>Podklad ze štěrkodrtě ŠD tl 200 mm</t>
  </si>
  <si>
    <t>-632627986</t>
  </si>
  <si>
    <t>Asfaltový beton vrstva podkladní ACP 16 (obalované kamenivo OKS) tl 60 mm š do 3 m</t>
  </si>
  <si>
    <t>165649067</t>
  </si>
  <si>
    <t>6,70</t>
  </si>
  <si>
    <t>Postřik živičný spojovací ze silniční emulze v množství 0,40 kg/m2</t>
  </si>
  <si>
    <t>1813737673</t>
  </si>
  <si>
    <t>16,0*0,5</t>
  </si>
  <si>
    <t>16,0</t>
  </si>
  <si>
    <t>Asfaltový beton vrstva obrusná ACO 11 (ABS) tř. I tl 40 mm š do 3 m z nemodifikovaného asfaltu</t>
  </si>
  <si>
    <t>-857743922</t>
  </si>
  <si>
    <t>13,40</t>
  </si>
  <si>
    <t>Kladení zámkové dlažby komunikací pro pěší tl 60 mm skupiny A pl do 50 m2</t>
  </si>
  <si>
    <t>-1604654892</t>
  </si>
  <si>
    <t>1,31</t>
  </si>
  <si>
    <t>17,25</t>
  </si>
  <si>
    <t>999058767</t>
  </si>
  <si>
    <t>1,31*1,03</t>
  </si>
  <si>
    <t>-1938654702</t>
  </si>
  <si>
    <t>17,25*1,03</t>
  </si>
  <si>
    <t>Kladení zámkové dlažby komunikací pro pěší tl 80 mm skupiny A pl do 50 m2</t>
  </si>
  <si>
    <t>-863494280</t>
  </si>
  <si>
    <t>0,845</t>
  </si>
  <si>
    <t>112,285</t>
  </si>
  <si>
    <t>-1719958550</t>
  </si>
  <si>
    <t>0,845*1,03</t>
  </si>
  <si>
    <t>1427281709</t>
  </si>
  <si>
    <t>112,285*1,03</t>
  </si>
  <si>
    <t>Montáž kanalizačního potrubí z PVC těsněné gumovým kroužkem otevřený výkop sklon do 20 % DN 160</t>
  </si>
  <si>
    <t>-957289074</t>
  </si>
  <si>
    <t>-359472074</t>
  </si>
  <si>
    <t>899231111</t>
  </si>
  <si>
    <t>Výšková úprava uličního vstupu nebo vpusti do 200 mm zvýšením mříže</t>
  </si>
  <si>
    <t>1615428691</t>
  </si>
  <si>
    <t>Výšková úprava uličního vstupu nebo vpusti do 200 mm zvýšením krycího hrnce, šoupěte nebo hydrantu</t>
  </si>
  <si>
    <t>-1162447996</t>
  </si>
  <si>
    <t>Ostatní konstrukce a práce, bourání</t>
  </si>
  <si>
    <t>255442078</t>
  </si>
  <si>
    <t>31,80</t>
  </si>
  <si>
    <t>59217036</t>
  </si>
  <si>
    <t>obrubník betonový parkový přírodní 500x80x250mm</t>
  </si>
  <si>
    <t>-2123964094</t>
  </si>
  <si>
    <t>31,8*1,01 'Přepočtené koeficientem množství</t>
  </si>
  <si>
    <t>2071925339</t>
  </si>
  <si>
    <t>17,40</t>
  </si>
  <si>
    <t>13,20</t>
  </si>
  <si>
    <t>1005532914</t>
  </si>
  <si>
    <t>17,40*1,01</t>
  </si>
  <si>
    <t>96244431</t>
  </si>
  <si>
    <t>13,2*1,01</t>
  </si>
  <si>
    <t>-1356987479</t>
  </si>
  <si>
    <t>10,00</t>
  </si>
  <si>
    <t>-1079977683</t>
  </si>
  <si>
    <t>10,00*2*1,01</t>
  </si>
  <si>
    <t>408256050</t>
  </si>
  <si>
    <t>50,9*0,15*0,1</t>
  </si>
  <si>
    <t>43,5*0,2*0,1</t>
  </si>
  <si>
    <t>75,4*0,25*0,1</t>
  </si>
  <si>
    <t>-2146528253</t>
  </si>
  <si>
    <t>0,4</t>
  </si>
  <si>
    <t>32,1</t>
  </si>
  <si>
    <t>Zarovnání styčné plochy podkladu nebo krytu živičného tl do 50 mm</t>
  </si>
  <si>
    <t>878038439</t>
  </si>
  <si>
    <t>919731122</t>
  </si>
  <si>
    <t>Zarovnání styčné plochy podkladu nebo krytu živičného tl do 100 mm</t>
  </si>
  <si>
    <t>1575073120</t>
  </si>
  <si>
    <t>Zarovnání styčné plochy podkladu nebo krytu podél vybourané části komunikace nebo zpevněné plochy živičné tl. přes 50 do 100 mm</t>
  </si>
  <si>
    <t>Řezání stávajícího živičného krytu hl do 50 mm</t>
  </si>
  <si>
    <t>-1165121587</t>
  </si>
  <si>
    <t>Řezání stávajícího živičného krytu hl do 100 mm</t>
  </si>
  <si>
    <t>-2081039382</t>
  </si>
  <si>
    <t>39,9</t>
  </si>
  <si>
    <t>Osazení odvodňovacího polymerbetonového žlabu s krycím roštem šířky do 200 mm</t>
  </si>
  <si>
    <t>-1785706995</t>
  </si>
  <si>
    <t>6,3</t>
  </si>
  <si>
    <t>1542010008</t>
  </si>
  <si>
    <t>-1630555964</t>
  </si>
  <si>
    <t>-1338125010</t>
  </si>
  <si>
    <t>1172002466</t>
  </si>
  <si>
    <t>Vodorovná doprava suti ze sypkých materiálů do 1 km</t>
  </si>
  <si>
    <t>-855176846</t>
  </si>
  <si>
    <t>Příplatek ZKD 1 km u vodorovné dopravy suti ze sypkých materiálů</t>
  </si>
  <si>
    <t>-1882082166</t>
  </si>
  <si>
    <t>41,153*14 'Přepočtené koeficientem množství</t>
  </si>
  <si>
    <t>Poplatek za uložení na skládce (skládkovné) stavebního odpadu betonového kód odpadu 170 101</t>
  </si>
  <si>
    <t>1278350470</t>
  </si>
  <si>
    <t>8,344</t>
  </si>
  <si>
    <t>Poplatek za uložení na skládce (skládkovné) odpadu asfaltového bez dehtu kód odpadu 170 302</t>
  </si>
  <si>
    <t>-515719427</t>
  </si>
  <si>
    <t>9,933+1,882+3,763</t>
  </si>
  <si>
    <t>Poplatek za uložení na skládce (skládkovné) zeminy a kameniva kód odpadu 170 504</t>
  </si>
  <si>
    <t>-1404201944</t>
  </si>
  <si>
    <t>17,231</t>
  </si>
  <si>
    <t>Přesun hmot pro pozemní komunikace s krytem dlážděným</t>
  </si>
  <si>
    <t>-824752040</t>
  </si>
  <si>
    <t>TUKL011-03 - SO301 – Kanalizace, zatrubnění příkopu - uznatelné náklady</t>
  </si>
  <si>
    <t>Milena Kubinová,projektová kancelář,Brandýs n. L.</t>
  </si>
  <si>
    <t>113107422</t>
  </si>
  <si>
    <t>Odstranění podkladů nebo krytů při překopech inženýrských sítí s přemístěním hmot na skládku ve vzdálenosti do 3 m nebo s naložením na dopravní prostředek strojně plochy jednotlivě do 15 m2 z kameniva hrubého drceného, o tl. vrstvy přes 100 do 200 mm</t>
  </si>
  <si>
    <t>-289844639</t>
  </si>
  <si>
    <t>"vpust 1,2"</t>
  </si>
  <si>
    <t>4,2*0,9</t>
  </si>
  <si>
    <t>3,7*0,9</t>
  </si>
  <si>
    <t>1367816423</t>
  </si>
  <si>
    <t>4,2*1,9</t>
  </si>
  <si>
    <t>3,7*1,9</t>
  </si>
  <si>
    <t>-1005931572</t>
  </si>
  <si>
    <t>4,2*1,4</t>
  </si>
  <si>
    <t>3,7*1,4</t>
  </si>
  <si>
    <t>132201201</t>
  </si>
  <si>
    <t>Hloubení zapažených i nezapažených rýh šířky přes 600 do 2 000 mm s urovnáním dna do předepsaného profilu a spádu v hornině tř. 3 do 100 m3</t>
  </si>
  <si>
    <t>-1508090260</t>
  </si>
  <si>
    <t>"beton potrubí"</t>
  </si>
  <si>
    <t>55,8*(0,7+0,85)/2*0,15</t>
  </si>
  <si>
    <t>5,0*0,1*0,7</t>
  </si>
  <si>
    <t>6,5*0,7*0,4</t>
  </si>
  <si>
    <t>132201209</t>
  </si>
  <si>
    <t>Hloubení zapažených i nezapažených rýh šířky přes 600 do 2 000 mm s urovnáním dna do předepsaného profilu a spádu v hornině tř. 3 Příplatek k cenám za lepivost horniny tř. 3</t>
  </si>
  <si>
    <t>1938942172</t>
  </si>
  <si>
    <t>132251009</t>
  </si>
  <si>
    <t>Hloubení rýh šířky přes 600 do 2 000 mm při překopech inženýrských sítí strojně objemu do 15 m3 zapažených nebo nezapažených s urovnáním dna do předepsaného profilu a spádu Příplatek k cenám za lepivost horniny tř. 3</t>
  </si>
  <si>
    <t>54642370</t>
  </si>
  <si>
    <t>132251011</t>
  </si>
  <si>
    <t>Hloubení rýh šířky přes 600 do 2 000 mm při překopech inženýrských sítí strojně objemu do 15 m3 zapažených nebo nezapažených s urovnáním dna do předepsaného profilu a spádu v hornině tř. 3</t>
  </si>
  <si>
    <t>1056027798</t>
  </si>
  <si>
    <t>"dn 200"</t>
  </si>
  <si>
    <t>5,1*0,9*(1,7+2,1)/2</t>
  </si>
  <si>
    <t>4,6*0,9*(1,7+2,1)/2</t>
  </si>
  <si>
    <t>2,2*0,9*(1,7+2,1)/2</t>
  </si>
  <si>
    <t>1,9*0,9*(1,7+2,1)/2</t>
  </si>
  <si>
    <t>2,4*0,9*(1,7+2,1)/2</t>
  </si>
  <si>
    <t>151102101</t>
  </si>
  <si>
    <t>Zřízení pažení a rozepření stěn rýh při překopech inženýrských sítí plochy do 20 m2 pro jakoukoliv mezerovitost příložné, hloubky do 2 m</t>
  </si>
  <si>
    <t>-873630645</t>
  </si>
  <si>
    <t>(5,1+0,9)*2*(1,7+2,1)/2</t>
  </si>
  <si>
    <t>(4,6+0,9)*2*(1,7+2,1)/2</t>
  </si>
  <si>
    <t>(2,2+0,9)*2*(1,7+2,1)/2</t>
  </si>
  <si>
    <t>(1,9+0,9)*2*(1,7+2,1)/2</t>
  </si>
  <si>
    <t>(2,4+0,9)*2*(1,7+2,1)/2</t>
  </si>
  <si>
    <t>151102111</t>
  </si>
  <si>
    <t>Odstranění pažení a rozepření stěn rýh při překopech inženýrských sítí plochy do 20 m2 s uložením materiálu na vzdálenost do 3 m od kraje výkopu příložné, hloubky do 2 m</t>
  </si>
  <si>
    <t>1017821318</t>
  </si>
  <si>
    <t>-276076881</t>
  </si>
  <si>
    <t>"mezideponie zásyp"</t>
  </si>
  <si>
    <t>22,408+22,408</t>
  </si>
  <si>
    <t>-482168062</t>
  </si>
  <si>
    <t>8,657</t>
  </si>
  <si>
    <t>"vpusti dn 200"</t>
  </si>
  <si>
    <t>30,951</t>
  </si>
  <si>
    <t>-22,408</t>
  </si>
  <si>
    <t>1045090058</t>
  </si>
  <si>
    <t>17,2*5</t>
  </si>
  <si>
    <t>1030554800</t>
  </si>
  <si>
    <t>22,408</t>
  </si>
  <si>
    <t>355919003</t>
  </si>
  <si>
    <t>17,2*1,8</t>
  </si>
  <si>
    <t>174102101</t>
  </si>
  <si>
    <t>Zásyp sypaninou z jakékoliv horniny při překopech inženýrských sítí objemu do 30 m3 s uložením výkopku ve vrstvách se zhutněním jam, šachet, rýh nebo kolem objektů v těchto vykopávkách</t>
  </si>
  <si>
    <t>616123637</t>
  </si>
  <si>
    <t>"vpusti"</t>
  </si>
  <si>
    <t>-1,143</t>
  </si>
  <si>
    <t>-0,578</t>
  </si>
  <si>
    <t>-0,867</t>
  </si>
  <si>
    <t>-4,572</t>
  </si>
  <si>
    <t>-3,14*0,225*0,225*1,45*6</t>
  </si>
  <si>
    <t>175102101</t>
  </si>
  <si>
    <t>Obsypání potrubí při překopech inženýrských sítí objemu do 10 m3 sypaninou z vhodných hornin tř. 1 až 4 nebo materiálem připraveným podél výkopu ve vzdálenosti do 3 m od jeho kraje, pro jakoukoliv hloubku výkopu a míru zhutnění bez prohození sypaniny síte</t>
  </si>
  <si>
    <t>495629599</t>
  </si>
  <si>
    <t>Obsypání potrubí při překopech inženýrských sítí objemu do 10 m3 sypaninou z vhodných hornin tř. 1 až 4 nebo materiálem připraveným podél výkopu ve vzdálenosti do 3 m od jeho kraje, pro jakoukoliv hloubku výkopu a míru zhutnění bez prohození sypaniny sítem</t>
  </si>
  <si>
    <t>(4,2+3,7+1,3+1,0+1,0+1,5)*0,9*0,40</t>
  </si>
  <si>
    <t>-(4,2+3,7+1,3+1,0+1,0+1,5)*3,46*0,01</t>
  </si>
  <si>
    <t>2039611484</t>
  </si>
  <si>
    <t>4,133*1,89</t>
  </si>
  <si>
    <t>175151101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</si>
  <si>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</si>
  <si>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-606049440</t>
  </si>
  <si>
    <t>"šd zatrub"</t>
  </si>
  <si>
    <t>(67,1-5,0-6,5)*0,358</t>
  </si>
  <si>
    <t>"dn 160"</t>
  </si>
  <si>
    <t>(1,5+1,5)*0,8*0,35</t>
  </si>
  <si>
    <t>58344171</t>
  </si>
  <si>
    <t>štěrkodrť frakce 0/32</t>
  </si>
  <si>
    <t>745962575</t>
  </si>
  <si>
    <t>19,905*1,89</t>
  </si>
  <si>
    <t>-362858906</t>
  </si>
  <si>
    <t>0,84*1,89</t>
  </si>
  <si>
    <t>1689249390</t>
  </si>
  <si>
    <t>(1,5+1,5)*0,8*0,1</t>
  </si>
  <si>
    <t>(4,2+3,7+1,3+1,0+1,0+1,5)*0,9*0,1</t>
  </si>
  <si>
    <t>451573111</t>
  </si>
  <si>
    <t>Lože pod potrubí, stoky a drobné objekty v otevřeném výkopu z písku a štěrkopísku do 63 mm</t>
  </si>
  <si>
    <t>830196347</t>
  </si>
  <si>
    <t>"podklad potrubí"</t>
  </si>
  <si>
    <t>5,0*0,7*0,1</t>
  </si>
  <si>
    <t>6,5*0,7*0,1</t>
  </si>
  <si>
    <t>(67,1-5,0-6,5)*(0,7+0,85)/2*0,15</t>
  </si>
  <si>
    <t>"podklad propustek"</t>
  </si>
  <si>
    <t>5,0*0,7*0,3</t>
  </si>
  <si>
    <t>6,5*0,7*0,3</t>
  </si>
  <si>
    <t>0,85*0,85*0,1*8</t>
  </si>
  <si>
    <t>452311131</t>
  </si>
  <si>
    <t>Podkladní a zajišťovací konstrukce z betonu prostého v otevřeném výkopu desky pod potrubí, stoky a drobné objekty z betonu tř. C 12/15</t>
  </si>
  <si>
    <t>58149109</t>
  </si>
  <si>
    <t>0,85*0,85*0,15*8</t>
  </si>
  <si>
    <t>566901133</t>
  </si>
  <si>
    <t>Vyspravení podkladu po překopech inženýrských sítí plochy do 15 m2 s rozprostřením a zhutněním štěrkodrtí tl. 200 mm</t>
  </si>
  <si>
    <t>4677760</t>
  </si>
  <si>
    <t>566901161</t>
  </si>
  <si>
    <t>Vyspravení podkladu po překopech inženýrských sítí plochy do 15 m2 s rozprostřením a zhutněním obalovaným kamenivem ACP (OK) tl. 100 mm</t>
  </si>
  <si>
    <t>-562032361</t>
  </si>
  <si>
    <t>566901172</t>
  </si>
  <si>
    <t>Vyspravení podkladu po překopech inženýrských sítí plochy do 15 m2 s rozprostřením a zhutněním směsí zpevněnou cementem SC C 20/25 (PB I) tl. 150 mm</t>
  </si>
  <si>
    <t>1729018417</t>
  </si>
  <si>
    <t>572340111</t>
  </si>
  <si>
    <t>Vyspravení krytu komunikací po překopech inženýrských sítí plochy do 15 m2 asfaltovým betonem ACO (AB), po zhutnění tl. přes 30 do 50 mm</t>
  </si>
  <si>
    <t>-1477259912</t>
  </si>
  <si>
    <t>822422111</t>
  </si>
  <si>
    <t>Montáž potrubí z trub železobetonových hrdlových v otevřeném výkopu ve sklonu do 20 % s integrovaným těsněním DN 500</t>
  </si>
  <si>
    <t>2083979888</t>
  </si>
  <si>
    <t>592220245</t>
  </si>
  <si>
    <t>trouba hrdlová přímá železobet. s integrovaným těsněním  50 x 250 x 8,5 cm</t>
  </si>
  <si>
    <t>-1496714053</t>
  </si>
  <si>
    <t>837425122</t>
  </si>
  <si>
    <t>Výřez a montáž odbočné tvarovky na betonovém potrubí DN 500</t>
  </si>
  <si>
    <t>514622387</t>
  </si>
  <si>
    <t>286115405</t>
  </si>
  <si>
    <t>Odbočka 500 x 160, otvor 200 mm, pro vnitřní rozměr potrubí 470-513mm, šířka stěny max. 31,8mm, s kul. kloubem 0-11°</t>
  </si>
  <si>
    <t>202412204</t>
  </si>
  <si>
    <t>837425123</t>
  </si>
  <si>
    <t>Výřez a montáž odbočné tvarovky na betonovém potrubí DN 1000</t>
  </si>
  <si>
    <t>-482394323</t>
  </si>
  <si>
    <t>"napojení do šachty"</t>
  </si>
  <si>
    <t>286115475</t>
  </si>
  <si>
    <t>Odbočka 1000 x 200, otvor 200 mm, pro vnitřní rozměr potrubí 700-2000 mm, šířka stěny max. 100mm, s kul. kloubem 0-11°</t>
  </si>
  <si>
    <t>-1200350254</t>
  </si>
  <si>
    <t>-1785869640</t>
  </si>
  <si>
    <t>1,5+1,5</t>
  </si>
  <si>
    <t>286111301</t>
  </si>
  <si>
    <t>trubka kanalizační PVC DN 160x500 mm SN4</t>
  </si>
  <si>
    <t>-2014833900</t>
  </si>
  <si>
    <t>286111311</t>
  </si>
  <si>
    <t>1040756526</t>
  </si>
  <si>
    <t>871353121</t>
  </si>
  <si>
    <t>Montáž kanalizačního potrubí z plastů z tvrdého PVC těsněných gumovým kroužkem v otevřeném výkopu ve sklonu do 20 % DN 200</t>
  </si>
  <si>
    <t>-1763971842</t>
  </si>
  <si>
    <t>4,2+3,7+1,3+1,0+1,0+1,5</t>
  </si>
  <si>
    <t>286111351</t>
  </si>
  <si>
    <t>trubka kanalizační PVC DN 200x500 mm SN4</t>
  </si>
  <si>
    <t>-1579803570</t>
  </si>
  <si>
    <t>286111361</t>
  </si>
  <si>
    <t>trubka kanalizační PVC DN 200x1000 mm SN4</t>
  </si>
  <si>
    <t>938815509</t>
  </si>
  <si>
    <t>286111371</t>
  </si>
  <si>
    <t>trubka kanalizační PVC DN 200x2000 mm SN4</t>
  </si>
  <si>
    <t>-970839794</t>
  </si>
  <si>
    <t>877315211</t>
  </si>
  <si>
    <t>Montáž tvarovek na kanalizačním potrubí z trub z plastu z tvrdého PVC nebo z polypropylenu v otevřeném výkopu jednoosých DN 160</t>
  </si>
  <si>
    <t>215247499</t>
  </si>
  <si>
    <t>28611359</t>
  </si>
  <si>
    <t>koleno kanalizace PVC KG 160x15°</t>
  </si>
  <si>
    <t>-1112980223</t>
  </si>
  <si>
    <t>877355211</t>
  </si>
  <si>
    <t>Montáž tvarovek na kanalizačním potrubí z trub z plastu z tvrdého PVC nebo z polypropylenu v otevřeném výkopu jednoosých DN 200</t>
  </si>
  <si>
    <t>789939606</t>
  </si>
  <si>
    <t>28611365</t>
  </si>
  <si>
    <t>koleno kanalizace PVC KG 200x30°</t>
  </si>
  <si>
    <t>-1802253680</t>
  </si>
  <si>
    <t>28611364</t>
  </si>
  <si>
    <t>koleno kanalizace PVC KG 200x15°</t>
  </si>
  <si>
    <t>-1778038342</t>
  </si>
  <si>
    <t>877375122</t>
  </si>
  <si>
    <t>Montáž nalepovací odbočné tvarovky na potrubí z kanalizačních trub z PVC DN 300</t>
  </si>
  <si>
    <t>-1400337214</t>
  </si>
  <si>
    <t>286115406</t>
  </si>
  <si>
    <t>Odbočka kolmá 300 x 200, otvor 200 mm, na potrubí PVC DN 300m</t>
  </si>
  <si>
    <t>2010798845</t>
  </si>
  <si>
    <t>895941111</t>
  </si>
  <si>
    <t>Zřízení vpusti kanalizační uliční z betonových dílců typ UV-50 normální</t>
  </si>
  <si>
    <t>-1266410732</t>
  </si>
  <si>
    <t>592238575</t>
  </si>
  <si>
    <t>skruž betonová pro uliční vpusť horní 450/295/5b, 45x29,5x5 cm</t>
  </si>
  <si>
    <t>-1420041219</t>
  </si>
  <si>
    <t>592238525</t>
  </si>
  <si>
    <t>dno betonové pro uliční vpusť s výtokovým otvorem 450/330/1a 45x33x5 cm PVC DN 200</t>
  </si>
  <si>
    <t>1568234690</t>
  </si>
  <si>
    <t>592238585</t>
  </si>
  <si>
    <t xml:space="preserve">skruž betonová pro uliční vpusť středová 450/570/6d, 45x57x5 cm </t>
  </si>
  <si>
    <t>-1104603869</t>
  </si>
  <si>
    <t>592238645</t>
  </si>
  <si>
    <t>prstenec betonový pro uliční vpusť vyrovnávací 390/60/10a, 39x6x13 cm</t>
  </si>
  <si>
    <t>-1360409982</t>
  </si>
  <si>
    <t>895941411</t>
  </si>
  <si>
    <t>Zřízení vpusti kanalizační uliční litinové podélné</t>
  </si>
  <si>
    <t>-1610199780</t>
  </si>
  <si>
    <t>552423225</t>
  </si>
  <si>
    <t>podélná litinová vpusť s plochou vtokovou mříží</t>
  </si>
  <si>
    <t>-963768824</t>
  </si>
  <si>
    <t>899204112</t>
  </si>
  <si>
    <t>Osazení mříží litinových včetně rámů a košů na bahno pro třídu zatížení D400, E600</t>
  </si>
  <si>
    <t>1793306022</t>
  </si>
  <si>
    <t>552423201</t>
  </si>
  <si>
    <t>mříž vtoková litinová plochá D 400 vel. 500x500mm</t>
  </si>
  <si>
    <t>1207236813</t>
  </si>
  <si>
    <t>592238744</t>
  </si>
  <si>
    <t>koš vysoký pro uliční vpusti, žárově zinkovaný plech,pro rám 500/500</t>
  </si>
  <si>
    <t>1122320995</t>
  </si>
  <si>
    <t>899204211</t>
  </si>
  <si>
    <t>Demontáž mříží litinových včetně rámů, hmotnosti jednotlivě přes 150 Kg</t>
  </si>
  <si>
    <t>-2006697568</t>
  </si>
  <si>
    <t>1863568105</t>
  </si>
  <si>
    <t>4,2+1,9+4,2</t>
  </si>
  <si>
    <t>3,7+1,9+3,7</t>
  </si>
  <si>
    <t>919411111</t>
  </si>
  <si>
    <t>Čelo propustku včetně římsy z betonu prostého bez zvláštních nároků na prostředí, pro propustek z trub DN 300 až 500 mm</t>
  </si>
  <si>
    <t>-959877877</t>
  </si>
  <si>
    <t>919535555</t>
  </si>
  <si>
    <t>Obetonování trubního propustku betonem prostým bez zvýšených nároků na prostředí tř. C 12/15</t>
  </si>
  <si>
    <t>100180848</t>
  </si>
  <si>
    <t>5,0*0,89</t>
  </si>
  <si>
    <t>6,5*0,389</t>
  </si>
  <si>
    <t>-712536632</t>
  </si>
  <si>
    <t>525496511</t>
  </si>
  <si>
    <t>628416754</t>
  </si>
  <si>
    <t>4,2+1,4+4,2</t>
  </si>
  <si>
    <t>3,7+1,4+3,7</t>
  </si>
  <si>
    <t>938902111</t>
  </si>
  <si>
    <t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</t>
  </si>
  <si>
    <t>1259840345</t>
  </si>
  <si>
    <t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nebo zpevněných objemu nánosu do 0,15 m3/m</t>
  </si>
  <si>
    <t>"zatrb odstranění trav"</t>
  </si>
  <si>
    <t>67,1</t>
  </si>
  <si>
    <t>-4,7-5,4</t>
  </si>
  <si>
    <t>938902152</t>
  </si>
  <si>
    <t>Čištění příkopů komunikací s odstraněním travnatého porostu nebo nánosu s naložením na dopravní prostředek nebo s přemístěním na hromady na vzdálenost do 20 m strojně příkopovou frézou při šířce dna přes 400 mm</t>
  </si>
  <si>
    <t>-1786091750</t>
  </si>
  <si>
    <t>958315124</t>
  </si>
  <si>
    <t xml:space="preserve">Bourání šachet nebo vpustí z prostého betonu </t>
  </si>
  <si>
    <t>-1875952189</t>
  </si>
  <si>
    <t>0,111*3</t>
  </si>
  <si>
    <t>966008112</t>
  </si>
  <si>
    <t>Bourání trubního propustku s odklizením a uložením vybouraného materiálu na skládku na vzdálenost do 3 m nebo s naložením na dopravní prostředek z trub DN přes 300 do 500 mm</t>
  </si>
  <si>
    <t>896802376</t>
  </si>
  <si>
    <t>4,7+9,0</t>
  </si>
  <si>
    <t>-1041507948</t>
  </si>
  <si>
    <t>0,45</t>
  </si>
  <si>
    <t>-1573261278</t>
  </si>
  <si>
    <t>0,45*14</t>
  </si>
  <si>
    <t>2063441126</t>
  </si>
  <si>
    <t>14,159+4,752+18,649</t>
  </si>
  <si>
    <t>-1205656596</t>
  </si>
  <si>
    <t>37,56*14</t>
  </si>
  <si>
    <t>1876580868</t>
  </si>
  <si>
    <t>0,733+13,426</t>
  </si>
  <si>
    <t>-1732134985</t>
  </si>
  <si>
    <t>1,921+2,831</t>
  </si>
  <si>
    <t>553519948</t>
  </si>
  <si>
    <t>2,062+5,529+11,058</t>
  </si>
  <si>
    <t>998274101</t>
  </si>
  <si>
    <t>Přesun hmot pro trubní vedení hloubené z trub betonových nebo železobetonových pro vodovody nebo kanalizace v otevřeném výkopu dopravní vzdálenost do 15 m</t>
  </si>
  <si>
    <t>854606070</t>
  </si>
  <si>
    <t>TUKL011-04 - SO401 – Veřejné osvětlení - uznatelné náklady</t>
  </si>
  <si>
    <t>OP Electric s.r.o., Mníšek pod Brdy</t>
  </si>
  <si>
    <t>M - Práce a dodávky M</t>
  </si>
  <si>
    <t xml:space="preserve">    21-M - Elektromontáže</t>
  </si>
  <si>
    <t xml:space="preserve">    46-M - Zemní práce při extr.mont.pracích</t>
  </si>
  <si>
    <t>-1434511662</t>
  </si>
  <si>
    <t>5,6*0,4</t>
  </si>
  <si>
    <t>-1236374519</t>
  </si>
  <si>
    <t>5,6*1,4</t>
  </si>
  <si>
    <t>-656513083</t>
  </si>
  <si>
    <t>5,6*0,9</t>
  </si>
  <si>
    <t>-286812560</t>
  </si>
  <si>
    <t>306698783</t>
  </si>
  <si>
    <t>1724928650</t>
  </si>
  <si>
    <t>-1377984215</t>
  </si>
  <si>
    <t>1973614050</t>
  </si>
  <si>
    <t>5,6*2</t>
  </si>
  <si>
    <t>-1511318633</t>
  </si>
  <si>
    <t>-793340473</t>
  </si>
  <si>
    <t>540080630</t>
  </si>
  <si>
    <t>-1763483625</t>
  </si>
  <si>
    <t>-1914700394</t>
  </si>
  <si>
    <t>2,943*14</t>
  </si>
  <si>
    <t>-1128598753</t>
  </si>
  <si>
    <t>-1123887335</t>
  </si>
  <si>
    <t>998225111</t>
  </si>
  <si>
    <t>Přesun hmot pro komunikace s krytem z kameniva, monolitickým betonovým nebo živičným dopravní vzdálenost do 200 m jakékoliv délky objektu</t>
  </si>
  <si>
    <t>1511769730</t>
  </si>
  <si>
    <t>Práce a dodávky M</t>
  </si>
  <si>
    <t>21-M</t>
  </si>
  <si>
    <t>Elektromontáže</t>
  </si>
  <si>
    <t>210100001</t>
  </si>
  <si>
    <t>Ukončení vodičů izolovaných s označením a zapojením v rozváděči nebo na přístroji průřezu žíly do 2,5 mm2</t>
  </si>
  <si>
    <t>-712801058</t>
  </si>
  <si>
    <t>210100014</t>
  </si>
  <si>
    <t>Ukončení vodičů izolovaných s označením a zapojením v rozváděči nebo na přístroji průřezu žíly do 10 mm2</t>
  </si>
  <si>
    <t>-1221761974</t>
  </si>
  <si>
    <t>210100173</t>
  </si>
  <si>
    <t>Ukončení kabelů smršťovací záklopkou nebo páskou se zapojením bez letování počtu a průřezu žil do 3 x 1,5 až 4 mm2</t>
  </si>
  <si>
    <t>-14394235</t>
  </si>
  <si>
    <t>210100251</t>
  </si>
  <si>
    <t>Ukončení kabelů smršťovací záklopkou nebo páskou se zapojením bez letování počtu a průřezu žil do 4 x 10 mm2</t>
  </si>
  <si>
    <t>-941944096</t>
  </si>
  <si>
    <t>210202013</t>
  </si>
  <si>
    <t>Montáž svítidel výbojkových se zapojením vodičů průmyslových nebo venkovních na výložník</t>
  </si>
  <si>
    <t>1630387137</t>
  </si>
  <si>
    <t>348444523</t>
  </si>
  <si>
    <t>LED svítidlo venkovní pro veřejné osvětlení 48 LED/CW/500 mA/75 W</t>
  </si>
  <si>
    <t>128</t>
  </si>
  <si>
    <t>665367342</t>
  </si>
  <si>
    <t>210204002</t>
  </si>
  <si>
    <t>Montáž stožárů osvětlení, bez zemních prací parkových ocelových</t>
  </si>
  <si>
    <t>969842704</t>
  </si>
  <si>
    <t>316740675</t>
  </si>
  <si>
    <t>Osvětlovací stožár osmihranný jehlanový 60/120/4 výška 6 m</t>
  </si>
  <si>
    <t>-1179312840</t>
  </si>
  <si>
    <t>210204103</t>
  </si>
  <si>
    <t>Montáž výložníků osvětlení jednoramenných sloupových, hmotnosti do 35 kg</t>
  </si>
  <si>
    <t>1656469930</t>
  </si>
  <si>
    <t>316770421</t>
  </si>
  <si>
    <t>třmenový výložník  pro 1 svítidlo k osvětlovacím stožárům, délka 2000 mm, zinkováno, atyp provedení</t>
  </si>
  <si>
    <t>1931619665</t>
  </si>
  <si>
    <t>210204202</t>
  </si>
  <si>
    <t>Montáž elektrovýzbroje stožárů osvětlení 2 okruhy</t>
  </si>
  <si>
    <t>-441304103</t>
  </si>
  <si>
    <t>345241406.1</t>
  </si>
  <si>
    <t>svorkovnice stožárová SV 9.16.5</t>
  </si>
  <si>
    <t>787999751</t>
  </si>
  <si>
    <t>210220022</t>
  </si>
  <si>
    <t>Montáž uzemňovacího vedení s upevněním, propojením a připojením pomocí svorek v zemi s izolací spojů vodičů FeZn drátem nebo lanem průměru do 10 mm v městské zástavbě</t>
  </si>
  <si>
    <t>-2146491386</t>
  </si>
  <si>
    <t>354410730</t>
  </si>
  <si>
    <t>drát D 10mm FeZn</t>
  </si>
  <si>
    <t>1309002612</t>
  </si>
  <si>
    <t>14,0*0,64</t>
  </si>
  <si>
    <t>210220301</t>
  </si>
  <si>
    <t>Montáž hromosvodného vedení svorek se 2 šrouby</t>
  </si>
  <si>
    <t>1343398055</t>
  </si>
  <si>
    <t>354419961</t>
  </si>
  <si>
    <t>svorka odbočovací a spojovací SR 3b pro spojování kruhových a páskových vodičů    FeZn</t>
  </si>
  <si>
    <t>1060440689</t>
  </si>
  <si>
    <t>210812011</t>
  </si>
  <si>
    <t>Montáž izolovaných kabelů měděných do 1 kV bez ukončení plných a kulatých (CYKY, CHKE-R,...) uložených volně nebo v liště počtu a průřezu žil 3x1,5 až 6 mm2</t>
  </si>
  <si>
    <t>2138980288</t>
  </si>
  <si>
    <t>341110303</t>
  </si>
  <si>
    <t>kabel silový s Cu jádrem CYKY 3x 1,5 (CYKY-J 3X1,5) mm2</t>
  </si>
  <si>
    <t>-1374570470</t>
  </si>
  <si>
    <t>210812033</t>
  </si>
  <si>
    <t>Montáž izolovaných kabelů měděných do 1 kV bez ukončení plných a kulatých (CYKY, CHKE-R,...) uložených volně nebo v liště počtu a průřezu žil 4x6 až 10 mm2</t>
  </si>
  <si>
    <t>1950237799</t>
  </si>
  <si>
    <t>341110762</t>
  </si>
  <si>
    <t>kabel silový s Cu jádrem CYKY 4x 10 (CYKY-J 4X10) mm2</t>
  </si>
  <si>
    <t>641222695</t>
  </si>
  <si>
    <t>210950511</t>
  </si>
  <si>
    <t>Pomocné a přidružené práce pro elektroinstalace</t>
  </si>
  <si>
    <t>-1252782737</t>
  </si>
  <si>
    <t>345716899</t>
  </si>
  <si>
    <t>Drobný a podružný materiál</t>
  </si>
  <si>
    <t>-1713111757</t>
  </si>
  <si>
    <t>46-M</t>
  </si>
  <si>
    <t>Zemní práce při extr.mont.pracích</t>
  </si>
  <si>
    <t>460010024</t>
  </si>
  <si>
    <t>Vytyčení trasy vedení kabelového (podzemního) v zastavěném prostoru</t>
  </si>
  <si>
    <t>km</t>
  </si>
  <si>
    <t>956293462</t>
  </si>
  <si>
    <t>460050803</t>
  </si>
  <si>
    <t>Hloubení nezapažených jam ručně pro stožáry s přemístěním výkopku do vzdálenosti 3 m od okraje jámy nebo naložením na dopravní prostředek, včetně zásypu, zhutnění a urovnání povrchu ostatních typů v hornině třídy 3</t>
  </si>
  <si>
    <t>1738548404</t>
  </si>
  <si>
    <t>0,6*0,6*0,9</t>
  </si>
  <si>
    <t>460080016</t>
  </si>
  <si>
    <t>Základové konstrukce z monolitického betonu C 25/30 bez bednění</t>
  </si>
  <si>
    <t>-1342874958</t>
  </si>
  <si>
    <t>460080202</t>
  </si>
  <si>
    <t>Základové konstrukce zřízení bednění základových konstrukcí s případnými vzpěrami zabudovaného</t>
  </si>
  <si>
    <t>-1432785456</t>
  </si>
  <si>
    <t>3,14*0,25*0,75</t>
  </si>
  <si>
    <t>316777718</t>
  </si>
  <si>
    <t xml:space="preserve">stožárové pouzdro 250/1000 </t>
  </si>
  <si>
    <t>1018708152</t>
  </si>
  <si>
    <t>460201611</t>
  </si>
  <si>
    <t>Hloubení nezapažených kabelových rýh strojně zarovnání kabelových rýh po výkopu strojně, šířka rýhy do 50 cm</t>
  </si>
  <si>
    <t>566114671</t>
  </si>
  <si>
    <t>460202093</t>
  </si>
  <si>
    <t>Hloubení nezapažených kabelových rýh strojně zarovnání kabelových rýh po výkopu strojně, šířka rýhy bez zarovnání rýh šířky 40 cm, hloubky 120 cm, v hornině třídy 3</t>
  </si>
  <si>
    <t>-609824189</t>
  </si>
  <si>
    <t>460421182</t>
  </si>
  <si>
    <t>Kabelové lože včetně podsypu, zhutnění a urovnání povrchu z písku nebo štěrkopísku tloušťky 10 cm nad kabel zakryté plastovou fólií, šířky lože přes 25 do 50 cm</t>
  </si>
  <si>
    <t>1673145651</t>
  </si>
  <si>
    <t>460510075</t>
  </si>
  <si>
    <t>Kabelové prostupy, kanály a multikanály kabelové prostupy z trub plastových včetně osazení, utěsnění a spárování do rýhy, bez výkopových prací s obetonováním, vnitřního průměru přes 10 do 15 cm</t>
  </si>
  <si>
    <t>260109261</t>
  </si>
  <si>
    <t>345713551</t>
  </si>
  <si>
    <t>trubka elektroinstalační ohebná dvouplášťová korugovaná D 94/110 mm, HDPE+LDPE</t>
  </si>
  <si>
    <t>1874696396</t>
  </si>
  <si>
    <t>460561821</t>
  </si>
  <si>
    <t>Zásyp kabelových rýh strojně s uložením výkopku ve vrstvách včetně zhutnění a urovnání povrchu v zástavbě</t>
  </si>
  <si>
    <t>677363634</t>
  </si>
  <si>
    <t>12,0*0,4*1,0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</si>
  <si>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</si>
  <si>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</si>
  <si>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-1787420616</t>
  </si>
  <si>
    <t>12,0*0,4*0,2</t>
  </si>
  <si>
    <t>0,324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</si>
  <si>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</si>
  <si>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</si>
  <si>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-1407628279</t>
  </si>
  <si>
    <t>1,284*14</t>
  </si>
  <si>
    <t>460600039</t>
  </si>
  <si>
    <t>Poplatek za skládku - ostatní zemina</t>
  </si>
  <si>
    <t>1642647435</t>
  </si>
  <si>
    <t>1,284*1,8</t>
  </si>
  <si>
    <t>460690006</t>
  </si>
  <si>
    <t>Osazení kotevních kovových prvků do 1 kg zabetonováním</t>
  </si>
  <si>
    <t>-1002823945</t>
  </si>
  <si>
    <t>345713651</t>
  </si>
  <si>
    <t>trubka elektroinstalační HDPE tuhá dvouplášťová korugovaná D 94/110mm</t>
  </si>
  <si>
    <t>742552447</t>
  </si>
  <si>
    <t>TUKL011-05 - Vedlejší rozpočtové náklady - uznatelné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</si>
  <si>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</si>
  <si>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</si>
  <si>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</si>
  <si>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VRN</t>
  </si>
  <si>
    <t>Vedlejší rozpočtové náklady</t>
  </si>
  <si>
    <t>VRN1</t>
  </si>
  <si>
    <t>Průzkumné, geodetické a projektové práce</t>
  </si>
  <si>
    <t>012303000</t>
  </si>
  <si>
    <t>Geodetické práce po výstavbě</t>
  </si>
  <si>
    <t>Kč</t>
  </si>
  <si>
    <t>1024</t>
  </si>
  <si>
    <t>-2103717043</t>
  </si>
  <si>
    <t>VRN3</t>
  </si>
  <si>
    <t>Zařízení staveniště</t>
  </si>
  <si>
    <t>032002005</t>
  </si>
  <si>
    <t>Zřízení zařízení staveniště</t>
  </si>
  <si>
    <t>712229607</t>
  </si>
  <si>
    <t>039002011</t>
  </si>
  <si>
    <t>Zrušení zařízení staveniště</t>
  </si>
  <si>
    <t>-1494335628</t>
  </si>
  <si>
    <t>TUKL011-06 - Vedlejší rozpočtové náklady - neuznatelné náklady</t>
  </si>
  <si>
    <t>011503010</t>
  </si>
  <si>
    <t>Stavební průzkum , vytyčení vedení inženýrských sítí</t>
  </si>
  <si>
    <t>675892833</t>
  </si>
  <si>
    <t>012103000</t>
  </si>
  <si>
    <t>Geodetické práce před výstavbou</t>
  </si>
  <si>
    <t>2035909796</t>
  </si>
  <si>
    <t>012203000</t>
  </si>
  <si>
    <t>Geodetické práce při provádění stavby</t>
  </si>
  <si>
    <t>-1536043974</t>
  </si>
  <si>
    <t>013254000</t>
  </si>
  <si>
    <t>Dokumentace skutečného provedení stavby</t>
  </si>
  <si>
    <t>-838453123</t>
  </si>
  <si>
    <t>034503000</t>
  </si>
  <si>
    <t>Informační tabule na staveništi</t>
  </si>
  <si>
    <t>569900757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</si>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</sst>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8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left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wrapText="1"/>
    </xf>
    <xf numFmtId="49" fontId="41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2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370"/>
      <c r="AS2" s="370"/>
      <c r="AT2" s="370"/>
      <c r="AU2" s="370"/>
      <c r="AV2" s="370"/>
      <c r="AW2" s="370"/>
      <c r="AX2" s="370"/>
      <c r="AY2" s="370"/>
      <c r="AZ2" s="370"/>
      <c r="BA2" s="370"/>
      <c r="BB2" s="370"/>
      <c r="BC2" s="370"/>
      <c r="BD2" s="370"/>
      <c r="BE2" s="370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354" t="s">
        <v>14</v>
      </c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P5" s="24"/>
      <c r="AQ5" s="24"/>
      <c r="AR5" s="22"/>
      <c r="BE5" s="351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356" t="s">
        <v>17</v>
      </c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24"/>
      <c r="AQ6" s="24"/>
      <c r="AR6" s="22"/>
      <c r="BE6" s="352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19</v>
      </c>
      <c r="AO7" s="24"/>
      <c r="AP7" s="24"/>
      <c r="AQ7" s="24"/>
      <c r="AR7" s="22"/>
      <c r="BE7" s="352"/>
      <c r="BS7" s="19" t="s">
        <v>6</v>
      </c>
    </row>
    <row r="8" spans="1:74" s="1" customFormat="1" ht="12" customHeight="1">
      <c r="B8" s="23"/>
      <c r="C8" s="24"/>
      <c r="D8" s="31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23</v>
      </c>
      <c r="AL8" s="24"/>
      <c r="AM8" s="24"/>
      <c r="AN8" s="32" t="s">
        <v>24</v>
      </c>
      <c r="AO8" s="24"/>
      <c r="AP8" s="24"/>
      <c r="AQ8" s="24"/>
      <c r="AR8" s="22"/>
      <c r="BE8" s="352"/>
      <c r="BS8" s="19" t="s">
        <v>6</v>
      </c>
    </row>
    <row r="9" spans="1:74" s="1" customFormat="1" ht="14.4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52"/>
      <c r="BS9" s="19" t="s">
        <v>6</v>
      </c>
    </row>
    <row r="10" spans="1:74" s="1" customFormat="1" ht="12" customHeight="1">
      <c r="B10" s="23"/>
      <c r="C10" s="24"/>
      <c r="D10" s="31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52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29</v>
      </c>
      <c r="AL11" s="24"/>
      <c r="AM11" s="24"/>
      <c r="AN11" s="29" t="s">
        <v>19</v>
      </c>
      <c r="AO11" s="24"/>
      <c r="AP11" s="24"/>
      <c r="AQ11" s="24"/>
      <c r="AR11" s="22"/>
      <c r="BE11" s="352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52"/>
      <c r="BS12" s="19" t="s">
        <v>6</v>
      </c>
    </row>
    <row r="13" spans="1:74" s="1" customFormat="1" ht="12" customHeight="1">
      <c r="B13" s="23"/>
      <c r="C13" s="24"/>
      <c r="D13" s="31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26</v>
      </c>
      <c r="AL13" s="24"/>
      <c r="AM13" s="24"/>
      <c r="AN13" s="33" t="s">
        <v>31</v>
      </c>
      <c r="AO13" s="24"/>
      <c r="AP13" s="24"/>
      <c r="AQ13" s="24"/>
      <c r="AR13" s="22"/>
      <c r="BE13" s="352"/>
      <c r="BS13" s="19" t="s">
        <v>6</v>
      </c>
    </row>
    <row r="14" spans="1:74" ht="12.75">
      <c r="B14" s="23"/>
      <c r="C14" s="24"/>
      <c r="D14" s="24"/>
      <c r="E14" s="357" t="s">
        <v>31</v>
      </c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1" t="s">
        <v>29</v>
      </c>
      <c r="AL14" s="24"/>
      <c r="AM14" s="24"/>
      <c r="AN14" s="33" t="s">
        <v>31</v>
      </c>
      <c r="AO14" s="24"/>
      <c r="AP14" s="24"/>
      <c r="AQ14" s="24"/>
      <c r="AR14" s="22"/>
      <c r="BE14" s="352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52"/>
      <c r="BS15" s="19" t="s">
        <v>4</v>
      </c>
    </row>
    <row r="16" spans="1:74" s="1" customFormat="1" ht="12" customHeight="1">
      <c r="B16" s="23"/>
      <c r="C16" s="24"/>
      <c r="D16" s="31" t="s">
        <v>32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26</v>
      </c>
      <c r="AL16" s="24"/>
      <c r="AM16" s="24"/>
      <c r="AN16" s="29" t="s">
        <v>33</v>
      </c>
      <c r="AO16" s="24"/>
      <c r="AP16" s="24"/>
      <c r="AQ16" s="24"/>
      <c r="AR16" s="22"/>
      <c r="BE16" s="352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34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29</v>
      </c>
      <c r="AL17" s="24"/>
      <c r="AM17" s="24"/>
      <c r="AN17" s="29" t="s">
        <v>19</v>
      </c>
      <c r="AO17" s="24"/>
      <c r="AP17" s="24"/>
      <c r="AQ17" s="24"/>
      <c r="AR17" s="22"/>
      <c r="BE17" s="352"/>
      <c r="BS17" s="19" t="s">
        <v>35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52"/>
      <c r="BS18" s="19" t="s">
        <v>6</v>
      </c>
    </row>
    <row r="19" spans="1:71" s="1" customFormat="1" ht="12" customHeight="1">
      <c r="B19" s="23"/>
      <c r="C19" s="24"/>
      <c r="D19" s="31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52"/>
      <c r="BS19" s="19" t="s">
        <v>6</v>
      </c>
    </row>
    <row r="20" spans="1:71" s="1" customFormat="1" ht="18.399999999999999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52"/>
      <c r="BS20" s="19" t="s">
        <v>35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52"/>
    </row>
    <row r="22" spans="1:71" s="1" customFormat="1" ht="12" customHeight="1">
      <c r="B22" s="23"/>
      <c r="C22" s="24"/>
      <c r="D22" s="31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52"/>
    </row>
    <row r="23" spans="1:71" s="1" customFormat="1" ht="47.25" customHeight="1">
      <c r="B23" s="23"/>
      <c r="C23" s="24"/>
      <c r="D23" s="24"/>
      <c r="E23" s="359" t="s">
        <v>39</v>
      </c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59"/>
      <c r="AC23" s="359"/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24"/>
      <c r="AP23" s="24"/>
      <c r="AQ23" s="24"/>
      <c r="AR23" s="22"/>
      <c r="BE23" s="352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52"/>
    </row>
    <row r="25" spans="1:71" s="1" customFormat="1" ht="6.95" customHeight="1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352"/>
    </row>
    <row r="26" spans="1:71" s="2" customFormat="1" ht="25.9" customHeight="1">
      <c r="A26" s="36"/>
      <c r="B26" s="37"/>
      <c r="C26" s="38"/>
      <c r="D26" s="39" t="s">
        <v>40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60">
        <f>ROUND(AG54,2)</f>
        <v>0</v>
      </c>
      <c r="AL26" s="361"/>
      <c r="AM26" s="361"/>
      <c r="AN26" s="361"/>
      <c r="AO26" s="361"/>
      <c r="AP26" s="38"/>
      <c r="AQ26" s="38"/>
      <c r="AR26" s="41"/>
      <c r="BE26" s="352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52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62" t="s">
        <v>41</v>
      </c>
      <c r="M28" s="362"/>
      <c r="N28" s="362"/>
      <c r="O28" s="362"/>
      <c r="P28" s="362"/>
      <c r="Q28" s="38"/>
      <c r="R28" s="38"/>
      <c r="S28" s="38"/>
      <c r="T28" s="38"/>
      <c r="U28" s="38"/>
      <c r="V28" s="38"/>
      <c r="W28" s="362" t="s">
        <v>42</v>
      </c>
      <c r="X28" s="362"/>
      <c r="Y28" s="362"/>
      <c r="Z28" s="362"/>
      <c r="AA28" s="362"/>
      <c r="AB28" s="362"/>
      <c r="AC28" s="362"/>
      <c r="AD28" s="362"/>
      <c r="AE28" s="362"/>
      <c r="AF28" s="38"/>
      <c r="AG28" s="38"/>
      <c r="AH28" s="38"/>
      <c r="AI28" s="38"/>
      <c r="AJ28" s="38"/>
      <c r="AK28" s="362" t="s">
        <v>43</v>
      </c>
      <c r="AL28" s="362"/>
      <c r="AM28" s="362"/>
      <c r="AN28" s="362"/>
      <c r="AO28" s="362"/>
      <c r="AP28" s="38"/>
      <c r="AQ28" s="38"/>
      <c r="AR28" s="41"/>
      <c r="BE28" s="352"/>
    </row>
    <row r="29" spans="1:71" s="3" customFormat="1" ht="14.45" customHeight="1">
      <c r="B29" s="42"/>
      <c r="C29" s="43"/>
      <c r="D29" s="31" t="s">
        <v>44</v>
      </c>
      <c r="E29" s="43"/>
      <c r="F29" s="31" t="s">
        <v>45</v>
      </c>
      <c r="G29" s="43"/>
      <c r="H29" s="43"/>
      <c r="I29" s="43"/>
      <c r="J29" s="43"/>
      <c r="K29" s="43"/>
      <c r="L29" s="365">
        <v>0.21</v>
      </c>
      <c r="M29" s="364"/>
      <c r="N29" s="364"/>
      <c r="O29" s="364"/>
      <c r="P29" s="364"/>
      <c r="Q29" s="43"/>
      <c r="R29" s="43"/>
      <c r="S29" s="43"/>
      <c r="T29" s="43"/>
      <c r="U29" s="43"/>
      <c r="V29" s="43"/>
      <c r="W29" s="363">
        <f>ROUND(AZ54, 2)</f>
        <v>0</v>
      </c>
      <c r="X29" s="364"/>
      <c r="Y29" s="364"/>
      <c r="Z29" s="364"/>
      <c r="AA29" s="364"/>
      <c r="AB29" s="364"/>
      <c r="AC29" s="364"/>
      <c r="AD29" s="364"/>
      <c r="AE29" s="364"/>
      <c r="AF29" s="43"/>
      <c r="AG29" s="43"/>
      <c r="AH29" s="43"/>
      <c r="AI29" s="43"/>
      <c r="AJ29" s="43"/>
      <c r="AK29" s="363">
        <f>ROUND(AV54, 2)</f>
        <v>0</v>
      </c>
      <c r="AL29" s="364"/>
      <c r="AM29" s="364"/>
      <c r="AN29" s="364"/>
      <c r="AO29" s="364"/>
      <c r="AP29" s="43"/>
      <c r="AQ29" s="43"/>
      <c r="AR29" s="44"/>
      <c r="BE29" s="353"/>
    </row>
    <row r="30" spans="1:71" s="3" customFormat="1" ht="14.45" customHeight="1">
      <c r="B30" s="42"/>
      <c r="C30" s="43"/>
      <c r="D30" s="43"/>
      <c r="E30" s="43"/>
      <c r="F30" s="31" t="s">
        <v>46</v>
      </c>
      <c r="G30" s="43"/>
      <c r="H30" s="43"/>
      <c r="I30" s="43"/>
      <c r="J30" s="43"/>
      <c r="K30" s="43"/>
      <c r="L30" s="365">
        <v>0.15</v>
      </c>
      <c r="M30" s="364"/>
      <c r="N30" s="364"/>
      <c r="O30" s="364"/>
      <c r="P30" s="364"/>
      <c r="Q30" s="43"/>
      <c r="R30" s="43"/>
      <c r="S30" s="43"/>
      <c r="T30" s="43"/>
      <c r="U30" s="43"/>
      <c r="V30" s="43"/>
      <c r="W30" s="363">
        <f>ROUND(BA54, 2)</f>
        <v>0</v>
      </c>
      <c r="X30" s="364"/>
      <c r="Y30" s="364"/>
      <c r="Z30" s="364"/>
      <c r="AA30" s="364"/>
      <c r="AB30" s="364"/>
      <c r="AC30" s="364"/>
      <c r="AD30" s="364"/>
      <c r="AE30" s="364"/>
      <c r="AF30" s="43"/>
      <c r="AG30" s="43"/>
      <c r="AH30" s="43"/>
      <c r="AI30" s="43"/>
      <c r="AJ30" s="43"/>
      <c r="AK30" s="363">
        <f>ROUND(AW54, 2)</f>
        <v>0</v>
      </c>
      <c r="AL30" s="364"/>
      <c r="AM30" s="364"/>
      <c r="AN30" s="364"/>
      <c r="AO30" s="364"/>
      <c r="AP30" s="43"/>
      <c r="AQ30" s="43"/>
      <c r="AR30" s="44"/>
      <c r="BE30" s="353"/>
    </row>
    <row r="31" spans="1:71" s="3" customFormat="1" ht="14.45" hidden="1" customHeight="1">
      <c r="B31" s="42"/>
      <c r="C31" s="43"/>
      <c r="D31" s="43"/>
      <c r="E31" s="43"/>
      <c r="F31" s="31" t="s">
        <v>47</v>
      </c>
      <c r="G31" s="43"/>
      <c r="H31" s="43"/>
      <c r="I31" s="43"/>
      <c r="J31" s="43"/>
      <c r="K31" s="43"/>
      <c r="L31" s="365">
        <v>0.21</v>
      </c>
      <c r="M31" s="364"/>
      <c r="N31" s="364"/>
      <c r="O31" s="364"/>
      <c r="P31" s="364"/>
      <c r="Q31" s="43"/>
      <c r="R31" s="43"/>
      <c r="S31" s="43"/>
      <c r="T31" s="43"/>
      <c r="U31" s="43"/>
      <c r="V31" s="43"/>
      <c r="W31" s="363">
        <f>ROUND(BB54, 2)</f>
        <v>0</v>
      </c>
      <c r="X31" s="364"/>
      <c r="Y31" s="364"/>
      <c r="Z31" s="364"/>
      <c r="AA31" s="364"/>
      <c r="AB31" s="364"/>
      <c r="AC31" s="364"/>
      <c r="AD31" s="364"/>
      <c r="AE31" s="364"/>
      <c r="AF31" s="43"/>
      <c r="AG31" s="43"/>
      <c r="AH31" s="43"/>
      <c r="AI31" s="43"/>
      <c r="AJ31" s="43"/>
      <c r="AK31" s="363">
        <v>0</v>
      </c>
      <c r="AL31" s="364"/>
      <c r="AM31" s="364"/>
      <c r="AN31" s="364"/>
      <c r="AO31" s="364"/>
      <c r="AP31" s="43"/>
      <c r="AQ31" s="43"/>
      <c r="AR31" s="44"/>
      <c r="BE31" s="353"/>
    </row>
    <row r="32" spans="1:71" s="3" customFormat="1" ht="14.45" hidden="1" customHeight="1">
      <c r="B32" s="42"/>
      <c r="C32" s="43"/>
      <c r="D32" s="43"/>
      <c r="E32" s="43"/>
      <c r="F32" s="31" t="s">
        <v>48</v>
      </c>
      <c r="G32" s="43"/>
      <c r="H32" s="43"/>
      <c r="I32" s="43"/>
      <c r="J32" s="43"/>
      <c r="K32" s="43"/>
      <c r="L32" s="365">
        <v>0.15</v>
      </c>
      <c r="M32" s="364"/>
      <c r="N32" s="364"/>
      <c r="O32" s="364"/>
      <c r="P32" s="364"/>
      <c r="Q32" s="43"/>
      <c r="R32" s="43"/>
      <c r="S32" s="43"/>
      <c r="T32" s="43"/>
      <c r="U32" s="43"/>
      <c r="V32" s="43"/>
      <c r="W32" s="363">
        <f>ROUND(BC54, 2)</f>
        <v>0</v>
      </c>
      <c r="X32" s="364"/>
      <c r="Y32" s="364"/>
      <c r="Z32" s="364"/>
      <c r="AA32" s="364"/>
      <c r="AB32" s="364"/>
      <c r="AC32" s="364"/>
      <c r="AD32" s="364"/>
      <c r="AE32" s="364"/>
      <c r="AF32" s="43"/>
      <c r="AG32" s="43"/>
      <c r="AH32" s="43"/>
      <c r="AI32" s="43"/>
      <c r="AJ32" s="43"/>
      <c r="AK32" s="363">
        <v>0</v>
      </c>
      <c r="AL32" s="364"/>
      <c r="AM32" s="364"/>
      <c r="AN32" s="364"/>
      <c r="AO32" s="364"/>
      <c r="AP32" s="43"/>
      <c r="AQ32" s="43"/>
      <c r="AR32" s="44"/>
      <c r="BE32" s="353"/>
    </row>
    <row r="33" spans="1:57" s="3" customFormat="1" ht="14.45" hidden="1" customHeight="1">
      <c r="B33" s="42"/>
      <c r="C33" s="43"/>
      <c r="D33" s="43"/>
      <c r="E33" s="43"/>
      <c r="F33" s="31" t="s">
        <v>49</v>
      </c>
      <c r="G33" s="43"/>
      <c r="H33" s="43"/>
      <c r="I33" s="43"/>
      <c r="J33" s="43"/>
      <c r="K33" s="43"/>
      <c r="L33" s="365">
        <v>0</v>
      </c>
      <c r="M33" s="364"/>
      <c r="N33" s="364"/>
      <c r="O33" s="364"/>
      <c r="P33" s="364"/>
      <c r="Q33" s="43"/>
      <c r="R33" s="43"/>
      <c r="S33" s="43"/>
      <c r="T33" s="43"/>
      <c r="U33" s="43"/>
      <c r="V33" s="43"/>
      <c r="W33" s="363">
        <f>ROUND(BD54, 2)</f>
        <v>0</v>
      </c>
      <c r="X33" s="364"/>
      <c r="Y33" s="364"/>
      <c r="Z33" s="364"/>
      <c r="AA33" s="364"/>
      <c r="AB33" s="364"/>
      <c r="AC33" s="364"/>
      <c r="AD33" s="364"/>
      <c r="AE33" s="364"/>
      <c r="AF33" s="43"/>
      <c r="AG33" s="43"/>
      <c r="AH33" s="43"/>
      <c r="AI33" s="43"/>
      <c r="AJ33" s="43"/>
      <c r="AK33" s="363">
        <v>0</v>
      </c>
      <c r="AL33" s="364"/>
      <c r="AM33" s="364"/>
      <c r="AN33" s="364"/>
      <c r="AO33" s="364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50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51</v>
      </c>
      <c r="U35" s="47"/>
      <c r="V35" s="47"/>
      <c r="W35" s="47"/>
      <c r="X35" s="369" t="s">
        <v>52</v>
      </c>
      <c r="Y35" s="367"/>
      <c r="Z35" s="367"/>
      <c r="AA35" s="367"/>
      <c r="AB35" s="367"/>
      <c r="AC35" s="47"/>
      <c r="AD35" s="47"/>
      <c r="AE35" s="47"/>
      <c r="AF35" s="47"/>
      <c r="AG35" s="47"/>
      <c r="AH35" s="47"/>
      <c r="AI35" s="47"/>
      <c r="AJ35" s="47"/>
      <c r="AK35" s="366">
        <f>SUM(AK26:AK33)</f>
        <v>0</v>
      </c>
      <c r="AL35" s="367"/>
      <c r="AM35" s="367"/>
      <c r="AN35" s="367"/>
      <c r="AO35" s="368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5" t="s">
        <v>53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TUKL011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31" t="str">
        <f>K6</f>
        <v>SFDI - Opatření pro zvýšení bezpečnosti chodců v ul. Tuklatská, Ke Mlýnu, Tlustovousy, Tuklaty - ZMĚNA</v>
      </c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32"/>
      <c r="AJ45" s="332"/>
      <c r="AK45" s="332"/>
      <c r="AL45" s="332"/>
      <c r="AM45" s="332"/>
      <c r="AN45" s="332"/>
      <c r="AO45" s="332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Tuklaty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333" t="str">
        <f>IF(AN8= "","",AN8)</f>
        <v>5. 9. 2019</v>
      </c>
      <c r="AN47" s="333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25.7" customHeight="1">
      <c r="A49" s="36"/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Obec Tuklaty, Na Rafandě 14, 250 82 Tuklaty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32</v>
      </c>
      <c r="AJ49" s="38"/>
      <c r="AK49" s="38"/>
      <c r="AL49" s="38"/>
      <c r="AM49" s="334" t="str">
        <f>IF(E17="","",E17)</f>
        <v>Ivana Otevřelová, Kouřimská 26, 130 00 Praha 3</v>
      </c>
      <c r="AN49" s="335"/>
      <c r="AO49" s="335"/>
      <c r="AP49" s="335"/>
      <c r="AQ49" s="38"/>
      <c r="AR49" s="41"/>
      <c r="AS49" s="336" t="s">
        <v>54</v>
      </c>
      <c r="AT49" s="337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1" t="s">
        <v>30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36</v>
      </c>
      <c r="AJ50" s="38"/>
      <c r="AK50" s="38"/>
      <c r="AL50" s="38"/>
      <c r="AM50" s="334" t="str">
        <f>IF(E20="","",E20)</f>
        <v>Podhola</v>
      </c>
      <c r="AN50" s="335"/>
      <c r="AO50" s="335"/>
      <c r="AP50" s="335"/>
      <c r="AQ50" s="38"/>
      <c r="AR50" s="41"/>
      <c r="AS50" s="338"/>
      <c r="AT50" s="339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40"/>
      <c r="AT51" s="341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42" t="s">
        <v>55</v>
      </c>
      <c r="D52" s="343"/>
      <c r="E52" s="343"/>
      <c r="F52" s="343"/>
      <c r="G52" s="343"/>
      <c r="H52" s="68"/>
      <c r="I52" s="345" t="s">
        <v>56</v>
      </c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4" t="s">
        <v>57</v>
      </c>
      <c r="AH52" s="343"/>
      <c r="AI52" s="343"/>
      <c r="AJ52" s="343"/>
      <c r="AK52" s="343"/>
      <c r="AL52" s="343"/>
      <c r="AM52" s="343"/>
      <c r="AN52" s="345" t="s">
        <v>58</v>
      </c>
      <c r="AO52" s="343"/>
      <c r="AP52" s="343"/>
      <c r="AQ52" s="69" t="s">
        <v>59</v>
      </c>
      <c r="AR52" s="41"/>
      <c r="AS52" s="70" t="s">
        <v>60</v>
      </c>
      <c r="AT52" s="71" t="s">
        <v>61</v>
      </c>
      <c r="AU52" s="71" t="s">
        <v>62</v>
      </c>
      <c r="AV52" s="71" t="s">
        <v>63</v>
      </c>
      <c r="AW52" s="71" t="s">
        <v>64</v>
      </c>
      <c r="AX52" s="71" t="s">
        <v>65</v>
      </c>
      <c r="AY52" s="71" t="s">
        <v>66</v>
      </c>
      <c r="AZ52" s="71" t="s">
        <v>67</v>
      </c>
      <c r="BA52" s="71" t="s">
        <v>68</v>
      </c>
      <c r="BB52" s="71" t="s">
        <v>69</v>
      </c>
      <c r="BC52" s="71" t="s">
        <v>70</v>
      </c>
      <c r="BD52" s="72" t="s">
        <v>71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72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49">
        <f>ROUND(SUM(AG55:AG60),2)</f>
        <v>0</v>
      </c>
      <c r="AH54" s="349"/>
      <c r="AI54" s="349"/>
      <c r="AJ54" s="349"/>
      <c r="AK54" s="349"/>
      <c r="AL54" s="349"/>
      <c r="AM54" s="349"/>
      <c r="AN54" s="350">
        <f t="shared" ref="AN54:AN60" si="0">SUM(AG54,AT54)</f>
        <v>0</v>
      </c>
      <c r="AO54" s="350"/>
      <c r="AP54" s="350"/>
      <c r="AQ54" s="80" t="s">
        <v>19</v>
      </c>
      <c r="AR54" s="81"/>
      <c r="AS54" s="82">
        <f>ROUND(SUM(AS55:AS60),2)</f>
        <v>0</v>
      </c>
      <c r="AT54" s="83">
        <f t="shared" ref="AT54:AT60" si="1">ROUND(SUM(AV54:AW54),2)</f>
        <v>0</v>
      </c>
      <c r="AU54" s="84">
        <f>ROUND(SUM(AU55:AU60),5)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ROUND(SUM(AZ55:AZ60),2)</f>
        <v>0</v>
      </c>
      <c r="BA54" s="83">
        <f>ROUND(SUM(BA55:BA60),2)</f>
        <v>0</v>
      </c>
      <c r="BB54" s="83">
        <f>ROUND(SUM(BB55:BB60),2)</f>
        <v>0</v>
      </c>
      <c r="BC54" s="83">
        <f>ROUND(SUM(BC55:BC60),2)</f>
        <v>0</v>
      </c>
      <c r="BD54" s="85">
        <f>ROUND(SUM(BD55:BD60),2)</f>
        <v>0</v>
      </c>
      <c r="BS54" s="86" t="s">
        <v>73</v>
      </c>
      <c r="BT54" s="86" t="s">
        <v>74</v>
      </c>
      <c r="BU54" s="87" t="s">
        <v>75</v>
      </c>
      <c r="BV54" s="86" t="s">
        <v>76</v>
      </c>
      <c r="BW54" s="86" t="s">
        <v>5</v>
      </c>
      <c r="BX54" s="86" t="s">
        <v>77</v>
      </c>
      <c r="CL54" s="86" t="s">
        <v>19</v>
      </c>
    </row>
    <row r="55" spans="1:91" s="7" customFormat="1" ht="24.75" customHeight="1">
      <c r="A55" s="88" t="s">
        <v>78</v>
      </c>
      <c r="B55" s="89"/>
      <c r="C55" s="90"/>
      <c r="D55" s="346" t="s">
        <v>79</v>
      </c>
      <c r="E55" s="346"/>
      <c r="F55" s="346"/>
      <c r="G55" s="346"/>
      <c r="H55" s="346"/>
      <c r="I55" s="91"/>
      <c r="J55" s="346" t="s">
        <v>80</v>
      </c>
      <c r="K55" s="346"/>
      <c r="L55" s="346"/>
      <c r="M55" s="346"/>
      <c r="N55" s="346"/>
      <c r="O55" s="346"/>
      <c r="P55" s="346"/>
      <c r="Q55" s="346"/>
      <c r="R55" s="346"/>
      <c r="S55" s="346"/>
      <c r="T55" s="346"/>
      <c r="U55" s="346"/>
      <c r="V55" s="346"/>
      <c r="W55" s="346"/>
      <c r="X55" s="346"/>
      <c r="Y55" s="346"/>
      <c r="Z55" s="346"/>
      <c r="AA55" s="346"/>
      <c r="AB55" s="346"/>
      <c r="AC55" s="346"/>
      <c r="AD55" s="346"/>
      <c r="AE55" s="346"/>
      <c r="AF55" s="346"/>
      <c r="AG55" s="347">
        <f>'TUKL011-01 - SO101 – Komu...'!J30</f>
        <v>0</v>
      </c>
      <c r="AH55" s="348"/>
      <c r="AI55" s="348"/>
      <c r="AJ55" s="348"/>
      <c r="AK55" s="348"/>
      <c r="AL55" s="348"/>
      <c r="AM55" s="348"/>
      <c r="AN55" s="347">
        <f t="shared" si="0"/>
        <v>0</v>
      </c>
      <c r="AO55" s="348"/>
      <c r="AP55" s="348"/>
      <c r="AQ55" s="92" t="s">
        <v>81</v>
      </c>
      <c r="AR55" s="93"/>
      <c r="AS55" s="94">
        <v>0</v>
      </c>
      <c r="AT55" s="95">
        <f t="shared" si="1"/>
        <v>0</v>
      </c>
      <c r="AU55" s="96">
        <f>'TUKL011-01 - SO101 – Komu...'!P89</f>
        <v>0</v>
      </c>
      <c r="AV55" s="95">
        <f>'TUKL011-01 - SO101 – Komu...'!J33</f>
        <v>0</v>
      </c>
      <c r="AW55" s="95">
        <f>'TUKL011-01 - SO101 – Komu...'!J34</f>
        <v>0</v>
      </c>
      <c r="AX55" s="95">
        <f>'TUKL011-01 - SO101 – Komu...'!J35</f>
        <v>0</v>
      </c>
      <c r="AY55" s="95">
        <f>'TUKL011-01 - SO101 – Komu...'!J36</f>
        <v>0</v>
      </c>
      <c r="AZ55" s="95">
        <f>'TUKL011-01 - SO101 – Komu...'!F33</f>
        <v>0</v>
      </c>
      <c r="BA55" s="95">
        <f>'TUKL011-01 - SO101 – Komu...'!F34</f>
        <v>0</v>
      </c>
      <c r="BB55" s="95">
        <f>'TUKL011-01 - SO101 – Komu...'!F35</f>
        <v>0</v>
      </c>
      <c r="BC55" s="95">
        <f>'TUKL011-01 - SO101 – Komu...'!F36</f>
        <v>0</v>
      </c>
      <c r="BD55" s="97">
        <f>'TUKL011-01 - SO101 – Komu...'!F37</f>
        <v>0</v>
      </c>
      <c r="BT55" s="98" t="s">
        <v>82</v>
      </c>
      <c r="BV55" s="98" t="s">
        <v>76</v>
      </c>
      <c r="BW55" s="98" t="s">
        <v>83</v>
      </c>
      <c r="BX55" s="98" t="s">
        <v>5</v>
      </c>
      <c r="CL55" s="98" t="s">
        <v>19</v>
      </c>
      <c r="CM55" s="98" t="s">
        <v>84</v>
      </c>
    </row>
    <row r="56" spans="1:91" s="7" customFormat="1" ht="24.75" customHeight="1">
      <c r="A56" s="88" t="s">
        <v>78</v>
      </c>
      <c r="B56" s="89"/>
      <c r="C56" s="90"/>
      <c r="D56" s="346" t="s">
        <v>85</v>
      </c>
      <c r="E56" s="346"/>
      <c r="F56" s="346"/>
      <c r="G56" s="346"/>
      <c r="H56" s="346"/>
      <c r="I56" s="91"/>
      <c r="J56" s="346" t="s">
        <v>86</v>
      </c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  <c r="AD56" s="346"/>
      <c r="AE56" s="346"/>
      <c r="AF56" s="346"/>
      <c r="AG56" s="347">
        <f>'TUKL011-02 - SO101 – Komu...'!J30</f>
        <v>0</v>
      </c>
      <c r="AH56" s="348"/>
      <c r="AI56" s="348"/>
      <c r="AJ56" s="348"/>
      <c r="AK56" s="348"/>
      <c r="AL56" s="348"/>
      <c r="AM56" s="348"/>
      <c r="AN56" s="347">
        <f t="shared" si="0"/>
        <v>0</v>
      </c>
      <c r="AO56" s="348"/>
      <c r="AP56" s="348"/>
      <c r="AQ56" s="92" t="s">
        <v>81</v>
      </c>
      <c r="AR56" s="93"/>
      <c r="AS56" s="94">
        <v>0</v>
      </c>
      <c r="AT56" s="95">
        <f t="shared" si="1"/>
        <v>0</v>
      </c>
      <c r="AU56" s="96">
        <f>'TUKL011-02 - SO101 – Komu...'!P88</f>
        <v>0</v>
      </c>
      <c r="AV56" s="95">
        <f>'TUKL011-02 - SO101 – Komu...'!J33</f>
        <v>0</v>
      </c>
      <c r="AW56" s="95">
        <f>'TUKL011-02 - SO101 – Komu...'!J34</f>
        <v>0</v>
      </c>
      <c r="AX56" s="95">
        <f>'TUKL011-02 - SO101 – Komu...'!J35</f>
        <v>0</v>
      </c>
      <c r="AY56" s="95">
        <f>'TUKL011-02 - SO101 – Komu...'!J36</f>
        <v>0</v>
      </c>
      <c r="AZ56" s="95">
        <f>'TUKL011-02 - SO101 – Komu...'!F33</f>
        <v>0</v>
      </c>
      <c r="BA56" s="95">
        <f>'TUKL011-02 - SO101 – Komu...'!F34</f>
        <v>0</v>
      </c>
      <c r="BB56" s="95">
        <f>'TUKL011-02 - SO101 – Komu...'!F35</f>
        <v>0</v>
      </c>
      <c r="BC56" s="95">
        <f>'TUKL011-02 - SO101 – Komu...'!F36</f>
        <v>0</v>
      </c>
      <c r="BD56" s="97">
        <f>'TUKL011-02 - SO101 – Komu...'!F37</f>
        <v>0</v>
      </c>
      <c r="BT56" s="98" t="s">
        <v>82</v>
      </c>
      <c r="BV56" s="98" t="s">
        <v>76</v>
      </c>
      <c r="BW56" s="98" t="s">
        <v>87</v>
      </c>
      <c r="BX56" s="98" t="s">
        <v>5</v>
      </c>
      <c r="CL56" s="98" t="s">
        <v>19</v>
      </c>
      <c r="CM56" s="98" t="s">
        <v>84</v>
      </c>
    </row>
    <row r="57" spans="1:91" s="7" customFormat="1" ht="24.75" customHeight="1">
      <c r="A57" s="88" t="s">
        <v>78</v>
      </c>
      <c r="B57" s="89"/>
      <c r="C57" s="90"/>
      <c r="D57" s="346" t="s">
        <v>88</v>
      </c>
      <c r="E57" s="346"/>
      <c r="F57" s="346"/>
      <c r="G57" s="346"/>
      <c r="H57" s="346"/>
      <c r="I57" s="91"/>
      <c r="J57" s="346" t="s">
        <v>89</v>
      </c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6"/>
      <c r="AC57" s="346"/>
      <c r="AD57" s="346"/>
      <c r="AE57" s="346"/>
      <c r="AF57" s="346"/>
      <c r="AG57" s="347">
        <f>'TUKL011-03 - SO301 – Kana...'!J30</f>
        <v>0</v>
      </c>
      <c r="AH57" s="348"/>
      <c r="AI57" s="348"/>
      <c r="AJ57" s="348"/>
      <c r="AK57" s="348"/>
      <c r="AL57" s="348"/>
      <c r="AM57" s="348"/>
      <c r="AN57" s="347">
        <f t="shared" si="0"/>
        <v>0</v>
      </c>
      <c r="AO57" s="348"/>
      <c r="AP57" s="348"/>
      <c r="AQ57" s="92" t="s">
        <v>81</v>
      </c>
      <c r="AR57" s="93"/>
      <c r="AS57" s="94">
        <v>0</v>
      </c>
      <c r="AT57" s="95">
        <f t="shared" si="1"/>
        <v>0</v>
      </c>
      <c r="AU57" s="96">
        <f>'TUKL011-03 - SO301 – Kana...'!P87</f>
        <v>0</v>
      </c>
      <c r="AV57" s="95">
        <f>'TUKL011-03 - SO301 – Kana...'!J33</f>
        <v>0</v>
      </c>
      <c r="AW57" s="95">
        <f>'TUKL011-03 - SO301 – Kana...'!J34</f>
        <v>0</v>
      </c>
      <c r="AX57" s="95">
        <f>'TUKL011-03 - SO301 – Kana...'!J35</f>
        <v>0</v>
      </c>
      <c r="AY57" s="95">
        <f>'TUKL011-03 - SO301 – Kana...'!J36</f>
        <v>0</v>
      </c>
      <c r="AZ57" s="95">
        <f>'TUKL011-03 - SO301 – Kana...'!F33</f>
        <v>0</v>
      </c>
      <c r="BA57" s="95">
        <f>'TUKL011-03 - SO301 – Kana...'!F34</f>
        <v>0</v>
      </c>
      <c r="BB57" s="95">
        <f>'TUKL011-03 - SO301 – Kana...'!F35</f>
        <v>0</v>
      </c>
      <c r="BC57" s="95">
        <f>'TUKL011-03 - SO301 – Kana...'!F36</f>
        <v>0</v>
      </c>
      <c r="BD57" s="97">
        <f>'TUKL011-03 - SO301 – Kana...'!F37</f>
        <v>0</v>
      </c>
      <c r="BT57" s="98" t="s">
        <v>82</v>
      </c>
      <c r="BV57" s="98" t="s">
        <v>76</v>
      </c>
      <c r="BW57" s="98" t="s">
        <v>90</v>
      </c>
      <c r="BX57" s="98" t="s">
        <v>5</v>
      </c>
      <c r="CL57" s="98" t="s">
        <v>19</v>
      </c>
      <c r="CM57" s="98" t="s">
        <v>84</v>
      </c>
    </row>
    <row r="58" spans="1:91" s="7" customFormat="1" ht="24.75" customHeight="1">
      <c r="A58" s="88" t="s">
        <v>78</v>
      </c>
      <c r="B58" s="89"/>
      <c r="C58" s="90"/>
      <c r="D58" s="346" t="s">
        <v>91</v>
      </c>
      <c r="E58" s="346"/>
      <c r="F58" s="346"/>
      <c r="G58" s="346"/>
      <c r="H58" s="346"/>
      <c r="I58" s="91"/>
      <c r="J58" s="346" t="s">
        <v>92</v>
      </c>
      <c r="K58" s="346"/>
      <c r="L58" s="346"/>
      <c r="M58" s="346"/>
      <c r="N58" s="346"/>
      <c r="O58" s="346"/>
      <c r="P58" s="346"/>
      <c r="Q58" s="346"/>
      <c r="R58" s="346"/>
      <c r="S58" s="346"/>
      <c r="T58" s="346"/>
      <c r="U58" s="346"/>
      <c r="V58" s="346"/>
      <c r="W58" s="346"/>
      <c r="X58" s="346"/>
      <c r="Y58" s="346"/>
      <c r="Z58" s="346"/>
      <c r="AA58" s="346"/>
      <c r="AB58" s="346"/>
      <c r="AC58" s="346"/>
      <c r="AD58" s="346"/>
      <c r="AE58" s="346"/>
      <c r="AF58" s="346"/>
      <c r="AG58" s="347">
        <f>'TUKL011-04 - SO401 – Veře...'!J30</f>
        <v>0</v>
      </c>
      <c r="AH58" s="348"/>
      <c r="AI58" s="348"/>
      <c r="AJ58" s="348"/>
      <c r="AK58" s="348"/>
      <c r="AL58" s="348"/>
      <c r="AM58" s="348"/>
      <c r="AN58" s="347">
        <f t="shared" si="0"/>
        <v>0</v>
      </c>
      <c r="AO58" s="348"/>
      <c r="AP58" s="348"/>
      <c r="AQ58" s="92" t="s">
        <v>81</v>
      </c>
      <c r="AR58" s="93"/>
      <c r="AS58" s="94">
        <v>0</v>
      </c>
      <c r="AT58" s="95">
        <f t="shared" si="1"/>
        <v>0</v>
      </c>
      <c r="AU58" s="96">
        <f>'TUKL011-04 - SO401 – Veře...'!P88</f>
        <v>0</v>
      </c>
      <c r="AV58" s="95">
        <f>'TUKL011-04 - SO401 – Veře...'!J33</f>
        <v>0</v>
      </c>
      <c r="AW58" s="95">
        <f>'TUKL011-04 - SO401 – Veře...'!J34</f>
        <v>0</v>
      </c>
      <c r="AX58" s="95">
        <f>'TUKL011-04 - SO401 – Veře...'!J35</f>
        <v>0</v>
      </c>
      <c r="AY58" s="95">
        <f>'TUKL011-04 - SO401 – Veře...'!J36</f>
        <v>0</v>
      </c>
      <c r="AZ58" s="95">
        <f>'TUKL011-04 - SO401 – Veře...'!F33</f>
        <v>0</v>
      </c>
      <c r="BA58" s="95">
        <f>'TUKL011-04 - SO401 – Veře...'!F34</f>
        <v>0</v>
      </c>
      <c r="BB58" s="95">
        <f>'TUKL011-04 - SO401 – Veře...'!F35</f>
        <v>0</v>
      </c>
      <c r="BC58" s="95">
        <f>'TUKL011-04 - SO401 – Veře...'!F36</f>
        <v>0</v>
      </c>
      <c r="BD58" s="97">
        <f>'TUKL011-04 - SO401 – Veře...'!F37</f>
        <v>0</v>
      </c>
      <c r="BT58" s="98" t="s">
        <v>82</v>
      </c>
      <c r="BV58" s="98" t="s">
        <v>76</v>
      </c>
      <c r="BW58" s="98" t="s">
        <v>93</v>
      </c>
      <c r="BX58" s="98" t="s">
        <v>5</v>
      </c>
      <c r="CL58" s="98" t="s">
        <v>19</v>
      </c>
      <c r="CM58" s="98" t="s">
        <v>84</v>
      </c>
    </row>
    <row r="59" spans="1:91" s="7" customFormat="1" ht="24.75" customHeight="1">
      <c r="A59" s="88" t="s">
        <v>78</v>
      </c>
      <c r="B59" s="89"/>
      <c r="C59" s="90"/>
      <c r="D59" s="346" t="s">
        <v>94</v>
      </c>
      <c r="E59" s="346"/>
      <c r="F59" s="346"/>
      <c r="G59" s="346"/>
      <c r="H59" s="346"/>
      <c r="I59" s="91"/>
      <c r="J59" s="346" t="s">
        <v>95</v>
      </c>
      <c r="K59" s="346"/>
      <c r="L59" s="346"/>
      <c r="M59" s="346"/>
      <c r="N59" s="346"/>
      <c r="O59" s="346"/>
      <c r="P59" s="346"/>
      <c r="Q59" s="346"/>
      <c r="R59" s="346"/>
      <c r="S59" s="346"/>
      <c r="T59" s="346"/>
      <c r="U59" s="346"/>
      <c r="V59" s="346"/>
      <c r="W59" s="346"/>
      <c r="X59" s="346"/>
      <c r="Y59" s="346"/>
      <c r="Z59" s="346"/>
      <c r="AA59" s="346"/>
      <c r="AB59" s="346"/>
      <c r="AC59" s="346"/>
      <c r="AD59" s="346"/>
      <c r="AE59" s="346"/>
      <c r="AF59" s="346"/>
      <c r="AG59" s="347">
        <f>'TUKL011-05 - Vedlejší roz...'!J30</f>
        <v>0</v>
      </c>
      <c r="AH59" s="348"/>
      <c r="AI59" s="348"/>
      <c r="AJ59" s="348"/>
      <c r="AK59" s="348"/>
      <c r="AL59" s="348"/>
      <c r="AM59" s="348"/>
      <c r="AN59" s="347">
        <f t="shared" si="0"/>
        <v>0</v>
      </c>
      <c r="AO59" s="348"/>
      <c r="AP59" s="348"/>
      <c r="AQ59" s="92" t="s">
        <v>81</v>
      </c>
      <c r="AR59" s="93"/>
      <c r="AS59" s="94">
        <v>0</v>
      </c>
      <c r="AT59" s="95">
        <f t="shared" si="1"/>
        <v>0</v>
      </c>
      <c r="AU59" s="96">
        <f>'TUKL011-05 - Vedlejší roz...'!P82</f>
        <v>0</v>
      </c>
      <c r="AV59" s="95">
        <f>'TUKL011-05 - Vedlejší roz...'!J33</f>
        <v>0</v>
      </c>
      <c r="AW59" s="95">
        <f>'TUKL011-05 - Vedlejší roz...'!J34</f>
        <v>0</v>
      </c>
      <c r="AX59" s="95">
        <f>'TUKL011-05 - Vedlejší roz...'!J35</f>
        <v>0</v>
      </c>
      <c r="AY59" s="95">
        <f>'TUKL011-05 - Vedlejší roz...'!J36</f>
        <v>0</v>
      </c>
      <c r="AZ59" s="95">
        <f>'TUKL011-05 - Vedlejší roz...'!F33</f>
        <v>0</v>
      </c>
      <c r="BA59" s="95">
        <f>'TUKL011-05 - Vedlejší roz...'!F34</f>
        <v>0</v>
      </c>
      <c r="BB59" s="95">
        <f>'TUKL011-05 - Vedlejší roz...'!F35</f>
        <v>0</v>
      </c>
      <c r="BC59" s="95">
        <f>'TUKL011-05 - Vedlejší roz...'!F36</f>
        <v>0</v>
      </c>
      <c r="BD59" s="97">
        <f>'TUKL011-05 - Vedlejší roz...'!F37</f>
        <v>0</v>
      </c>
      <c r="BT59" s="98" t="s">
        <v>82</v>
      </c>
      <c r="BV59" s="98" t="s">
        <v>76</v>
      </c>
      <c r="BW59" s="98" t="s">
        <v>96</v>
      </c>
      <c r="BX59" s="98" t="s">
        <v>5</v>
      </c>
      <c r="CL59" s="98" t="s">
        <v>19</v>
      </c>
      <c r="CM59" s="98" t="s">
        <v>84</v>
      </c>
    </row>
    <row r="60" spans="1:91" s="7" customFormat="1" ht="24.75" customHeight="1">
      <c r="A60" s="88" t="s">
        <v>78</v>
      </c>
      <c r="B60" s="89"/>
      <c r="C60" s="90"/>
      <c r="D60" s="346" t="s">
        <v>97</v>
      </c>
      <c r="E60" s="346"/>
      <c r="F60" s="346"/>
      <c r="G60" s="346"/>
      <c r="H60" s="346"/>
      <c r="I60" s="91"/>
      <c r="J60" s="346" t="s">
        <v>98</v>
      </c>
      <c r="K60" s="346"/>
      <c r="L60" s="346"/>
      <c r="M60" s="346"/>
      <c r="N60" s="346"/>
      <c r="O60" s="346"/>
      <c r="P60" s="346"/>
      <c r="Q60" s="346"/>
      <c r="R60" s="346"/>
      <c r="S60" s="346"/>
      <c r="T60" s="346"/>
      <c r="U60" s="346"/>
      <c r="V60" s="346"/>
      <c r="W60" s="346"/>
      <c r="X60" s="346"/>
      <c r="Y60" s="346"/>
      <c r="Z60" s="346"/>
      <c r="AA60" s="346"/>
      <c r="AB60" s="346"/>
      <c r="AC60" s="346"/>
      <c r="AD60" s="346"/>
      <c r="AE60" s="346"/>
      <c r="AF60" s="346"/>
      <c r="AG60" s="347">
        <f>'TUKL011-06 - Vedlejší roz...'!J30</f>
        <v>0</v>
      </c>
      <c r="AH60" s="348"/>
      <c r="AI60" s="348"/>
      <c r="AJ60" s="348"/>
      <c r="AK60" s="348"/>
      <c r="AL60" s="348"/>
      <c r="AM60" s="348"/>
      <c r="AN60" s="347">
        <f t="shared" si="0"/>
        <v>0</v>
      </c>
      <c r="AO60" s="348"/>
      <c r="AP60" s="348"/>
      <c r="AQ60" s="92" t="s">
        <v>81</v>
      </c>
      <c r="AR60" s="93"/>
      <c r="AS60" s="99">
        <v>0</v>
      </c>
      <c r="AT60" s="100">
        <f t="shared" si="1"/>
        <v>0</v>
      </c>
      <c r="AU60" s="101">
        <f>'TUKL011-06 - Vedlejší roz...'!P82</f>
        <v>0</v>
      </c>
      <c r="AV60" s="100">
        <f>'TUKL011-06 - Vedlejší roz...'!J33</f>
        <v>0</v>
      </c>
      <c r="AW60" s="100">
        <f>'TUKL011-06 - Vedlejší roz...'!J34</f>
        <v>0</v>
      </c>
      <c r="AX60" s="100">
        <f>'TUKL011-06 - Vedlejší roz...'!J35</f>
        <v>0</v>
      </c>
      <c r="AY60" s="100">
        <f>'TUKL011-06 - Vedlejší roz...'!J36</f>
        <v>0</v>
      </c>
      <c r="AZ60" s="100">
        <f>'TUKL011-06 - Vedlejší roz...'!F33</f>
        <v>0</v>
      </c>
      <c r="BA60" s="100">
        <f>'TUKL011-06 - Vedlejší roz...'!F34</f>
        <v>0</v>
      </c>
      <c r="BB60" s="100">
        <f>'TUKL011-06 - Vedlejší roz...'!F35</f>
        <v>0</v>
      </c>
      <c r="BC60" s="100">
        <f>'TUKL011-06 - Vedlejší roz...'!F36</f>
        <v>0</v>
      </c>
      <c r="BD60" s="102">
        <f>'TUKL011-06 - Vedlejší roz...'!F37</f>
        <v>0</v>
      </c>
      <c r="BT60" s="98" t="s">
        <v>82</v>
      </c>
      <c r="BV60" s="98" t="s">
        <v>76</v>
      </c>
      <c r="BW60" s="98" t="s">
        <v>99</v>
      </c>
      <c r="BX60" s="98" t="s">
        <v>5</v>
      </c>
      <c r="CL60" s="98" t="s">
        <v>19</v>
      </c>
      <c r="CM60" s="98" t="s">
        <v>84</v>
      </c>
    </row>
    <row r="61" spans="1:91" s="2" customFormat="1" ht="30" customHeight="1">
      <c r="A61" s="36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41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</row>
    <row r="62" spans="1:91" s="2" customFormat="1" ht="6.95" customHeight="1">
      <c r="A62" s="36"/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41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</row>
  </sheetData>
  <sheetProtection algorithmName="SHA-512" hashValue="L8p8cQqj8kzXx/2riIm5y8yr5Zrlht9a1F/1eBurppQZZCvRGR0GVM7UJaSavaRHF6t5DWyp0rbsas2LvmpnJQ==" saltValue="zVoiyFq4hKlh6pEnfc6cylcp8vMlC2XK1jmtwoW1k7A5hsOKfjcoiHL911BECetft4O+a88pvCXd/CToxMMGAg==" spinCount="100000" sheet="1" objects="1" scenarios="1" formatColumns="0" formatRows="0"/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60:AP60"/>
    <mergeCell ref="AG60:AM60"/>
    <mergeCell ref="D60:H60"/>
    <mergeCell ref="J60:AF60"/>
    <mergeCell ref="AG54:AM54"/>
    <mergeCell ref="AN54:AP54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O45"/>
    <mergeCell ref="AM47:AN47"/>
    <mergeCell ref="AM49:AP49"/>
    <mergeCell ref="AS49:AT51"/>
    <mergeCell ref="AM50:AP50"/>
  </mergeCells>
  <hyperlinks>
    <hyperlink ref="A55" location="'TUKL011-01 - SO101 – Komu...'!C2" display="/"/>
    <hyperlink ref="A56" location="'TUKL011-02 - SO101 – Komu...'!C2" display="/"/>
    <hyperlink ref="A57" location="'TUKL011-03 - SO301 – Kana...'!C2" display="/"/>
    <hyperlink ref="A58" location="'TUKL011-04 - SO401 – Veře...'!C2" display="/"/>
    <hyperlink ref="A59" location="'TUKL011-05 - Vedlejší roz...'!C2" display="/"/>
    <hyperlink ref="A60" location="'TUKL011-06 - Vedlejší roz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AT2" s="19" t="s">
        <v>83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100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1" t="str">
        <f>'Rekapitulace stavby'!K6</f>
        <v>SFDI - Opatření pro zvýšení bezpečnosti chodců v ul. Tuklatská, Ke Mlýnu, Tlustovousy, Tuklaty - ZMĚNA</v>
      </c>
      <c r="F7" s="372"/>
      <c r="G7" s="372"/>
      <c r="H7" s="372"/>
      <c r="L7" s="22"/>
    </row>
    <row r="8" spans="1:46" s="2" customFormat="1" ht="12" customHeight="1">
      <c r="A8" s="36"/>
      <c r="B8" s="41"/>
      <c r="C8" s="36"/>
      <c r="D8" s="107" t="s">
        <v>101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30" customHeight="1">
      <c r="A9" s="36"/>
      <c r="B9" s="41"/>
      <c r="C9" s="36"/>
      <c r="D9" s="36"/>
      <c r="E9" s="373" t="s">
        <v>102</v>
      </c>
      <c r="F9" s="374"/>
      <c r="G9" s="374"/>
      <c r="H9" s="37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5. 9. 2019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5" t="str">
        <f>'Rekapitulace stavby'!E14</f>
        <v>Vyplň údaj</v>
      </c>
      <c r="F18" s="376"/>
      <c r="G18" s="376"/>
      <c r="H18" s="376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33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34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37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7" t="s">
        <v>19</v>
      </c>
      <c r="F27" s="377"/>
      <c r="G27" s="377"/>
      <c r="H27" s="37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ROUND(J89,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ROUND((SUM(BE89:BE571)),  2)</f>
        <v>0</v>
      </c>
      <c r="G33" s="36"/>
      <c r="H33" s="36"/>
      <c r="I33" s="120">
        <v>0.21</v>
      </c>
      <c r="J33" s="119">
        <f>ROUND(((SUM(BE89:BE571))*I33),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ROUND((SUM(BF89:BF571)),  2)</f>
        <v>0</v>
      </c>
      <c r="G34" s="36"/>
      <c r="H34" s="36"/>
      <c r="I34" s="120">
        <v>0.15</v>
      </c>
      <c r="J34" s="119">
        <f>ROUND(((SUM(BF89:BF571))*I34),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ROUND((SUM(BG89:BG571)),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ROUND((SUM(BH89:BH571)),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ROUND((SUM(BI89:BI571)),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103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78" t="str">
        <f>E7</f>
        <v>SFDI - Opatření pro zvýšení bezpečnosti chodců v ul. Tuklatská, Ke Mlýnu, Tlustovousy, Tuklaty - ZMĚNA</v>
      </c>
      <c r="F48" s="379"/>
      <c r="G48" s="379"/>
      <c r="H48" s="37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101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30" customHeight="1">
      <c r="A50" s="36"/>
      <c r="B50" s="37"/>
      <c r="C50" s="38"/>
      <c r="D50" s="38"/>
      <c r="E50" s="331" t="str">
        <f>E9</f>
        <v>TUKL011-01 - SO101 – Komunikace a zpevněné plochy - uznatelné náklady</v>
      </c>
      <c r="F50" s="380"/>
      <c r="G50" s="380"/>
      <c r="H50" s="38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Tuklaty</v>
      </c>
      <c r="G52" s="38"/>
      <c r="H52" s="38"/>
      <c r="I52" s="31" t="s">
        <v>23</v>
      </c>
      <c r="J52" s="61" t="str">
        <f>IF(J12="","",J12)</f>
        <v>5. 9. 2019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1" t="s">
        <v>25</v>
      </c>
      <c r="D54" s="38"/>
      <c r="E54" s="38"/>
      <c r="F54" s="29" t="str">
        <f>E15</f>
        <v>Obec Tuklaty, Na Rafandě 14, 250 82 Tuklaty</v>
      </c>
      <c r="G54" s="38"/>
      <c r="H54" s="38"/>
      <c r="I54" s="31" t="s">
        <v>32</v>
      </c>
      <c r="J54" s="34" t="str">
        <f>E21</f>
        <v>Ivana Otevřelová, Kouřimská 26, 130 00 Praha 3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>Podhola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104</v>
      </c>
      <c r="D57" s="133"/>
      <c r="E57" s="133"/>
      <c r="F57" s="133"/>
      <c r="G57" s="133"/>
      <c r="H57" s="133"/>
      <c r="I57" s="133"/>
      <c r="J57" s="134" t="s">
        <v>105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J89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106</v>
      </c>
    </row>
    <row r="60" spans="1:47" s="9" customFormat="1" ht="24.95" customHeight="1">
      <c r="B60" s="136"/>
      <c r="C60" s="137"/>
      <c r="D60" s="138" t="s">
        <v>107</v>
      </c>
      <c r="E60" s="139"/>
      <c r="F60" s="139"/>
      <c r="G60" s="139"/>
      <c r="H60" s="139"/>
      <c r="I60" s="139"/>
      <c r="J60" s="140">
        <f>J90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108</v>
      </c>
      <c r="E61" s="145"/>
      <c r="F61" s="145"/>
      <c r="G61" s="145"/>
      <c r="H61" s="145"/>
      <c r="I61" s="145"/>
      <c r="J61" s="146">
        <f>J91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109</v>
      </c>
      <c r="E62" s="145"/>
      <c r="F62" s="145"/>
      <c r="G62" s="145"/>
      <c r="H62" s="145"/>
      <c r="I62" s="145"/>
      <c r="J62" s="146">
        <f>J254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110</v>
      </c>
      <c r="E63" s="145"/>
      <c r="F63" s="145"/>
      <c r="G63" s="145"/>
      <c r="H63" s="145"/>
      <c r="I63" s="145"/>
      <c r="J63" s="146">
        <f>J268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111</v>
      </c>
      <c r="E64" s="145"/>
      <c r="F64" s="145"/>
      <c r="G64" s="145"/>
      <c r="H64" s="145"/>
      <c r="I64" s="145"/>
      <c r="J64" s="146">
        <f>J273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112</v>
      </c>
      <c r="E65" s="145"/>
      <c r="F65" s="145"/>
      <c r="G65" s="145"/>
      <c r="H65" s="145"/>
      <c r="I65" s="145"/>
      <c r="J65" s="146">
        <f>J279</f>
        <v>0</v>
      </c>
      <c r="K65" s="143"/>
      <c r="L65" s="147"/>
    </row>
    <row r="66" spans="1:31" s="10" customFormat="1" ht="19.899999999999999" customHeight="1">
      <c r="B66" s="142"/>
      <c r="C66" s="143"/>
      <c r="D66" s="144" t="s">
        <v>113</v>
      </c>
      <c r="E66" s="145"/>
      <c r="F66" s="145"/>
      <c r="G66" s="145"/>
      <c r="H66" s="145"/>
      <c r="I66" s="145"/>
      <c r="J66" s="146">
        <f>J409</f>
        <v>0</v>
      </c>
      <c r="K66" s="143"/>
      <c r="L66" s="147"/>
    </row>
    <row r="67" spans="1:31" s="10" customFormat="1" ht="19.899999999999999" customHeight="1">
      <c r="B67" s="142"/>
      <c r="C67" s="143"/>
      <c r="D67" s="144" t="s">
        <v>114</v>
      </c>
      <c r="E67" s="145"/>
      <c r="F67" s="145"/>
      <c r="G67" s="145"/>
      <c r="H67" s="145"/>
      <c r="I67" s="145"/>
      <c r="J67" s="146">
        <f>J423</f>
        <v>0</v>
      </c>
      <c r="K67" s="143"/>
      <c r="L67" s="147"/>
    </row>
    <row r="68" spans="1:31" s="10" customFormat="1" ht="19.899999999999999" customHeight="1">
      <c r="B68" s="142"/>
      <c r="C68" s="143"/>
      <c r="D68" s="144" t="s">
        <v>115</v>
      </c>
      <c r="E68" s="145"/>
      <c r="F68" s="145"/>
      <c r="G68" s="145"/>
      <c r="H68" s="145"/>
      <c r="I68" s="145"/>
      <c r="J68" s="146">
        <f>J540</f>
        <v>0</v>
      </c>
      <c r="K68" s="143"/>
      <c r="L68" s="147"/>
    </row>
    <row r="69" spans="1:31" s="10" customFormat="1" ht="19.899999999999999" customHeight="1">
      <c r="B69" s="142"/>
      <c r="C69" s="143"/>
      <c r="D69" s="144" t="s">
        <v>116</v>
      </c>
      <c r="E69" s="145"/>
      <c r="F69" s="145"/>
      <c r="G69" s="145"/>
      <c r="H69" s="145"/>
      <c r="I69" s="145"/>
      <c r="J69" s="146">
        <f>J569</f>
        <v>0</v>
      </c>
      <c r="K69" s="143"/>
      <c r="L69" s="147"/>
    </row>
    <row r="70" spans="1:31" s="2" customFormat="1" ht="21.75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6.95" customHeight="1">
      <c r="A71" s="36"/>
      <c r="B71" s="49"/>
      <c r="C71" s="50"/>
      <c r="D71" s="50"/>
      <c r="E71" s="50"/>
      <c r="F71" s="50"/>
      <c r="G71" s="50"/>
      <c r="H71" s="50"/>
      <c r="I71" s="50"/>
      <c r="J71" s="50"/>
      <c r="K71" s="50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5" spans="1:31" s="2" customFormat="1" ht="6.95" customHeight="1">
      <c r="A75" s="36"/>
      <c r="B75" s="51"/>
      <c r="C75" s="52"/>
      <c r="D75" s="52"/>
      <c r="E75" s="52"/>
      <c r="F75" s="52"/>
      <c r="G75" s="52"/>
      <c r="H75" s="52"/>
      <c r="I75" s="52"/>
      <c r="J75" s="52"/>
      <c r="K75" s="52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24.95" customHeight="1">
      <c r="A76" s="36"/>
      <c r="B76" s="37"/>
      <c r="C76" s="25" t="s">
        <v>117</v>
      </c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16</v>
      </c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26.25" customHeight="1">
      <c r="A79" s="36"/>
      <c r="B79" s="37"/>
      <c r="C79" s="38"/>
      <c r="D79" s="38"/>
      <c r="E79" s="378" t="str">
        <f>E7</f>
        <v>SFDI - Opatření pro zvýšení bezpečnosti chodců v ul. Tuklatská, Ke Mlýnu, Tlustovousy, Tuklaty - ZMĚNA</v>
      </c>
      <c r="F79" s="379"/>
      <c r="G79" s="379"/>
      <c r="H79" s="379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101</v>
      </c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30" customHeight="1">
      <c r="A81" s="36"/>
      <c r="B81" s="37"/>
      <c r="C81" s="38"/>
      <c r="D81" s="38"/>
      <c r="E81" s="331" t="str">
        <f>E9</f>
        <v>TUKL011-01 - SO101 – Komunikace a zpevněné plochy - uznatelné náklady</v>
      </c>
      <c r="F81" s="380"/>
      <c r="G81" s="380"/>
      <c r="H81" s="380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2" customHeight="1">
      <c r="A83" s="36"/>
      <c r="B83" s="37"/>
      <c r="C83" s="31" t="s">
        <v>21</v>
      </c>
      <c r="D83" s="38"/>
      <c r="E83" s="38"/>
      <c r="F83" s="29" t="str">
        <f>F12</f>
        <v>Tuklaty</v>
      </c>
      <c r="G83" s="38"/>
      <c r="H83" s="38"/>
      <c r="I83" s="31" t="s">
        <v>23</v>
      </c>
      <c r="J83" s="61" t="str">
        <f>IF(J12="","",J12)</f>
        <v>5. 9. 2019</v>
      </c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6.9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40.15" customHeight="1">
      <c r="A85" s="36"/>
      <c r="B85" s="37"/>
      <c r="C85" s="31" t="s">
        <v>25</v>
      </c>
      <c r="D85" s="38"/>
      <c r="E85" s="38"/>
      <c r="F85" s="29" t="str">
        <f>E15</f>
        <v>Obec Tuklaty, Na Rafandě 14, 250 82 Tuklaty</v>
      </c>
      <c r="G85" s="38"/>
      <c r="H85" s="38"/>
      <c r="I85" s="31" t="s">
        <v>32</v>
      </c>
      <c r="J85" s="34" t="str">
        <f>E21</f>
        <v>Ivana Otevřelová, Kouřimská 26, 130 00 Praha 3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5.2" customHeight="1">
      <c r="A86" s="36"/>
      <c r="B86" s="37"/>
      <c r="C86" s="31" t="s">
        <v>30</v>
      </c>
      <c r="D86" s="38"/>
      <c r="E86" s="38"/>
      <c r="F86" s="29" t="str">
        <f>IF(E18="","",E18)</f>
        <v>Vyplň údaj</v>
      </c>
      <c r="G86" s="38"/>
      <c r="H86" s="38"/>
      <c r="I86" s="31" t="s">
        <v>36</v>
      </c>
      <c r="J86" s="34" t="str">
        <f>E24</f>
        <v>Podhola</v>
      </c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2" customFormat="1" ht="10.3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08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5" s="11" customFormat="1" ht="29.25" customHeight="1">
      <c r="A88" s="148"/>
      <c r="B88" s="149"/>
      <c r="C88" s="150" t="s">
        <v>118</v>
      </c>
      <c r="D88" s="151" t="s">
        <v>59</v>
      </c>
      <c r="E88" s="151" t="s">
        <v>55</v>
      </c>
      <c r="F88" s="151" t="s">
        <v>56</v>
      </c>
      <c r="G88" s="151" t="s">
        <v>119</v>
      </c>
      <c r="H88" s="151" t="s">
        <v>120</v>
      </c>
      <c r="I88" s="151" t="s">
        <v>121</v>
      </c>
      <c r="J88" s="151" t="s">
        <v>105</v>
      </c>
      <c r="K88" s="152" t="s">
        <v>122</v>
      </c>
      <c r="L88" s="153"/>
      <c r="M88" s="70" t="s">
        <v>19</v>
      </c>
      <c r="N88" s="71" t="s">
        <v>44</v>
      </c>
      <c r="O88" s="71" t="s">
        <v>123</v>
      </c>
      <c r="P88" s="71" t="s">
        <v>124</v>
      </c>
      <c r="Q88" s="71" t="s">
        <v>125</v>
      </c>
      <c r="R88" s="71" t="s">
        <v>126</v>
      </c>
      <c r="S88" s="71" t="s">
        <v>127</v>
      </c>
      <c r="T88" s="72" t="s">
        <v>128</v>
      </c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</row>
    <row r="89" spans="1:65" s="2" customFormat="1" ht="22.9" customHeight="1">
      <c r="A89" s="36"/>
      <c r="B89" s="37"/>
      <c r="C89" s="77" t="s">
        <v>129</v>
      </c>
      <c r="D89" s="38"/>
      <c r="E89" s="38"/>
      <c r="F89" s="38"/>
      <c r="G89" s="38"/>
      <c r="H89" s="38"/>
      <c r="I89" s="38"/>
      <c r="J89" s="154">
        <f>BK89</f>
        <v>0</v>
      </c>
      <c r="K89" s="38"/>
      <c r="L89" s="41"/>
      <c r="M89" s="73"/>
      <c r="N89" s="155"/>
      <c r="O89" s="74"/>
      <c r="P89" s="156">
        <f>P90</f>
        <v>0</v>
      </c>
      <c r="Q89" s="74"/>
      <c r="R89" s="156">
        <f>R90</f>
        <v>251.82427404461001</v>
      </c>
      <c r="S89" s="74"/>
      <c r="T89" s="157">
        <f>T90</f>
        <v>86.899588000000008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9" t="s">
        <v>73</v>
      </c>
      <c r="AU89" s="19" t="s">
        <v>106</v>
      </c>
      <c r="BK89" s="158">
        <f>BK90</f>
        <v>0</v>
      </c>
    </row>
    <row r="90" spans="1:65" s="12" customFormat="1" ht="25.9" customHeight="1">
      <c r="B90" s="159"/>
      <c r="C90" s="160"/>
      <c r="D90" s="161" t="s">
        <v>73</v>
      </c>
      <c r="E90" s="162" t="s">
        <v>130</v>
      </c>
      <c r="F90" s="162" t="s">
        <v>131</v>
      </c>
      <c r="G90" s="160"/>
      <c r="H90" s="160"/>
      <c r="I90" s="163"/>
      <c r="J90" s="164">
        <f>BK90</f>
        <v>0</v>
      </c>
      <c r="K90" s="160"/>
      <c r="L90" s="165"/>
      <c r="M90" s="166"/>
      <c r="N90" s="167"/>
      <c r="O90" s="167"/>
      <c r="P90" s="168">
        <f>P91+P254+P268+P273+P279+P409+P423+P540+P569</f>
        <v>0</v>
      </c>
      <c r="Q90" s="167"/>
      <c r="R90" s="168">
        <f>R91+R254+R268+R273+R279+R409+R423+R540+R569</f>
        <v>251.82427404461001</v>
      </c>
      <c r="S90" s="167"/>
      <c r="T90" s="169">
        <f>T91+T254+T268+T273+T279+T409+T423+T540+T569</f>
        <v>86.899588000000008</v>
      </c>
      <c r="AR90" s="170" t="s">
        <v>82</v>
      </c>
      <c r="AT90" s="171" t="s">
        <v>73</v>
      </c>
      <c r="AU90" s="171" t="s">
        <v>74</v>
      </c>
      <c r="AY90" s="170" t="s">
        <v>132</v>
      </c>
      <c r="BK90" s="172">
        <f>BK91+BK254+BK268+BK273+BK279+BK409+BK423+BK540+BK569</f>
        <v>0</v>
      </c>
    </row>
    <row r="91" spans="1:65" s="12" customFormat="1" ht="22.9" customHeight="1">
      <c r="B91" s="159"/>
      <c r="C91" s="160"/>
      <c r="D91" s="161" t="s">
        <v>73</v>
      </c>
      <c r="E91" s="173" t="s">
        <v>82</v>
      </c>
      <c r="F91" s="173" t="s">
        <v>133</v>
      </c>
      <c r="G91" s="160"/>
      <c r="H91" s="160"/>
      <c r="I91" s="163"/>
      <c r="J91" s="174">
        <f>BK91</f>
        <v>0</v>
      </c>
      <c r="K91" s="160"/>
      <c r="L91" s="165"/>
      <c r="M91" s="166"/>
      <c r="N91" s="167"/>
      <c r="O91" s="167"/>
      <c r="P91" s="168">
        <f>SUM(P92:P253)</f>
        <v>0</v>
      </c>
      <c r="Q91" s="167"/>
      <c r="R91" s="168">
        <f>SUM(R92:R253)</f>
        <v>1.2613962409999999E-2</v>
      </c>
      <c r="S91" s="167"/>
      <c r="T91" s="169">
        <f>SUM(T92:T253)</f>
        <v>86.664388000000002</v>
      </c>
      <c r="AR91" s="170" t="s">
        <v>82</v>
      </c>
      <c r="AT91" s="171" t="s">
        <v>73</v>
      </c>
      <c r="AU91" s="171" t="s">
        <v>82</v>
      </c>
      <c r="AY91" s="170" t="s">
        <v>132</v>
      </c>
      <c r="BK91" s="172">
        <f>SUM(BK92:BK253)</f>
        <v>0</v>
      </c>
    </row>
    <row r="92" spans="1:65" s="2" customFormat="1" ht="62.65" customHeight="1">
      <c r="A92" s="36"/>
      <c r="B92" s="37"/>
      <c r="C92" s="175" t="s">
        <v>82</v>
      </c>
      <c r="D92" s="175" t="s">
        <v>134</v>
      </c>
      <c r="E92" s="176" t="s">
        <v>135</v>
      </c>
      <c r="F92" s="177" t="s">
        <v>136</v>
      </c>
      <c r="G92" s="178" t="s">
        <v>137</v>
      </c>
      <c r="H92" s="179">
        <v>53.66</v>
      </c>
      <c r="I92" s="180"/>
      <c r="J92" s="181">
        <f>ROUND(I92*H92,2)</f>
        <v>0</v>
      </c>
      <c r="K92" s="177" t="s">
        <v>138</v>
      </c>
      <c r="L92" s="41"/>
      <c r="M92" s="182" t="s">
        <v>19</v>
      </c>
      <c r="N92" s="183" t="s">
        <v>45</v>
      </c>
      <c r="O92" s="66"/>
      <c r="P92" s="184">
        <f>O92*H92</f>
        <v>0</v>
      </c>
      <c r="Q92" s="184">
        <v>0</v>
      </c>
      <c r="R92" s="184">
        <f>Q92*H92</f>
        <v>0</v>
      </c>
      <c r="S92" s="184">
        <v>0.17</v>
      </c>
      <c r="T92" s="185">
        <f>S92*H92</f>
        <v>9.1221999999999994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86" t="s">
        <v>139</v>
      </c>
      <c r="AT92" s="186" t="s">
        <v>134</v>
      </c>
      <c r="AU92" s="186" t="s">
        <v>84</v>
      </c>
      <c r="AY92" s="19" t="s">
        <v>132</v>
      </c>
      <c r="BE92" s="187">
        <f>IF(N92="základní",J92,0)</f>
        <v>0</v>
      </c>
      <c r="BF92" s="187">
        <f>IF(N92="snížená",J92,0)</f>
        <v>0</v>
      </c>
      <c r="BG92" s="187">
        <f>IF(N92="zákl. přenesená",J92,0)</f>
        <v>0</v>
      </c>
      <c r="BH92" s="187">
        <f>IF(N92="sníž. přenesená",J92,0)</f>
        <v>0</v>
      </c>
      <c r="BI92" s="187">
        <f>IF(N92="nulová",J92,0)</f>
        <v>0</v>
      </c>
      <c r="BJ92" s="19" t="s">
        <v>82</v>
      </c>
      <c r="BK92" s="187">
        <f>ROUND(I92*H92,2)</f>
        <v>0</v>
      </c>
      <c r="BL92" s="19" t="s">
        <v>139</v>
      </c>
      <c r="BM92" s="186" t="s">
        <v>140</v>
      </c>
    </row>
    <row r="93" spans="1:65" s="2" customFormat="1" ht="39">
      <c r="A93" s="36"/>
      <c r="B93" s="37"/>
      <c r="C93" s="38"/>
      <c r="D93" s="188" t="s">
        <v>141</v>
      </c>
      <c r="E93" s="38"/>
      <c r="F93" s="189" t="s">
        <v>136</v>
      </c>
      <c r="G93" s="38"/>
      <c r="H93" s="38"/>
      <c r="I93" s="190"/>
      <c r="J93" s="38"/>
      <c r="K93" s="38"/>
      <c r="L93" s="41"/>
      <c r="M93" s="191"/>
      <c r="N93" s="192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9" t="s">
        <v>141</v>
      </c>
      <c r="AU93" s="19" t="s">
        <v>84</v>
      </c>
    </row>
    <row r="94" spans="1:65" s="13" customFormat="1" ht="11.25">
      <c r="B94" s="193"/>
      <c r="C94" s="194"/>
      <c r="D94" s="188" t="s">
        <v>142</v>
      </c>
      <c r="E94" s="195" t="s">
        <v>19</v>
      </c>
      <c r="F94" s="196" t="s">
        <v>143</v>
      </c>
      <c r="G94" s="194"/>
      <c r="H94" s="195" t="s">
        <v>19</v>
      </c>
      <c r="I94" s="197"/>
      <c r="J94" s="194"/>
      <c r="K94" s="194"/>
      <c r="L94" s="198"/>
      <c r="M94" s="199"/>
      <c r="N94" s="200"/>
      <c r="O94" s="200"/>
      <c r="P94" s="200"/>
      <c r="Q94" s="200"/>
      <c r="R94" s="200"/>
      <c r="S94" s="200"/>
      <c r="T94" s="201"/>
      <c r="AT94" s="202" t="s">
        <v>142</v>
      </c>
      <c r="AU94" s="202" t="s">
        <v>84</v>
      </c>
      <c r="AV94" s="13" t="s">
        <v>82</v>
      </c>
      <c r="AW94" s="13" t="s">
        <v>35</v>
      </c>
      <c r="AX94" s="13" t="s">
        <v>74</v>
      </c>
      <c r="AY94" s="202" t="s">
        <v>132</v>
      </c>
    </row>
    <row r="95" spans="1:65" s="14" customFormat="1" ht="11.25">
      <c r="B95" s="203"/>
      <c r="C95" s="204"/>
      <c r="D95" s="188" t="s">
        <v>142</v>
      </c>
      <c r="E95" s="205" t="s">
        <v>19</v>
      </c>
      <c r="F95" s="206" t="s">
        <v>144</v>
      </c>
      <c r="G95" s="204"/>
      <c r="H95" s="207">
        <v>217.5</v>
      </c>
      <c r="I95" s="208"/>
      <c r="J95" s="204"/>
      <c r="K95" s="204"/>
      <c r="L95" s="209"/>
      <c r="M95" s="210"/>
      <c r="N95" s="211"/>
      <c r="O95" s="211"/>
      <c r="P95" s="211"/>
      <c r="Q95" s="211"/>
      <c r="R95" s="211"/>
      <c r="S95" s="211"/>
      <c r="T95" s="212"/>
      <c r="AT95" s="213" t="s">
        <v>142</v>
      </c>
      <c r="AU95" s="213" t="s">
        <v>84</v>
      </c>
      <c r="AV95" s="14" t="s">
        <v>84</v>
      </c>
      <c r="AW95" s="14" t="s">
        <v>35</v>
      </c>
      <c r="AX95" s="14" t="s">
        <v>74</v>
      </c>
      <c r="AY95" s="213" t="s">
        <v>132</v>
      </c>
    </row>
    <row r="96" spans="1:65" s="14" customFormat="1" ht="11.25">
      <c r="B96" s="203"/>
      <c r="C96" s="204"/>
      <c r="D96" s="188" t="s">
        <v>142</v>
      </c>
      <c r="E96" s="205" t="s">
        <v>19</v>
      </c>
      <c r="F96" s="206" t="s">
        <v>145</v>
      </c>
      <c r="G96" s="204"/>
      <c r="H96" s="207">
        <v>-63.36</v>
      </c>
      <c r="I96" s="208"/>
      <c r="J96" s="204"/>
      <c r="K96" s="204"/>
      <c r="L96" s="209"/>
      <c r="M96" s="210"/>
      <c r="N96" s="211"/>
      <c r="O96" s="211"/>
      <c r="P96" s="211"/>
      <c r="Q96" s="211"/>
      <c r="R96" s="211"/>
      <c r="S96" s="211"/>
      <c r="T96" s="212"/>
      <c r="AT96" s="213" t="s">
        <v>142</v>
      </c>
      <c r="AU96" s="213" t="s">
        <v>84</v>
      </c>
      <c r="AV96" s="14" t="s">
        <v>84</v>
      </c>
      <c r="AW96" s="14" t="s">
        <v>35</v>
      </c>
      <c r="AX96" s="14" t="s">
        <v>74</v>
      </c>
      <c r="AY96" s="213" t="s">
        <v>132</v>
      </c>
    </row>
    <row r="97" spans="1:65" s="14" customFormat="1" ht="11.25">
      <c r="B97" s="203"/>
      <c r="C97" s="204"/>
      <c r="D97" s="188" t="s">
        <v>142</v>
      </c>
      <c r="E97" s="205" t="s">
        <v>19</v>
      </c>
      <c r="F97" s="206" t="s">
        <v>146</v>
      </c>
      <c r="G97" s="204"/>
      <c r="H97" s="207">
        <v>-100.48</v>
      </c>
      <c r="I97" s="208"/>
      <c r="J97" s="204"/>
      <c r="K97" s="204"/>
      <c r="L97" s="209"/>
      <c r="M97" s="210"/>
      <c r="N97" s="211"/>
      <c r="O97" s="211"/>
      <c r="P97" s="211"/>
      <c r="Q97" s="211"/>
      <c r="R97" s="211"/>
      <c r="S97" s="211"/>
      <c r="T97" s="212"/>
      <c r="AT97" s="213" t="s">
        <v>142</v>
      </c>
      <c r="AU97" s="213" t="s">
        <v>84</v>
      </c>
      <c r="AV97" s="14" t="s">
        <v>84</v>
      </c>
      <c r="AW97" s="14" t="s">
        <v>35</v>
      </c>
      <c r="AX97" s="14" t="s">
        <v>74</v>
      </c>
      <c r="AY97" s="213" t="s">
        <v>132</v>
      </c>
    </row>
    <row r="98" spans="1:65" s="15" customFormat="1" ht="11.25">
      <c r="B98" s="214"/>
      <c r="C98" s="215"/>
      <c r="D98" s="188" t="s">
        <v>142</v>
      </c>
      <c r="E98" s="216" t="s">
        <v>19</v>
      </c>
      <c r="F98" s="217" t="s">
        <v>147</v>
      </c>
      <c r="G98" s="215"/>
      <c r="H98" s="218">
        <v>53.659999999999982</v>
      </c>
      <c r="I98" s="219"/>
      <c r="J98" s="215"/>
      <c r="K98" s="215"/>
      <c r="L98" s="220"/>
      <c r="M98" s="221"/>
      <c r="N98" s="222"/>
      <c r="O98" s="222"/>
      <c r="P98" s="222"/>
      <c r="Q98" s="222"/>
      <c r="R98" s="222"/>
      <c r="S98" s="222"/>
      <c r="T98" s="223"/>
      <c r="AT98" s="224" t="s">
        <v>142</v>
      </c>
      <c r="AU98" s="224" t="s">
        <v>84</v>
      </c>
      <c r="AV98" s="15" t="s">
        <v>139</v>
      </c>
      <c r="AW98" s="15" t="s">
        <v>35</v>
      </c>
      <c r="AX98" s="15" t="s">
        <v>82</v>
      </c>
      <c r="AY98" s="224" t="s">
        <v>132</v>
      </c>
    </row>
    <row r="99" spans="1:65" s="2" customFormat="1" ht="66.75" customHeight="1">
      <c r="A99" s="36"/>
      <c r="B99" s="37"/>
      <c r="C99" s="175" t="s">
        <v>84</v>
      </c>
      <c r="D99" s="175" t="s">
        <v>134</v>
      </c>
      <c r="E99" s="176" t="s">
        <v>148</v>
      </c>
      <c r="F99" s="177" t="s">
        <v>149</v>
      </c>
      <c r="G99" s="178" t="s">
        <v>137</v>
      </c>
      <c r="H99" s="179">
        <v>81.599999999999994</v>
      </c>
      <c r="I99" s="180"/>
      <c r="J99" s="181">
        <f>ROUND(I99*H99,2)</f>
        <v>0</v>
      </c>
      <c r="K99" s="177" t="s">
        <v>138</v>
      </c>
      <c r="L99" s="41"/>
      <c r="M99" s="182" t="s">
        <v>19</v>
      </c>
      <c r="N99" s="183" t="s">
        <v>45</v>
      </c>
      <c r="O99" s="66"/>
      <c r="P99" s="184">
        <f>O99*H99</f>
        <v>0</v>
      </c>
      <c r="Q99" s="184">
        <v>0</v>
      </c>
      <c r="R99" s="184">
        <f>Q99*H99</f>
        <v>0</v>
      </c>
      <c r="S99" s="184">
        <v>0.28999999999999998</v>
      </c>
      <c r="T99" s="185">
        <f>S99*H99</f>
        <v>23.663999999999998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6" t="s">
        <v>139</v>
      </c>
      <c r="AT99" s="186" t="s">
        <v>134</v>
      </c>
      <c r="AU99" s="186" t="s">
        <v>84</v>
      </c>
      <c r="AY99" s="19" t="s">
        <v>132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19" t="s">
        <v>82</v>
      </c>
      <c r="BK99" s="187">
        <f>ROUND(I99*H99,2)</f>
        <v>0</v>
      </c>
      <c r="BL99" s="19" t="s">
        <v>139</v>
      </c>
      <c r="BM99" s="186" t="s">
        <v>150</v>
      </c>
    </row>
    <row r="100" spans="1:65" s="2" customFormat="1" ht="39">
      <c r="A100" s="36"/>
      <c r="B100" s="37"/>
      <c r="C100" s="38"/>
      <c r="D100" s="188" t="s">
        <v>141</v>
      </c>
      <c r="E100" s="38"/>
      <c r="F100" s="189" t="s">
        <v>149</v>
      </c>
      <c r="G100" s="38"/>
      <c r="H100" s="38"/>
      <c r="I100" s="190"/>
      <c r="J100" s="38"/>
      <c r="K100" s="38"/>
      <c r="L100" s="41"/>
      <c r="M100" s="191"/>
      <c r="N100" s="192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141</v>
      </c>
      <c r="AU100" s="19" t="s">
        <v>84</v>
      </c>
    </row>
    <row r="101" spans="1:65" s="13" customFormat="1" ht="11.25">
      <c r="B101" s="193"/>
      <c r="C101" s="194"/>
      <c r="D101" s="188" t="s">
        <v>142</v>
      </c>
      <c r="E101" s="195" t="s">
        <v>19</v>
      </c>
      <c r="F101" s="196" t="s">
        <v>151</v>
      </c>
      <c r="G101" s="194"/>
      <c r="H101" s="195" t="s">
        <v>19</v>
      </c>
      <c r="I101" s="197"/>
      <c r="J101" s="194"/>
      <c r="K101" s="194"/>
      <c r="L101" s="198"/>
      <c r="M101" s="199"/>
      <c r="N101" s="200"/>
      <c r="O101" s="200"/>
      <c r="P101" s="200"/>
      <c r="Q101" s="200"/>
      <c r="R101" s="200"/>
      <c r="S101" s="200"/>
      <c r="T101" s="201"/>
      <c r="AT101" s="202" t="s">
        <v>142</v>
      </c>
      <c r="AU101" s="202" t="s">
        <v>84</v>
      </c>
      <c r="AV101" s="13" t="s">
        <v>82</v>
      </c>
      <c r="AW101" s="13" t="s">
        <v>35</v>
      </c>
      <c r="AX101" s="13" t="s">
        <v>74</v>
      </c>
      <c r="AY101" s="202" t="s">
        <v>132</v>
      </c>
    </row>
    <row r="102" spans="1:65" s="14" customFormat="1" ht="11.25">
      <c r="B102" s="203"/>
      <c r="C102" s="204"/>
      <c r="D102" s="188" t="s">
        <v>142</v>
      </c>
      <c r="E102" s="205" t="s">
        <v>19</v>
      </c>
      <c r="F102" s="206" t="s">
        <v>152</v>
      </c>
      <c r="G102" s="204"/>
      <c r="H102" s="207">
        <v>81.599999999999994</v>
      </c>
      <c r="I102" s="208"/>
      <c r="J102" s="204"/>
      <c r="K102" s="204"/>
      <c r="L102" s="209"/>
      <c r="M102" s="210"/>
      <c r="N102" s="211"/>
      <c r="O102" s="211"/>
      <c r="P102" s="211"/>
      <c r="Q102" s="211"/>
      <c r="R102" s="211"/>
      <c r="S102" s="211"/>
      <c r="T102" s="212"/>
      <c r="AT102" s="213" t="s">
        <v>142</v>
      </c>
      <c r="AU102" s="213" t="s">
        <v>84</v>
      </c>
      <c r="AV102" s="14" t="s">
        <v>84</v>
      </c>
      <c r="AW102" s="14" t="s">
        <v>35</v>
      </c>
      <c r="AX102" s="14" t="s">
        <v>74</v>
      </c>
      <c r="AY102" s="213" t="s">
        <v>132</v>
      </c>
    </row>
    <row r="103" spans="1:65" s="15" customFormat="1" ht="11.25">
      <c r="B103" s="214"/>
      <c r="C103" s="215"/>
      <c r="D103" s="188" t="s">
        <v>142</v>
      </c>
      <c r="E103" s="216" t="s">
        <v>19</v>
      </c>
      <c r="F103" s="217" t="s">
        <v>147</v>
      </c>
      <c r="G103" s="215"/>
      <c r="H103" s="218">
        <v>81.599999999999994</v>
      </c>
      <c r="I103" s="219"/>
      <c r="J103" s="215"/>
      <c r="K103" s="215"/>
      <c r="L103" s="220"/>
      <c r="M103" s="221"/>
      <c r="N103" s="222"/>
      <c r="O103" s="222"/>
      <c r="P103" s="222"/>
      <c r="Q103" s="222"/>
      <c r="R103" s="222"/>
      <c r="S103" s="222"/>
      <c r="T103" s="223"/>
      <c r="AT103" s="224" t="s">
        <v>142</v>
      </c>
      <c r="AU103" s="224" t="s">
        <v>84</v>
      </c>
      <c r="AV103" s="15" t="s">
        <v>139</v>
      </c>
      <c r="AW103" s="15" t="s">
        <v>35</v>
      </c>
      <c r="AX103" s="15" t="s">
        <v>82</v>
      </c>
      <c r="AY103" s="224" t="s">
        <v>132</v>
      </c>
    </row>
    <row r="104" spans="1:65" s="2" customFormat="1" ht="55.5" customHeight="1">
      <c r="A104" s="36"/>
      <c r="B104" s="37"/>
      <c r="C104" s="175" t="s">
        <v>153</v>
      </c>
      <c r="D104" s="175" t="s">
        <v>134</v>
      </c>
      <c r="E104" s="176" t="s">
        <v>154</v>
      </c>
      <c r="F104" s="177" t="s">
        <v>155</v>
      </c>
      <c r="G104" s="178" t="s">
        <v>137</v>
      </c>
      <c r="H104" s="179">
        <v>53.66</v>
      </c>
      <c r="I104" s="180"/>
      <c r="J104" s="181">
        <f>ROUND(I104*H104,2)</f>
        <v>0</v>
      </c>
      <c r="K104" s="177" t="s">
        <v>138</v>
      </c>
      <c r="L104" s="41"/>
      <c r="M104" s="182" t="s">
        <v>19</v>
      </c>
      <c r="N104" s="183" t="s">
        <v>45</v>
      </c>
      <c r="O104" s="66"/>
      <c r="P104" s="184">
        <f>O104*H104</f>
        <v>0</v>
      </c>
      <c r="Q104" s="184">
        <v>0</v>
      </c>
      <c r="R104" s="184">
        <f>Q104*H104</f>
        <v>0</v>
      </c>
      <c r="S104" s="184">
        <v>9.8000000000000004E-2</v>
      </c>
      <c r="T104" s="185">
        <f>S104*H104</f>
        <v>5.25868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6" t="s">
        <v>139</v>
      </c>
      <c r="AT104" s="186" t="s">
        <v>134</v>
      </c>
      <c r="AU104" s="186" t="s">
        <v>84</v>
      </c>
      <c r="AY104" s="19" t="s">
        <v>132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19" t="s">
        <v>82</v>
      </c>
      <c r="BK104" s="187">
        <f>ROUND(I104*H104,2)</f>
        <v>0</v>
      </c>
      <c r="BL104" s="19" t="s">
        <v>139</v>
      </c>
      <c r="BM104" s="186" t="s">
        <v>156</v>
      </c>
    </row>
    <row r="105" spans="1:65" s="2" customFormat="1" ht="29.25">
      <c r="A105" s="36"/>
      <c r="B105" s="37"/>
      <c r="C105" s="38"/>
      <c r="D105" s="188" t="s">
        <v>141</v>
      </c>
      <c r="E105" s="38"/>
      <c r="F105" s="189" t="s">
        <v>155</v>
      </c>
      <c r="G105" s="38"/>
      <c r="H105" s="38"/>
      <c r="I105" s="190"/>
      <c r="J105" s="38"/>
      <c r="K105" s="38"/>
      <c r="L105" s="41"/>
      <c r="M105" s="191"/>
      <c r="N105" s="192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141</v>
      </c>
      <c r="AU105" s="19" t="s">
        <v>84</v>
      </c>
    </row>
    <row r="106" spans="1:65" s="13" customFormat="1" ht="11.25">
      <c r="B106" s="193"/>
      <c r="C106" s="194"/>
      <c r="D106" s="188" t="s">
        <v>142</v>
      </c>
      <c r="E106" s="195" t="s">
        <v>19</v>
      </c>
      <c r="F106" s="196" t="s">
        <v>143</v>
      </c>
      <c r="G106" s="194"/>
      <c r="H106" s="195" t="s">
        <v>19</v>
      </c>
      <c r="I106" s="197"/>
      <c r="J106" s="194"/>
      <c r="K106" s="194"/>
      <c r="L106" s="198"/>
      <c r="M106" s="199"/>
      <c r="N106" s="200"/>
      <c r="O106" s="200"/>
      <c r="P106" s="200"/>
      <c r="Q106" s="200"/>
      <c r="R106" s="200"/>
      <c r="S106" s="200"/>
      <c r="T106" s="201"/>
      <c r="AT106" s="202" t="s">
        <v>142</v>
      </c>
      <c r="AU106" s="202" t="s">
        <v>84</v>
      </c>
      <c r="AV106" s="13" t="s">
        <v>82</v>
      </c>
      <c r="AW106" s="13" t="s">
        <v>35</v>
      </c>
      <c r="AX106" s="13" t="s">
        <v>74</v>
      </c>
      <c r="AY106" s="202" t="s">
        <v>132</v>
      </c>
    </row>
    <row r="107" spans="1:65" s="14" customFormat="1" ht="11.25">
      <c r="B107" s="203"/>
      <c r="C107" s="204"/>
      <c r="D107" s="188" t="s">
        <v>142</v>
      </c>
      <c r="E107" s="205" t="s">
        <v>19</v>
      </c>
      <c r="F107" s="206" t="s">
        <v>144</v>
      </c>
      <c r="G107" s="204"/>
      <c r="H107" s="207">
        <v>217.5</v>
      </c>
      <c r="I107" s="208"/>
      <c r="J107" s="204"/>
      <c r="K107" s="204"/>
      <c r="L107" s="209"/>
      <c r="M107" s="210"/>
      <c r="N107" s="211"/>
      <c r="O107" s="211"/>
      <c r="P107" s="211"/>
      <c r="Q107" s="211"/>
      <c r="R107" s="211"/>
      <c r="S107" s="211"/>
      <c r="T107" s="212"/>
      <c r="AT107" s="213" t="s">
        <v>142</v>
      </c>
      <c r="AU107" s="213" t="s">
        <v>84</v>
      </c>
      <c r="AV107" s="14" t="s">
        <v>84</v>
      </c>
      <c r="AW107" s="14" t="s">
        <v>35</v>
      </c>
      <c r="AX107" s="14" t="s">
        <v>74</v>
      </c>
      <c r="AY107" s="213" t="s">
        <v>132</v>
      </c>
    </row>
    <row r="108" spans="1:65" s="14" customFormat="1" ht="11.25">
      <c r="B108" s="203"/>
      <c r="C108" s="204"/>
      <c r="D108" s="188" t="s">
        <v>142</v>
      </c>
      <c r="E108" s="205" t="s">
        <v>19</v>
      </c>
      <c r="F108" s="206" t="s">
        <v>145</v>
      </c>
      <c r="G108" s="204"/>
      <c r="H108" s="207">
        <v>-63.36</v>
      </c>
      <c r="I108" s="208"/>
      <c r="J108" s="204"/>
      <c r="K108" s="204"/>
      <c r="L108" s="209"/>
      <c r="M108" s="210"/>
      <c r="N108" s="211"/>
      <c r="O108" s="211"/>
      <c r="P108" s="211"/>
      <c r="Q108" s="211"/>
      <c r="R108" s="211"/>
      <c r="S108" s="211"/>
      <c r="T108" s="212"/>
      <c r="AT108" s="213" t="s">
        <v>142</v>
      </c>
      <c r="AU108" s="213" t="s">
        <v>84</v>
      </c>
      <c r="AV108" s="14" t="s">
        <v>84</v>
      </c>
      <c r="AW108" s="14" t="s">
        <v>35</v>
      </c>
      <c r="AX108" s="14" t="s">
        <v>74</v>
      </c>
      <c r="AY108" s="213" t="s">
        <v>132</v>
      </c>
    </row>
    <row r="109" spans="1:65" s="14" customFormat="1" ht="11.25">
      <c r="B109" s="203"/>
      <c r="C109" s="204"/>
      <c r="D109" s="188" t="s">
        <v>142</v>
      </c>
      <c r="E109" s="205" t="s">
        <v>19</v>
      </c>
      <c r="F109" s="206" t="s">
        <v>146</v>
      </c>
      <c r="G109" s="204"/>
      <c r="H109" s="207">
        <v>-100.48</v>
      </c>
      <c r="I109" s="208"/>
      <c r="J109" s="204"/>
      <c r="K109" s="204"/>
      <c r="L109" s="209"/>
      <c r="M109" s="210"/>
      <c r="N109" s="211"/>
      <c r="O109" s="211"/>
      <c r="P109" s="211"/>
      <c r="Q109" s="211"/>
      <c r="R109" s="211"/>
      <c r="S109" s="211"/>
      <c r="T109" s="212"/>
      <c r="AT109" s="213" t="s">
        <v>142</v>
      </c>
      <c r="AU109" s="213" t="s">
        <v>84</v>
      </c>
      <c r="AV109" s="14" t="s">
        <v>84</v>
      </c>
      <c r="AW109" s="14" t="s">
        <v>35</v>
      </c>
      <c r="AX109" s="14" t="s">
        <v>74</v>
      </c>
      <c r="AY109" s="213" t="s">
        <v>132</v>
      </c>
    </row>
    <row r="110" spans="1:65" s="15" customFormat="1" ht="11.25">
      <c r="B110" s="214"/>
      <c r="C110" s="215"/>
      <c r="D110" s="188" t="s">
        <v>142</v>
      </c>
      <c r="E110" s="216" t="s">
        <v>19</v>
      </c>
      <c r="F110" s="217" t="s">
        <v>147</v>
      </c>
      <c r="G110" s="215"/>
      <c r="H110" s="218">
        <v>53.659999999999982</v>
      </c>
      <c r="I110" s="219"/>
      <c r="J110" s="215"/>
      <c r="K110" s="215"/>
      <c r="L110" s="220"/>
      <c r="M110" s="221"/>
      <c r="N110" s="222"/>
      <c r="O110" s="222"/>
      <c r="P110" s="222"/>
      <c r="Q110" s="222"/>
      <c r="R110" s="222"/>
      <c r="S110" s="222"/>
      <c r="T110" s="223"/>
      <c r="AT110" s="224" t="s">
        <v>142</v>
      </c>
      <c r="AU110" s="224" t="s">
        <v>84</v>
      </c>
      <c r="AV110" s="15" t="s">
        <v>139</v>
      </c>
      <c r="AW110" s="15" t="s">
        <v>35</v>
      </c>
      <c r="AX110" s="15" t="s">
        <v>82</v>
      </c>
      <c r="AY110" s="224" t="s">
        <v>132</v>
      </c>
    </row>
    <row r="111" spans="1:65" s="2" customFormat="1" ht="49.15" customHeight="1">
      <c r="A111" s="36"/>
      <c r="B111" s="37"/>
      <c r="C111" s="175" t="s">
        <v>139</v>
      </c>
      <c r="D111" s="175" t="s">
        <v>134</v>
      </c>
      <c r="E111" s="176" t="s">
        <v>157</v>
      </c>
      <c r="F111" s="177" t="s">
        <v>158</v>
      </c>
      <c r="G111" s="178" t="s">
        <v>137</v>
      </c>
      <c r="H111" s="179">
        <v>134.10499999999999</v>
      </c>
      <c r="I111" s="180"/>
      <c r="J111" s="181">
        <f>ROUND(I111*H111,2)</f>
        <v>0</v>
      </c>
      <c r="K111" s="177" t="s">
        <v>138</v>
      </c>
      <c r="L111" s="41"/>
      <c r="M111" s="182" t="s">
        <v>19</v>
      </c>
      <c r="N111" s="183" t="s">
        <v>45</v>
      </c>
      <c r="O111" s="66"/>
      <c r="P111" s="184">
        <f>O111*H111</f>
        <v>0</v>
      </c>
      <c r="Q111" s="184">
        <v>4.795E-5</v>
      </c>
      <c r="R111" s="184">
        <f>Q111*H111</f>
        <v>6.4303347499999998E-3</v>
      </c>
      <c r="S111" s="184">
        <v>0.128</v>
      </c>
      <c r="T111" s="185">
        <f>S111*H111</f>
        <v>17.16544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6" t="s">
        <v>139</v>
      </c>
      <c r="AT111" s="186" t="s">
        <v>134</v>
      </c>
      <c r="AU111" s="186" t="s">
        <v>84</v>
      </c>
      <c r="AY111" s="19" t="s">
        <v>132</v>
      </c>
      <c r="BE111" s="187">
        <f>IF(N111="základní",J111,0)</f>
        <v>0</v>
      </c>
      <c r="BF111" s="187">
        <f>IF(N111="snížená",J111,0)</f>
        <v>0</v>
      </c>
      <c r="BG111" s="187">
        <f>IF(N111="zákl. přenesená",J111,0)</f>
        <v>0</v>
      </c>
      <c r="BH111" s="187">
        <f>IF(N111="sníž. přenesená",J111,0)</f>
        <v>0</v>
      </c>
      <c r="BI111" s="187">
        <f>IF(N111="nulová",J111,0)</f>
        <v>0</v>
      </c>
      <c r="BJ111" s="19" t="s">
        <v>82</v>
      </c>
      <c r="BK111" s="187">
        <f>ROUND(I111*H111,2)</f>
        <v>0</v>
      </c>
      <c r="BL111" s="19" t="s">
        <v>139</v>
      </c>
      <c r="BM111" s="186" t="s">
        <v>159</v>
      </c>
    </row>
    <row r="112" spans="1:65" s="2" customFormat="1" ht="29.25">
      <c r="A112" s="36"/>
      <c r="B112" s="37"/>
      <c r="C112" s="38"/>
      <c r="D112" s="188" t="s">
        <v>141</v>
      </c>
      <c r="E112" s="38"/>
      <c r="F112" s="189" t="s">
        <v>158</v>
      </c>
      <c r="G112" s="38"/>
      <c r="H112" s="38"/>
      <c r="I112" s="190"/>
      <c r="J112" s="38"/>
      <c r="K112" s="38"/>
      <c r="L112" s="41"/>
      <c r="M112" s="191"/>
      <c r="N112" s="192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141</v>
      </c>
      <c r="AU112" s="19" t="s">
        <v>84</v>
      </c>
    </row>
    <row r="113" spans="1:65" s="13" customFormat="1" ht="11.25">
      <c r="B113" s="193"/>
      <c r="C113" s="194"/>
      <c r="D113" s="188" t="s">
        <v>142</v>
      </c>
      <c r="E113" s="195" t="s">
        <v>19</v>
      </c>
      <c r="F113" s="196" t="s">
        <v>160</v>
      </c>
      <c r="G113" s="194"/>
      <c r="H113" s="195" t="s">
        <v>19</v>
      </c>
      <c r="I113" s="197"/>
      <c r="J113" s="194"/>
      <c r="K113" s="194"/>
      <c r="L113" s="198"/>
      <c r="M113" s="199"/>
      <c r="N113" s="200"/>
      <c r="O113" s="200"/>
      <c r="P113" s="200"/>
      <c r="Q113" s="200"/>
      <c r="R113" s="200"/>
      <c r="S113" s="200"/>
      <c r="T113" s="201"/>
      <c r="AT113" s="202" t="s">
        <v>142</v>
      </c>
      <c r="AU113" s="202" t="s">
        <v>84</v>
      </c>
      <c r="AV113" s="13" t="s">
        <v>82</v>
      </c>
      <c r="AW113" s="13" t="s">
        <v>35</v>
      </c>
      <c r="AX113" s="13" t="s">
        <v>74</v>
      </c>
      <c r="AY113" s="202" t="s">
        <v>132</v>
      </c>
    </row>
    <row r="114" spans="1:65" s="14" customFormat="1" ht="11.25">
      <c r="B114" s="203"/>
      <c r="C114" s="204"/>
      <c r="D114" s="188" t="s">
        <v>142</v>
      </c>
      <c r="E114" s="205" t="s">
        <v>19</v>
      </c>
      <c r="F114" s="206" t="s">
        <v>161</v>
      </c>
      <c r="G114" s="204"/>
      <c r="H114" s="207">
        <v>27.14</v>
      </c>
      <c r="I114" s="208"/>
      <c r="J114" s="204"/>
      <c r="K114" s="204"/>
      <c r="L114" s="209"/>
      <c r="M114" s="210"/>
      <c r="N114" s="211"/>
      <c r="O114" s="211"/>
      <c r="P114" s="211"/>
      <c r="Q114" s="211"/>
      <c r="R114" s="211"/>
      <c r="S114" s="211"/>
      <c r="T114" s="212"/>
      <c r="AT114" s="213" t="s">
        <v>142</v>
      </c>
      <c r="AU114" s="213" t="s">
        <v>84</v>
      </c>
      <c r="AV114" s="14" t="s">
        <v>84</v>
      </c>
      <c r="AW114" s="14" t="s">
        <v>35</v>
      </c>
      <c r="AX114" s="14" t="s">
        <v>74</v>
      </c>
      <c r="AY114" s="213" t="s">
        <v>132</v>
      </c>
    </row>
    <row r="115" spans="1:65" s="14" customFormat="1" ht="11.25">
      <c r="B115" s="203"/>
      <c r="C115" s="204"/>
      <c r="D115" s="188" t="s">
        <v>142</v>
      </c>
      <c r="E115" s="205" t="s">
        <v>19</v>
      </c>
      <c r="F115" s="206" t="s">
        <v>162</v>
      </c>
      <c r="G115" s="204"/>
      <c r="H115" s="207">
        <v>10.95</v>
      </c>
      <c r="I115" s="208"/>
      <c r="J115" s="204"/>
      <c r="K115" s="204"/>
      <c r="L115" s="209"/>
      <c r="M115" s="210"/>
      <c r="N115" s="211"/>
      <c r="O115" s="211"/>
      <c r="P115" s="211"/>
      <c r="Q115" s="211"/>
      <c r="R115" s="211"/>
      <c r="S115" s="211"/>
      <c r="T115" s="212"/>
      <c r="AT115" s="213" t="s">
        <v>142</v>
      </c>
      <c r="AU115" s="213" t="s">
        <v>84</v>
      </c>
      <c r="AV115" s="14" t="s">
        <v>84</v>
      </c>
      <c r="AW115" s="14" t="s">
        <v>35</v>
      </c>
      <c r="AX115" s="14" t="s">
        <v>74</v>
      </c>
      <c r="AY115" s="213" t="s">
        <v>132</v>
      </c>
    </row>
    <row r="116" spans="1:65" s="14" customFormat="1" ht="11.25">
      <c r="B116" s="203"/>
      <c r="C116" s="204"/>
      <c r="D116" s="188" t="s">
        <v>142</v>
      </c>
      <c r="E116" s="205" t="s">
        <v>19</v>
      </c>
      <c r="F116" s="206" t="s">
        <v>163</v>
      </c>
      <c r="G116" s="204"/>
      <c r="H116" s="207">
        <v>45.524999999999999</v>
      </c>
      <c r="I116" s="208"/>
      <c r="J116" s="204"/>
      <c r="K116" s="204"/>
      <c r="L116" s="209"/>
      <c r="M116" s="210"/>
      <c r="N116" s="211"/>
      <c r="O116" s="211"/>
      <c r="P116" s="211"/>
      <c r="Q116" s="211"/>
      <c r="R116" s="211"/>
      <c r="S116" s="211"/>
      <c r="T116" s="212"/>
      <c r="AT116" s="213" t="s">
        <v>142</v>
      </c>
      <c r="AU116" s="213" t="s">
        <v>84</v>
      </c>
      <c r="AV116" s="14" t="s">
        <v>84</v>
      </c>
      <c r="AW116" s="14" t="s">
        <v>35</v>
      </c>
      <c r="AX116" s="14" t="s">
        <v>74</v>
      </c>
      <c r="AY116" s="213" t="s">
        <v>132</v>
      </c>
    </row>
    <row r="117" spans="1:65" s="14" customFormat="1" ht="11.25">
      <c r="B117" s="203"/>
      <c r="C117" s="204"/>
      <c r="D117" s="188" t="s">
        <v>142</v>
      </c>
      <c r="E117" s="205" t="s">
        <v>19</v>
      </c>
      <c r="F117" s="206" t="s">
        <v>164</v>
      </c>
      <c r="G117" s="204"/>
      <c r="H117" s="207">
        <v>50.49</v>
      </c>
      <c r="I117" s="208"/>
      <c r="J117" s="204"/>
      <c r="K117" s="204"/>
      <c r="L117" s="209"/>
      <c r="M117" s="210"/>
      <c r="N117" s="211"/>
      <c r="O117" s="211"/>
      <c r="P117" s="211"/>
      <c r="Q117" s="211"/>
      <c r="R117" s="211"/>
      <c r="S117" s="211"/>
      <c r="T117" s="212"/>
      <c r="AT117" s="213" t="s">
        <v>142</v>
      </c>
      <c r="AU117" s="213" t="s">
        <v>84</v>
      </c>
      <c r="AV117" s="14" t="s">
        <v>84</v>
      </c>
      <c r="AW117" s="14" t="s">
        <v>35</v>
      </c>
      <c r="AX117" s="14" t="s">
        <v>74</v>
      </c>
      <c r="AY117" s="213" t="s">
        <v>132</v>
      </c>
    </row>
    <row r="118" spans="1:65" s="15" customFormat="1" ht="11.25">
      <c r="B118" s="214"/>
      <c r="C118" s="215"/>
      <c r="D118" s="188" t="s">
        <v>142</v>
      </c>
      <c r="E118" s="216" t="s">
        <v>19</v>
      </c>
      <c r="F118" s="217" t="s">
        <v>147</v>
      </c>
      <c r="G118" s="215"/>
      <c r="H118" s="218">
        <v>134.10500000000002</v>
      </c>
      <c r="I118" s="219"/>
      <c r="J118" s="215"/>
      <c r="K118" s="215"/>
      <c r="L118" s="220"/>
      <c r="M118" s="221"/>
      <c r="N118" s="222"/>
      <c r="O118" s="222"/>
      <c r="P118" s="222"/>
      <c r="Q118" s="222"/>
      <c r="R118" s="222"/>
      <c r="S118" s="222"/>
      <c r="T118" s="223"/>
      <c r="AT118" s="224" t="s">
        <v>142</v>
      </c>
      <c r="AU118" s="224" t="s">
        <v>84</v>
      </c>
      <c r="AV118" s="15" t="s">
        <v>139</v>
      </c>
      <c r="AW118" s="15" t="s">
        <v>35</v>
      </c>
      <c r="AX118" s="15" t="s">
        <v>82</v>
      </c>
      <c r="AY118" s="224" t="s">
        <v>132</v>
      </c>
    </row>
    <row r="119" spans="1:65" s="2" customFormat="1" ht="49.15" customHeight="1">
      <c r="A119" s="36"/>
      <c r="B119" s="37"/>
      <c r="C119" s="175" t="s">
        <v>165</v>
      </c>
      <c r="D119" s="175" t="s">
        <v>134</v>
      </c>
      <c r="E119" s="176" t="s">
        <v>166</v>
      </c>
      <c r="F119" s="177" t="s">
        <v>167</v>
      </c>
      <c r="G119" s="178" t="s">
        <v>137</v>
      </c>
      <c r="H119" s="179">
        <v>67.052999999999997</v>
      </c>
      <c r="I119" s="180"/>
      <c r="J119" s="181">
        <f>ROUND(I119*H119,2)</f>
        <v>0</v>
      </c>
      <c r="K119" s="177" t="s">
        <v>138</v>
      </c>
      <c r="L119" s="41"/>
      <c r="M119" s="182" t="s">
        <v>19</v>
      </c>
      <c r="N119" s="183" t="s">
        <v>45</v>
      </c>
      <c r="O119" s="66"/>
      <c r="P119" s="184">
        <f>O119*H119</f>
        <v>0</v>
      </c>
      <c r="Q119" s="184">
        <v>9.2219999999999995E-5</v>
      </c>
      <c r="R119" s="184">
        <f>Q119*H119</f>
        <v>6.1836276599999997E-3</v>
      </c>
      <c r="S119" s="184">
        <v>0.25600000000000001</v>
      </c>
      <c r="T119" s="185">
        <f>S119*H119</f>
        <v>17.165568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86" t="s">
        <v>139</v>
      </c>
      <c r="AT119" s="186" t="s">
        <v>134</v>
      </c>
      <c r="AU119" s="186" t="s">
        <v>84</v>
      </c>
      <c r="AY119" s="19" t="s">
        <v>132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19" t="s">
        <v>82</v>
      </c>
      <c r="BK119" s="187">
        <f>ROUND(I119*H119,2)</f>
        <v>0</v>
      </c>
      <c r="BL119" s="19" t="s">
        <v>139</v>
      </c>
      <c r="BM119" s="186" t="s">
        <v>168</v>
      </c>
    </row>
    <row r="120" spans="1:65" s="2" customFormat="1" ht="29.25">
      <c r="A120" s="36"/>
      <c r="B120" s="37"/>
      <c r="C120" s="38"/>
      <c r="D120" s="188" t="s">
        <v>141</v>
      </c>
      <c r="E120" s="38"/>
      <c r="F120" s="189" t="s">
        <v>167</v>
      </c>
      <c r="G120" s="38"/>
      <c r="H120" s="38"/>
      <c r="I120" s="190"/>
      <c r="J120" s="38"/>
      <c r="K120" s="38"/>
      <c r="L120" s="41"/>
      <c r="M120" s="191"/>
      <c r="N120" s="192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141</v>
      </c>
      <c r="AU120" s="19" t="s">
        <v>84</v>
      </c>
    </row>
    <row r="121" spans="1:65" s="13" customFormat="1" ht="11.25">
      <c r="B121" s="193"/>
      <c r="C121" s="194"/>
      <c r="D121" s="188" t="s">
        <v>142</v>
      </c>
      <c r="E121" s="195" t="s">
        <v>19</v>
      </c>
      <c r="F121" s="196" t="s">
        <v>160</v>
      </c>
      <c r="G121" s="194"/>
      <c r="H121" s="195" t="s">
        <v>19</v>
      </c>
      <c r="I121" s="197"/>
      <c r="J121" s="194"/>
      <c r="K121" s="194"/>
      <c r="L121" s="198"/>
      <c r="M121" s="199"/>
      <c r="N121" s="200"/>
      <c r="O121" s="200"/>
      <c r="P121" s="200"/>
      <c r="Q121" s="200"/>
      <c r="R121" s="200"/>
      <c r="S121" s="200"/>
      <c r="T121" s="201"/>
      <c r="AT121" s="202" t="s">
        <v>142</v>
      </c>
      <c r="AU121" s="202" t="s">
        <v>84</v>
      </c>
      <c r="AV121" s="13" t="s">
        <v>82</v>
      </c>
      <c r="AW121" s="13" t="s">
        <v>35</v>
      </c>
      <c r="AX121" s="13" t="s">
        <v>74</v>
      </c>
      <c r="AY121" s="202" t="s">
        <v>132</v>
      </c>
    </row>
    <row r="122" spans="1:65" s="14" customFormat="1" ht="11.25">
      <c r="B122" s="203"/>
      <c r="C122" s="204"/>
      <c r="D122" s="188" t="s">
        <v>142</v>
      </c>
      <c r="E122" s="205" t="s">
        <v>19</v>
      </c>
      <c r="F122" s="206" t="s">
        <v>169</v>
      </c>
      <c r="G122" s="204"/>
      <c r="H122" s="207">
        <v>13.57</v>
      </c>
      <c r="I122" s="208"/>
      <c r="J122" s="204"/>
      <c r="K122" s="204"/>
      <c r="L122" s="209"/>
      <c r="M122" s="210"/>
      <c r="N122" s="211"/>
      <c r="O122" s="211"/>
      <c r="P122" s="211"/>
      <c r="Q122" s="211"/>
      <c r="R122" s="211"/>
      <c r="S122" s="211"/>
      <c r="T122" s="212"/>
      <c r="AT122" s="213" t="s">
        <v>142</v>
      </c>
      <c r="AU122" s="213" t="s">
        <v>84</v>
      </c>
      <c r="AV122" s="14" t="s">
        <v>84</v>
      </c>
      <c r="AW122" s="14" t="s">
        <v>35</v>
      </c>
      <c r="AX122" s="14" t="s">
        <v>74</v>
      </c>
      <c r="AY122" s="213" t="s">
        <v>132</v>
      </c>
    </row>
    <row r="123" spans="1:65" s="14" customFormat="1" ht="11.25">
      <c r="B123" s="203"/>
      <c r="C123" s="204"/>
      <c r="D123" s="188" t="s">
        <v>142</v>
      </c>
      <c r="E123" s="205" t="s">
        <v>19</v>
      </c>
      <c r="F123" s="206" t="s">
        <v>170</v>
      </c>
      <c r="G123" s="204"/>
      <c r="H123" s="207">
        <v>5.4749999999999996</v>
      </c>
      <c r="I123" s="208"/>
      <c r="J123" s="204"/>
      <c r="K123" s="204"/>
      <c r="L123" s="209"/>
      <c r="M123" s="210"/>
      <c r="N123" s="211"/>
      <c r="O123" s="211"/>
      <c r="P123" s="211"/>
      <c r="Q123" s="211"/>
      <c r="R123" s="211"/>
      <c r="S123" s="211"/>
      <c r="T123" s="212"/>
      <c r="AT123" s="213" t="s">
        <v>142</v>
      </c>
      <c r="AU123" s="213" t="s">
        <v>84</v>
      </c>
      <c r="AV123" s="14" t="s">
        <v>84</v>
      </c>
      <c r="AW123" s="14" t="s">
        <v>35</v>
      </c>
      <c r="AX123" s="14" t="s">
        <v>74</v>
      </c>
      <c r="AY123" s="213" t="s">
        <v>132</v>
      </c>
    </row>
    <row r="124" spans="1:65" s="14" customFormat="1" ht="11.25">
      <c r="B124" s="203"/>
      <c r="C124" s="204"/>
      <c r="D124" s="188" t="s">
        <v>142</v>
      </c>
      <c r="E124" s="205" t="s">
        <v>19</v>
      </c>
      <c r="F124" s="206" t="s">
        <v>171</v>
      </c>
      <c r="G124" s="204"/>
      <c r="H124" s="207">
        <v>22.763000000000002</v>
      </c>
      <c r="I124" s="208"/>
      <c r="J124" s="204"/>
      <c r="K124" s="204"/>
      <c r="L124" s="209"/>
      <c r="M124" s="210"/>
      <c r="N124" s="211"/>
      <c r="O124" s="211"/>
      <c r="P124" s="211"/>
      <c r="Q124" s="211"/>
      <c r="R124" s="211"/>
      <c r="S124" s="211"/>
      <c r="T124" s="212"/>
      <c r="AT124" s="213" t="s">
        <v>142</v>
      </c>
      <c r="AU124" s="213" t="s">
        <v>84</v>
      </c>
      <c r="AV124" s="14" t="s">
        <v>84</v>
      </c>
      <c r="AW124" s="14" t="s">
        <v>35</v>
      </c>
      <c r="AX124" s="14" t="s">
        <v>74</v>
      </c>
      <c r="AY124" s="213" t="s">
        <v>132</v>
      </c>
    </row>
    <row r="125" spans="1:65" s="14" customFormat="1" ht="11.25">
      <c r="B125" s="203"/>
      <c r="C125" s="204"/>
      <c r="D125" s="188" t="s">
        <v>142</v>
      </c>
      <c r="E125" s="205" t="s">
        <v>19</v>
      </c>
      <c r="F125" s="206" t="s">
        <v>172</v>
      </c>
      <c r="G125" s="204"/>
      <c r="H125" s="207">
        <v>25.245000000000001</v>
      </c>
      <c r="I125" s="208"/>
      <c r="J125" s="204"/>
      <c r="K125" s="204"/>
      <c r="L125" s="209"/>
      <c r="M125" s="210"/>
      <c r="N125" s="211"/>
      <c r="O125" s="211"/>
      <c r="P125" s="211"/>
      <c r="Q125" s="211"/>
      <c r="R125" s="211"/>
      <c r="S125" s="211"/>
      <c r="T125" s="212"/>
      <c r="AT125" s="213" t="s">
        <v>142</v>
      </c>
      <c r="AU125" s="213" t="s">
        <v>84</v>
      </c>
      <c r="AV125" s="14" t="s">
        <v>84</v>
      </c>
      <c r="AW125" s="14" t="s">
        <v>35</v>
      </c>
      <c r="AX125" s="14" t="s">
        <v>74</v>
      </c>
      <c r="AY125" s="213" t="s">
        <v>132</v>
      </c>
    </row>
    <row r="126" spans="1:65" s="15" customFormat="1" ht="11.25">
      <c r="B126" s="214"/>
      <c r="C126" s="215"/>
      <c r="D126" s="188" t="s">
        <v>142</v>
      </c>
      <c r="E126" s="216" t="s">
        <v>19</v>
      </c>
      <c r="F126" s="217" t="s">
        <v>147</v>
      </c>
      <c r="G126" s="215"/>
      <c r="H126" s="218">
        <v>67.053000000000011</v>
      </c>
      <c r="I126" s="219"/>
      <c r="J126" s="215"/>
      <c r="K126" s="215"/>
      <c r="L126" s="220"/>
      <c r="M126" s="221"/>
      <c r="N126" s="222"/>
      <c r="O126" s="222"/>
      <c r="P126" s="222"/>
      <c r="Q126" s="222"/>
      <c r="R126" s="222"/>
      <c r="S126" s="222"/>
      <c r="T126" s="223"/>
      <c r="AT126" s="224" t="s">
        <v>142</v>
      </c>
      <c r="AU126" s="224" t="s">
        <v>84</v>
      </c>
      <c r="AV126" s="15" t="s">
        <v>139</v>
      </c>
      <c r="AW126" s="15" t="s">
        <v>35</v>
      </c>
      <c r="AX126" s="15" t="s">
        <v>82</v>
      </c>
      <c r="AY126" s="224" t="s">
        <v>132</v>
      </c>
    </row>
    <row r="127" spans="1:65" s="2" customFormat="1" ht="49.15" customHeight="1">
      <c r="A127" s="36"/>
      <c r="B127" s="37"/>
      <c r="C127" s="175" t="s">
        <v>173</v>
      </c>
      <c r="D127" s="175" t="s">
        <v>134</v>
      </c>
      <c r="E127" s="176" t="s">
        <v>174</v>
      </c>
      <c r="F127" s="177" t="s">
        <v>175</v>
      </c>
      <c r="G127" s="178" t="s">
        <v>176</v>
      </c>
      <c r="H127" s="179">
        <v>69.7</v>
      </c>
      <c r="I127" s="180"/>
      <c r="J127" s="181">
        <f>ROUND(I127*H127,2)</f>
        <v>0</v>
      </c>
      <c r="K127" s="177" t="s">
        <v>138</v>
      </c>
      <c r="L127" s="41"/>
      <c r="M127" s="182" t="s">
        <v>19</v>
      </c>
      <c r="N127" s="183" t="s">
        <v>45</v>
      </c>
      <c r="O127" s="66"/>
      <c r="P127" s="184">
        <f>O127*H127</f>
        <v>0</v>
      </c>
      <c r="Q127" s="184">
        <v>0</v>
      </c>
      <c r="R127" s="184">
        <f>Q127*H127</f>
        <v>0</v>
      </c>
      <c r="S127" s="184">
        <v>0.20499999999999999</v>
      </c>
      <c r="T127" s="185">
        <f>S127*H127</f>
        <v>14.288499999999999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6" t="s">
        <v>139</v>
      </c>
      <c r="AT127" s="186" t="s">
        <v>134</v>
      </c>
      <c r="AU127" s="186" t="s">
        <v>84</v>
      </c>
      <c r="AY127" s="19" t="s">
        <v>132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19" t="s">
        <v>82</v>
      </c>
      <c r="BK127" s="187">
        <f>ROUND(I127*H127,2)</f>
        <v>0</v>
      </c>
      <c r="BL127" s="19" t="s">
        <v>139</v>
      </c>
      <c r="BM127" s="186" t="s">
        <v>177</v>
      </c>
    </row>
    <row r="128" spans="1:65" s="2" customFormat="1" ht="29.25">
      <c r="A128" s="36"/>
      <c r="B128" s="37"/>
      <c r="C128" s="38"/>
      <c r="D128" s="188" t="s">
        <v>141</v>
      </c>
      <c r="E128" s="38"/>
      <c r="F128" s="189" t="s">
        <v>175</v>
      </c>
      <c r="G128" s="38"/>
      <c r="H128" s="38"/>
      <c r="I128" s="190"/>
      <c r="J128" s="38"/>
      <c r="K128" s="38"/>
      <c r="L128" s="41"/>
      <c r="M128" s="191"/>
      <c r="N128" s="192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141</v>
      </c>
      <c r="AU128" s="19" t="s">
        <v>84</v>
      </c>
    </row>
    <row r="129" spans="1:65" s="14" customFormat="1" ht="11.25">
      <c r="B129" s="203"/>
      <c r="C129" s="204"/>
      <c r="D129" s="188" t="s">
        <v>142</v>
      </c>
      <c r="E129" s="205" t="s">
        <v>19</v>
      </c>
      <c r="F129" s="206" t="s">
        <v>178</v>
      </c>
      <c r="G129" s="204"/>
      <c r="H129" s="207">
        <v>110.4</v>
      </c>
      <c r="I129" s="208"/>
      <c r="J129" s="204"/>
      <c r="K129" s="204"/>
      <c r="L129" s="209"/>
      <c r="M129" s="210"/>
      <c r="N129" s="211"/>
      <c r="O129" s="211"/>
      <c r="P129" s="211"/>
      <c r="Q129" s="211"/>
      <c r="R129" s="211"/>
      <c r="S129" s="211"/>
      <c r="T129" s="212"/>
      <c r="AT129" s="213" t="s">
        <v>142</v>
      </c>
      <c r="AU129" s="213" t="s">
        <v>84</v>
      </c>
      <c r="AV129" s="14" t="s">
        <v>84</v>
      </c>
      <c r="AW129" s="14" t="s">
        <v>35</v>
      </c>
      <c r="AX129" s="14" t="s">
        <v>74</v>
      </c>
      <c r="AY129" s="213" t="s">
        <v>132</v>
      </c>
    </row>
    <row r="130" spans="1:65" s="14" customFormat="1" ht="11.25">
      <c r="B130" s="203"/>
      <c r="C130" s="204"/>
      <c r="D130" s="188" t="s">
        <v>142</v>
      </c>
      <c r="E130" s="205" t="s">
        <v>19</v>
      </c>
      <c r="F130" s="206" t="s">
        <v>179</v>
      </c>
      <c r="G130" s="204"/>
      <c r="H130" s="207">
        <v>-9.3000000000000007</v>
      </c>
      <c r="I130" s="208"/>
      <c r="J130" s="204"/>
      <c r="K130" s="204"/>
      <c r="L130" s="209"/>
      <c r="M130" s="210"/>
      <c r="N130" s="211"/>
      <c r="O130" s="211"/>
      <c r="P130" s="211"/>
      <c r="Q130" s="211"/>
      <c r="R130" s="211"/>
      <c r="S130" s="211"/>
      <c r="T130" s="212"/>
      <c r="AT130" s="213" t="s">
        <v>142</v>
      </c>
      <c r="AU130" s="213" t="s">
        <v>84</v>
      </c>
      <c r="AV130" s="14" t="s">
        <v>84</v>
      </c>
      <c r="AW130" s="14" t="s">
        <v>35</v>
      </c>
      <c r="AX130" s="14" t="s">
        <v>74</v>
      </c>
      <c r="AY130" s="213" t="s">
        <v>132</v>
      </c>
    </row>
    <row r="131" spans="1:65" s="14" customFormat="1" ht="11.25">
      <c r="B131" s="203"/>
      <c r="C131" s="204"/>
      <c r="D131" s="188" t="s">
        <v>142</v>
      </c>
      <c r="E131" s="205" t="s">
        <v>19</v>
      </c>
      <c r="F131" s="206" t="s">
        <v>180</v>
      </c>
      <c r="G131" s="204"/>
      <c r="H131" s="207">
        <v>-31.4</v>
      </c>
      <c r="I131" s="208"/>
      <c r="J131" s="204"/>
      <c r="K131" s="204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142</v>
      </c>
      <c r="AU131" s="213" t="s">
        <v>84</v>
      </c>
      <c r="AV131" s="14" t="s">
        <v>84</v>
      </c>
      <c r="AW131" s="14" t="s">
        <v>35</v>
      </c>
      <c r="AX131" s="14" t="s">
        <v>74</v>
      </c>
      <c r="AY131" s="213" t="s">
        <v>132</v>
      </c>
    </row>
    <row r="132" spans="1:65" s="15" customFormat="1" ht="11.25">
      <c r="B132" s="214"/>
      <c r="C132" s="215"/>
      <c r="D132" s="188" t="s">
        <v>142</v>
      </c>
      <c r="E132" s="216" t="s">
        <v>19</v>
      </c>
      <c r="F132" s="217" t="s">
        <v>147</v>
      </c>
      <c r="G132" s="215"/>
      <c r="H132" s="218">
        <v>69.700000000000017</v>
      </c>
      <c r="I132" s="219"/>
      <c r="J132" s="215"/>
      <c r="K132" s="215"/>
      <c r="L132" s="220"/>
      <c r="M132" s="221"/>
      <c r="N132" s="222"/>
      <c r="O132" s="222"/>
      <c r="P132" s="222"/>
      <c r="Q132" s="222"/>
      <c r="R132" s="222"/>
      <c r="S132" s="222"/>
      <c r="T132" s="223"/>
      <c r="AT132" s="224" t="s">
        <v>142</v>
      </c>
      <c r="AU132" s="224" t="s">
        <v>84</v>
      </c>
      <c r="AV132" s="15" t="s">
        <v>139</v>
      </c>
      <c r="AW132" s="15" t="s">
        <v>35</v>
      </c>
      <c r="AX132" s="15" t="s">
        <v>82</v>
      </c>
      <c r="AY132" s="224" t="s">
        <v>132</v>
      </c>
    </row>
    <row r="133" spans="1:65" s="2" customFormat="1" ht="49.15" customHeight="1">
      <c r="A133" s="36"/>
      <c r="B133" s="37"/>
      <c r="C133" s="175" t="s">
        <v>181</v>
      </c>
      <c r="D133" s="175" t="s">
        <v>134</v>
      </c>
      <c r="E133" s="176" t="s">
        <v>182</v>
      </c>
      <c r="F133" s="177" t="s">
        <v>183</v>
      </c>
      <c r="G133" s="178" t="s">
        <v>184</v>
      </c>
      <c r="H133" s="179">
        <v>145.29400000000001</v>
      </c>
      <c r="I133" s="180"/>
      <c r="J133" s="181">
        <f>ROUND(I133*H133,2)</f>
        <v>0</v>
      </c>
      <c r="K133" s="177" t="s">
        <v>138</v>
      </c>
      <c r="L133" s="41"/>
      <c r="M133" s="182" t="s">
        <v>19</v>
      </c>
      <c r="N133" s="183" t="s">
        <v>45</v>
      </c>
      <c r="O133" s="66"/>
      <c r="P133" s="184">
        <f>O133*H133</f>
        <v>0</v>
      </c>
      <c r="Q133" s="184">
        <v>0</v>
      </c>
      <c r="R133" s="184">
        <f>Q133*H133</f>
        <v>0</v>
      </c>
      <c r="S133" s="184">
        <v>0</v>
      </c>
      <c r="T133" s="185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6" t="s">
        <v>139</v>
      </c>
      <c r="AT133" s="186" t="s">
        <v>134</v>
      </c>
      <c r="AU133" s="186" t="s">
        <v>84</v>
      </c>
      <c r="AY133" s="19" t="s">
        <v>132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19" t="s">
        <v>82</v>
      </c>
      <c r="BK133" s="187">
        <f>ROUND(I133*H133,2)</f>
        <v>0</v>
      </c>
      <c r="BL133" s="19" t="s">
        <v>139</v>
      </c>
      <c r="BM133" s="186" t="s">
        <v>185</v>
      </c>
    </row>
    <row r="134" spans="1:65" s="2" customFormat="1" ht="29.25">
      <c r="A134" s="36"/>
      <c r="B134" s="37"/>
      <c r="C134" s="38"/>
      <c r="D134" s="188" t="s">
        <v>141</v>
      </c>
      <c r="E134" s="38"/>
      <c r="F134" s="189" t="s">
        <v>183</v>
      </c>
      <c r="G134" s="38"/>
      <c r="H134" s="38"/>
      <c r="I134" s="190"/>
      <c r="J134" s="38"/>
      <c r="K134" s="38"/>
      <c r="L134" s="41"/>
      <c r="M134" s="191"/>
      <c r="N134" s="192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141</v>
      </c>
      <c r="AU134" s="19" t="s">
        <v>84</v>
      </c>
    </row>
    <row r="135" spans="1:65" s="13" customFormat="1" ht="11.25">
      <c r="B135" s="193"/>
      <c r="C135" s="194"/>
      <c r="D135" s="188" t="s">
        <v>142</v>
      </c>
      <c r="E135" s="195" t="s">
        <v>19</v>
      </c>
      <c r="F135" s="196" t="s">
        <v>186</v>
      </c>
      <c r="G135" s="194"/>
      <c r="H135" s="195" t="s">
        <v>19</v>
      </c>
      <c r="I135" s="197"/>
      <c r="J135" s="194"/>
      <c r="K135" s="194"/>
      <c r="L135" s="198"/>
      <c r="M135" s="199"/>
      <c r="N135" s="200"/>
      <c r="O135" s="200"/>
      <c r="P135" s="200"/>
      <c r="Q135" s="200"/>
      <c r="R135" s="200"/>
      <c r="S135" s="200"/>
      <c r="T135" s="201"/>
      <c r="AT135" s="202" t="s">
        <v>142</v>
      </c>
      <c r="AU135" s="202" t="s">
        <v>84</v>
      </c>
      <c r="AV135" s="13" t="s">
        <v>82</v>
      </c>
      <c r="AW135" s="13" t="s">
        <v>35</v>
      </c>
      <c r="AX135" s="13" t="s">
        <v>74</v>
      </c>
      <c r="AY135" s="202" t="s">
        <v>132</v>
      </c>
    </row>
    <row r="136" spans="1:65" s="13" customFormat="1" ht="11.25">
      <c r="B136" s="193"/>
      <c r="C136" s="194"/>
      <c r="D136" s="188" t="s">
        <v>142</v>
      </c>
      <c r="E136" s="195" t="s">
        <v>19</v>
      </c>
      <c r="F136" s="196" t="s">
        <v>187</v>
      </c>
      <c r="G136" s="194"/>
      <c r="H136" s="195" t="s">
        <v>19</v>
      </c>
      <c r="I136" s="197"/>
      <c r="J136" s="194"/>
      <c r="K136" s="194"/>
      <c r="L136" s="198"/>
      <c r="M136" s="199"/>
      <c r="N136" s="200"/>
      <c r="O136" s="200"/>
      <c r="P136" s="200"/>
      <c r="Q136" s="200"/>
      <c r="R136" s="200"/>
      <c r="S136" s="200"/>
      <c r="T136" s="201"/>
      <c r="AT136" s="202" t="s">
        <v>142</v>
      </c>
      <c r="AU136" s="202" t="s">
        <v>84</v>
      </c>
      <c r="AV136" s="13" t="s">
        <v>82</v>
      </c>
      <c r="AW136" s="13" t="s">
        <v>35</v>
      </c>
      <c r="AX136" s="13" t="s">
        <v>74</v>
      </c>
      <c r="AY136" s="202" t="s">
        <v>132</v>
      </c>
    </row>
    <row r="137" spans="1:65" s="14" customFormat="1" ht="11.25">
      <c r="B137" s="203"/>
      <c r="C137" s="204"/>
      <c r="D137" s="188" t="s">
        <v>142</v>
      </c>
      <c r="E137" s="205" t="s">
        <v>19</v>
      </c>
      <c r="F137" s="206" t="s">
        <v>188</v>
      </c>
      <c r="G137" s="204"/>
      <c r="H137" s="207">
        <v>75.012</v>
      </c>
      <c r="I137" s="208"/>
      <c r="J137" s="204"/>
      <c r="K137" s="204"/>
      <c r="L137" s="209"/>
      <c r="M137" s="210"/>
      <c r="N137" s="211"/>
      <c r="O137" s="211"/>
      <c r="P137" s="211"/>
      <c r="Q137" s="211"/>
      <c r="R137" s="211"/>
      <c r="S137" s="211"/>
      <c r="T137" s="212"/>
      <c r="AT137" s="213" t="s">
        <v>142</v>
      </c>
      <c r="AU137" s="213" t="s">
        <v>84</v>
      </c>
      <c r="AV137" s="14" t="s">
        <v>84</v>
      </c>
      <c r="AW137" s="14" t="s">
        <v>35</v>
      </c>
      <c r="AX137" s="14" t="s">
        <v>74</v>
      </c>
      <c r="AY137" s="213" t="s">
        <v>132</v>
      </c>
    </row>
    <row r="138" spans="1:65" s="14" customFormat="1" ht="11.25">
      <c r="B138" s="203"/>
      <c r="C138" s="204"/>
      <c r="D138" s="188" t="s">
        <v>142</v>
      </c>
      <c r="E138" s="205" t="s">
        <v>19</v>
      </c>
      <c r="F138" s="206" t="s">
        <v>189</v>
      </c>
      <c r="G138" s="204"/>
      <c r="H138" s="207">
        <v>25.082999999999998</v>
      </c>
      <c r="I138" s="208"/>
      <c r="J138" s="204"/>
      <c r="K138" s="204"/>
      <c r="L138" s="209"/>
      <c r="M138" s="210"/>
      <c r="N138" s="211"/>
      <c r="O138" s="211"/>
      <c r="P138" s="211"/>
      <c r="Q138" s="211"/>
      <c r="R138" s="211"/>
      <c r="S138" s="211"/>
      <c r="T138" s="212"/>
      <c r="AT138" s="213" t="s">
        <v>142</v>
      </c>
      <c r="AU138" s="213" t="s">
        <v>84</v>
      </c>
      <c r="AV138" s="14" t="s">
        <v>84</v>
      </c>
      <c r="AW138" s="14" t="s">
        <v>35</v>
      </c>
      <c r="AX138" s="14" t="s">
        <v>74</v>
      </c>
      <c r="AY138" s="213" t="s">
        <v>132</v>
      </c>
    </row>
    <row r="139" spans="1:65" s="13" customFormat="1" ht="11.25">
      <c r="B139" s="193"/>
      <c r="C139" s="194"/>
      <c r="D139" s="188" t="s">
        <v>142</v>
      </c>
      <c r="E139" s="195" t="s">
        <v>19</v>
      </c>
      <c r="F139" s="196" t="s">
        <v>190</v>
      </c>
      <c r="G139" s="194"/>
      <c r="H139" s="195" t="s">
        <v>19</v>
      </c>
      <c r="I139" s="197"/>
      <c r="J139" s="194"/>
      <c r="K139" s="194"/>
      <c r="L139" s="198"/>
      <c r="M139" s="199"/>
      <c r="N139" s="200"/>
      <c r="O139" s="200"/>
      <c r="P139" s="200"/>
      <c r="Q139" s="200"/>
      <c r="R139" s="200"/>
      <c r="S139" s="200"/>
      <c r="T139" s="201"/>
      <c r="AT139" s="202" t="s">
        <v>142</v>
      </c>
      <c r="AU139" s="202" t="s">
        <v>84</v>
      </c>
      <c r="AV139" s="13" t="s">
        <v>82</v>
      </c>
      <c r="AW139" s="13" t="s">
        <v>35</v>
      </c>
      <c r="AX139" s="13" t="s">
        <v>74</v>
      </c>
      <c r="AY139" s="202" t="s">
        <v>132</v>
      </c>
    </row>
    <row r="140" spans="1:65" s="14" customFormat="1" ht="11.25">
      <c r="B140" s="203"/>
      <c r="C140" s="204"/>
      <c r="D140" s="188" t="s">
        <v>142</v>
      </c>
      <c r="E140" s="205" t="s">
        <v>19</v>
      </c>
      <c r="F140" s="206" t="s">
        <v>191</v>
      </c>
      <c r="G140" s="204"/>
      <c r="H140" s="207">
        <v>24.792999999999999</v>
      </c>
      <c r="I140" s="208"/>
      <c r="J140" s="204"/>
      <c r="K140" s="204"/>
      <c r="L140" s="209"/>
      <c r="M140" s="210"/>
      <c r="N140" s="211"/>
      <c r="O140" s="211"/>
      <c r="P140" s="211"/>
      <c r="Q140" s="211"/>
      <c r="R140" s="211"/>
      <c r="S140" s="211"/>
      <c r="T140" s="212"/>
      <c r="AT140" s="213" t="s">
        <v>142</v>
      </c>
      <c r="AU140" s="213" t="s">
        <v>84</v>
      </c>
      <c r="AV140" s="14" t="s">
        <v>84</v>
      </c>
      <c r="AW140" s="14" t="s">
        <v>35</v>
      </c>
      <c r="AX140" s="14" t="s">
        <v>74</v>
      </c>
      <c r="AY140" s="213" t="s">
        <v>132</v>
      </c>
    </row>
    <row r="141" spans="1:65" s="13" customFormat="1" ht="11.25">
      <c r="B141" s="193"/>
      <c r="C141" s="194"/>
      <c r="D141" s="188" t="s">
        <v>142</v>
      </c>
      <c r="E141" s="195" t="s">
        <v>19</v>
      </c>
      <c r="F141" s="196" t="s">
        <v>151</v>
      </c>
      <c r="G141" s="194"/>
      <c r="H141" s="195" t="s">
        <v>19</v>
      </c>
      <c r="I141" s="197"/>
      <c r="J141" s="194"/>
      <c r="K141" s="194"/>
      <c r="L141" s="198"/>
      <c r="M141" s="199"/>
      <c r="N141" s="200"/>
      <c r="O141" s="200"/>
      <c r="P141" s="200"/>
      <c r="Q141" s="200"/>
      <c r="R141" s="200"/>
      <c r="S141" s="200"/>
      <c r="T141" s="201"/>
      <c r="AT141" s="202" t="s">
        <v>142</v>
      </c>
      <c r="AU141" s="202" t="s">
        <v>84</v>
      </c>
      <c r="AV141" s="13" t="s">
        <v>82</v>
      </c>
      <c r="AW141" s="13" t="s">
        <v>35</v>
      </c>
      <c r="AX141" s="13" t="s">
        <v>74</v>
      </c>
      <c r="AY141" s="202" t="s">
        <v>132</v>
      </c>
    </row>
    <row r="142" spans="1:65" s="14" customFormat="1" ht="11.25">
      <c r="B142" s="203"/>
      <c r="C142" s="204"/>
      <c r="D142" s="188" t="s">
        <v>142</v>
      </c>
      <c r="E142" s="205" t="s">
        <v>19</v>
      </c>
      <c r="F142" s="206" t="s">
        <v>192</v>
      </c>
      <c r="G142" s="204"/>
      <c r="H142" s="207">
        <v>24.48</v>
      </c>
      <c r="I142" s="208"/>
      <c r="J142" s="204"/>
      <c r="K142" s="204"/>
      <c r="L142" s="209"/>
      <c r="M142" s="210"/>
      <c r="N142" s="211"/>
      <c r="O142" s="211"/>
      <c r="P142" s="211"/>
      <c r="Q142" s="211"/>
      <c r="R142" s="211"/>
      <c r="S142" s="211"/>
      <c r="T142" s="212"/>
      <c r="AT142" s="213" t="s">
        <v>142</v>
      </c>
      <c r="AU142" s="213" t="s">
        <v>84</v>
      </c>
      <c r="AV142" s="14" t="s">
        <v>84</v>
      </c>
      <c r="AW142" s="14" t="s">
        <v>35</v>
      </c>
      <c r="AX142" s="14" t="s">
        <v>74</v>
      </c>
      <c r="AY142" s="213" t="s">
        <v>132</v>
      </c>
    </row>
    <row r="143" spans="1:65" s="13" customFormat="1" ht="11.25">
      <c r="B143" s="193"/>
      <c r="C143" s="194"/>
      <c r="D143" s="188" t="s">
        <v>142</v>
      </c>
      <c r="E143" s="195" t="s">
        <v>19</v>
      </c>
      <c r="F143" s="196" t="s">
        <v>193</v>
      </c>
      <c r="G143" s="194"/>
      <c r="H143" s="195" t="s">
        <v>19</v>
      </c>
      <c r="I143" s="197"/>
      <c r="J143" s="194"/>
      <c r="K143" s="194"/>
      <c r="L143" s="198"/>
      <c r="M143" s="199"/>
      <c r="N143" s="200"/>
      <c r="O143" s="200"/>
      <c r="P143" s="200"/>
      <c r="Q143" s="200"/>
      <c r="R143" s="200"/>
      <c r="S143" s="200"/>
      <c r="T143" s="201"/>
      <c r="AT143" s="202" t="s">
        <v>142</v>
      </c>
      <c r="AU143" s="202" t="s">
        <v>84</v>
      </c>
      <c r="AV143" s="13" t="s">
        <v>82</v>
      </c>
      <c r="AW143" s="13" t="s">
        <v>35</v>
      </c>
      <c r="AX143" s="13" t="s">
        <v>74</v>
      </c>
      <c r="AY143" s="202" t="s">
        <v>132</v>
      </c>
    </row>
    <row r="144" spans="1:65" s="14" customFormat="1" ht="11.25">
      <c r="B144" s="203"/>
      <c r="C144" s="204"/>
      <c r="D144" s="188" t="s">
        <v>142</v>
      </c>
      <c r="E144" s="205" t="s">
        <v>19</v>
      </c>
      <c r="F144" s="206" t="s">
        <v>194</v>
      </c>
      <c r="G144" s="204"/>
      <c r="H144" s="207">
        <v>20.265000000000001</v>
      </c>
      <c r="I144" s="208"/>
      <c r="J144" s="204"/>
      <c r="K144" s="204"/>
      <c r="L144" s="209"/>
      <c r="M144" s="210"/>
      <c r="N144" s="211"/>
      <c r="O144" s="211"/>
      <c r="P144" s="211"/>
      <c r="Q144" s="211"/>
      <c r="R144" s="211"/>
      <c r="S144" s="211"/>
      <c r="T144" s="212"/>
      <c r="AT144" s="213" t="s">
        <v>142</v>
      </c>
      <c r="AU144" s="213" t="s">
        <v>84</v>
      </c>
      <c r="AV144" s="14" t="s">
        <v>84</v>
      </c>
      <c r="AW144" s="14" t="s">
        <v>35</v>
      </c>
      <c r="AX144" s="14" t="s">
        <v>74</v>
      </c>
      <c r="AY144" s="213" t="s">
        <v>132</v>
      </c>
    </row>
    <row r="145" spans="1:65" s="16" customFormat="1" ht="11.25">
      <c r="B145" s="225"/>
      <c r="C145" s="226"/>
      <c r="D145" s="188" t="s">
        <v>142</v>
      </c>
      <c r="E145" s="227" t="s">
        <v>19</v>
      </c>
      <c r="F145" s="228" t="s">
        <v>195</v>
      </c>
      <c r="G145" s="226"/>
      <c r="H145" s="229">
        <v>169.63299999999998</v>
      </c>
      <c r="I145" s="230"/>
      <c r="J145" s="226"/>
      <c r="K145" s="226"/>
      <c r="L145" s="231"/>
      <c r="M145" s="232"/>
      <c r="N145" s="233"/>
      <c r="O145" s="233"/>
      <c r="P145" s="233"/>
      <c r="Q145" s="233"/>
      <c r="R145" s="233"/>
      <c r="S145" s="233"/>
      <c r="T145" s="234"/>
      <c r="AT145" s="235" t="s">
        <v>142</v>
      </c>
      <c r="AU145" s="235" t="s">
        <v>84</v>
      </c>
      <c r="AV145" s="16" t="s">
        <v>153</v>
      </c>
      <c r="AW145" s="16" t="s">
        <v>35</v>
      </c>
      <c r="AX145" s="16" t="s">
        <v>74</v>
      </c>
      <c r="AY145" s="235" t="s">
        <v>132</v>
      </c>
    </row>
    <row r="146" spans="1:65" s="14" customFormat="1" ht="11.25">
      <c r="B146" s="203"/>
      <c r="C146" s="204"/>
      <c r="D146" s="188" t="s">
        <v>142</v>
      </c>
      <c r="E146" s="205" t="s">
        <v>19</v>
      </c>
      <c r="F146" s="206" t="s">
        <v>196</v>
      </c>
      <c r="G146" s="204"/>
      <c r="H146" s="207">
        <v>-8.0190000000000001</v>
      </c>
      <c r="I146" s="208"/>
      <c r="J146" s="204"/>
      <c r="K146" s="204"/>
      <c r="L146" s="209"/>
      <c r="M146" s="210"/>
      <c r="N146" s="211"/>
      <c r="O146" s="211"/>
      <c r="P146" s="211"/>
      <c r="Q146" s="211"/>
      <c r="R146" s="211"/>
      <c r="S146" s="211"/>
      <c r="T146" s="212"/>
      <c r="AT146" s="213" t="s">
        <v>142</v>
      </c>
      <c r="AU146" s="213" t="s">
        <v>84</v>
      </c>
      <c r="AV146" s="14" t="s">
        <v>84</v>
      </c>
      <c r="AW146" s="14" t="s">
        <v>35</v>
      </c>
      <c r="AX146" s="14" t="s">
        <v>74</v>
      </c>
      <c r="AY146" s="213" t="s">
        <v>132</v>
      </c>
    </row>
    <row r="147" spans="1:65" s="14" customFormat="1" ht="11.25">
      <c r="B147" s="203"/>
      <c r="C147" s="204"/>
      <c r="D147" s="188" t="s">
        <v>142</v>
      </c>
      <c r="E147" s="205" t="s">
        <v>19</v>
      </c>
      <c r="F147" s="206" t="s">
        <v>197</v>
      </c>
      <c r="G147" s="204"/>
      <c r="H147" s="207">
        <v>-16.32</v>
      </c>
      <c r="I147" s="208"/>
      <c r="J147" s="204"/>
      <c r="K147" s="204"/>
      <c r="L147" s="209"/>
      <c r="M147" s="210"/>
      <c r="N147" s="211"/>
      <c r="O147" s="211"/>
      <c r="P147" s="211"/>
      <c r="Q147" s="211"/>
      <c r="R147" s="211"/>
      <c r="S147" s="211"/>
      <c r="T147" s="212"/>
      <c r="AT147" s="213" t="s">
        <v>142</v>
      </c>
      <c r="AU147" s="213" t="s">
        <v>84</v>
      </c>
      <c r="AV147" s="14" t="s">
        <v>84</v>
      </c>
      <c r="AW147" s="14" t="s">
        <v>35</v>
      </c>
      <c r="AX147" s="14" t="s">
        <v>74</v>
      </c>
      <c r="AY147" s="213" t="s">
        <v>132</v>
      </c>
    </row>
    <row r="148" spans="1:65" s="16" customFormat="1" ht="11.25">
      <c r="B148" s="225"/>
      <c r="C148" s="226"/>
      <c r="D148" s="188" t="s">
        <v>142</v>
      </c>
      <c r="E148" s="227" t="s">
        <v>19</v>
      </c>
      <c r="F148" s="228" t="s">
        <v>195</v>
      </c>
      <c r="G148" s="226"/>
      <c r="H148" s="229">
        <v>-24.338999999999999</v>
      </c>
      <c r="I148" s="230"/>
      <c r="J148" s="226"/>
      <c r="K148" s="226"/>
      <c r="L148" s="231"/>
      <c r="M148" s="232"/>
      <c r="N148" s="233"/>
      <c r="O148" s="233"/>
      <c r="P148" s="233"/>
      <c r="Q148" s="233"/>
      <c r="R148" s="233"/>
      <c r="S148" s="233"/>
      <c r="T148" s="234"/>
      <c r="AT148" s="235" t="s">
        <v>142</v>
      </c>
      <c r="AU148" s="235" t="s">
        <v>84</v>
      </c>
      <c r="AV148" s="16" t="s">
        <v>153</v>
      </c>
      <c r="AW148" s="16" t="s">
        <v>35</v>
      </c>
      <c r="AX148" s="16" t="s">
        <v>74</v>
      </c>
      <c r="AY148" s="235" t="s">
        <v>132</v>
      </c>
    </row>
    <row r="149" spans="1:65" s="15" customFormat="1" ht="11.25">
      <c r="B149" s="214"/>
      <c r="C149" s="215"/>
      <c r="D149" s="188" t="s">
        <v>142</v>
      </c>
      <c r="E149" s="216" t="s">
        <v>19</v>
      </c>
      <c r="F149" s="217" t="s">
        <v>147</v>
      </c>
      <c r="G149" s="215"/>
      <c r="H149" s="218">
        <v>145.29399999999998</v>
      </c>
      <c r="I149" s="219"/>
      <c r="J149" s="215"/>
      <c r="K149" s="215"/>
      <c r="L149" s="220"/>
      <c r="M149" s="221"/>
      <c r="N149" s="222"/>
      <c r="O149" s="222"/>
      <c r="P149" s="222"/>
      <c r="Q149" s="222"/>
      <c r="R149" s="222"/>
      <c r="S149" s="222"/>
      <c r="T149" s="223"/>
      <c r="AT149" s="224" t="s">
        <v>142</v>
      </c>
      <c r="AU149" s="224" t="s">
        <v>84</v>
      </c>
      <c r="AV149" s="15" t="s">
        <v>139</v>
      </c>
      <c r="AW149" s="15" t="s">
        <v>35</v>
      </c>
      <c r="AX149" s="15" t="s">
        <v>82</v>
      </c>
      <c r="AY149" s="224" t="s">
        <v>132</v>
      </c>
    </row>
    <row r="150" spans="1:65" s="2" customFormat="1" ht="55.5" customHeight="1">
      <c r="A150" s="36"/>
      <c r="B150" s="37"/>
      <c r="C150" s="175" t="s">
        <v>198</v>
      </c>
      <c r="D150" s="175" t="s">
        <v>134</v>
      </c>
      <c r="E150" s="176" t="s">
        <v>199</v>
      </c>
      <c r="F150" s="177" t="s">
        <v>200</v>
      </c>
      <c r="G150" s="178" t="s">
        <v>184</v>
      </c>
      <c r="H150" s="179">
        <v>14.529</v>
      </c>
      <c r="I150" s="180"/>
      <c r="J150" s="181">
        <f>ROUND(I150*H150,2)</f>
        <v>0</v>
      </c>
      <c r="K150" s="177" t="s">
        <v>138</v>
      </c>
      <c r="L150" s="41"/>
      <c r="M150" s="182" t="s">
        <v>19</v>
      </c>
      <c r="N150" s="183" t="s">
        <v>45</v>
      </c>
      <c r="O150" s="66"/>
      <c r="P150" s="184">
        <f>O150*H150</f>
        <v>0</v>
      </c>
      <c r="Q150" s="184">
        <v>0</v>
      </c>
      <c r="R150" s="184">
        <f>Q150*H150</f>
        <v>0</v>
      </c>
      <c r="S150" s="184">
        <v>0</v>
      </c>
      <c r="T150" s="185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6" t="s">
        <v>139</v>
      </c>
      <c r="AT150" s="186" t="s">
        <v>134</v>
      </c>
      <c r="AU150" s="186" t="s">
        <v>84</v>
      </c>
      <c r="AY150" s="19" t="s">
        <v>132</v>
      </c>
      <c r="BE150" s="187">
        <f>IF(N150="základní",J150,0)</f>
        <v>0</v>
      </c>
      <c r="BF150" s="187">
        <f>IF(N150="snížená",J150,0)</f>
        <v>0</v>
      </c>
      <c r="BG150" s="187">
        <f>IF(N150="zákl. přenesená",J150,0)</f>
        <v>0</v>
      </c>
      <c r="BH150" s="187">
        <f>IF(N150="sníž. přenesená",J150,0)</f>
        <v>0</v>
      </c>
      <c r="BI150" s="187">
        <f>IF(N150="nulová",J150,0)</f>
        <v>0</v>
      </c>
      <c r="BJ150" s="19" t="s">
        <v>82</v>
      </c>
      <c r="BK150" s="187">
        <f>ROUND(I150*H150,2)</f>
        <v>0</v>
      </c>
      <c r="BL150" s="19" t="s">
        <v>139</v>
      </c>
      <c r="BM150" s="186" t="s">
        <v>201</v>
      </c>
    </row>
    <row r="151" spans="1:65" s="2" customFormat="1" ht="39">
      <c r="A151" s="36"/>
      <c r="B151" s="37"/>
      <c r="C151" s="38"/>
      <c r="D151" s="188" t="s">
        <v>141</v>
      </c>
      <c r="E151" s="38"/>
      <c r="F151" s="189" t="s">
        <v>200</v>
      </c>
      <c r="G151" s="38"/>
      <c r="H151" s="38"/>
      <c r="I151" s="190"/>
      <c r="J151" s="38"/>
      <c r="K151" s="38"/>
      <c r="L151" s="41"/>
      <c r="M151" s="191"/>
      <c r="N151" s="192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141</v>
      </c>
      <c r="AU151" s="19" t="s">
        <v>84</v>
      </c>
    </row>
    <row r="152" spans="1:65" s="2" customFormat="1" ht="37.9" customHeight="1">
      <c r="A152" s="36"/>
      <c r="B152" s="37"/>
      <c r="C152" s="175" t="s">
        <v>202</v>
      </c>
      <c r="D152" s="175" t="s">
        <v>134</v>
      </c>
      <c r="E152" s="176" t="s">
        <v>203</v>
      </c>
      <c r="F152" s="177" t="s">
        <v>204</v>
      </c>
      <c r="G152" s="178" t="s">
        <v>184</v>
      </c>
      <c r="H152" s="179">
        <v>2.1760000000000002</v>
      </c>
      <c r="I152" s="180"/>
      <c r="J152" s="181">
        <f>ROUND(I152*H152,2)</f>
        <v>0</v>
      </c>
      <c r="K152" s="177" t="s">
        <v>138</v>
      </c>
      <c r="L152" s="41"/>
      <c r="M152" s="182" t="s">
        <v>19</v>
      </c>
      <c r="N152" s="183" t="s">
        <v>45</v>
      </c>
      <c r="O152" s="66"/>
      <c r="P152" s="184">
        <f>O152*H152</f>
        <v>0</v>
      </c>
      <c r="Q152" s="184">
        <v>0</v>
      </c>
      <c r="R152" s="184">
        <f>Q152*H152</f>
        <v>0</v>
      </c>
      <c r="S152" s="184">
        <v>0</v>
      </c>
      <c r="T152" s="185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6" t="s">
        <v>139</v>
      </c>
      <c r="AT152" s="186" t="s">
        <v>134</v>
      </c>
      <c r="AU152" s="186" t="s">
        <v>84</v>
      </c>
      <c r="AY152" s="19" t="s">
        <v>132</v>
      </c>
      <c r="BE152" s="187">
        <f>IF(N152="základní",J152,0)</f>
        <v>0</v>
      </c>
      <c r="BF152" s="187">
        <f>IF(N152="snížená",J152,0)</f>
        <v>0</v>
      </c>
      <c r="BG152" s="187">
        <f>IF(N152="zákl. přenesená",J152,0)</f>
        <v>0</v>
      </c>
      <c r="BH152" s="187">
        <f>IF(N152="sníž. přenesená",J152,0)</f>
        <v>0</v>
      </c>
      <c r="BI152" s="187">
        <f>IF(N152="nulová",J152,0)</f>
        <v>0</v>
      </c>
      <c r="BJ152" s="19" t="s">
        <v>82</v>
      </c>
      <c r="BK152" s="187">
        <f>ROUND(I152*H152,2)</f>
        <v>0</v>
      </c>
      <c r="BL152" s="19" t="s">
        <v>139</v>
      </c>
      <c r="BM152" s="186" t="s">
        <v>205</v>
      </c>
    </row>
    <row r="153" spans="1:65" s="2" customFormat="1" ht="29.25">
      <c r="A153" s="36"/>
      <c r="B153" s="37"/>
      <c r="C153" s="38"/>
      <c r="D153" s="188" t="s">
        <v>141</v>
      </c>
      <c r="E153" s="38"/>
      <c r="F153" s="189" t="s">
        <v>204</v>
      </c>
      <c r="G153" s="38"/>
      <c r="H153" s="38"/>
      <c r="I153" s="190"/>
      <c r="J153" s="38"/>
      <c r="K153" s="38"/>
      <c r="L153" s="41"/>
      <c r="M153" s="191"/>
      <c r="N153" s="192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141</v>
      </c>
      <c r="AU153" s="19" t="s">
        <v>84</v>
      </c>
    </row>
    <row r="154" spans="1:65" s="13" customFormat="1" ht="11.25">
      <c r="B154" s="193"/>
      <c r="C154" s="194"/>
      <c r="D154" s="188" t="s">
        <v>142</v>
      </c>
      <c r="E154" s="195" t="s">
        <v>19</v>
      </c>
      <c r="F154" s="196" t="s">
        <v>206</v>
      </c>
      <c r="G154" s="194"/>
      <c r="H154" s="195" t="s">
        <v>19</v>
      </c>
      <c r="I154" s="197"/>
      <c r="J154" s="194"/>
      <c r="K154" s="194"/>
      <c r="L154" s="198"/>
      <c r="M154" s="199"/>
      <c r="N154" s="200"/>
      <c r="O154" s="200"/>
      <c r="P154" s="200"/>
      <c r="Q154" s="200"/>
      <c r="R154" s="200"/>
      <c r="S154" s="200"/>
      <c r="T154" s="201"/>
      <c r="AT154" s="202" t="s">
        <v>142</v>
      </c>
      <c r="AU154" s="202" t="s">
        <v>84</v>
      </c>
      <c r="AV154" s="13" t="s">
        <v>82</v>
      </c>
      <c r="AW154" s="13" t="s">
        <v>35</v>
      </c>
      <c r="AX154" s="13" t="s">
        <v>74</v>
      </c>
      <c r="AY154" s="202" t="s">
        <v>132</v>
      </c>
    </row>
    <row r="155" spans="1:65" s="14" customFormat="1" ht="11.25">
      <c r="B155" s="203"/>
      <c r="C155" s="204"/>
      <c r="D155" s="188" t="s">
        <v>142</v>
      </c>
      <c r="E155" s="205" t="s">
        <v>19</v>
      </c>
      <c r="F155" s="206" t="s">
        <v>207</v>
      </c>
      <c r="G155" s="204"/>
      <c r="H155" s="207">
        <v>0.76800000000000002</v>
      </c>
      <c r="I155" s="208"/>
      <c r="J155" s="204"/>
      <c r="K155" s="204"/>
      <c r="L155" s="209"/>
      <c r="M155" s="210"/>
      <c r="N155" s="211"/>
      <c r="O155" s="211"/>
      <c r="P155" s="211"/>
      <c r="Q155" s="211"/>
      <c r="R155" s="211"/>
      <c r="S155" s="211"/>
      <c r="T155" s="212"/>
      <c r="AT155" s="213" t="s">
        <v>142</v>
      </c>
      <c r="AU155" s="213" t="s">
        <v>84</v>
      </c>
      <c r="AV155" s="14" t="s">
        <v>84</v>
      </c>
      <c r="AW155" s="14" t="s">
        <v>35</v>
      </c>
      <c r="AX155" s="14" t="s">
        <v>74</v>
      </c>
      <c r="AY155" s="213" t="s">
        <v>132</v>
      </c>
    </row>
    <row r="156" spans="1:65" s="13" customFormat="1" ht="11.25">
      <c r="B156" s="193"/>
      <c r="C156" s="194"/>
      <c r="D156" s="188" t="s">
        <v>142</v>
      </c>
      <c r="E156" s="195" t="s">
        <v>19</v>
      </c>
      <c r="F156" s="196" t="s">
        <v>208</v>
      </c>
      <c r="G156" s="194"/>
      <c r="H156" s="195" t="s">
        <v>19</v>
      </c>
      <c r="I156" s="197"/>
      <c r="J156" s="194"/>
      <c r="K156" s="194"/>
      <c r="L156" s="198"/>
      <c r="M156" s="199"/>
      <c r="N156" s="200"/>
      <c r="O156" s="200"/>
      <c r="P156" s="200"/>
      <c r="Q156" s="200"/>
      <c r="R156" s="200"/>
      <c r="S156" s="200"/>
      <c r="T156" s="201"/>
      <c r="AT156" s="202" t="s">
        <v>142</v>
      </c>
      <c r="AU156" s="202" t="s">
        <v>84</v>
      </c>
      <c r="AV156" s="13" t="s">
        <v>82</v>
      </c>
      <c r="AW156" s="13" t="s">
        <v>35</v>
      </c>
      <c r="AX156" s="13" t="s">
        <v>74</v>
      </c>
      <c r="AY156" s="202" t="s">
        <v>132</v>
      </c>
    </row>
    <row r="157" spans="1:65" s="14" customFormat="1" ht="11.25">
      <c r="B157" s="203"/>
      <c r="C157" s="204"/>
      <c r="D157" s="188" t="s">
        <v>142</v>
      </c>
      <c r="E157" s="205" t="s">
        <v>19</v>
      </c>
      <c r="F157" s="206" t="s">
        <v>209</v>
      </c>
      <c r="G157" s="204"/>
      <c r="H157" s="207">
        <v>0.68799999999999994</v>
      </c>
      <c r="I157" s="208"/>
      <c r="J157" s="204"/>
      <c r="K157" s="204"/>
      <c r="L157" s="209"/>
      <c r="M157" s="210"/>
      <c r="N157" s="211"/>
      <c r="O157" s="211"/>
      <c r="P157" s="211"/>
      <c r="Q157" s="211"/>
      <c r="R157" s="211"/>
      <c r="S157" s="211"/>
      <c r="T157" s="212"/>
      <c r="AT157" s="213" t="s">
        <v>142</v>
      </c>
      <c r="AU157" s="213" t="s">
        <v>84</v>
      </c>
      <c r="AV157" s="14" t="s">
        <v>84</v>
      </c>
      <c r="AW157" s="14" t="s">
        <v>35</v>
      </c>
      <c r="AX157" s="14" t="s">
        <v>74</v>
      </c>
      <c r="AY157" s="213" t="s">
        <v>132</v>
      </c>
    </row>
    <row r="158" spans="1:65" s="13" customFormat="1" ht="11.25">
      <c r="B158" s="193"/>
      <c r="C158" s="194"/>
      <c r="D158" s="188" t="s">
        <v>142</v>
      </c>
      <c r="E158" s="195" t="s">
        <v>19</v>
      </c>
      <c r="F158" s="196" t="s">
        <v>210</v>
      </c>
      <c r="G158" s="194"/>
      <c r="H158" s="195" t="s">
        <v>19</v>
      </c>
      <c r="I158" s="197"/>
      <c r="J158" s="194"/>
      <c r="K158" s="194"/>
      <c r="L158" s="198"/>
      <c r="M158" s="199"/>
      <c r="N158" s="200"/>
      <c r="O158" s="200"/>
      <c r="P158" s="200"/>
      <c r="Q158" s="200"/>
      <c r="R158" s="200"/>
      <c r="S158" s="200"/>
      <c r="T158" s="201"/>
      <c r="AT158" s="202" t="s">
        <v>142</v>
      </c>
      <c r="AU158" s="202" t="s">
        <v>84</v>
      </c>
      <c r="AV158" s="13" t="s">
        <v>82</v>
      </c>
      <c r="AW158" s="13" t="s">
        <v>35</v>
      </c>
      <c r="AX158" s="13" t="s">
        <v>74</v>
      </c>
      <c r="AY158" s="202" t="s">
        <v>132</v>
      </c>
    </row>
    <row r="159" spans="1:65" s="14" customFormat="1" ht="11.25">
      <c r="B159" s="203"/>
      <c r="C159" s="204"/>
      <c r="D159" s="188" t="s">
        <v>142</v>
      </c>
      <c r="E159" s="205" t="s">
        <v>19</v>
      </c>
      <c r="F159" s="206" t="s">
        <v>211</v>
      </c>
      <c r="G159" s="204"/>
      <c r="H159" s="207">
        <v>0.72</v>
      </c>
      <c r="I159" s="208"/>
      <c r="J159" s="204"/>
      <c r="K159" s="204"/>
      <c r="L159" s="209"/>
      <c r="M159" s="210"/>
      <c r="N159" s="211"/>
      <c r="O159" s="211"/>
      <c r="P159" s="211"/>
      <c r="Q159" s="211"/>
      <c r="R159" s="211"/>
      <c r="S159" s="211"/>
      <c r="T159" s="212"/>
      <c r="AT159" s="213" t="s">
        <v>142</v>
      </c>
      <c r="AU159" s="213" t="s">
        <v>84</v>
      </c>
      <c r="AV159" s="14" t="s">
        <v>84</v>
      </c>
      <c r="AW159" s="14" t="s">
        <v>35</v>
      </c>
      <c r="AX159" s="14" t="s">
        <v>74</v>
      </c>
      <c r="AY159" s="213" t="s">
        <v>132</v>
      </c>
    </row>
    <row r="160" spans="1:65" s="15" customFormat="1" ht="11.25">
      <c r="B160" s="214"/>
      <c r="C160" s="215"/>
      <c r="D160" s="188" t="s">
        <v>142</v>
      </c>
      <c r="E160" s="216" t="s">
        <v>19</v>
      </c>
      <c r="F160" s="217" t="s">
        <v>147</v>
      </c>
      <c r="G160" s="215"/>
      <c r="H160" s="218">
        <v>2.1760000000000002</v>
      </c>
      <c r="I160" s="219"/>
      <c r="J160" s="215"/>
      <c r="K160" s="215"/>
      <c r="L160" s="220"/>
      <c r="M160" s="221"/>
      <c r="N160" s="222"/>
      <c r="O160" s="222"/>
      <c r="P160" s="222"/>
      <c r="Q160" s="222"/>
      <c r="R160" s="222"/>
      <c r="S160" s="222"/>
      <c r="T160" s="223"/>
      <c r="AT160" s="224" t="s">
        <v>142</v>
      </c>
      <c r="AU160" s="224" t="s">
        <v>84</v>
      </c>
      <c r="AV160" s="15" t="s">
        <v>139</v>
      </c>
      <c r="AW160" s="15" t="s">
        <v>35</v>
      </c>
      <c r="AX160" s="15" t="s">
        <v>82</v>
      </c>
      <c r="AY160" s="224" t="s">
        <v>132</v>
      </c>
    </row>
    <row r="161" spans="1:65" s="2" customFormat="1" ht="49.15" customHeight="1">
      <c r="A161" s="36"/>
      <c r="B161" s="37"/>
      <c r="C161" s="175" t="s">
        <v>212</v>
      </c>
      <c r="D161" s="175" t="s">
        <v>134</v>
      </c>
      <c r="E161" s="176" t="s">
        <v>213</v>
      </c>
      <c r="F161" s="177" t="s">
        <v>214</v>
      </c>
      <c r="G161" s="178" t="s">
        <v>184</v>
      </c>
      <c r="H161" s="179">
        <v>0.217</v>
      </c>
      <c r="I161" s="180"/>
      <c r="J161" s="181">
        <f>ROUND(I161*H161,2)</f>
        <v>0</v>
      </c>
      <c r="K161" s="177" t="s">
        <v>138</v>
      </c>
      <c r="L161" s="41"/>
      <c r="M161" s="182" t="s">
        <v>19</v>
      </c>
      <c r="N161" s="183" t="s">
        <v>45</v>
      </c>
      <c r="O161" s="66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6" t="s">
        <v>139</v>
      </c>
      <c r="AT161" s="186" t="s">
        <v>134</v>
      </c>
      <c r="AU161" s="186" t="s">
        <v>84</v>
      </c>
      <c r="AY161" s="19" t="s">
        <v>132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19" t="s">
        <v>82</v>
      </c>
      <c r="BK161" s="187">
        <f>ROUND(I161*H161,2)</f>
        <v>0</v>
      </c>
      <c r="BL161" s="19" t="s">
        <v>139</v>
      </c>
      <c r="BM161" s="186" t="s">
        <v>215</v>
      </c>
    </row>
    <row r="162" spans="1:65" s="2" customFormat="1" ht="29.25">
      <c r="A162" s="36"/>
      <c r="B162" s="37"/>
      <c r="C162" s="38"/>
      <c r="D162" s="188" t="s">
        <v>141</v>
      </c>
      <c r="E162" s="38"/>
      <c r="F162" s="189" t="s">
        <v>214</v>
      </c>
      <c r="G162" s="38"/>
      <c r="H162" s="38"/>
      <c r="I162" s="190"/>
      <c r="J162" s="38"/>
      <c r="K162" s="38"/>
      <c r="L162" s="41"/>
      <c r="M162" s="191"/>
      <c r="N162" s="192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141</v>
      </c>
      <c r="AU162" s="19" t="s">
        <v>84</v>
      </c>
    </row>
    <row r="163" spans="1:65" s="2" customFormat="1" ht="37.9" customHeight="1">
      <c r="A163" s="36"/>
      <c r="B163" s="37"/>
      <c r="C163" s="175" t="s">
        <v>216</v>
      </c>
      <c r="D163" s="175" t="s">
        <v>134</v>
      </c>
      <c r="E163" s="176" t="s">
        <v>217</v>
      </c>
      <c r="F163" s="177" t="s">
        <v>218</v>
      </c>
      <c r="G163" s="178" t="s">
        <v>184</v>
      </c>
      <c r="H163" s="179">
        <v>1.2</v>
      </c>
      <c r="I163" s="180"/>
      <c r="J163" s="181">
        <f>ROUND(I163*H163,2)</f>
        <v>0</v>
      </c>
      <c r="K163" s="177" t="s">
        <v>138</v>
      </c>
      <c r="L163" s="41"/>
      <c r="M163" s="182" t="s">
        <v>19</v>
      </c>
      <c r="N163" s="183" t="s">
        <v>45</v>
      </c>
      <c r="O163" s="66"/>
      <c r="P163" s="184">
        <f>O163*H163</f>
        <v>0</v>
      </c>
      <c r="Q163" s="184">
        <v>0</v>
      </c>
      <c r="R163" s="184">
        <f>Q163*H163</f>
        <v>0</v>
      </c>
      <c r="S163" s="184">
        <v>0</v>
      </c>
      <c r="T163" s="185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86" t="s">
        <v>139</v>
      </c>
      <c r="AT163" s="186" t="s">
        <v>134</v>
      </c>
      <c r="AU163" s="186" t="s">
        <v>84</v>
      </c>
      <c r="AY163" s="19" t="s">
        <v>132</v>
      </c>
      <c r="BE163" s="187">
        <f>IF(N163="základní",J163,0)</f>
        <v>0</v>
      </c>
      <c r="BF163" s="187">
        <f>IF(N163="snížená",J163,0)</f>
        <v>0</v>
      </c>
      <c r="BG163" s="187">
        <f>IF(N163="zákl. přenesená",J163,0)</f>
        <v>0</v>
      </c>
      <c r="BH163" s="187">
        <f>IF(N163="sníž. přenesená",J163,0)</f>
        <v>0</v>
      </c>
      <c r="BI163" s="187">
        <f>IF(N163="nulová",J163,0)</f>
        <v>0</v>
      </c>
      <c r="BJ163" s="19" t="s">
        <v>82</v>
      </c>
      <c r="BK163" s="187">
        <f>ROUND(I163*H163,2)</f>
        <v>0</v>
      </c>
      <c r="BL163" s="19" t="s">
        <v>139</v>
      </c>
      <c r="BM163" s="186" t="s">
        <v>219</v>
      </c>
    </row>
    <row r="164" spans="1:65" s="2" customFormat="1" ht="19.5">
      <c r="A164" s="36"/>
      <c r="B164" s="37"/>
      <c r="C164" s="38"/>
      <c r="D164" s="188" t="s">
        <v>141</v>
      </c>
      <c r="E164" s="38"/>
      <c r="F164" s="189" t="s">
        <v>218</v>
      </c>
      <c r="G164" s="38"/>
      <c r="H164" s="38"/>
      <c r="I164" s="190"/>
      <c r="J164" s="38"/>
      <c r="K164" s="38"/>
      <c r="L164" s="41"/>
      <c r="M164" s="191"/>
      <c r="N164" s="192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141</v>
      </c>
      <c r="AU164" s="19" t="s">
        <v>84</v>
      </c>
    </row>
    <row r="165" spans="1:65" s="13" customFormat="1" ht="11.25">
      <c r="B165" s="193"/>
      <c r="C165" s="194"/>
      <c r="D165" s="188" t="s">
        <v>142</v>
      </c>
      <c r="E165" s="195" t="s">
        <v>19</v>
      </c>
      <c r="F165" s="196" t="s">
        <v>220</v>
      </c>
      <c r="G165" s="194"/>
      <c r="H165" s="195" t="s">
        <v>19</v>
      </c>
      <c r="I165" s="197"/>
      <c r="J165" s="194"/>
      <c r="K165" s="194"/>
      <c r="L165" s="198"/>
      <c r="M165" s="199"/>
      <c r="N165" s="200"/>
      <c r="O165" s="200"/>
      <c r="P165" s="200"/>
      <c r="Q165" s="200"/>
      <c r="R165" s="200"/>
      <c r="S165" s="200"/>
      <c r="T165" s="201"/>
      <c r="AT165" s="202" t="s">
        <v>142</v>
      </c>
      <c r="AU165" s="202" t="s">
        <v>84</v>
      </c>
      <c r="AV165" s="13" t="s">
        <v>82</v>
      </c>
      <c r="AW165" s="13" t="s">
        <v>35</v>
      </c>
      <c r="AX165" s="13" t="s">
        <v>74</v>
      </c>
      <c r="AY165" s="202" t="s">
        <v>132</v>
      </c>
    </row>
    <row r="166" spans="1:65" s="14" customFormat="1" ht="11.25">
      <c r="B166" s="203"/>
      <c r="C166" s="204"/>
      <c r="D166" s="188" t="s">
        <v>142</v>
      </c>
      <c r="E166" s="205" t="s">
        <v>19</v>
      </c>
      <c r="F166" s="206" t="s">
        <v>221</v>
      </c>
      <c r="G166" s="204"/>
      <c r="H166" s="207">
        <v>1.2</v>
      </c>
      <c r="I166" s="208"/>
      <c r="J166" s="204"/>
      <c r="K166" s="204"/>
      <c r="L166" s="209"/>
      <c r="M166" s="210"/>
      <c r="N166" s="211"/>
      <c r="O166" s="211"/>
      <c r="P166" s="211"/>
      <c r="Q166" s="211"/>
      <c r="R166" s="211"/>
      <c r="S166" s="211"/>
      <c r="T166" s="212"/>
      <c r="AT166" s="213" t="s">
        <v>142</v>
      </c>
      <c r="AU166" s="213" t="s">
        <v>84</v>
      </c>
      <c r="AV166" s="14" t="s">
        <v>84</v>
      </c>
      <c r="AW166" s="14" t="s">
        <v>35</v>
      </c>
      <c r="AX166" s="14" t="s">
        <v>74</v>
      </c>
      <c r="AY166" s="213" t="s">
        <v>132</v>
      </c>
    </row>
    <row r="167" spans="1:65" s="15" customFormat="1" ht="11.25">
      <c r="B167" s="214"/>
      <c r="C167" s="215"/>
      <c r="D167" s="188" t="s">
        <v>142</v>
      </c>
      <c r="E167" s="216" t="s">
        <v>19</v>
      </c>
      <c r="F167" s="217" t="s">
        <v>147</v>
      </c>
      <c r="G167" s="215"/>
      <c r="H167" s="218">
        <v>1.2</v>
      </c>
      <c r="I167" s="219"/>
      <c r="J167" s="215"/>
      <c r="K167" s="215"/>
      <c r="L167" s="220"/>
      <c r="M167" s="221"/>
      <c r="N167" s="222"/>
      <c r="O167" s="222"/>
      <c r="P167" s="222"/>
      <c r="Q167" s="222"/>
      <c r="R167" s="222"/>
      <c r="S167" s="222"/>
      <c r="T167" s="223"/>
      <c r="AT167" s="224" t="s">
        <v>142</v>
      </c>
      <c r="AU167" s="224" t="s">
        <v>84</v>
      </c>
      <c r="AV167" s="15" t="s">
        <v>139</v>
      </c>
      <c r="AW167" s="15" t="s">
        <v>35</v>
      </c>
      <c r="AX167" s="15" t="s">
        <v>82</v>
      </c>
      <c r="AY167" s="224" t="s">
        <v>132</v>
      </c>
    </row>
    <row r="168" spans="1:65" s="2" customFormat="1" ht="44.25" customHeight="1">
      <c r="A168" s="36"/>
      <c r="B168" s="37"/>
      <c r="C168" s="175" t="s">
        <v>222</v>
      </c>
      <c r="D168" s="175" t="s">
        <v>134</v>
      </c>
      <c r="E168" s="176" t="s">
        <v>223</v>
      </c>
      <c r="F168" s="177" t="s">
        <v>224</v>
      </c>
      <c r="G168" s="178" t="s">
        <v>184</v>
      </c>
      <c r="H168" s="179">
        <v>0.12</v>
      </c>
      <c r="I168" s="180"/>
      <c r="J168" s="181">
        <f>ROUND(I168*H168,2)</f>
        <v>0</v>
      </c>
      <c r="K168" s="177" t="s">
        <v>138</v>
      </c>
      <c r="L168" s="41"/>
      <c r="M168" s="182" t="s">
        <v>19</v>
      </c>
      <c r="N168" s="183" t="s">
        <v>45</v>
      </c>
      <c r="O168" s="66"/>
      <c r="P168" s="184">
        <f>O168*H168</f>
        <v>0</v>
      </c>
      <c r="Q168" s="184">
        <v>0</v>
      </c>
      <c r="R168" s="184">
        <f>Q168*H168</f>
        <v>0</v>
      </c>
      <c r="S168" s="184">
        <v>0</v>
      </c>
      <c r="T168" s="185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86" t="s">
        <v>139</v>
      </c>
      <c r="AT168" s="186" t="s">
        <v>134</v>
      </c>
      <c r="AU168" s="186" t="s">
        <v>84</v>
      </c>
      <c r="AY168" s="19" t="s">
        <v>132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19" t="s">
        <v>82</v>
      </c>
      <c r="BK168" s="187">
        <f>ROUND(I168*H168,2)</f>
        <v>0</v>
      </c>
      <c r="BL168" s="19" t="s">
        <v>139</v>
      </c>
      <c r="BM168" s="186" t="s">
        <v>225</v>
      </c>
    </row>
    <row r="169" spans="1:65" s="2" customFormat="1" ht="29.25">
      <c r="A169" s="36"/>
      <c r="B169" s="37"/>
      <c r="C169" s="38"/>
      <c r="D169" s="188" t="s">
        <v>141</v>
      </c>
      <c r="E169" s="38"/>
      <c r="F169" s="189" t="s">
        <v>224</v>
      </c>
      <c r="G169" s="38"/>
      <c r="H169" s="38"/>
      <c r="I169" s="190"/>
      <c r="J169" s="38"/>
      <c r="K169" s="38"/>
      <c r="L169" s="41"/>
      <c r="M169" s="191"/>
      <c r="N169" s="192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141</v>
      </c>
      <c r="AU169" s="19" t="s">
        <v>84</v>
      </c>
    </row>
    <row r="170" spans="1:65" s="2" customFormat="1" ht="55.5" customHeight="1">
      <c r="A170" s="36"/>
      <c r="B170" s="37"/>
      <c r="C170" s="175" t="s">
        <v>226</v>
      </c>
      <c r="D170" s="175" t="s">
        <v>134</v>
      </c>
      <c r="E170" s="176" t="s">
        <v>227</v>
      </c>
      <c r="F170" s="177" t="s">
        <v>228</v>
      </c>
      <c r="G170" s="178" t="s">
        <v>184</v>
      </c>
      <c r="H170" s="179">
        <v>1.2</v>
      </c>
      <c r="I170" s="180"/>
      <c r="J170" s="181">
        <f>ROUND(I170*H170,2)</f>
        <v>0</v>
      </c>
      <c r="K170" s="177" t="s">
        <v>138</v>
      </c>
      <c r="L170" s="41"/>
      <c r="M170" s="182" t="s">
        <v>19</v>
      </c>
      <c r="N170" s="183" t="s">
        <v>45</v>
      </c>
      <c r="O170" s="66"/>
      <c r="P170" s="184">
        <f>O170*H170</f>
        <v>0</v>
      </c>
      <c r="Q170" s="184">
        <v>0</v>
      </c>
      <c r="R170" s="184">
        <f>Q170*H170</f>
        <v>0</v>
      </c>
      <c r="S170" s="184">
        <v>0</v>
      </c>
      <c r="T170" s="185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86" t="s">
        <v>139</v>
      </c>
      <c r="AT170" s="186" t="s">
        <v>134</v>
      </c>
      <c r="AU170" s="186" t="s">
        <v>84</v>
      </c>
      <c r="AY170" s="19" t="s">
        <v>132</v>
      </c>
      <c r="BE170" s="187">
        <f>IF(N170="základní",J170,0)</f>
        <v>0</v>
      </c>
      <c r="BF170" s="187">
        <f>IF(N170="snížená",J170,0)</f>
        <v>0</v>
      </c>
      <c r="BG170" s="187">
        <f>IF(N170="zákl. přenesená",J170,0)</f>
        <v>0</v>
      </c>
      <c r="BH170" s="187">
        <f>IF(N170="sníž. přenesená",J170,0)</f>
        <v>0</v>
      </c>
      <c r="BI170" s="187">
        <f>IF(N170="nulová",J170,0)</f>
        <v>0</v>
      </c>
      <c r="BJ170" s="19" t="s">
        <v>82</v>
      </c>
      <c r="BK170" s="187">
        <f>ROUND(I170*H170,2)</f>
        <v>0</v>
      </c>
      <c r="BL170" s="19" t="s">
        <v>139</v>
      </c>
      <c r="BM170" s="186" t="s">
        <v>229</v>
      </c>
    </row>
    <row r="171" spans="1:65" s="2" customFormat="1" ht="29.25">
      <c r="A171" s="36"/>
      <c r="B171" s="37"/>
      <c r="C171" s="38"/>
      <c r="D171" s="188" t="s">
        <v>141</v>
      </c>
      <c r="E171" s="38"/>
      <c r="F171" s="189" t="s">
        <v>228</v>
      </c>
      <c r="G171" s="38"/>
      <c r="H171" s="38"/>
      <c r="I171" s="190"/>
      <c r="J171" s="38"/>
      <c r="K171" s="38"/>
      <c r="L171" s="41"/>
      <c r="M171" s="191"/>
      <c r="N171" s="192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141</v>
      </c>
      <c r="AU171" s="19" t="s">
        <v>84</v>
      </c>
    </row>
    <row r="172" spans="1:65" s="13" customFormat="1" ht="11.25">
      <c r="B172" s="193"/>
      <c r="C172" s="194"/>
      <c r="D172" s="188" t="s">
        <v>142</v>
      </c>
      <c r="E172" s="195" t="s">
        <v>19</v>
      </c>
      <c r="F172" s="196" t="s">
        <v>220</v>
      </c>
      <c r="G172" s="194"/>
      <c r="H172" s="195" t="s">
        <v>19</v>
      </c>
      <c r="I172" s="197"/>
      <c r="J172" s="194"/>
      <c r="K172" s="194"/>
      <c r="L172" s="198"/>
      <c r="M172" s="199"/>
      <c r="N172" s="200"/>
      <c r="O172" s="200"/>
      <c r="P172" s="200"/>
      <c r="Q172" s="200"/>
      <c r="R172" s="200"/>
      <c r="S172" s="200"/>
      <c r="T172" s="201"/>
      <c r="AT172" s="202" t="s">
        <v>142</v>
      </c>
      <c r="AU172" s="202" t="s">
        <v>84</v>
      </c>
      <c r="AV172" s="13" t="s">
        <v>82</v>
      </c>
      <c r="AW172" s="13" t="s">
        <v>35</v>
      </c>
      <c r="AX172" s="13" t="s">
        <v>74</v>
      </c>
      <c r="AY172" s="202" t="s">
        <v>132</v>
      </c>
    </row>
    <row r="173" spans="1:65" s="14" customFormat="1" ht="11.25">
      <c r="B173" s="203"/>
      <c r="C173" s="204"/>
      <c r="D173" s="188" t="s">
        <v>142</v>
      </c>
      <c r="E173" s="205" t="s">
        <v>19</v>
      </c>
      <c r="F173" s="206" t="s">
        <v>221</v>
      </c>
      <c r="G173" s="204"/>
      <c r="H173" s="207">
        <v>1.2</v>
      </c>
      <c r="I173" s="208"/>
      <c r="J173" s="204"/>
      <c r="K173" s="204"/>
      <c r="L173" s="209"/>
      <c r="M173" s="210"/>
      <c r="N173" s="211"/>
      <c r="O173" s="211"/>
      <c r="P173" s="211"/>
      <c r="Q173" s="211"/>
      <c r="R173" s="211"/>
      <c r="S173" s="211"/>
      <c r="T173" s="212"/>
      <c r="AT173" s="213" t="s">
        <v>142</v>
      </c>
      <c r="AU173" s="213" t="s">
        <v>84</v>
      </c>
      <c r="AV173" s="14" t="s">
        <v>84</v>
      </c>
      <c r="AW173" s="14" t="s">
        <v>35</v>
      </c>
      <c r="AX173" s="14" t="s">
        <v>74</v>
      </c>
      <c r="AY173" s="213" t="s">
        <v>132</v>
      </c>
    </row>
    <row r="174" spans="1:65" s="15" customFormat="1" ht="11.25">
      <c r="B174" s="214"/>
      <c r="C174" s="215"/>
      <c r="D174" s="188" t="s">
        <v>142</v>
      </c>
      <c r="E174" s="216" t="s">
        <v>19</v>
      </c>
      <c r="F174" s="217" t="s">
        <v>147</v>
      </c>
      <c r="G174" s="215"/>
      <c r="H174" s="218">
        <v>1.2</v>
      </c>
      <c r="I174" s="219"/>
      <c r="J174" s="215"/>
      <c r="K174" s="215"/>
      <c r="L174" s="220"/>
      <c r="M174" s="221"/>
      <c r="N174" s="222"/>
      <c r="O174" s="222"/>
      <c r="P174" s="222"/>
      <c r="Q174" s="222"/>
      <c r="R174" s="222"/>
      <c r="S174" s="222"/>
      <c r="T174" s="223"/>
      <c r="AT174" s="224" t="s">
        <v>142</v>
      </c>
      <c r="AU174" s="224" t="s">
        <v>84</v>
      </c>
      <c r="AV174" s="15" t="s">
        <v>139</v>
      </c>
      <c r="AW174" s="15" t="s">
        <v>35</v>
      </c>
      <c r="AX174" s="15" t="s">
        <v>82</v>
      </c>
      <c r="AY174" s="224" t="s">
        <v>132</v>
      </c>
    </row>
    <row r="175" spans="1:65" s="2" customFormat="1" ht="55.5" customHeight="1">
      <c r="A175" s="36"/>
      <c r="B175" s="37"/>
      <c r="C175" s="175" t="s">
        <v>230</v>
      </c>
      <c r="D175" s="175" t="s">
        <v>134</v>
      </c>
      <c r="E175" s="176" t="s">
        <v>231</v>
      </c>
      <c r="F175" s="177" t="s">
        <v>232</v>
      </c>
      <c r="G175" s="178" t="s">
        <v>184</v>
      </c>
      <c r="H175" s="179">
        <v>7.16</v>
      </c>
      <c r="I175" s="180"/>
      <c r="J175" s="181">
        <f>ROUND(I175*H175,2)</f>
        <v>0</v>
      </c>
      <c r="K175" s="177" t="s">
        <v>138</v>
      </c>
      <c r="L175" s="41"/>
      <c r="M175" s="182" t="s">
        <v>19</v>
      </c>
      <c r="N175" s="183" t="s">
        <v>45</v>
      </c>
      <c r="O175" s="66"/>
      <c r="P175" s="184">
        <f>O175*H175</f>
        <v>0</v>
      </c>
      <c r="Q175" s="184">
        <v>0</v>
      </c>
      <c r="R175" s="184">
        <f>Q175*H175</f>
        <v>0</v>
      </c>
      <c r="S175" s="184">
        <v>0</v>
      </c>
      <c r="T175" s="185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86" t="s">
        <v>139</v>
      </c>
      <c r="AT175" s="186" t="s">
        <v>134</v>
      </c>
      <c r="AU175" s="186" t="s">
        <v>84</v>
      </c>
      <c r="AY175" s="19" t="s">
        <v>132</v>
      </c>
      <c r="BE175" s="187">
        <f>IF(N175="základní",J175,0)</f>
        <v>0</v>
      </c>
      <c r="BF175" s="187">
        <f>IF(N175="snížená",J175,0)</f>
        <v>0</v>
      </c>
      <c r="BG175" s="187">
        <f>IF(N175="zákl. přenesená",J175,0)</f>
        <v>0</v>
      </c>
      <c r="BH175" s="187">
        <f>IF(N175="sníž. přenesená",J175,0)</f>
        <v>0</v>
      </c>
      <c r="BI175" s="187">
        <f>IF(N175="nulová",J175,0)</f>
        <v>0</v>
      </c>
      <c r="BJ175" s="19" t="s">
        <v>82</v>
      </c>
      <c r="BK175" s="187">
        <f>ROUND(I175*H175,2)</f>
        <v>0</v>
      </c>
      <c r="BL175" s="19" t="s">
        <v>139</v>
      </c>
      <c r="BM175" s="186" t="s">
        <v>233</v>
      </c>
    </row>
    <row r="176" spans="1:65" s="2" customFormat="1" ht="39">
      <c r="A176" s="36"/>
      <c r="B176" s="37"/>
      <c r="C176" s="38"/>
      <c r="D176" s="188" t="s">
        <v>141</v>
      </c>
      <c r="E176" s="38"/>
      <c r="F176" s="189" t="s">
        <v>232</v>
      </c>
      <c r="G176" s="38"/>
      <c r="H176" s="38"/>
      <c r="I176" s="190"/>
      <c r="J176" s="38"/>
      <c r="K176" s="38"/>
      <c r="L176" s="41"/>
      <c r="M176" s="191"/>
      <c r="N176" s="192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141</v>
      </c>
      <c r="AU176" s="19" t="s">
        <v>84</v>
      </c>
    </row>
    <row r="177" spans="1:65" s="13" customFormat="1" ht="11.25">
      <c r="B177" s="193"/>
      <c r="C177" s="194"/>
      <c r="D177" s="188" t="s">
        <v>142</v>
      </c>
      <c r="E177" s="195" t="s">
        <v>19</v>
      </c>
      <c r="F177" s="196" t="s">
        <v>234</v>
      </c>
      <c r="G177" s="194"/>
      <c r="H177" s="195" t="s">
        <v>19</v>
      </c>
      <c r="I177" s="197"/>
      <c r="J177" s="194"/>
      <c r="K177" s="194"/>
      <c r="L177" s="198"/>
      <c r="M177" s="199"/>
      <c r="N177" s="200"/>
      <c r="O177" s="200"/>
      <c r="P177" s="200"/>
      <c r="Q177" s="200"/>
      <c r="R177" s="200"/>
      <c r="S177" s="200"/>
      <c r="T177" s="201"/>
      <c r="AT177" s="202" t="s">
        <v>142</v>
      </c>
      <c r="AU177" s="202" t="s">
        <v>84</v>
      </c>
      <c r="AV177" s="13" t="s">
        <v>82</v>
      </c>
      <c r="AW177" s="13" t="s">
        <v>35</v>
      </c>
      <c r="AX177" s="13" t="s">
        <v>74</v>
      </c>
      <c r="AY177" s="202" t="s">
        <v>132</v>
      </c>
    </row>
    <row r="178" spans="1:65" s="14" customFormat="1" ht="11.25">
      <c r="B178" s="203"/>
      <c r="C178" s="204"/>
      <c r="D178" s="188" t="s">
        <v>142</v>
      </c>
      <c r="E178" s="205" t="s">
        <v>19</v>
      </c>
      <c r="F178" s="206" t="s">
        <v>235</v>
      </c>
      <c r="G178" s="204"/>
      <c r="H178" s="207">
        <v>0.76</v>
      </c>
      <c r="I178" s="208"/>
      <c r="J178" s="204"/>
      <c r="K178" s="204"/>
      <c r="L178" s="209"/>
      <c r="M178" s="210"/>
      <c r="N178" s="211"/>
      <c r="O178" s="211"/>
      <c r="P178" s="211"/>
      <c r="Q178" s="211"/>
      <c r="R178" s="211"/>
      <c r="S178" s="211"/>
      <c r="T178" s="212"/>
      <c r="AT178" s="213" t="s">
        <v>142</v>
      </c>
      <c r="AU178" s="213" t="s">
        <v>84</v>
      </c>
      <c r="AV178" s="14" t="s">
        <v>84</v>
      </c>
      <c r="AW178" s="14" t="s">
        <v>35</v>
      </c>
      <c r="AX178" s="14" t="s">
        <v>74</v>
      </c>
      <c r="AY178" s="213" t="s">
        <v>132</v>
      </c>
    </row>
    <row r="179" spans="1:65" s="13" customFormat="1" ht="11.25">
      <c r="B179" s="193"/>
      <c r="C179" s="194"/>
      <c r="D179" s="188" t="s">
        <v>142</v>
      </c>
      <c r="E179" s="195" t="s">
        <v>19</v>
      </c>
      <c r="F179" s="196" t="s">
        <v>236</v>
      </c>
      <c r="G179" s="194"/>
      <c r="H179" s="195" t="s">
        <v>19</v>
      </c>
      <c r="I179" s="197"/>
      <c r="J179" s="194"/>
      <c r="K179" s="194"/>
      <c r="L179" s="198"/>
      <c r="M179" s="199"/>
      <c r="N179" s="200"/>
      <c r="O179" s="200"/>
      <c r="P179" s="200"/>
      <c r="Q179" s="200"/>
      <c r="R179" s="200"/>
      <c r="S179" s="200"/>
      <c r="T179" s="201"/>
      <c r="AT179" s="202" t="s">
        <v>142</v>
      </c>
      <c r="AU179" s="202" t="s">
        <v>84</v>
      </c>
      <c r="AV179" s="13" t="s">
        <v>82</v>
      </c>
      <c r="AW179" s="13" t="s">
        <v>35</v>
      </c>
      <c r="AX179" s="13" t="s">
        <v>74</v>
      </c>
      <c r="AY179" s="202" t="s">
        <v>132</v>
      </c>
    </row>
    <row r="180" spans="1:65" s="14" customFormat="1" ht="11.25">
      <c r="B180" s="203"/>
      <c r="C180" s="204"/>
      <c r="D180" s="188" t="s">
        <v>142</v>
      </c>
      <c r="E180" s="205" t="s">
        <v>19</v>
      </c>
      <c r="F180" s="206" t="s">
        <v>237</v>
      </c>
      <c r="G180" s="204"/>
      <c r="H180" s="207">
        <v>6.4</v>
      </c>
      <c r="I180" s="208"/>
      <c r="J180" s="204"/>
      <c r="K180" s="204"/>
      <c r="L180" s="209"/>
      <c r="M180" s="210"/>
      <c r="N180" s="211"/>
      <c r="O180" s="211"/>
      <c r="P180" s="211"/>
      <c r="Q180" s="211"/>
      <c r="R180" s="211"/>
      <c r="S180" s="211"/>
      <c r="T180" s="212"/>
      <c r="AT180" s="213" t="s">
        <v>142</v>
      </c>
      <c r="AU180" s="213" t="s">
        <v>84</v>
      </c>
      <c r="AV180" s="14" t="s">
        <v>84</v>
      </c>
      <c r="AW180" s="14" t="s">
        <v>35</v>
      </c>
      <c r="AX180" s="14" t="s">
        <v>74</v>
      </c>
      <c r="AY180" s="213" t="s">
        <v>132</v>
      </c>
    </row>
    <row r="181" spans="1:65" s="15" customFormat="1" ht="11.25">
      <c r="B181" s="214"/>
      <c r="C181" s="215"/>
      <c r="D181" s="188" t="s">
        <v>142</v>
      </c>
      <c r="E181" s="216" t="s">
        <v>19</v>
      </c>
      <c r="F181" s="217" t="s">
        <v>147</v>
      </c>
      <c r="G181" s="215"/>
      <c r="H181" s="218">
        <v>7.16</v>
      </c>
      <c r="I181" s="219"/>
      <c r="J181" s="215"/>
      <c r="K181" s="215"/>
      <c r="L181" s="220"/>
      <c r="M181" s="221"/>
      <c r="N181" s="222"/>
      <c r="O181" s="222"/>
      <c r="P181" s="222"/>
      <c r="Q181" s="222"/>
      <c r="R181" s="222"/>
      <c r="S181" s="222"/>
      <c r="T181" s="223"/>
      <c r="AT181" s="224" t="s">
        <v>142</v>
      </c>
      <c r="AU181" s="224" t="s">
        <v>84</v>
      </c>
      <c r="AV181" s="15" t="s">
        <v>139</v>
      </c>
      <c r="AW181" s="15" t="s">
        <v>35</v>
      </c>
      <c r="AX181" s="15" t="s">
        <v>82</v>
      </c>
      <c r="AY181" s="224" t="s">
        <v>132</v>
      </c>
    </row>
    <row r="182" spans="1:65" s="2" customFormat="1" ht="55.5" customHeight="1">
      <c r="A182" s="36"/>
      <c r="B182" s="37"/>
      <c r="C182" s="175" t="s">
        <v>8</v>
      </c>
      <c r="D182" s="175" t="s">
        <v>134</v>
      </c>
      <c r="E182" s="176" t="s">
        <v>238</v>
      </c>
      <c r="F182" s="177" t="s">
        <v>239</v>
      </c>
      <c r="G182" s="178" t="s">
        <v>184</v>
      </c>
      <c r="H182" s="179">
        <v>145.09</v>
      </c>
      <c r="I182" s="180"/>
      <c r="J182" s="181">
        <f>ROUND(I182*H182,2)</f>
        <v>0</v>
      </c>
      <c r="K182" s="177" t="s">
        <v>138</v>
      </c>
      <c r="L182" s="41"/>
      <c r="M182" s="182" t="s">
        <v>19</v>
      </c>
      <c r="N182" s="183" t="s">
        <v>45</v>
      </c>
      <c r="O182" s="66"/>
      <c r="P182" s="184">
        <f>O182*H182</f>
        <v>0</v>
      </c>
      <c r="Q182" s="184">
        <v>0</v>
      </c>
      <c r="R182" s="184">
        <f>Q182*H182</f>
        <v>0</v>
      </c>
      <c r="S182" s="184">
        <v>0</v>
      </c>
      <c r="T182" s="185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6" t="s">
        <v>139</v>
      </c>
      <c r="AT182" s="186" t="s">
        <v>134</v>
      </c>
      <c r="AU182" s="186" t="s">
        <v>84</v>
      </c>
      <c r="AY182" s="19" t="s">
        <v>132</v>
      </c>
      <c r="BE182" s="187">
        <f>IF(N182="základní",J182,0)</f>
        <v>0</v>
      </c>
      <c r="BF182" s="187">
        <f>IF(N182="snížená",J182,0)</f>
        <v>0</v>
      </c>
      <c r="BG182" s="187">
        <f>IF(N182="zákl. přenesená",J182,0)</f>
        <v>0</v>
      </c>
      <c r="BH182" s="187">
        <f>IF(N182="sníž. přenesená",J182,0)</f>
        <v>0</v>
      </c>
      <c r="BI182" s="187">
        <f>IF(N182="nulová",J182,0)</f>
        <v>0</v>
      </c>
      <c r="BJ182" s="19" t="s">
        <v>82</v>
      </c>
      <c r="BK182" s="187">
        <f>ROUND(I182*H182,2)</f>
        <v>0</v>
      </c>
      <c r="BL182" s="19" t="s">
        <v>139</v>
      </c>
      <c r="BM182" s="186" t="s">
        <v>240</v>
      </c>
    </row>
    <row r="183" spans="1:65" s="2" customFormat="1" ht="39">
      <c r="A183" s="36"/>
      <c r="B183" s="37"/>
      <c r="C183" s="38"/>
      <c r="D183" s="188" t="s">
        <v>141</v>
      </c>
      <c r="E183" s="38"/>
      <c r="F183" s="189" t="s">
        <v>239</v>
      </c>
      <c r="G183" s="38"/>
      <c r="H183" s="38"/>
      <c r="I183" s="190"/>
      <c r="J183" s="38"/>
      <c r="K183" s="38"/>
      <c r="L183" s="41"/>
      <c r="M183" s="191"/>
      <c r="N183" s="192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141</v>
      </c>
      <c r="AU183" s="19" t="s">
        <v>84</v>
      </c>
    </row>
    <row r="184" spans="1:65" s="13" customFormat="1" ht="11.25">
      <c r="B184" s="193"/>
      <c r="C184" s="194"/>
      <c r="D184" s="188" t="s">
        <v>142</v>
      </c>
      <c r="E184" s="195" t="s">
        <v>19</v>
      </c>
      <c r="F184" s="196" t="s">
        <v>186</v>
      </c>
      <c r="G184" s="194"/>
      <c r="H184" s="195" t="s">
        <v>19</v>
      </c>
      <c r="I184" s="197"/>
      <c r="J184" s="194"/>
      <c r="K184" s="194"/>
      <c r="L184" s="198"/>
      <c r="M184" s="199"/>
      <c r="N184" s="200"/>
      <c r="O184" s="200"/>
      <c r="P184" s="200"/>
      <c r="Q184" s="200"/>
      <c r="R184" s="200"/>
      <c r="S184" s="200"/>
      <c r="T184" s="201"/>
      <c r="AT184" s="202" t="s">
        <v>142</v>
      </c>
      <c r="AU184" s="202" t="s">
        <v>84</v>
      </c>
      <c r="AV184" s="13" t="s">
        <v>82</v>
      </c>
      <c r="AW184" s="13" t="s">
        <v>35</v>
      </c>
      <c r="AX184" s="13" t="s">
        <v>74</v>
      </c>
      <c r="AY184" s="202" t="s">
        <v>132</v>
      </c>
    </row>
    <row r="185" spans="1:65" s="14" customFormat="1" ht="11.25">
      <c r="B185" s="203"/>
      <c r="C185" s="204"/>
      <c r="D185" s="188" t="s">
        <v>142</v>
      </c>
      <c r="E185" s="205" t="s">
        <v>19</v>
      </c>
      <c r="F185" s="206" t="s">
        <v>241</v>
      </c>
      <c r="G185" s="204"/>
      <c r="H185" s="207">
        <v>145.29400000000001</v>
      </c>
      <c r="I185" s="208"/>
      <c r="J185" s="204"/>
      <c r="K185" s="204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142</v>
      </c>
      <c r="AU185" s="213" t="s">
        <v>84</v>
      </c>
      <c r="AV185" s="14" t="s">
        <v>84</v>
      </c>
      <c r="AW185" s="14" t="s">
        <v>35</v>
      </c>
      <c r="AX185" s="14" t="s">
        <v>74</v>
      </c>
      <c r="AY185" s="213" t="s">
        <v>132</v>
      </c>
    </row>
    <row r="186" spans="1:65" s="16" customFormat="1" ht="11.25">
      <c r="B186" s="225"/>
      <c r="C186" s="226"/>
      <c r="D186" s="188" t="s">
        <v>142</v>
      </c>
      <c r="E186" s="227" t="s">
        <v>19</v>
      </c>
      <c r="F186" s="228" t="s">
        <v>195</v>
      </c>
      <c r="G186" s="226"/>
      <c r="H186" s="229">
        <v>145.29400000000001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AT186" s="235" t="s">
        <v>142</v>
      </c>
      <c r="AU186" s="235" t="s">
        <v>84</v>
      </c>
      <c r="AV186" s="16" t="s">
        <v>153</v>
      </c>
      <c r="AW186" s="16" t="s">
        <v>35</v>
      </c>
      <c r="AX186" s="16" t="s">
        <v>74</v>
      </c>
      <c r="AY186" s="235" t="s">
        <v>132</v>
      </c>
    </row>
    <row r="187" spans="1:65" s="13" customFormat="1" ht="11.25">
      <c r="B187" s="193"/>
      <c r="C187" s="194"/>
      <c r="D187" s="188" t="s">
        <v>142</v>
      </c>
      <c r="E187" s="195" t="s">
        <v>19</v>
      </c>
      <c r="F187" s="196" t="s">
        <v>220</v>
      </c>
      <c r="G187" s="194"/>
      <c r="H187" s="195" t="s">
        <v>19</v>
      </c>
      <c r="I187" s="197"/>
      <c r="J187" s="194"/>
      <c r="K187" s="194"/>
      <c r="L187" s="198"/>
      <c r="M187" s="199"/>
      <c r="N187" s="200"/>
      <c r="O187" s="200"/>
      <c r="P187" s="200"/>
      <c r="Q187" s="200"/>
      <c r="R187" s="200"/>
      <c r="S187" s="200"/>
      <c r="T187" s="201"/>
      <c r="AT187" s="202" t="s">
        <v>142</v>
      </c>
      <c r="AU187" s="202" t="s">
        <v>84</v>
      </c>
      <c r="AV187" s="13" t="s">
        <v>82</v>
      </c>
      <c r="AW187" s="13" t="s">
        <v>35</v>
      </c>
      <c r="AX187" s="13" t="s">
        <v>74</v>
      </c>
      <c r="AY187" s="202" t="s">
        <v>132</v>
      </c>
    </row>
    <row r="188" spans="1:65" s="14" customFormat="1" ht="11.25">
      <c r="B188" s="203"/>
      <c r="C188" s="204"/>
      <c r="D188" s="188" t="s">
        <v>142</v>
      </c>
      <c r="E188" s="205" t="s">
        <v>19</v>
      </c>
      <c r="F188" s="206" t="s">
        <v>221</v>
      </c>
      <c r="G188" s="204"/>
      <c r="H188" s="207">
        <v>1.2</v>
      </c>
      <c r="I188" s="208"/>
      <c r="J188" s="204"/>
      <c r="K188" s="204"/>
      <c r="L188" s="209"/>
      <c r="M188" s="210"/>
      <c r="N188" s="211"/>
      <c r="O188" s="211"/>
      <c r="P188" s="211"/>
      <c r="Q188" s="211"/>
      <c r="R188" s="211"/>
      <c r="S188" s="211"/>
      <c r="T188" s="212"/>
      <c r="AT188" s="213" t="s">
        <v>142</v>
      </c>
      <c r="AU188" s="213" t="s">
        <v>84</v>
      </c>
      <c r="AV188" s="14" t="s">
        <v>84</v>
      </c>
      <c r="AW188" s="14" t="s">
        <v>35</v>
      </c>
      <c r="AX188" s="14" t="s">
        <v>74</v>
      </c>
      <c r="AY188" s="213" t="s">
        <v>132</v>
      </c>
    </row>
    <row r="189" spans="1:65" s="13" customFormat="1" ht="11.25">
      <c r="B189" s="193"/>
      <c r="C189" s="194"/>
      <c r="D189" s="188" t="s">
        <v>142</v>
      </c>
      <c r="E189" s="195" t="s">
        <v>19</v>
      </c>
      <c r="F189" s="196" t="s">
        <v>206</v>
      </c>
      <c r="G189" s="194"/>
      <c r="H189" s="195" t="s">
        <v>19</v>
      </c>
      <c r="I189" s="197"/>
      <c r="J189" s="194"/>
      <c r="K189" s="194"/>
      <c r="L189" s="198"/>
      <c r="M189" s="199"/>
      <c r="N189" s="200"/>
      <c r="O189" s="200"/>
      <c r="P189" s="200"/>
      <c r="Q189" s="200"/>
      <c r="R189" s="200"/>
      <c r="S189" s="200"/>
      <c r="T189" s="201"/>
      <c r="AT189" s="202" t="s">
        <v>142</v>
      </c>
      <c r="AU189" s="202" t="s">
        <v>84</v>
      </c>
      <c r="AV189" s="13" t="s">
        <v>82</v>
      </c>
      <c r="AW189" s="13" t="s">
        <v>35</v>
      </c>
      <c r="AX189" s="13" t="s">
        <v>74</v>
      </c>
      <c r="AY189" s="202" t="s">
        <v>132</v>
      </c>
    </row>
    <row r="190" spans="1:65" s="14" customFormat="1" ht="11.25">
      <c r="B190" s="203"/>
      <c r="C190" s="204"/>
      <c r="D190" s="188" t="s">
        <v>142</v>
      </c>
      <c r="E190" s="205" t="s">
        <v>19</v>
      </c>
      <c r="F190" s="206" t="s">
        <v>207</v>
      </c>
      <c r="G190" s="204"/>
      <c r="H190" s="207">
        <v>0.76800000000000002</v>
      </c>
      <c r="I190" s="208"/>
      <c r="J190" s="204"/>
      <c r="K190" s="204"/>
      <c r="L190" s="209"/>
      <c r="M190" s="210"/>
      <c r="N190" s="211"/>
      <c r="O190" s="211"/>
      <c r="P190" s="211"/>
      <c r="Q190" s="211"/>
      <c r="R190" s="211"/>
      <c r="S190" s="211"/>
      <c r="T190" s="212"/>
      <c r="AT190" s="213" t="s">
        <v>142</v>
      </c>
      <c r="AU190" s="213" t="s">
        <v>84</v>
      </c>
      <c r="AV190" s="14" t="s">
        <v>84</v>
      </c>
      <c r="AW190" s="14" t="s">
        <v>35</v>
      </c>
      <c r="AX190" s="14" t="s">
        <v>74</v>
      </c>
      <c r="AY190" s="213" t="s">
        <v>132</v>
      </c>
    </row>
    <row r="191" spans="1:65" s="13" customFormat="1" ht="11.25">
      <c r="B191" s="193"/>
      <c r="C191" s="194"/>
      <c r="D191" s="188" t="s">
        <v>142</v>
      </c>
      <c r="E191" s="195" t="s">
        <v>19</v>
      </c>
      <c r="F191" s="196" t="s">
        <v>208</v>
      </c>
      <c r="G191" s="194"/>
      <c r="H191" s="195" t="s">
        <v>19</v>
      </c>
      <c r="I191" s="197"/>
      <c r="J191" s="194"/>
      <c r="K191" s="194"/>
      <c r="L191" s="198"/>
      <c r="M191" s="199"/>
      <c r="N191" s="200"/>
      <c r="O191" s="200"/>
      <c r="P191" s="200"/>
      <c r="Q191" s="200"/>
      <c r="R191" s="200"/>
      <c r="S191" s="200"/>
      <c r="T191" s="201"/>
      <c r="AT191" s="202" t="s">
        <v>142</v>
      </c>
      <c r="AU191" s="202" t="s">
        <v>84</v>
      </c>
      <c r="AV191" s="13" t="s">
        <v>82</v>
      </c>
      <c r="AW191" s="13" t="s">
        <v>35</v>
      </c>
      <c r="AX191" s="13" t="s">
        <v>74</v>
      </c>
      <c r="AY191" s="202" t="s">
        <v>132</v>
      </c>
    </row>
    <row r="192" spans="1:65" s="14" customFormat="1" ht="11.25">
      <c r="B192" s="203"/>
      <c r="C192" s="204"/>
      <c r="D192" s="188" t="s">
        <v>142</v>
      </c>
      <c r="E192" s="205" t="s">
        <v>19</v>
      </c>
      <c r="F192" s="206" t="s">
        <v>209</v>
      </c>
      <c r="G192" s="204"/>
      <c r="H192" s="207">
        <v>0.68799999999999994</v>
      </c>
      <c r="I192" s="208"/>
      <c r="J192" s="204"/>
      <c r="K192" s="204"/>
      <c r="L192" s="209"/>
      <c r="M192" s="210"/>
      <c r="N192" s="211"/>
      <c r="O192" s="211"/>
      <c r="P192" s="211"/>
      <c r="Q192" s="211"/>
      <c r="R192" s="211"/>
      <c r="S192" s="211"/>
      <c r="T192" s="212"/>
      <c r="AT192" s="213" t="s">
        <v>142</v>
      </c>
      <c r="AU192" s="213" t="s">
        <v>84</v>
      </c>
      <c r="AV192" s="14" t="s">
        <v>84</v>
      </c>
      <c r="AW192" s="14" t="s">
        <v>35</v>
      </c>
      <c r="AX192" s="14" t="s">
        <v>74</v>
      </c>
      <c r="AY192" s="213" t="s">
        <v>132</v>
      </c>
    </row>
    <row r="193" spans="1:65" s="13" customFormat="1" ht="11.25">
      <c r="B193" s="193"/>
      <c r="C193" s="194"/>
      <c r="D193" s="188" t="s">
        <v>142</v>
      </c>
      <c r="E193" s="195" t="s">
        <v>19</v>
      </c>
      <c r="F193" s="196" t="s">
        <v>210</v>
      </c>
      <c r="G193" s="194"/>
      <c r="H193" s="195" t="s">
        <v>19</v>
      </c>
      <c r="I193" s="197"/>
      <c r="J193" s="194"/>
      <c r="K193" s="194"/>
      <c r="L193" s="198"/>
      <c r="M193" s="199"/>
      <c r="N193" s="200"/>
      <c r="O193" s="200"/>
      <c r="P193" s="200"/>
      <c r="Q193" s="200"/>
      <c r="R193" s="200"/>
      <c r="S193" s="200"/>
      <c r="T193" s="201"/>
      <c r="AT193" s="202" t="s">
        <v>142</v>
      </c>
      <c r="AU193" s="202" t="s">
        <v>84</v>
      </c>
      <c r="AV193" s="13" t="s">
        <v>82</v>
      </c>
      <c r="AW193" s="13" t="s">
        <v>35</v>
      </c>
      <c r="AX193" s="13" t="s">
        <v>74</v>
      </c>
      <c r="AY193" s="202" t="s">
        <v>132</v>
      </c>
    </row>
    <row r="194" spans="1:65" s="14" customFormat="1" ht="11.25">
      <c r="B194" s="203"/>
      <c r="C194" s="204"/>
      <c r="D194" s="188" t="s">
        <v>142</v>
      </c>
      <c r="E194" s="205" t="s">
        <v>19</v>
      </c>
      <c r="F194" s="206" t="s">
        <v>211</v>
      </c>
      <c r="G194" s="204"/>
      <c r="H194" s="207">
        <v>0.72</v>
      </c>
      <c r="I194" s="208"/>
      <c r="J194" s="204"/>
      <c r="K194" s="204"/>
      <c r="L194" s="209"/>
      <c r="M194" s="210"/>
      <c r="N194" s="211"/>
      <c r="O194" s="211"/>
      <c r="P194" s="211"/>
      <c r="Q194" s="211"/>
      <c r="R194" s="211"/>
      <c r="S194" s="211"/>
      <c r="T194" s="212"/>
      <c r="AT194" s="213" t="s">
        <v>142</v>
      </c>
      <c r="AU194" s="213" t="s">
        <v>84</v>
      </c>
      <c r="AV194" s="14" t="s">
        <v>84</v>
      </c>
      <c r="AW194" s="14" t="s">
        <v>35</v>
      </c>
      <c r="AX194" s="14" t="s">
        <v>74</v>
      </c>
      <c r="AY194" s="213" t="s">
        <v>132</v>
      </c>
    </row>
    <row r="195" spans="1:65" s="16" customFormat="1" ht="11.25">
      <c r="B195" s="225"/>
      <c r="C195" s="226"/>
      <c r="D195" s="188" t="s">
        <v>142</v>
      </c>
      <c r="E195" s="227" t="s">
        <v>19</v>
      </c>
      <c r="F195" s="228" t="s">
        <v>195</v>
      </c>
      <c r="G195" s="226"/>
      <c r="H195" s="229">
        <v>3.3759999999999994</v>
      </c>
      <c r="I195" s="230"/>
      <c r="J195" s="226"/>
      <c r="K195" s="226"/>
      <c r="L195" s="231"/>
      <c r="M195" s="232"/>
      <c r="N195" s="233"/>
      <c r="O195" s="233"/>
      <c r="P195" s="233"/>
      <c r="Q195" s="233"/>
      <c r="R195" s="233"/>
      <c r="S195" s="233"/>
      <c r="T195" s="234"/>
      <c r="AT195" s="235" t="s">
        <v>142</v>
      </c>
      <c r="AU195" s="235" t="s">
        <v>84</v>
      </c>
      <c r="AV195" s="16" t="s">
        <v>153</v>
      </c>
      <c r="AW195" s="16" t="s">
        <v>35</v>
      </c>
      <c r="AX195" s="16" t="s">
        <v>74</v>
      </c>
      <c r="AY195" s="235" t="s">
        <v>132</v>
      </c>
    </row>
    <row r="196" spans="1:65" s="13" customFormat="1" ht="11.25">
      <c r="B196" s="193"/>
      <c r="C196" s="194"/>
      <c r="D196" s="188" t="s">
        <v>142</v>
      </c>
      <c r="E196" s="195" t="s">
        <v>19</v>
      </c>
      <c r="F196" s="196" t="s">
        <v>242</v>
      </c>
      <c r="G196" s="194"/>
      <c r="H196" s="195" t="s">
        <v>19</v>
      </c>
      <c r="I196" s="197"/>
      <c r="J196" s="194"/>
      <c r="K196" s="194"/>
      <c r="L196" s="198"/>
      <c r="M196" s="199"/>
      <c r="N196" s="200"/>
      <c r="O196" s="200"/>
      <c r="P196" s="200"/>
      <c r="Q196" s="200"/>
      <c r="R196" s="200"/>
      <c r="S196" s="200"/>
      <c r="T196" s="201"/>
      <c r="AT196" s="202" t="s">
        <v>142</v>
      </c>
      <c r="AU196" s="202" t="s">
        <v>84</v>
      </c>
      <c r="AV196" s="13" t="s">
        <v>82</v>
      </c>
      <c r="AW196" s="13" t="s">
        <v>35</v>
      </c>
      <c r="AX196" s="13" t="s">
        <v>74</v>
      </c>
      <c r="AY196" s="202" t="s">
        <v>132</v>
      </c>
    </row>
    <row r="197" spans="1:65" s="14" customFormat="1" ht="11.25">
      <c r="B197" s="203"/>
      <c r="C197" s="204"/>
      <c r="D197" s="188" t="s">
        <v>142</v>
      </c>
      <c r="E197" s="205" t="s">
        <v>19</v>
      </c>
      <c r="F197" s="206" t="s">
        <v>243</v>
      </c>
      <c r="G197" s="204"/>
      <c r="H197" s="207">
        <v>-0.38</v>
      </c>
      <c r="I197" s="208"/>
      <c r="J197" s="204"/>
      <c r="K197" s="204"/>
      <c r="L197" s="209"/>
      <c r="M197" s="210"/>
      <c r="N197" s="211"/>
      <c r="O197" s="211"/>
      <c r="P197" s="211"/>
      <c r="Q197" s="211"/>
      <c r="R197" s="211"/>
      <c r="S197" s="211"/>
      <c r="T197" s="212"/>
      <c r="AT197" s="213" t="s">
        <v>142</v>
      </c>
      <c r="AU197" s="213" t="s">
        <v>84</v>
      </c>
      <c r="AV197" s="14" t="s">
        <v>84</v>
      </c>
      <c r="AW197" s="14" t="s">
        <v>35</v>
      </c>
      <c r="AX197" s="14" t="s">
        <v>74</v>
      </c>
      <c r="AY197" s="213" t="s">
        <v>132</v>
      </c>
    </row>
    <row r="198" spans="1:65" s="13" customFormat="1" ht="11.25">
      <c r="B198" s="193"/>
      <c r="C198" s="194"/>
      <c r="D198" s="188" t="s">
        <v>142</v>
      </c>
      <c r="E198" s="195" t="s">
        <v>19</v>
      </c>
      <c r="F198" s="196" t="s">
        <v>244</v>
      </c>
      <c r="G198" s="194"/>
      <c r="H198" s="195" t="s">
        <v>19</v>
      </c>
      <c r="I198" s="197"/>
      <c r="J198" s="194"/>
      <c r="K198" s="194"/>
      <c r="L198" s="198"/>
      <c r="M198" s="199"/>
      <c r="N198" s="200"/>
      <c r="O198" s="200"/>
      <c r="P198" s="200"/>
      <c r="Q198" s="200"/>
      <c r="R198" s="200"/>
      <c r="S198" s="200"/>
      <c r="T198" s="201"/>
      <c r="AT198" s="202" t="s">
        <v>142</v>
      </c>
      <c r="AU198" s="202" t="s">
        <v>84</v>
      </c>
      <c r="AV198" s="13" t="s">
        <v>82</v>
      </c>
      <c r="AW198" s="13" t="s">
        <v>35</v>
      </c>
      <c r="AX198" s="13" t="s">
        <v>74</v>
      </c>
      <c r="AY198" s="202" t="s">
        <v>132</v>
      </c>
    </row>
    <row r="199" spans="1:65" s="14" customFormat="1" ht="11.25">
      <c r="B199" s="203"/>
      <c r="C199" s="204"/>
      <c r="D199" s="188" t="s">
        <v>142</v>
      </c>
      <c r="E199" s="205" t="s">
        <v>19</v>
      </c>
      <c r="F199" s="206" t="s">
        <v>245</v>
      </c>
      <c r="G199" s="204"/>
      <c r="H199" s="207">
        <v>-3.2</v>
      </c>
      <c r="I199" s="208"/>
      <c r="J199" s="204"/>
      <c r="K199" s="204"/>
      <c r="L199" s="209"/>
      <c r="M199" s="210"/>
      <c r="N199" s="211"/>
      <c r="O199" s="211"/>
      <c r="P199" s="211"/>
      <c r="Q199" s="211"/>
      <c r="R199" s="211"/>
      <c r="S199" s="211"/>
      <c r="T199" s="212"/>
      <c r="AT199" s="213" t="s">
        <v>142</v>
      </c>
      <c r="AU199" s="213" t="s">
        <v>84</v>
      </c>
      <c r="AV199" s="14" t="s">
        <v>84</v>
      </c>
      <c r="AW199" s="14" t="s">
        <v>35</v>
      </c>
      <c r="AX199" s="14" t="s">
        <v>74</v>
      </c>
      <c r="AY199" s="213" t="s">
        <v>132</v>
      </c>
    </row>
    <row r="200" spans="1:65" s="16" customFormat="1" ht="11.25">
      <c r="B200" s="225"/>
      <c r="C200" s="226"/>
      <c r="D200" s="188" t="s">
        <v>142</v>
      </c>
      <c r="E200" s="227" t="s">
        <v>19</v>
      </c>
      <c r="F200" s="228" t="s">
        <v>195</v>
      </c>
      <c r="G200" s="226"/>
      <c r="H200" s="229">
        <v>-3.58</v>
      </c>
      <c r="I200" s="230"/>
      <c r="J200" s="226"/>
      <c r="K200" s="226"/>
      <c r="L200" s="231"/>
      <c r="M200" s="232"/>
      <c r="N200" s="233"/>
      <c r="O200" s="233"/>
      <c r="P200" s="233"/>
      <c r="Q200" s="233"/>
      <c r="R200" s="233"/>
      <c r="S200" s="233"/>
      <c r="T200" s="234"/>
      <c r="AT200" s="235" t="s">
        <v>142</v>
      </c>
      <c r="AU200" s="235" t="s">
        <v>84</v>
      </c>
      <c r="AV200" s="16" t="s">
        <v>153</v>
      </c>
      <c r="AW200" s="16" t="s">
        <v>35</v>
      </c>
      <c r="AX200" s="16" t="s">
        <v>74</v>
      </c>
      <c r="AY200" s="235" t="s">
        <v>132</v>
      </c>
    </row>
    <row r="201" spans="1:65" s="15" customFormat="1" ht="11.25">
      <c r="B201" s="214"/>
      <c r="C201" s="215"/>
      <c r="D201" s="188" t="s">
        <v>142</v>
      </c>
      <c r="E201" s="216" t="s">
        <v>19</v>
      </c>
      <c r="F201" s="217" t="s">
        <v>147</v>
      </c>
      <c r="G201" s="215"/>
      <c r="H201" s="218">
        <v>145.09</v>
      </c>
      <c r="I201" s="219"/>
      <c r="J201" s="215"/>
      <c r="K201" s="215"/>
      <c r="L201" s="220"/>
      <c r="M201" s="221"/>
      <c r="N201" s="222"/>
      <c r="O201" s="222"/>
      <c r="P201" s="222"/>
      <c r="Q201" s="222"/>
      <c r="R201" s="222"/>
      <c r="S201" s="222"/>
      <c r="T201" s="223"/>
      <c r="AT201" s="224" t="s">
        <v>142</v>
      </c>
      <c r="AU201" s="224" t="s">
        <v>84</v>
      </c>
      <c r="AV201" s="15" t="s">
        <v>139</v>
      </c>
      <c r="AW201" s="15" t="s">
        <v>35</v>
      </c>
      <c r="AX201" s="15" t="s">
        <v>82</v>
      </c>
      <c r="AY201" s="224" t="s">
        <v>132</v>
      </c>
    </row>
    <row r="202" spans="1:65" s="2" customFormat="1" ht="66.75" customHeight="1">
      <c r="A202" s="36"/>
      <c r="B202" s="37"/>
      <c r="C202" s="175" t="s">
        <v>246</v>
      </c>
      <c r="D202" s="175" t="s">
        <v>134</v>
      </c>
      <c r="E202" s="176" t="s">
        <v>247</v>
      </c>
      <c r="F202" s="177" t="s">
        <v>248</v>
      </c>
      <c r="G202" s="178" t="s">
        <v>184</v>
      </c>
      <c r="H202" s="179">
        <v>725.45</v>
      </c>
      <c r="I202" s="180"/>
      <c r="J202" s="181">
        <f>ROUND(I202*H202,2)</f>
        <v>0</v>
      </c>
      <c r="K202" s="177" t="s">
        <v>138</v>
      </c>
      <c r="L202" s="41"/>
      <c r="M202" s="182" t="s">
        <v>19</v>
      </c>
      <c r="N202" s="183" t="s">
        <v>45</v>
      </c>
      <c r="O202" s="66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6" t="s">
        <v>139</v>
      </c>
      <c r="AT202" s="186" t="s">
        <v>134</v>
      </c>
      <c r="AU202" s="186" t="s">
        <v>84</v>
      </c>
      <c r="AY202" s="19" t="s">
        <v>132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19" t="s">
        <v>82</v>
      </c>
      <c r="BK202" s="187">
        <f>ROUND(I202*H202,2)</f>
        <v>0</v>
      </c>
      <c r="BL202" s="19" t="s">
        <v>139</v>
      </c>
      <c r="BM202" s="186" t="s">
        <v>249</v>
      </c>
    </row>
    <row r="203" spans="1:65" s="2" customFormat="1" ht="39">
      <c r="A203" s="36"/>
      <c r="B203" s="37"/>
      <c r="C203" s="38"/>
      <c r="D203" s="188" t="s">
        <v>141</v>
      </c>
      <c r="E203" s="38"/>
      <c r="F203" s="189" t="s">
        <v>248</v>
      </c>
      <c r="G203" s="38"/>
      <c r="H203" s="38"/>
      <c r="I203" s="190"/>
      <c r="J203" s="38"/>
      <c r="K203" s="38"/>
      <c r="L203" s="41"/>
      <c r="M203" s="191"/>
      <c r="N203" s="192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141</v>
      </c>
      <c r="AU203" s="19" t="s">
        <v>84</v>
      </c>
    </row>
    <row r="204" spans="1:65" s="14" customFormat="1" ht="11.25">
      <c r="B204" s="203"/>
      <c r="C204" s="204"/>
      <c r="D204" s="188" t="s">
        <v>142</v>
      </c>
      <c r="E204" s="205" t="s">
        <v>19</v>
      </c>
      <c r="F204" s="206" t="s">
        <v>250</v>
      </c>
      <c r="G204" s="204"/>
      <c r="H204" s="207">
        <v>725.45</v>
      </c>
      <c r="I204" s="208"/>
      <c r="J204" s="204"/>
      <c r="K204" s="204"/>
      <c r="L204" s="209"/>
      <c r="M204" s="210"/>
      <c r="N204" s="211"/>
      <c r="O204" s="211"/>
      <c r="P204" s="211"/>
      <c r="Q204" s="211"/>
      <c r="R204" s="211"/>
      <c r="S204" s="211"/>
      <c r="T204" s="212"/>
      <c r="AT204" s="213" t="s">
        <v>142</v>
      </c>
      <c r="AU204" s="213" t="s">
        <v>84</v>
      </c>
      <c r="AV204" s="14" t="s">
        <v>84</v>
      </c>
      <c r="AW204" s="14" t="s">
        <v>35</v>
      </c>
      <c r="AX204" s="14" t="s">
        <v>74</v>
      </c>
      <c r="AY204" s="213" t="s">
        <v>132</v>
      </c>
    </row>
    <row r="205" spans="1:65" s="15" customFormat="1" ht="11.25">
      <c r="B205" s="214"/>
      <c r="C205" s="215"/>
      <c r="D205" s="188" t="s">
        <v>142</v>
      </c>
      <c r="E205" s="216" t="s">
        <v>19</v>
      </c>
      <c r="F205" s="217" t="s">
        <v>147</v>
      </c>
      <c r="G205" s="215"/>
      <c r="H205" s="218">
        <v>725.45</v>
      </c>
      <c r="I205" s="219"/>
      <c r="J205" s="215"/>
      <c r="K205" s="215"/>
      <c r="L205" s="220"/>
      <c r="M205" s="221"/>
      <c r="N205" s="222"/>
      <c r="O205" s="222"/>
      <c r="P205" s="222"/>
      <c r="Q205" s="222"/>
      <c r="R205" s="222"/>
      <c r="S205" s="222"/>
      <c r="T205" s="223"/>
      <c r="AT205" s="224" t="s">
        <v>142</v>
      </c>
      <c r="AU205" s="224" t="s">
        <v>84</v>
      </c>
      <c r="AV205" s="15" t="s">
        <v>139</v>
      </c>
      <c r="AW205" s="15" t="s">
        <v>35</v>
      </c>
      <c r="AX205" s="15" t="s">
        <v>82</v>
      </c>
      <c r="AY205" s="224" t="s">
        <v>132</v>
      </c>
    </row>
    <row r="206" spans="1:65" s="2" customFormat="1" ht="37.9" customHeight="1">
      <c r="A206" s="36"/>
      <c r="B206" s="37"/>
      <c r="C206" s="175" t="s">
        <v>251</v>
      </c>
      <c r="D206" s="175" t="s">
        <v>134</v>
      </c>
      <c r="E206" s="176" t="s">
        <v>252</v>
      </c>
      <c r="F206" s="177" t="s">
        <v>253</v>
      </c>
      <c r="G206" s="178" t="s">
        <v>184</v>
      </c>
      <c r="H206" s="179">
        <v>3.58</v>
      </c>
      <c r="I206" s="180"/>
      <c r="J206" s="181">
        <f>ROUND(I206*H206,2)</f>
        <v>0</v>
      </c>
      <c r="K206" s="177" t="s">
        <v>138</v>
      </c>
      <c r="L206" s="41"/>
      <c r="M206" s="182" t="s">
        <v>19</v>
      </c>
      <c r="N206" s="183" t="s">
        <v>45</v>
      </c>
      <c r="O206" s="66"/>
      <c r="P206" s="184">
        <f>O206*H206</f>
        <v>0</v>
      </c>
      <c r="Q206" s="184">
        <v>0</v>
      </c>
      <c r="R206" s="184">
        <f>Q206*H206</f>
        <v>0</v>
      </c>
      <c r="S206" s="184">
        <v>0</v>
      </c>
      <c r="T206" s="185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6" t="s">
        <v>139</v>
      </c>
      <c r="AT206" s="186" t="s">
        <v>134</v>
      </c>
      <c r="AU206" s="186" t="s">
        <v>84</v>
      </c>
      <c r="AY206" s="19" t="s">
        <v>132</v>
      </c>
      <c r="BE206" s="187">
        <f>IF(N206="základní",J206,0)</f>
        <v>0</v>
      </c>
      <c r="BF206" s="187">
        <f>IF(N206="snížená",J206,0)</f>
        <v>0</v>
      </c>
      <c r="BG206" s="187">
        <f>IF(N206="zákl. přenesená",J206,0)</f>
        <v>0</v>
      </c>
      <c r="BH206" s="187">
        <f>IF(N206="sníž. přenesená",J206,0)</f>
        <v>0</v>
      </c>
      <c r="BI206" s="187">
        <f>IF(N206="nulová",J206,0)</f>
        <v>0</v>
      </c>
      <c r="BJ206" s="19" t="s">
        <v>82</v>
      </c>
      <c r="BK206" s="187">
        <f>ROUND(I206*H206,2)</f>
        <v>0</v>
      </c>
      <c r="BL206" s="19" t="s">
        <v>139</v>
      </c>
      <c r="BM206" s="186" t="s">
        <v>254</v>
      </c>
    </row>
    <row r="207" spans="1:65" s="2" customFormat="1" ht="19.5">
      <c r="A207" s="36"/>
      <c r="B207" s="37"/>
      <c r="C207" s="38"/>
      <c r="D207" s="188" t="s">
        <v>141</v>
      </c>
      <c r="E207" s="38"/>
      <c r="F207" s="189" t="s">
        <v>253</v>
      </c>
      <c r="G207" s="38"/>
      <c r="H207" s="38"/>
      <c r="I207" s="190"/>
      <c r="J207" s="38"/>
      <c r="K207" s="38"/>
      <c r="L207" s="41"/>
      <c r="M207" s="191"/>
      <c r="N207" s="192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141</v>
      </c>
      <c r="AU207" s="19" t="s">
        <v>84</v>
      </c>
    </row>
    <row r="208" spans="1:65" s="13" customFormat="1" ht="11.25">
      <c r="B208" s="193"/>
      <c r="C208" s="194"/>
      <c r="D208" s="188" t="s">
        <v>142</v>
      </c>
      <c r="E208" s="195" t="s">
        <v>19</v>
      </c>
      <c r="F208" s="196" t="s">
        <v>234</v>
      </c>
      <c r="G208" s="194"/>
      <c r="H208" s="195" t="s">
        <v>19</v>
      </c>
      <c r="I208" s="197"/>
      <c r="J208" s="194"/>
      <c r="K208" s="194"/>
      <c r="L208" s="198"/>
      <c r="M208" s="199"/>
      <c r="N208" s="200"/>
      <c r="O208" s="200"/>
      <c r="P208" s="200"/>
      <c r="Q208" s="200"/>
      <c r="R208" s="200"/>
      <c r="S208" s="200"/>
      <c r="T208" s="201"/>
      <c r="AT208" s="202" t="s">
        <v>142</v>
      </c>
      <c r="AU208" s="202" t="s">
        <v>84</v>
      </c>
      <c r="AV208" s="13" t="s">
        <v>82</v>
      </c>
      <c r="AW208" s="13" t="s">
        <v>35</v>
      </c>
      <c r="AX208" s="13" t="s">
        <v>74</v>
      </c>
      <c r="AY208" s="202" t="s">
        <v>132</v>
      </c>
    </row>
    <row r="209" spans="1:65" s="14" customFormat="1" ht="11.25">
      <c r="B209" s="203"/>
      <c r="C209" s="204"/>
      <c r="D209" s="188" t="s">
        <v>142</v>
      </c>
      <c r="E209" s="205" t="s">
        <v>19</v>
      </c>
      <c r="F209" s="206" t="s">
        <v>255</v>
      </c>
      <c r="G209" s="204"/>
      <c r="H209" s="207">
        <v>0.38</v>
      </c>
      <c r="I209" s="208"/>
      <c r="J209" s="204"/>
      <c r="K209" s="204"/>
      <c r="L209" s="209"/>
      <c r="M209" s="210"/>
      <c r="N209" s="211"/>
      <c r="O209" s="211"/>
      <c r="P209" s="211"/>
      <c r="Q209" s="211"/>
      <c r="R209" s="211"/>
      <c r="S209" s="211"/>
      <c r="T209" s="212"/>
      <c r="AT209" s="213" t="s">
        <v>142</v>
      </c>
      <c r="AU209" s="213" t="s">
        <v>84</v>
      </c>
      <c r="AV209" s="14" t="s">
        <v>84</v>
      </c>
      <c r="AW209" s="14" t="s">
        <v>35</v>
      </c>
      <c r="AX209" s="14" t="s">
        <v>74</v>
      </c>
      <c r="AY209" s="213" t="s">
        <v>132</v>
      </c>
    </row>
    <row r="210" spans="1:65" s="13" customFormat="1" ht="11.25">
      <c r="B210" s="193"/>
      <c r="C210" s="194"/>
      <c r="D210" s="188" t="s">
        <v>142</v>
      </c>
      <c r="E210" s="195" t="s">
        <v>19</v>
      </c>
      <c r="F210" s="196" t="s">
        <v>236</v>
      </c>
      <c r="G210" s="194"/>
      <c r="H210" s="195" t="s">
        <v>19</v>
      </c>
      <c r="I210" s="197"/>
      <c r="J210" s="194"/>
      <c r="K210" s="194"/>
      <c r="L210" s="198"/>
      <c r="M210" s="199"/>
      <c r="N210" s="200"/>
      <c r="O210" s="200"/>
      <c r="P210" s="200"/>
      <c r="Q210" s="200"/>
      <c r="R210" s="200"/>
      <c r="S210" s="200"/>
      <c r="T210" s="201"/>
      <c r="AT210" s="202" t="s">
        <v>142</v>
      </c>
      <c r="AU210" s="202" t="s">
        <v>84</v>
      </c>
      <c r="AV210" s="13" t="s">
        <v>82</v>
      </c>
      <c r="AW210" s="13" t="s">
        <v>35</v>
      </c>
      <c r="AX210" s="13" t="s">
        <v>74</v>
      </c>
      <c r="AY210" s="202" t="s">
        <v>132</v>
      </c>
    </row>
    <row r="211" spans="1:65" s="14" customFormat="1" ht="11.25">
      <c r="B211" s="203"/>
      <c r="C211" s="204"/>
      <c r="D211" s="188" t="s">
        <v>142</v>
      </c>
      <c r="E211" s="205" t="s">
        <v>19</v>
      </c>
      <c r="F211" s="206" t="s">
        <v>256</v>
      </c>
      <c r="G211" s="204"/>
      <c r="H211" s="207">
        <v>3.2</v>
      </c>
      <c r="I211" s="208"/>
      <c r="J211" s="204"/>
      <c r="K211" s="204"/>
      <c r="L211" s="209"/>
      <c r="M211" s="210"/>
      <c r="N211" s="211"/>
      <c r="O211" s="211"/>
      <c r="P211" s="211"/>
      <c r="Q211" s="211"/>
      <c r="R211" s="211"/>
      <c r="S211" s="211"/>
      <c r="T211" s="212"/>
      <c r="AT211" s="213" t="s">
        <v>142</v>
      </c>
      <c r="AU211" s="213" t="s">
        <v>84</v>
      </c>
      <c r="AV211" s="14" t="s">
        <v>84</v>
      </c>
      <c r="AW211" s="14" t="s">
        <v>35</v>
      </c>
      <c r="AX211" s="14" t="s">
        <v>74</v>
      </c>
      <c r="AY211" s="213" t="s">
        <v>132</v>
      </c>
    </row>
    <row r="212" spans="1:65" s="15" customFormat="1" ht="11.25">
      <c r="B212" s="214"/>
      <c r="C212" s="215"/>
      <c r="D212" s="188" t="s">
        <v>142</v>
      </c>
      <c r="E212" s="216" t="s">
        <v>19</v>
      </c>
      <c r="F212" s="217" t="s">
        <v>147</v>
      </c>
      <c r="G212" s="215"/>
      <c r="H212" s="218">
        <v>3.58</v>
      </c>
      <c r="I212" s="219"/>
      <c r="J212" s="215"/>
      <c r="K212" s="215"/>
      <c r="L212" s="220"/>
      <c r="M212" s="221"/>
      <c r="N212" s="222"/>
      <c r="O212" s="222"/>
      <c r="P212" s="222"/>
      <c r="Q212" s="222"/>
      <c r="R212" s="222"/>
      <c r="S212" s="222"/>
      <c r="T212" s="223"/>
      <c r="AT212" s="224" t="s">
        <v>142</v>
      </c>
      <c r="AU212" s="224" t="s">
        <v>84</v>
      </c>
      <c r="AV212" s="15" t="s">
        <v>139</v>
      </c>
      <c r="AW212" s="15" t="s">
        <v>35</v>
      </c>
      <c r="AX212" s="15" t="s">
        <v>82</v>
      </c>
      <c r="AY212" s="224" t="s">
        <v>132</v>
      </c>
    </row>
    <row r="213" spans="1:65" s="2" customFormat="1" ht="76.349999999999994" customHeight="1">
      <c r="A213" s="36"/>
      <c r="B213" s="37"/>
      <c r="C213" s="175" t="s">
        <v>257</v>
      </c>
      <c r="D213" s="175" t="s">
        <v>134</v>
      </c>
      <c r="E213" s="176" t="s">
        <v>258</v>
      </c>
      <c r="F213" s="177" t="s">
        <v>259</v>
      </c>
      <c r="G213" s="178" t="s">
        <v>184</v>
      </c>
      <c r="H213" s="179">
        <v>3.2</v>
      </c>
      <c r="I213" s="180"/>
      <c r="J213" s="181">
        <f>ROUND(I213*H213,2)</f>
        <v>0</v>
      </c>
      <c r="K213" s="177" t="s">
        <v>138</v>
      </c>
      <c r="L213" s="41"/>
      <c r="M213" s="182" t="s">
        <v>19</v>
      </c>
      <c r="N213" s="183" t="s">
        <v>45</v>
      </c>
      <c r="O213" s="66"/>
      <c r="P213" s="184">
        <f>O213*H213</f>
        <v>0</v>
      </c>
      <c r="Q213" s="184">
        <v>0</v>
      </c>
      <c r="R213" s="184">
        <f>Q213*H213</f>
        <v>0</v>
      </c>
      <c r="S213" s="184">
        <v>0</v>
      </c>
      <c r="T213" s="185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86" t="s">
        <v>139</v>
      </c>
      <c r="AT213" s="186" t="s">
        <v>134</v>
      </c>
      <c r="AU213" s="186" t="s">
        <v>84</v>
      </c>
      <c r="AY213" s="19" t="s">
        <v>132</v>
      </c>
      <c r="BE213" s="187">
        <f>IF(N213="základní",J213,0)</f>
        <v>0</v>
      </c>
      <c r="BF213" s="187">
        <f>IF(N213="snížená",J213,0)</f>
        <v>0</v>
      </c>
      <c r="BG213" s="187">
        <f>IF(N213="zákl. přenesená",J213,0)</f>
        <v>0</v>
      </c>
      <c r="BH213" s="187">
        <f>IF(N213="sníž. přenesená",J213,0)</f>
        <v>0</v>
      </c>
      <c r="BI213" s="187">
        <f>IF(N213="nulová",J213,0)</f>
        <v>0</v>
      </c>
      <c r="BJ213" s="19" t="s">
        <v>82</v>
      </c>
      <c r="BK213" s="187">
        <f>ROUND(I213*H213,2)</f>
        <v>0</v>
      </c>
      <c r="BL213" s="19" t="s">
        <v>139</v>
      </c>
      <c r="BM213" s="186" t="s">
        <v>260</v>
      </c>
    </row>
    <row r="214" spans="1:65" s="2" customFormat="1" ht="48.75">
      <c r="A214" s="36"/>
      <c r="B214" s="37"/>
      <c r="C214" s="38"/>
      <c r="D214" s="188" t="s">
        <v>141</v>
      </c>
      <c r="E214" s="38"/>
      <c r="F214" s="189" t="s">
        <v>259</v>
      </c>
      <c r="G214" s="38"/>
      <c r="H214" s="38"/>
      <c r="I214" s="190"/>
      <c r="J214" s="38"/>
      <c r="K214" s="38"/>
      <c r="L214" s="41"/>
      <c r="M214" s="191"/>
      <c r="N214" s="192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141</v>
      </c>
      <c r="AU214" s="19" t="s">
        <v>84</v>
      </c>
    </row>
    <row r="215" spans="1:65" s="2" customFormat="1" ht="44.25" customHeight="1">
      <c r="A215" s="36"/>
      <c r="B215" s="37"/>
      <c r="C215" s="175" t="s">
        <v>261</v>
      </c>
      <c r="D215" s="175" t="s">
        <v>134</v>
      </c>
      <c r="E215" s="176" t="s">
        <v>262</v>
      </c>
      <c r="F215" s="177" t="s">
        <v>263</v>
      </c>
      <c r="G215" s="178" t="s">
        <v>264</v>
      </c>
      <c r="H215" s="179">
        <v>261.16199999999998</v>
      </c>
      <c r="I215" s="180"/>
      <c r="J215" s="181">
        <f>ROUND(I215*H215,2)</f>
        <v>0</v>
      </c>
      <c r="K215" s="177" t="s">
        <v>138</v>
      </c>
      <c r="L215" s="41"/>
      <c r="M215" s="182" t="s">
        <v>19</v>
      </c>
      <c r="N215" s="183" t="s">
        <v>45</v>
      </c>
      <c r="O215" s="66"/>
      <c r="P215" s="184">
        <f>O215*H215</f>
        <v>0</v>
      </c>
      <c r="Q215" s="184">
        <v>0</v>
      </c>
      <c r="R215" s="184">
        <f>Q215*H215</f>
        <v>0</v>
      </c>
      <c r="S215" s="184">
        <v>0</v>
      </c>
      <c r="T215" s="185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86" t="s">
        <v>139</v>
      </c>
      <c r="AT215" s="186" t="s">
        <v>134</v>
      </c>
      <c r="AU215" s="186" t="s">
        <v>84</v>
      </c>
      <c r="AY215" s="19" t="s">
        <v>132</v>
      </c>
      <c r="BE215" s="187">
        <f>IF(N215="základní",J215,0)</f>
        <v>0</v>
      </c>
      <c r="BF215" s="187">
        <f>IF(N215="snížená",J215,0)</f>
        <v>0</v>
      </c>
      <c r="BG215" s="187">
        <f>IF(N215="zákl. přenesená",J215,0)</f>
        <v>0</v>
      </c>
      <c r="BH215" s="187">
        <f>IF(N215="sníž. přenesená",J215,0)</f>
        <v>0</v>
      </c>
      <c r="BI215" s="187">
        <f>IF(N215="nulová",J215,0)</f>
        <v>0</v>
      </c>
      <c r="BJ215" s="19" t="s">
        <v>82</v>
      </c>
      <c r="BK215" s="187">
        <f>ROUND(I215*H215,2)</f>
        <v>0</v>
      </c>
      <c r="BL215" s="19" t="s">
        <v>139</v>
      </c>
      <c r="BM215" s="186" t="s">
        <v>265</v>
      </c>
    </row>
    <row r="216" spans="1:65" s="2" customFormat="1" ht="29.25">
      <c r="A216" s="36"/>
      <c r="B216" s="37"/>
      <c r="C216" s="38"/>
      <c r="D216" s="188" t="s">
        <v>141</v>
      </c>
      <c r="E216" s="38"/>
      <c r="F216" s="189" t="s">
        <v>263</v>
      </c>
      <c r="G216" s="38"/>
      <c r="H216" s="38"/>
      <c r="I216" s="190"/>
      <c r="J216" s="38"/>
      <c r="K216" s="38"/>
      <c r="L216" s="41"/>
      <c r="M216" s="191"/>
      <c r="N216" s="192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9" t="s">
        <v>141</v>
      </c>
      <c r="AU216" s="19" t="s">
        <v>84</v>
      </c>
    </row>
    <row r="217" spans="1:65" s="14" customFormat="1" ht="11.25">
      <c r="B217" s="203"/>
      <c r="C217" s="204"/>
      <c r="D217" s="188" t="s">
        <v>142</v>
      </c>
      <c r="E217" s="205" t="s">
        <v>19</v>
      </c>
      <c r="F217" s="206" t="s">
        <v>266</v>
      </c>
      <c r="G217" s="204"/>
      <c r="H217" s="207">
        <v>261.16199999999998</v>
      </c>
      <c r="I217" s="208"/>
      <c r="J217" s="204"/>
      <c r="K217" s="204"/>
      <c r="L217" s="209"/>
      <c r="M217" s="210"/>
      <c r="N217" s="211"/>
      <c r="O217" s="211"/>
      <c r="P217" s="211"/>
      <c r="Q217" s="211"/>
      <c r="R217" s="211"/>
      <c r="S217" s="211"/>
      <c r="T217" s="212"/>
      <c r="AT217" s="213" t="s">
        <v>142</v>
      </c>
      <c r="AU217" s="213" t="s">
        <v>84</v>
      </c>
      <c r="AV217" s="14" t="s">
        <v>84</v>
      </c>
      <c r="AW217" s="14" t="s">
        <v>35</v>
      </c>
      <c r="AX217" s="14" t="s">
        <v>74</v>
      </c>
      <c r="AY217" s="213" t="s">
        <v>132</v>
      </c>
    </row>
    <row r="218" spans="1:65" s="15" customFormat="1" ht="11.25">
      <c r="B218" s="214"/>
      <c r="C218" s="215"/>
      <c r="D218" s="188" t="s">
        <v>142</v>
      </c>
      <c r="E218" s="216" t="s">
        <v>19</v>
      </c>
      <c r="F218" s="217" t="s">
        <v>147</v>
      </c>
      <c r="G218" s="215"/>
      <c r="H218" s="218">
        <v>261.16199999999998</v>
      </c>
      <c r="I218" s="219"/>
      <c r="J218" s="215"/>
      <c r="K218" s="215"/>
      <c r="L218" s="220"/>
      <c r="M218" s="221"/>
      <c r="N218" s="222"/>
      <c r="O218" s="222"/>
      <c r="P218" s="222"/>
      <c r="Q218" s="222"/>
      <c r="R218" s="222"/>
      <c r="S218" s="222"/>
      <c r="T218" s="223"/>
      <c r="AT218" s="224" t="s">
        <v>142</v>
      </c>
      <c r="AU218" s="224" t="s">
        <v>84</v>
      </c>
      <c r="AV218" s="15" t="s">
        <v>139</v>
      </c>
      <c r="AW218" s="15" t="s">
        <v>35</v>
      </c>
      <c r="AX218" s="15" t="s">
        <v>82</v>
      </c>
      <c r="AY218" s="224" t="s">
        <v>132</v>
      </c>
    </row>
    <row r="219" spans="1:65" s="2" customFormat="1" ht="37.9" customHeight="1">
      <c r="A219" s="36"/>
      <c r="B219" s="37"/>
      <c r="C219" s="175" t="s">
        <v>267</v>
      </c>
      <c r="D219" s="175" t="s">
        <v>134</v>
      </c>
      <c r="E219" s="176" t="s">
        <v>268</v>
      </c>
      <c r="F219" s="177" t="s">
        <v>269</v>
      </c>
      <c r="G219" s="178" t="s">
        <v>184</v>
      </c>
      <c r="H219" s="179">
        <v>0.38</v>
      </c>
      <c r="I219" s="180"/>
      <c r="J219" s="181">
        <f>ROUND(I219*H219,2)</f>
        <v>0</v>
      </c>
      <c r="K219" s="177" t="s">
        <v>138</v>
      </c>
      <c r="L219" s="41"/>
      <c r="M219" s="182" t="s">
        <v>19</v>
      </c>
      <c r="N219" s="183" t="s">
        <v>45</v>
      </c>
      <c r="O219" s="66"/>
      <c r="P219" s="184">
        <f>O219*H219</f>
        <v>0</v>
      </c>
      <c r="Q219" s="184">
        <v>0</v>
      </c>
      <c r="R219" s="184">
        <f>Q219*H219</f>
        <v>0</v>
      </c>
      <c r="S219" s="184">
        <v>0</v>
      </c>
      <c r="T219" s="185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86" t="s">
        <v>139</v>
      </c>
      <c r="AT219" s="186" t="s">
        <v>134</v>
      </c>
      <c r="AU219" s="186" t="s">
        <v>84</v>
      </c>
      <c r="AY219" s="19" t="s">
        <v>132</v>
      </c>
      <c r="BE219" s="187">
        <f>IF(N219="základní",J219,0)</f>
        <v>0</v>
      </c>
      <c r="BF219" s="187">
        <f>IF(N219="snížená",J219,0)</f>
        <v>0</v>
      </c>
      <c r="BG219" s="187">
        <f>IF(N219="zákl. přenesená",J219,0)</f>
        <v>0</v>
      </c>
      <c r="BH219" s="187">
        <f>IF(N219="sníž. přenesená",J219,0)</f>
        <v>0</v>
      </c>
      <c r="BI219" s="187">
        <f>IF(N219="nulová",J219,0)</f>
        <v>0</v>
      </c>
      <c r="BJ219" s="19" t="s">
        <v>82</v>
      </c>
      <c r="BK219" s="187">
        <f>ROUND(I219*H219,2)</f>
        <v>0</v>
      </c>
      <c r="BL219" s="19" t="s">
        <v>139</v>
      </c>
      <c r="BM219" s="186" t="s">
        <v>270</v>
      </c>
    </row>
    <row r="220" spans="1:65" s="2" customFormat="1" ht="29.25">
      <c r="A220" s="36"/>
      <c r="B220" s="37"/>
      <c r="C220" s="38"/>
      <c r="D220" s="188" t="s">
        <v>141</v>
      </c>
      <c r="E220" s="38"/>
      <c r="F220" s="189" t="s">
        <v>269</v>
      </c>
      <c r="G220" s="38"/>
      <c r="H220" s="38"/>
      <c r="I220" s="190"/>
      <c r="J220" s="38"/>
      <c r="K220" s="38"/>
      <c r="L220" s="41"/>
      <c r="M220" s="191"/>
      <c r="N220" s="192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141</v>
      </c>
      <c r="AU220" s="19" t="s">
        <v>84</v>
      </c>
    </row>
    <row r="221" spans="1:65" s="13" customFormat="1" ht="11.25">
      <c r="B221" s="193"/>
      <c r="C221" s="194"/>
      <c r="D221" s="188" t="s">
        <v>142</v>
      </c>
      <c r="E221" s="195" t="s">
        <v>19</v>
      </c>
      <c r="F221" s="196" t="s">
        <v>220</v>
      </c>
      <c r="G221" s="194"/>
      <c r="H221" s="195" t="s">
        <v>19</v>
      </c>
      <c r="I221" s="197"/>
      <c r="J221" s="194"/>
      <c r="K221" s="194"/>
      <c r="L221" s="198"/>
      <c r="M221" s="199"/>
      <c r="N221" s="200"/>
      <c r="O221" s="200"/>
      <c r="P221" s="200"/>
      <c r="Q221" s="200"/>
      <c r="R221" s="200"/>
      <c r="S221" s="200"/>
      <c r="T221" s="201"/>
      <c r="AT221" s="202" t="s">
        <v>142</v>
      </c>
      <c r="AU221" s="202" t="s">
        <v>84</v>
      </c>
      <c r="AV221" s="13" t="s">
        <v>82</v>
      </c>
      <c r="AW221" s="13" t="s">
        <v>35</v>
      </c>
      <c r="AX221" s="13" t="s">
        <v>74</v>
      </c>
      <c r="AY221" s="202" t="s">
        <v>132</v>
      </c>
    </row>
    <row r="222" spans="1:65" s="14" customFormat="1" ht="11.25">
      <c r="B222" s="203"/>
      <c r="C222" s="204"/>
      <c r="D222" s="188" t="s">
        <v>142</v>
      </c>
      <c r="E222" s="205" t="s">
        <v>19</v>
      </c>
      <c r="F222" s="206" t="s">
        <v>271</v>
      </c>
      <c r="G222" s="204"/>
      <c r="H222" s="207">
        <v>0.2</v>
      </c>
      <c r="I222" s="208"/>
      <c r="J222" s="204"/>
      <c r="K222" s="204"/>
      <c r="L222" s="209"/>
      <c r="M222" s="210"/>
      <c r="N222" s="211"/>
      <c r="O222" s="211"/>
      <c r="P222" s="211"/>
      <c r="Q222" s="211"/>
      <c r="R222" s="211"/>
      <c r="S222" s="211"/>
      <c r="T222" s="212"/>
      <c r="AT222" s="213" t="s">
        <v>142</v>
      </c>
      <c r="AU222" s="213" t="s">
        <v>84</v>
      </c>
      <c r="AV222" s="14" t="s">
        <v>84</v>
      </c>
      <c r="AW222" s="14" t="s">
        <v>35</v>
      </c>
      <c r="AX222" s="14" t="s">
        <v>74</v>
      </c>
      <c r="AY222" s="213" t="s">
        <v>132</v>
      </c>
    </row>
    <row r="223" spans="1:65" s="16" customFormat="1" ht="11.25">
      <c r="B223" s="225"/>
      <c r="C223" s="226"/>
      <c r="D223" s="188" t="s">
        <v>142</v>
      </c>
      <c r="E223" s="227" t="s">
        <v>19</v>
      </c>
      <c r="F223" s="228" t="s">
        <v>195</v>
      </c>
      <c r="G223" s="226"/>
      <c r="H223" s="229">
        <v>0.2</v>
      </c>
      <c r="I223" s="230"/>
      <c r="J223" s="226"/>
      <c r="K223" s="226"/>
      <c r="L223" s="231"/>
      <c r="M223" s="232"/>
      <c r="N223" s="233"/>
      <c r="O223" s="233"/>
      <c r="P223" s="233"/>
      <c r="Q223" s="233"/>
      <c r="R223" s="233"/>
      <c r="S223" s="233"/>
      <c r="T223" s="234"/>
      <c r="AT223" s="235" t="s">
        <v>142</v>
      </c>
      <c r="AU223" s="235" t="s">
        <v>84</v>
      </c>
      <c r="AV223" s="16" t="s">
        <v>153</v>
      </c>
      <c r="AW223" s="16" t="s">
        <v>35</v>
      </c>
      <c r="AX223" s="16" t="s">
        <v>74</v>
      </c>
      <c r="AY223" s="235" t="s">
        <v>132</v>
      </c>
    </row>
    <row r="224" spans="1:65" s="13" customFormat="1" ht="11.25">
      <c r="B224" s="193"/>
      <c r="C224" s="194"/>
      <c r="D224" s="188" t="s">
        <v>142</v>
      </c>
      <c r="E224" s="195" t="s">
        <v>19</v>
      </c>
      <c r="F224" s="196" t="s">
        <v>210</v>
      </c>
      <c r="G224" s="194"/>
      <c r="H224" s="195" t="s">
        <v>19</v>
      </c>
      <c r="I224" s="197"/>
      <c r="J224" s="194"/>
      <c r="K224" s="194"/>
      <c r="L224" s="198"/>
      <c r="M224" s="199"/>
      <c r="N224" s="200"/>
      <c r="O224" s="200"/>
      <c r="P224" s="200"/>
      <c r="Q224" s="200"/>
      <c r="R224" s="200"/>
      <c r="S224" s="200"/>
      <c r="T224" s="201"/>
      <c r="AT224" s="202" t="s">
        <v>142</v>
      </c>
      <c r="AU224" s="202" t="s">
        <v>84</v>
      </c>
      <c r="AV224" s="13" t="s">
        <v>82</v>
      </c>
      <c r="AW224" s="13" t="s">
        <v>35</v>
      </c>
      <c r="AX224" s="13" t="s">
        <v>74</v>
      </c>
      <c r="AY224" s="202" t="s">
        <v>132</v>
      </c>
    </row>
    <row r="225" spans="1:65" s="14" customFormat="1" ht="11.25">
      <c r="B225" s="203"/>
      <c r="C225" s="204"/>
      <c r="D225" s="188" t="s">
        <v>142</v>
      </c>
      <c r="E225" s="205" t="s">
        <v>19</v>
      </c>
      <c r="F225" s="206" t="s">
        <v>272</v>
      </c>
      <c r="G225" s="204"/>
      <c r="H225" s="207">
        <v>0.72</v>
      </c>
      <c r="I225" s="208"/>
      <c r="J225" s="204"/>
      <c r="K225" s="204"/>
      <c r="L225" s="209"/>
      <c r="M225" s="210"/>
      <c r="N225" s="211"/>
      <c r="O225" s="211"/>
      <c r="P225" s="211"/>
      <c r="Q225" s="211"/>
      <c r="R225" s="211"/>
      <c r="S225" s="211"/>
      <c r="T225" s="212"/>
      <c r="AT225" s="213" t="s">
        <v>142</v>
      </c>
      <c r="AU225" s="213" t="s">
        <v>84</v>
      </c>
      <c r="AV225" s="14" t="s">
        <v>84</v>
      </c>
      <c r="AW225" s="14" t="s">
        <v>35</v>
      </c>
      <c r="AX225" s="14" t="s">
        <v>74</v>
      </c>
      <c r="AY225" s="213" t="s">
        <v>132</v>
      </c>
    </row>
    <row r="226" spans="1:65" s="14" customFormat="1" ht="11.25">
      <c r="B226" s="203"/>
      <c r="C226" s="204"/>
      <c r="D226" s="188" t="s">
        <v>142</v>
      </c>
      <c r="E226" s="205" t="s">
        <v>19</v>
      </c>
      <c r="F226" s="206" t="s">
        <v>273</v>
      </c>
      <c r="G226" s="204"/>
      <c r="H226" s="207">
        <v>-0.12</v>
      </c>
      <c r="I226" s="208"/>
      <c r="J226" s="204"/>
      <c r="K226" s="204"/>
      <c r="L226" s="209"/>
      <c r="M226" s="210"/>
      <c r="N226" s="211"/>
      <c r="O226" s="211"/>
      <c r="P226" s="211"/>
      <c r="Q226" s="211"/>
      <c r="R226" s="211"/>
      <c r="S226" s="211"/>
      <c r="T226" s="212"/>
      <c r="AT226" s="213" t="s">
        <v>142</v>
      </c>
      <c r="AU226" s="213" t="s">
        <v>84</v>
      </c>
      <c r="AV226" s="14" t="s">
        <v>84</v>
      </c>
      <c r="AW226" s="14" t="s">
        <v>35</v>
      </c>
      <c r="AX226" s="14" t="s">
        <v>74</v>
      </c>
      <c r="AY226" s="213" t="s">
        <v>132</v>
      </c>
    </row>
    <row r="227" spans="1:65" s="14" customFormat="1" ht="11.25">
      <c r="B227" s="203"/>
      <c r="C227" s="204"/>
      <c r="D227" s="188" t="s">
        <v>142</v>
      </c>
      <c r="E227" s="205" t="s">
        <v>19</v>
      </c>
      <c r="F227" s="206" t="s">
        <v>274</v>
      </c>
      <c r="G227" s="204"/>
      <c r="H227" s="207">
        <v>-0.42</v>
      </c>
      <c r="I227" s="208"/>
      <c r="J227" s="204"/>
      <c r="K227" s="204"/>
      <c r="L227" s="209"/>
      <c r="M227" s="210"/>
      <c r="N227" s="211"/>
      <c r="O227" s="211"/>
      <c r="P227" s="211"/>
      <c r="Q227" s="211"/>
      <c r="R227" s="211"/>
      <c r="S227" s="211"/>
      <c r="T227" s="212"/>
      <c r="AT227" s="213" t="s">
        <v>142</v>
      </c>
      <c r="AU227" s="213" t="s">
        <v>84</v>
      </c>
      <c r="AV227" s="14" t="s">
        <v>84</v>
      </c>
      <c r="AW227" s="14" t="s">
        <v>35</v>
      </c>
      <c r="AX227" s="14" t="s">
        <v>74</v>
      </c>
      <c r="AY227" s="213" t="s">
        <v>132</v>
      </c>
    </row>
    <row r="228" spans="1:65" s="16" customFormat="1" ht="11.25">
      <c r="B228" s="225"/>
      <c r="C228" s="226"/>
      <c r="D228" s="188" t="s">
        <v>142</v>
      </c>
      <c r="E228" s="227" t="s">
        <v>19</v>
      </c>
      <c r="F228" s="228" t="s">
        <v>195</v>
      </c>
      <c r="G228" s="226"/>
      <c r="H228" s="229">
        <v>0.18</v>
      </c>
      <c r="I228" s="230"/>
      <c r="J228" s="226"/>
      <c r="K228" s="226"/>
      <c r="L228" s="231"/>
      <c r="M228" s="232"/>
      <c r="N228" s="233"/>
      <c r="O228" s="233"/>
      <c r="P228" s="233"/>
      <c r="Q228" s="233"/>
      <c r="R228" s="233"/>
      <c r="S228" s="233"/>
      <c r="T228" s="234"/>
      <c r="AT228" s="235" t="s">
        <v>142</v>
      </c>
      <c r="AU228" s="235" t="s">
        <v>84</v>
      </c>
      <c r="AV228" s="16" t="s">
        <v>153</v>
      </c>
      <c r="AW228" s="16" t="s">
        <v>35</v>
      </c>
      <c r="AX228" s="16" t="s">
        <v>74</v>
      </c>
      <c r="AY228" s="235" t="s">
        <v>132</v>
      </c>
    </row>
    <row r="229" spans="1:65" s="15" customFormat="1" ht="11.25">
      <c r="B229" s="214"/>
      <c r="C229" s="215"/>
      <c r="D229" s="188" t="s">
        <v>142</v>
      </c>
      <c r="E229" s="216" t="s">
        <v>19</v>
      </c>
      <c r="F229" s="217" t="s">
        <v>147</v>
      </c>
      <c r="G229" s="215"/>
      <c r="H229" s="218">
        <v>0.37999999999999995</v>
      </c>
      <c r="I229" s="219"/>
      <c r="J229" s="215"/>
      <c r="K229" s="215"/>
      <c r="L229" s="220"/>
      <c r="M229" s="221"/>
      <c r="N229" s="222"/>
      <c r="O229" s="222"/>
      <c r="P229" s="222"/>
      <c r="Q229" s="222"/>
      <c r="R229" s="222"/>
      <c r="S229" s="222"/>
      <c r="T229" s="223"/>
      <c r="AT229" s="224" t="s">
        <v>142</v>
      </c>
      <c r="AU229" s="224" t="s">
        <v>84</v>
      </c>
      <c r="AV229" s="15" t="s">
        <v>139</v>
      </c>
      <c r="AW229" s="15" t="s">
        <v>35</v>
      </c>
      <c r="AX229" s="15" t="s">
        <v>82</v>
      </c>
      <c r="AY229" s="224" t="s">
        <v>132</v>
      </c>
    </row>
    <row r="230" spans="1:65" s="2" customFormat="1" ht="62.65" customHeight="1">
      <c r="A230" s="36"/>
      <c r="B230" s="37"/>
      <c r="C230" s="175" t="s">
        <v>7</v>
      </c>
      <c r="D230" s="175" t="s">
        <v>134</v>
      </c>
      <c r="E230" s="176" t="s">
        <v>275</v>
      </c>
      <c r="F230" s="177" t="s">
        <v>276</v>
      </c>
      <c r="G230" s="178" t="s">
        <v>184</v>
      </c>
      <c r="H230" s="179">
        <v>0.42</v>
      </c>
      <c r="I230" s="180"/>
      <c r="J230" s="181">
        <f>ROUND(I230*H230,2)</f>
        <v>0</v>
      </c>
      <c r="K230" s="177" t="s">
        <v>138</v>
      </c>
      <c r="L230" s="41"/>
      <c r="M230" s="182" t="s">
        <v>19</v>
      </c>
      <c r="N230" s="183" t="s">
        <v>45</v>
      </c>
      <c r="O230" s="66"/>
      <c r="P230" s="184">
        <f>O230*H230</f>
        <v>0</v>
      </c>
      <c r="Q230" s="184">
        <v>0</v>
      </c>
      <c r="R230" s="184">
        <f>Q230*H230</f>
        <v>0</v>
      </c>
      <c r="S230" s="184">
        <v>0</v>
      </c>
      <c r="T230" s="185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86" t="s">
        <v>139</v>
      </c>
      <c r="AT230" s="186" t="s">
        <v>134</v>
      </c>
      <c r="AU230" s="186" t="s">
        <v>84</v>
      </c>
      <c r="AY230" s="19" t="s">
        <v>132</v>
      </c>
      <c r="BE230" s="187">
        <f>IF(N230="základní",J230,0)</f>
        <v>0</v>
      </c>
      <c r="BF230" s="187">
        <f>IF(N230="snížená",J230,0)</f>
        <v>0</v>
      </c>
      <c r="BG230" s="187">
        <f>IF(N230="zákl. přenesená",J230,0)</f>
        <v>0</v>
      </c>
      <c r="BH230" s="187">
        <f>IF(N230="sníž. přenesená",J230,0)</f>
        <v>0</v>
      </c>
      <c r="BI230" s="187">
        <f>IF(N230="nulová",J230,0)</f>
        <v>0</v>
      </c>
      <c r="BJ230" s="19" t="s">
        <v>82</v>
      </c>
      <c r="BK230" s="187">
        <f>ROUND(I230*H230,2)</f>
        <v>0</v>
      </c>
      <c r="BL230" s="19" t="s">
        <v>139</v>
      </c>
      <c r="BM230" s="186" t="s">
        <v>277</v>
      </c>
    </row>
    <row r="231" spans="1:65" s="2" customFormat="1" ht="39">
      <c r="A231" s="36"/>
      <c r="B231" s="37"/>
      <c r="C231" s="38"/>
      <c r="D231" s="188" t="s">
        <v>141</v>
      </c>
      <c r="E231" s="38"/>
      <c r="F231" s="189" t="s">
        <v>276</v>
      </c>
      <c r="G231" s="38"/>
      <c r="H231" s="38"/>
      <c r="I231" s="190"/>
      <c r="J231" s="38"/>
      <c r="K231" s="38"/>
      <c r="L231" s="41"/>
      <c r="M231" s="191"/>
      <c r="N231" s="192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9" t="s">
        <v>141</v>
      </c>
      <c r="AU231" s="19" t="s">
        <v>84</v>
      </c>
    </row>
    <row r="232" spans="1:65" s="13" customFormat="1" ht="11.25">
      <c r="B232" s="193"/>
      <c r="C232" s="194"/>
      <c r="D232" s="188" t="s">
        <v>142</v>
      </c>
      <c r="E232" s="195" t="s">
        <v>19</v>
      </c>
      <c r="F232" s="196" t="s">
        <v>210</v>
      </c>
      <c r="G232" s="194"/>
      <c r="H232" s="195" t="s">
        <v>19</v>
      </c>
      <c r="I232" s="197"/>
      <c r="J232" s="194"/>
      <c r="K232" s="194"/>
      <c r="L232" s="198"/>
      <c r="M232" s="199"/>
      <c r="N232" s="200"/>
      <c r="O232" s="200"/>
      <c r="P232" s="200"/>
      <c r="Q232" s="200"/>
      <c r="R232" s="200"/>
      <c r="S232" s="200"/>
      <c r="T232" s="201"/>
      <c r="AT232" s="202" t="s">
        <v>142</v>
      </c>
      <c r="AU232" s="202" t="s">
        <v>84</v>
      </c>
      <c r="AV232" s="13" t="s">
        <v>82</v>
      </c>
      <c r="AW232" s="13" t="s">
        <v>35</v>
      </c>
      <c r="AX232" s="13" t="s">
        <v>74</v>
      </c>
      <c r="AY232" s="202" t="s">
        <v>132</v>
      </c>
    </row>
    <row r="233" spans="1:65" s="14" customFormat="1" ht="11.25">
      <c r="B233" s="203"/>
      <c r="C233" s="204"/>
      <c r="D233" s="188" t="s">
        <v>142</v>
      </c>
      <c r="E233" s="205" t="s">
        <v>19</v>
      </c>
      <c r="F233" s="206" t="s">
        <v>278</v>
      </c>
      <c r="G233" s="204"/>
      <c r="H233" s="207">
        <v>0.42</v>
      </c>
      <c r="I233" s="208"/>
      <c r="J233" s="204"/>
      <c r="K233" s="204"/>
      <c r="L233" s="209"/>
      <c r="M233" s="210"/>
      <c r="N233" s="211"/>
      <c r="O233" s="211"/>
      <c r="P233" s="211"/>
      <c r="Q233" s="211"/>
      <c r="R233" s="211"/>
      <c r="S233" s="211"/>
      <c r="T233" s="212"/>
      <c r="AT233" s="213" t="s">
        <v>142</v>
      </c>
      <c r="AU233" s="213" t="s">
        <v>84</v>
      </c>
      <c r="AV233" s="14" t="s">
        <v>84</v>
      </c>
      <c r="AW233" s="14" t="s">
        <v>35</v>
      </c>
      <c r="AX233" s="14" t="s">
        <v>74</v>
      </c>
      <c r="AY233" s="213" t="s">
        <v>132</v>
      </c>
    </row>
    <row r="234" spans="1:65" s="15" customFormat="1" ht="11.25">
      <c r="B234" s="214"/>
      <c r="C234" s="215"/>
      <c r="D234" s="188" t="s">
        <v>142</v>
      </c>
      <c r="E234" s="216" t="s">
        <v>19</v>
      </c>
      <c r="F234" s="217" t="s">
        <v>147</v>
      </c>
      <c r="G234" s="215"/>
      <c r="H234" s="218">
        <v>0.42</v>
      </c>
      <c r="I234" s="219"/>
      <c r="J234" s="215"/>
      <c r="K234" s="215"/>
      <c r="L234" s="220"/>
      <c r="M234" s="221"/>
      <c r="N234" s="222"/>
      <c r="O234" s="222"/>
      <c r="P234" s="222"/>
      <c r="Q234" s="222"/>
      <c r="R234" s="222"/>
      <c r="S234" s="222"/>
      <c r="T234" s="223"/>
      <c r="AT234" s="224" t="s">
        <v>142</v>
      </c>
      <c r="AU234" s="224" t="s">
        <v>84</v>
      </c>
      <c r="AV234" s="15" t="s">
        <v>139</v>
      </c>
      <c r="AW234" s="15" t="s">
        <v>35</v>
      </c>
      <c r="AX234" s="15" t="s">
        <v>82</v>
      </c>
      <c r="AY234" s="224" t="s">
        <v>132</v>
      </c>
    </row>
    <row r="235" spans="1:65" s="2" customFormat="1" ht="16.5" customHeight="1">
      <c r="A235" s="36"/>
      <c r="B235" s="37"/>
      <c r="C235" s="236" t="s">
        <v>279</v>
      </c>
      <c r="D235" s="236" t="s">
        <v>280</v>
      </c>
      <c r="E235" s="237" t="s">
        <v>281</v>
      </c>
      <c r="F235" s="238" t="s">
        <v>282</v>
      </c>
      <c r="G235" s="239" t="s">
        <v>264</v>
      </c>
      <c r="H235" s="240">
        <v>0.79400000000000004</v>
      </c>
      <c r="I235" s="241"/>
      <c r="J235" s="242">
        <f>ROUND(I235*H235,2)</f>
        <v>0</v>
      </c>
      <c r="K235" s="238" t="s">
        <v>138</v>
      </c>
      <c r="L235" s="243"/>
      <c r="M235" s="244" t="s">
        <v>19</v>
      </c>
      <c r="N235" s="245" t="s">
        <v>45</v>
      </c>
      <c r="O235" s="66"/>
      <c r="P235" s="184">
        <f>O235*H235</f>
        <v>0</v>
      </c>
      <c r="Q235" s="184">
        <v>0</v>
      </c>
      <c r="R235" s="184">
        <f>Q235*H235</f>
        <v>0</v>
      </c>
      <c r="S235" s="184">
        <v>0</v>
      </c>
      <c r="T235" s="185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86" t="s">
        <v>198</v>
      </c>
      <c r="AT235" s="186" t="s">
        <v>280</v>
      </c>
      <c r="AU235" s="186" t="s">
        <v>84</v>
      </c>
      <c r="AY235" s="19" t="s">
        <v>132</v>
      </c>
      <c r="BE235" s="187">
        <f>IF(N235="základní",J235,0)</f>
        <v>0</v>
      </c>
      <c r="BF235" s="187">
        <f>IF(N235="snížená",J235,0)</f>
        <v>0</v>
      </c>
      <c r="BG235" s="187">
        <f>IF(N235="zákl. přenesená",J235,0)</f>
        <v>0</v>
      </c>
      <c r="BH235" s="187">
        <f>IF(N235="sníž. přenesená",J235,0)</f>
        <v>0</v>
      </c>
      <c r="BI235" s="187">
        <f>IF(N235="nulová",J235,0)</f>
        <v>0</v>
      </c>
      <c r="BJ235" s="19" t="s">
        <v>82</v>
      </c>
      <c r="BK235" s="187">
        <f>ROUND(I235*H235,2)</f>
        <v>0</v>
      </c>
      <c r="BL235" s="19" t="s">
        <v>139</v>
      </c>
      <c r="BM235" s="186" t="s">
        <v>283</v>
      </c>
    </row>
    <row r="236" spans="1:65" s="2" customFormat="1" ht="11.25">
      <c r="A236" s="36"/>
      <c r="B236" s="37"/>
      <c r="C236" s="38"/>
      <c r="D236" s="188" t="s">
        <v>141</v>
      </c>
      <c r="E236" s="38"/>
      <c r="F236" s="189" t="s">
        <v>282</v>
      </c>
      <c r="G236" s="38"/>
      <c r="H236" s="38"/>
      <c r="I236" s="190"/>
      <c r="J236" s="38"/>
      <c r="K236" s="38"/>
      <c r="L236" s="41"/>
      <c r="M236" s="191"/>
      <c r="N236" s="192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9" t="s">
        <v>141</v>
      </c>
      <c r="AU236" s="19" t="s">
        <v>84</v>
      </c>
    </row>
    <row r="237" spans="1:65" s="14" customFormat="1" ht="11.25">
      <c r="B237" s="203"/>
      <c r="C237" s="204"/>
      <c r="D237" s="188" t="s">
        <v>142</v>
      </c>
      <c r="E237" s="205" t="s">
        <v>19</v>
      </c>
      <c r="F237" s="206" t="s">
        <v>284</v>
      </c>
      <c r="G237" s="204"/>
      <c r="H237" s="207">
        <v>0.79400000000000004</v>
      </c>
      <c r="I237" s="208"/>
      <c r="J237" s="204"/>
      <c r="K237" s="204"/>
      <c r="L237" s="209"/>
      <c r="M237" s="210"/>
      <c r="N237" s="211"/>
      <c r="O237" s="211"/>
      <c r="P237" s="211"/>
      <c r="Q237" s="211"/>
      <c r="R237" s="211"/>
      <c r="S237" s="211"/>
      <c r="T237" s="212"/>
      <c r="AT237" s="213" t="s">
        <v>142</v>
      </c>
      <c r="AU237" s="213" t="s">
        <v>84</v>
      </c>
      <c r="AV237" s="14" t="s">
        <v>84</v>
      </c>
      <c r="AW237" s="14" t="s">
        <v>35</v>
      </c>
      <c r="AX237" s="14" t="s">
        <v>74</v>
      </c>
      <c r="AY237" s="213" t="s">
        <v>132</v>
      </c>
    </row>
    <row r="238" spans="1:65" s="15" customFormat="1" ht="11.25">
      <c r="B238" s="214"/>
      <c r="C238" s="215"/>
      <c r="D238" s="188" t="s">
        <v>142</v>
      </c>
      <c r="E238" s="216" t="s">
        <v>19</v>
      </c>
      <c r="F238" s="217" t="s">
        <v>147</v>
      </c>
      <c r="G238" s="215"/>
      <c r="H238" s="218">
        <v>0.79400000000000004</v>
      </c>
      <c r="I238" s="219"/>
      <c r="J238" s="215"/>
      <c r="K238" s="215"/>
      <c r="L238" s="220"/>
      <c r="M238" s="221"/>
      <c r="N238" s="222"/>
      <c r="O238" s="222"/>
      <c r="P238" s="222"/>
      <c r="Q238" s="222"/>
      <c r="R238" s="222"/>
      <c r="S238" s="222"/>
      <c r="T238" s="223"/>
      <c r="AT238" s="224" t="s">
        <v>142</v>
      </c>
      <c r="AU238" s="224" t="s">
        <v>84</v>
      </c>
      <c r="AV238" s="15" t="s">
        <v>139</v>
      </c>
      <c r="AW238" s="15" t="s">
        <v>35</v>
      </c>
      <c r="AX238" s="15" t="s">
        <v>82</v>
      </c>
      <c r="AY238" s="224" t="s">
        <v>132</v>
      </c>
    </row>
    <row r="239" spans="1:65" s="2" customFormat="1" ht="24.2" customHeight="1">
      <c r="A239" s="36"/>
      <c r="B239" s="37"/>
      <c r="C239" s="175" t="s">
        <v>285</v>
      </c>
      <c r="D239" s="175" t="s">
        <v>134</v>
      </c>
      <c r="E239" s="176" t="s">
        <v>286</v>
      </c>
      <c r="F239" s="177" t="s">
        <v>287</v>
      </c>
      <c r="G239" s="178" t="s">
        <v>137</v>
      </c>
      <c r="H239" s="179">
        <v>565.44299999999998</v>
      </c>
      <c r="I239" s="180"/>
      <c r="J239" s="181">
        <f>ROUND(I239*H239,2)</f>
        <v>0</v>
      </c>
      <c r="K239" s="177" t="s">
        <v>138</v>
      </c>
      <c r="L239" s="41"/>
      <c r="M239" s="182" t="s">
        <v>19</v>
      </c>
      <c r="N239" s="183" t="s">
        <v>45</v>
      </c>
      <c r="O239" s="66"/>
      <c r="P239" s="184">
        <f>O239*H239</f>
        <v>0</v>
      </c>
      <c r="Q239" s="184">
        <v>0</v>
      </c>
      <c r="R239" s="184">
        <f>Q239*H239</f>
        <v>0</v>
      </c>
      <c r="S239" s="184">
        <v>0</v>
      </c>
      <c r="T239" s="185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6" t="s">
        <v>139</v>
      </c>
      <c r="AT239" s="186" t="s">
        <v>134</v>
      </c>
      <c r="AU239" s="186" t="s">
        <v>84</v>
      </c>
      <c r="AY239" s="19" t="s">
        <v>132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19" t="s">
        <v>82</v>
      </c>
      <c r="BK239" s="187">
        <f>ROUND(I239*H239,2)</f>
        <v>0</v>
      </c>
      <c r="BL239" s="19" t="s">
        <v>139</v>
      </c>
      <c r="BM239" s="186" t="s">
        <v>288</v>
      </c>
    </row>
    <row r="240" spans="1:65" s="2" customFormat="1" ht="19.5">
      <c r="A240" s="36"/>
      <c r="B240" s="37"/>
      <c r="C240" s="38"/>
      <c r="D240" s="188" t="s">
        <v>141</v>
      </c>
      <c r="E240" s="38"/>
      <c r="F240" s="189" t="s">
        <v>287</v>
      </c>
      <c r="G240" s="38"/>
      <c r="H240" s="38"/>
      <c r="I240" s="190"/>
      <c r="J240" s="38"/>
      <c r="K240" s="38"/>
      <c r="L240" s="41"/>
      <c r="M240" s="191"/>
      <c r="N240" s="192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141</v>
      </c>
      <c r="AU240" s="19" t="s">
        <v>84</v>
      </c>
    </row>
    <row r="241" spans="1:65" s="13" customFormat="1" ht="11.25">
      <c r="B241" s="193"/>
      <c r="C241" s="194"/>
      <c r="D241" s="188" t="s">
        <v>142</v>
      </c>
      <c r="E241" s="195" t="s">
        <v>19</v>
      </c>
      <c r="F241" s="196" t="s">
        <v>187</v>
      </c>
      <c r="G241" s="194"/>
      <c r="H241" s="195" t="s">
        <v>19</v>
      </c>
      <c r="I241" s="197"/>
      <c r="J241" s="194"/>
      <c r="K241" s="194"/>
      <c r="L241" s="198"/>
      <c r="M241" s="199"/>
      <c r="N241" s="200"/>
      <c r="O241" s="200"/>
      <c r="P241" s="200"/>
      <c r="Q241" s="200"/>
      <c r="R241" s="200"/>
      <c r="S241" s="200"/>
      <c r="T241" s="201"/>
      <c r="AT241" s="202" t="s">
        <v>142</v>
      </c>
      <c r="AU241" s="202" t="s">
        <v>84</v>
      </c>
      <c r="AV241" s="13" t="s">
        <v>82</v>
      </c>
      <c r="AW241" s="13" t="s">
        <v>35</v>
      </c>
      <c r="AX241" s="13" t="s">
        <v>74</v>
      </c>
      <c r="AY241" s="202" t="s">
        <v>132</v>
      </c>
    </row>
    <row r="242" spans="1:65" s="14" customFormat="1" ht="11.25">
      <c r="B242" s="203"/>
      <c r="C242" s="204"/>
      <c r="D242" s="188" t="s">
        <v>142</v>
      </c>
      <c r="E242" s="205" t="s">
        <v>19</v>
      </c>
      <c r="F242" s="206" t="s">
        <v>289</v>
      </c>
      <c r="G242" s="204"/>
      <c r="H242" s="207">
        <v>333.65</v>
      </c>
      <c r="I242" s="208"/>
      <c r="J242" s="204"/>
      <c r="K242" s="204"/>
      <c r="L242" s="209"/>
      <c r="M242" s="210"/>
      <c r="N242" s="211"/>
      <c r="O242" s="211"/>
      <c r="P242" s="211"/>
      <c r="Q242" s="211"/>
      <c r="R242" s="211"/>
      <c r="S242" s="211"/>
      <c r="T242" s="212"/>
      <c r="AT242" s="213" t="s">
        <v>142</v>
      </c>
      <c r="AU242" s="213" t="s">
        <v>84</v>
      </c>
      <c r="AV242" s="14" t="s">
        <v>84</v>
      </c>
      <c r="AW242" s="14" t="s">
        <v>35</v>
      </c>
      <c r="AX242" s="14" t="s">
        <v>74</v>
      </c>
      <c r="AY242" s="213" t="s">
        <v>132</v>
      </c>
    </row>
    <row r="243" spans="1:65" s="16" customFormat="1" ht="11.25">
      <c r="B243" s="225"/>
      <c r="C243" s="226"/>
      <c r="D243" s="188" t="s">
        <v>142</v>
      </c>
      <c r="E243" s="227" t="s">
        <v>19</v>
      </c>
      <c r="F243" s="228" t="s">
        <v>195</v>
      </c>
      <c r="G243" s="226"/>
      <c r="H243" s="229">
        <v>333.65</v>
      </c>
      <c r="I243" s="230"/>
      <c r="J243" s="226"/>
      <c r="K243" s="226"/>
      <c r="L243" s="231"/>
      <c r="M243" s="232"/>
      <c r="N243" s="233"/>
      <c r="O243" s="233"/>
      <c r="P243" s="233"/>
      <c r="Q243" s="233"/>
      <c r="R243" s="233"/>
      <c r="S243" s="233"/>
      <c r="T243" s="234"/>
      <c r="AT243" s="235" t="s">
        <v>142</v>
      </c>
      <c r="AU243" s="235" t="s">
        <v>84</v>
      </c>
      <c r="AV243" s="16" t="s">
        <v>153</v>
      </c>
      <c r="AW243" s="16" t="s">
        <v>35</v>
      </c>
      <c r="AX243" s="16" t="s">
        <v>74</v>
      </c>
      <c r="AY243" s="235" t="s">
        <v>132</v>
      </c>
    </row>
    <row r="244" spans="1:65" s="13" customFormat="1" ht="11.25">
      <c r="B244" s="193"/>
      <c r="C244" s="194"/>
      <c r="D244" s="188" t="s">
        <v>142</v>
      </c>
      <c r="E244" s="195" t="s">
        <v>19</v>
      </c>
      <c r="F244" s="196" t="s">
        <v>190</v>
      </c>
      <c r="G244" s="194"/>
      <c r="H244" s="195" t="s">
        <v>19</v>
      </c>
      <c r="I244" s="197"/>
      <c r="J244" s="194"/>
      <c r="K244" s="194"/>
      <c r="L244" s="198"/>
      <c r="M244" s="199"/>
      <c r="N244" s="200"/>
      <c r="O244" s="200"/>
      <c r="P244" s="200"/>
      <c r="Q244" s="200"/>
      <c r="R244" s="200"/>
      <c r="S244" s="200"/>
      <c r="T244" s="201"/>
      <c r="AT244" s="202" t="s">
        <v>142</v>
      </c>
      <c r="AU244" s="202" t="s">
        <v>84</v>
      </c>
      <c r="AV244" s="13" t="s">
        <v>82</v>
      </c>
      <c r="AW244" s="13" t="s">
        <v>35</v>
      </c>
      <c r="AX244" s="13" t="s">
        <v>74</v>
      </c>
      <c r="AY244" s="202" t="s">
        <v>132</v>
      </c>
    </row>
    <row r="245" spans="1:65" s="14" customFormat="1" ht="11.25">
      <c r="B245" s="203"/>
      <c r="C245" s="204"/>
      <c r="D245" s="188" t="s">
        <v>142</v>
      </c>
      <c r="E245" s="205" t="s">
        <v>19</v>
      </c>
      <c r="F245" s="206" t="s">
        <v>290</v>
      </c>
      <c r="G245" s="204"/>
      <c r="H245" s="207">
        <v>82.643000000000001</v>
      </c>
      <c r="I245" s="208"/>
      <c r="J245" s="204"/>
      <c r="K245" s="204"/>
      <c r="L245" s="209"/>
      <c r="M245" s="210"/>
      <c r="N245" s="211"/>
      <c r="O245" s="211"/>
      <c r="P245" s="211"/>
      <c r="Q245" s="211"/>
      <c r="R245" s="211"/>
      <c r="S245" s="211"/>
      <c r="T245" s="212"/>
      <c r="AT245" s="213" t="s">
        <v>142</v>
      </c>
      <c r="AU245" s="213" t="s">
        <v>84</v>
      </c>
      <c r="AV245" s="14" t="s">
        <v>84</v>
      </c>
      <c r="AW245" s="14" t="s">
        <v>35</v>
      </c>
      <c r="AX245" s="14" t="s">
        <v>74</v>
      </c>
      <c r="AY245" s="213" t="s">
        <v>132</v>
      </c>
    </row>
    <row r="246" spans="1:65" s="16" customFormat="1" ht="11.25">
      <c r="B246" s="225"/>
      <c r="C246" s="226"/>
      <c r="D246" s="188" t="s">
        <v>142</v>
      </c>
      <c r="E246" s="227" t="s">
        <v>19</v>
      </c>
      <c r="F246" s="228" t="s">
        <v>195</v>
      </c>
      <c r="G246" s="226"/>
      <c r="H246" s="229">
        <v>82.643000000000001</v>
      </c>
      <c r="I246" s="230"/>
      <c r="J246" s="226"/>
      <c r="K246" s="226"/>
      <c r="L246" s="231"/>
      <c r="M246" s="232"/>
      <c r="N246" s="233"/>
      <c r="O246" s="233"/>
      <c r="P246" s="233"/>
      <c r="Q246" s="233"/>
      <c r="R246" s="233"/>
      <c r="S246" s="233"/>
      <c r="T246" s="234"/>
      <c r="AT246" s="235" t="s">
        <v>142</v>
      </c>
      <c r="AU246" s="235" t="s">
        <v>84</v>
      </c>
      <c r="AV246" s="16" t="s">
        <v>153</v>
      </c>
      <c r="AW246" s="16" t="s">
        <v>35</v>
      </c>
      <c r="AX246" s="16" t="s">
        <v>74</v>
      </c>
      <c r="AY246" s="235" t="s">
        <v>132</v>
      </c>
    </row>
    <row r="247" spans="1:65" s="13" customFormat="1" ht="11.25">
      <c r="B247" s="193"/>
      <c r="C247" s="194"/>
      <c r="D247" s="188" t="s">
        <v>142</v>
      </c>
      <c r="E247" s="195" t="s">
        <v>19</v>
      </c>
      <c r="F247" s="196" t="s">
        <v>151</v>
      </c>
      <c r="G247" s="194"/>
      <c r="H247" s="195" t="s">
        <v>19</v>
      </c>
      <c r="I247" s="197"/>
      <c r="J247" s="194"/>
      <c r="K247" s="194"/>
      <c r="L247" s="198"/>
      <c r="M247" s="199"/>
      <c r="N247" s="200"/>
      <c r="O247" s="200"/>
      <c r="P247" s="200"/>
      <c r="Q247" s="200"/>
      <c r="R247" s="200"/>
      <c r="S247" s="200"/>
      <c r="T247" s="201"/>
      <c r="AT247" s="202" t="s">
        <v>142</v>
      </c>
      <c r="AU247" s="202" t="s">
        <v>84</v>
      </c>
      <c r="AV247" s="13" t="s">
        <v>82</v>
      </c>
      <c r="AW247" s="13" t="s">
        <v>35</v>
      </c>
      <c r="AX247" s="13" t="s">
        <v>74</v>
      </c>
      <c r="AY247" s="202" t="s">
        <v>132</v>
      </c>
    </row>
    <row r="248" spans="1:65" s="14" customFormat="1" ht="11.25">
      <c r="B248" s="203"/>
      <c r="C248" s="204"/>
      <c r="D248" s="188" t="s">
        <v>142</v>
      </c>
      <c r="E248" s="205" t="s">
        <v>19</v>
      </c>
      <c r="F248" s="206" t="s">
        <v>152</v>
      </c>
      <c r="G248" s="204"/>
      <c r="H248" s="207">
        <v>81.599999999999994</v>
      </c>
      <c r="I248" s="208"/>
      <c r="J248" s="204"/>
      <c r="K248" s="204"/>
      <c r="L248" s="209"/>
      <c r="M248" s="210"/>
      <c r="N248" s="211"/>
      <c r="O248" s="211"/>
      <c r="P248" s="211"/>
      <c r="Q248" s="211"/>
      <c r="R248" s="211"/>
      <c r="S248" s="211"/>
      <c r="T248" s="212"/>
      <c r="AT248" s="213" t="s">
        <v>142</v>
      </c>
      <c r="AU248" s="213" t="s">
        <v>84</v>
      </c>
      <c r="AV248" s="14" t="s">
        <v>84</v>
      </c>
      <c r="AW248" s="14" t="s">
        <v>35</v>
      </c>
      <c r="AX248" s="14" t="s">
        <v>74</v>
      </c>
      <c r="AY248" s="213" t="s">
        <v>132</v>
      </c>
    </row>
    <row r="249" spans="1:65" s="16" customFormat="1" ht="11.25">
      <c r="B249" s="225"/>
      <c r="C249" s="226"/>
      <c r="D249" s="188" t="s">
        <v>142</v>
      </c>
      <c r="E249" s="227" t="s">
        <v>19</v>
      </c>
      <c r="F249" s="228" t="s">
        <v>195</v>
      </c>
      <c r="G249" s="226"/>
      <c r="H249" s="229">
        <v>81.599999999999994</v>
      </c>
      <c r="I249" s="230"/>
      <c r="J249" s="226"/>
      <c r="K249" s="226"/>
      <c r="L249" s="231"/>
      <c r="M249" s="232"/>
      <c r="N249" s="233"/>
      <c r="O249" s="233"/>
      <c r="P249" s="233"/>
      <c r="Q249" s="233"/>
      <c r="R249" s="233"/>
      <c r="S249" s="233"/>
      <c r="T249" s="234"/>
      <c r="AT249" s="235" t="s">
        <v>142</v>
      </c>
      <c r="AU249" s="235" t="s">
        <v>84</v>
      </c>
      <c r="AV249" s="16" t="s">
        <v>153</v>
      </c>
      <c r="AW249" s="16" t="s">
        <v>35</v>
      </c>
      <c r="AX249" s="16" t="s">
        <v>74</v>
      </c>
      <c r="AY249" s="235" t="s">
        <v>132</v>
      </c>
    </row>
    <row r="250" spans="1:65" s="13" customFormat="1" ht="11.25">
      <c r="B250" s="193"/>
      <c r="C250" s="194"/>
      <c r="D250" s="188" t="s">
        <v>142</v>
      </c>
      <c r="E250" s="195" t="s">
        <v>19</v>
      </c>
      <c r="F250" s="196" t="s">
        <v>193</v>
      </c>
      <c r="G250" s="194"/>
      <c r="H250" s="195" t="s">
        <v>19</v>
      </c>
      <c r="I250" s="197"/>
      <c r="J250" s="194"/>
      <c r="K250" s="194"/>
      <c r="L250" s="198"/>
      <c r="M250" s="199"/>
      <c r="N250" s="200"/>
      <c r="O250" s="200"/>
      <c r="P250" s="200"/>
      <c r="Q250" s="200"/>
      <c r="R250" s="200"/>
      <c r="S250" s="200"/>
      <c r="T250" s="201"/>
      <c r="AT250" s="202" t="s">
        <v>142</v>
      </c>
      <c r="AU250" s="202" t="s">
        <v>84</v>
      </c>
      <c r="AV250" s="13" t="s">
        <v>82</v>
      </c>
      <c r="AW250" s="13" t="s">
        <v>35</v>
      </c>
      <c r="AX250" s="13" t="s">
        <v>74</v>
      </c>
      <c r="AY250" s="202" t="s">
        <v>132</v>
      </c>
    </row>
    <row r="251" spans="1:65" s="14" customFormat="1" ht="11.25">
      <c r="B251" s="203"/>
      <c r="C251" s="204"/>
      <c r="D251" s="188" t="s">
        <v>142</v>
      </c>
      <c r="E251" s="205" t="s">
        <v>19</v>
      </c>
      <c r="F251" s="206" t="s">
        <v>291</v>
      </c>
      <c r="G251" s="204"/>
      <c r="H251" s="207">
        <v>67.55</v>
      </c>
      <c r="I251" s="208"/>
      <c r="J251" s="204"/>
      <c r="K251" s="204"/>
      <c r="L251" s="209"/>
      <c r="M251" s="210"/>
      <c r="N251" s="211"/>
      <c r="O251" s="211"/>
      <c r="P251" s="211"/>
      <c r="Q251" s="211"/>
      <c r="R251" s="211"/>
      <c r="S251" s="211"/>
      <c r="T251" s="212"/>
      <c r="AT251" s="213" t="s">
        <v>142</v>
      </c>
      <c r="AU251" s="213" t="s">
        <v>84</v>
      </c>
      <c r="AV251" s="14" t="s">
        <v>84</v>
      </c>
      <c r="AW251" s="14" t="s">
        <v>35</v>
      </c>
      <c r="AX251" s="14" t="s">
        <v>74</v>
      </c>
      <c r="AY251" s="213" t="s">
        <v>132</v>
      </c>
    </row>
    <row r="252" spans="1:65" s="16" customFormat="1" ht="11.25">
      <c r="B252" s="225"/>
      <c r="C252" s="226"/>
      <c r="D252" s="188" t="s">
        <v>142</v>
      </c>
      <c r="E252" s="227" t="s">
        <v>19</v>
      </c>
      <c r="F252" s="228" t="s">
        <v>195</v>
      </c>
      <c r="G252" s="226"/>
      <c r="H252" s="229">
        <v>67.55</v>
      </c>
      <c r="I252" s="230"/>
      <c r="J252" s="226"/>
      <c r="K252" s="226"/>
      <c r="L252" s="231"/>
      <c r="M252" s="232"/>
      <c r="N252" s="233"/>
      <c r="O252" s="233"/>
      <c r="P252" s="233"/>
      <c r="Q252" s="233"/>
      <c r="R252" s="233"/>
      <c r="S252" s="233"/>
      <c r="T252" s="234"/>
      <c r="AT252" s="235" t="s">
        <v>142</v>
      </c>
      <c r="AU252" s="235" t="s">
        <v>84</v>
      </c>
      <c r="AV252" s="16" t="s">
        <v>153</v>
      </c>
      <c r="AW252" s="16" t="s">
        <v>35</v>
      </c>
      <c r="AX252" s="16" t="s">
        <v>74</v>
      </c>
      <c r="AY252" s="235" t="s">
        <v>132</v>
      </c>
    </row>
    <row r="253" spans="1:65" s="15" customFormat="1" ht="11.25">
      <c r="B253" s="214"/>
      <c r="C253" s="215"/>
      <c r="D253" s="188" t="s">
        <v>142</v>
      </c>
      <c r="E253" s="216" t="s">
        <v>19</v>
      </c>
      <c r="F253" s="217" t="s">
        <v>147</v>
      </c>
      <c r="G253" s="215"/>
      <c r="H253" s="218">
        <v>565.44299999999998</v>
      </c>
      <c r="I253" s="219"/>
      <c r="J253" s="215"/>
      <c r="K253" s="215"/>
      <c r="L253" s="220"/>
      <c r="M253" s="221"/>
      <c r="N253" s="222"/>
      <c r="O253" s="222"/>
      <c r="P253" s="222"/>
      <c r="Q253" s="222"/>
      <c r="R253" s="222"/>
      <c r="S253" s="222"/>
      <c r="T253" s="223"/>
      <c r="AT253" s="224" t="s">
        <v>142</v>
      </c>
      <c r="AU253" s="224" t="s">
        <v>84</v>
      </c>
      <c r="AV253" s="15" t="s">
        <v>139</v>
      </c>
      <c r="AW253" s="15" t="s">
        <v>35</v>
      </c>
      <c r="AX253" s="15" t="s">
        <v>82</v>
      </c>
      <c r="AY253" s="224" t="s">
        <v>132</v>
      </c>
    </row>
    <row r="254" spans="1:65" s="12" customFormat="1" ht="22.9" customHeight="1">
      <c r="B254" s="159"/>
      <c r="C254" s="160"/>
      <c r="D254" s="161" t="s">
        <v>73</v>
      </c>
      <c r="E254" s="173" t="s">
        <v>84</v>
      </c>
      <c r="F254" s="173" t="s">
        <v>292</v>
      </c>
      <c r="G254" s="160"/>
      <c r="H254" s="160"/>
      <c r="I254" s="163"/>
      <c r="J254" s="174">
        <f>BK254</f>
        <v>0</v>
      </c>
      <c r="K254" s="160"/>
      <c r="L254" s="165"/>
      <c r="M254" s="166"/>
      <c r="N254" s="167"/>
      <c r="O254" s="167"/>
      <c r="P254" s="168">
        <f>SUM(P255:P267)</f>
        <v>0</v>
      </c>
      <c r="Q254" s="167"/>
      <c r="R254" s="168">
        <f>SUM(R255:R267)</f>
        <v>2.9816399999999998E-3</v>
      </c>
      <c r="S254" s="167"/>
      <c r="T254" s="169">
        <f>SUM(T255:T267)</f>
        <v>0</v>
      </c>
      <c r="AR254" s="170" t="s">
        <v>82</v>
      </c>
      <c r="AT254" s="171" t="s">
        <v>73</v>
      </c>
      <c r="AU254" s="171" t="s">
        <v>82</v>
      </c>
      <c r="AY254" s="170" t="s">
        <v>132</v>
      </c>
      <c r="BK254" s="172">
        <f>SUM(BK255:BK267)</f>
        <v>0</v>
      </c>
    </row>
    <row r="255" spans="1:65" s="2" customFormat="1" ht="33" customHeight="1">
      <c r="A255" s="36"/>
      <c r="B255" s="37"/>
      <c r="C255" s="175" t="s">
        <v>293</v>
      </c>
      <c r="D255" s="175" t="s">
        <v>134</v>
      </c>
      <c r="E255" s="176" t="s">
        <v>294</v>
      </c>
      <c r="F255" s="177" t="s">
        <v>295</v>
      </c>
      <c r="G255" s="178" t="s">
        <v>184</v>
      </c>
      <c r="H255" s="179">
        <v>1</v>
      </c>
      <c r="I255" s="180"/>
      <c r="J255" s="181">
        <f>ROUND(I255*H255,2)</f>
        <v>0</v>
      </c>
      <c r="K255" s="177" t="s">
        <v>19</v>
      </c>
      <c r="L255" s="41"/>
      <c r="M255" s="182" t="s">
        <v>19</v>
      </c>
      <c r="N255" s="183" t="s">
        <v>45</v>
      </c>
      <c r="O255" s="66"/>
      <c r="P255" s="184">
        <f>O255*H255</f>
        <v>0</v>
      </c>
      <c r="Q255" s="184">
        <v>0</v>
      </c>
      <c r="R255" s="184">
        <f>Q255*H255</f>
        <v>0</v>
      </c>
      <c r="S255" s="184">
        <v>0</v>
      </c>
      <c r="T255" s="185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6" t="s">
        <v>139</v>
      </c>
      <c r="AT255" s="186" t="s">
        <v>134</v>
      </c>
      <c r="AU255" s="186" t="s">
        <v>84</v>
      </c>
      <c r="AY255" s="19" t="s">
        <v>132</v>
      </c>
      <c r="BE255" s="187">
        <f>IF(N255="základní",J255,0)</f>
        <v>0</v>
      </c>
      <c r="BF255" s="187">
        <f>IF(N255="snížená",J255,0)</f>
        <v>0</v>
      </c>
      <c r="BG255" s="187">
        <f>IF(N255="zákl. přenesená",J255,0)</f>
        <v>0</v>
      </c>
      <c r="BH255" s="187">
        <f>IF(N255="sníž. přenesená",J255,0)</f>
        <v>0</v>
      </c>
      <c r="BI255" s="187">
        <f>IF(N255="nulová",J255,0)</f>
        <v>0</v>
      </c>
      <c r="BJ255" s="19" t="s">
        <v>82</v>
      </c>
      <c r="BK255" s="187">
        <f>ROUND(I255*H255,2)</f>
        <v>0</v>
      </c>
      <c r="BL255" s="19" t="s">
        <v>139</v>
      </c>
      <c r="BM255" s="186" t="s">
        <v>296</v>
      </c>
    </row>
    <row r="256" spans="1:65" s="2" customFormat="1" ht="19.5">
      <c r="A256" s="36"/>
      <c r="B256" s="37"/>
      <c r="C256" s="38"/>
      <c r="D256" s="188" t="s">
        <v>141</v>
      </c>
      <c r="E256" s="38"/>
      <c r="F256" s="189" t="s">
        <v>295</v>
      </c>
      <c r="G256" s="38"/>
      <c r="H256" s="38"/>
      <c r="I256" s="190"/>
      <c r="J256" s="38"/>
      <c r="K256" s="38"/>
      <c r="L256" s="41"/>
      <c r="M256" s="191"/>
      <c r="N256" s="192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9" t="s">
        <v>141</v>
      </c>
      <c r="AU256" s="19" t="s">
        <v>84</v>
      </c>
    </row>
    <row r="257" spans="1:65" s="13" customFormat="1" ht="11.25">
      <c r="B257" s="193"/>
      <c r="C257" s="194"/>
      <c r="D257" s="188" t="s">
        <v>142</v>
      </c>
      <c r="E257" s="195" t="s">
        <v>19</v>
      </c>
      <c r="F257" s="196" t="s">
        <v>220</v>
      </c>
      <c r="G257" s="194"/>
      <c r="H257" s="195" t="s">
        <v>19</v>
      </c>
      <c r="I257" s="197"/>
      <c r="J257" s="194"/>
      <c r="K257" s="194"/>
      <c r="L257" s="198"/>
      <c r="M257" s="199"/>
      <c r="N257" s="200"/>
      <c r="O257" s="200"/>
      <c r="P257" s="200"/>
      <c r="Q257" s="200"/>
      <c r="R257" s="200"/>
      <c r="S257" s="200"/>
      <c r="T257" s="201"/>
      <c r="AT257" s="202" t="s">
        <v>142</v>
      </c>
      <c r="AU257" s="202" t="s">
        <v>84</v>
      </c>
      <c r="AV257" s="13" t="s">
        <v>82</v>
      </c>
      <c r="AW257" s="13" t="s">
        <v>35</v>
      </c>
      <c r="AX257" s="13" t="s">
        <v>74</v>
      </c>
      <c r="AY257" s="202" t="s">
        <v>132</v>
      </c>
    </row>
    <row r="258" spans="1:65" s="14" customFormat="1" ht="11.25">
      <c r="B258" s="203"/>
      <c r="C258" s="204"/>
      <c r="D258" s="188" t="s">
        <v>142</v>
      </c>
      <c r="E258" s="205" t="s">
        <v>19</v>
      </c>
      <c r="F258" s="206" t="s">
        <v>297</v>
      </c>
      <c r="G258" s="204"/>
      <c r="H258" s="207">
        <v>1</v>
      </c>
      <c r="I258" s="208"/>
      <c r="J258" s="204"/>
      <c r="K258" s="204"/>
      <c r="L258" s="209"/>
      <c r="M258" s="210"/>
      <c r="N258" s="211"/>
      <c r="O258" s="211"/>
      <c r="P258" s="211"/>
      <c r="Q258" s="211"/>
      <c r="R258" s="211"/>
      <c r="S258" s="211"/>
      <c r="T258" s="212"/>
      <c r="AT258" s="213" t="s">
        <v>142</v>
      </c>
      <c r="AU258" s="213" t="s">
        <v>84</v>
      </c>
      <c r="AV258" s="14" t="s">
        <v>84</v>
      </c>
      <c r="AW258" s="14" t="s">
        <v>35</v>
      </c>
      <c r="AX258" s="14" t="s">
        <v>74</v>
      </c>
      <c r="AY258" s="213" t="s">
        <v>132</v>
      </c>
    </row>
    <row r="259" spans="1:65" s="15" customFormat="1" ht="11.25">
      <c r="B259" s="214"/>
      <c r="C259" s="215"/>
      <c r="D259" s="188" t="s">
        <v>142</v>
      </c>
      <c r="E259" s="216" t="s">
        <v>19</v>
      </c>
      <c r="F259" s="217" t="s">
        <v>147</v>
      </c>
      <c r="G259" s="215"/>
      <c r="H259" s="218">
        <v>1</v>
      </c>
      <c r="I259" s="219"/>
      <c r="J259" s="215"/>
      <c r="K259" s="215"/>
      <c r="L259" s="220"/>
      <c r="M259" s="221"/>
      <c r="N259" s="222"/>
      <c r="O259" s="222"/>
      <c r="P259" s="222"/>
      <c r="Q259" s="222"/>
      <c r="R259" s="222"/>
      <c r="S259" s="222"/>
      <c r="T259" s="223"/>
      <c r="AT259" s="224" t="s">
        <v>142</v>
      </c>
      <c r="AU259" s="224" t="s">
        <v>84</v>
      </c>
      <c r="AV259" s="15" t="s">
        <v>139</v>
      </c>
      <c r="AW259" s="15" t="s">
        <v>35</v>
      </c>
      <c r="AX259" s="15" t="s">
        <v>82</v>
      </c>
      <c r="AY259" s="224" t="s">
        <v>132</v>
      </c>
    </row>
    <row r="260" spans="1:65" s="2" customFormat="1" ht="37.9" customHeight="1">
      <c r="A260" s="36"/>
      <c r="B260" s="37"/>
      <c r="C260" s="175" t="s">
        <v>298</v>
      </c>
      <c r="D260" s="175" t="s">
        <v>134</v>
      </c>
      <c r="E260" s="176" t="s">
        <v>299</v>
      </c>
      <c r="F260" s="177" t="s">
        <v>300</v>
      </c>
      <c r="G260" s="178" t="s">
        <v>137</v>
      </c>
      <c r="H260" s="179">
        <v>6</v>
      </c>
      <c r="I260" s="180"/>
      <c r="J260" s="181">
        <f>ROUND(I260*H260,2)</f>
        <v>0</v>
      </c>
      <c r="K260" s="177" t="s">
        <v>138</v>
      </c>
      <c r="L260" s="41"/>
      <c r="M260" s="182" t="s">
        <v>19</v>
      </c>
      <c r="N260" s="183" t="s">
        <v>45</v>
      </c>
      <c r="O260" s="66"/>
      <c r="P260" s="184">
        <f>O260*H260</f>
        <v>0</v>
      </c>
      <c r="Q260" s="184">
        <v>1.6694E-4</v>
      </c>
      <c r="R260" s="184">
        <f>Q260*H260</f>
        <v>1.00164E-3</v>
      </c>
      <c r="S260" s="184">
        <v>0</v>
      </c>
      <c r="T260" s="185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6" t="s">
        <v>139</v>
      </c>
      <c r="AT260" s="186" t="s">
        <v>134</v>
      </c>
      <c r="AU260" s="186" t="s">
        <v>84</v>
      </c>
      <c r="AY260" s="19" t="s">
        <v>132</v>
      </c>
      <c r="BE260" s="187">
        <f>IF(N260="základní",J260,0)</f>
        <v>0</v>
      </c>
      <c r="BF260" s="187">
        <f>IF(N260="snížená",J260,0)</f>
        <v>0</v>
      </c>
      <c r="BG260" s="187">
        <f>IF(N260="zákl. přenesená",J260,0)</f>
        <v>0</v>
      </c>
      <c r="BH260" s="187">
        <f>IF(N260="sníž. přenesená",J260,0)</f>
        <v>0</v>
      </c>
      <c r="BI260" s="187">
        <f>IF(N260="nulová",J260,0)</f>
        <v>0</v>
      </c>
      <c r="BJ260" s="19" t="s">
        <v>82</v>
      </c>
      <c r="BK260" s="187">
        <f>ROUND(I260*H260,2)</f>
        <v>0</v>
      </c>
      <c r="BL260" s="19" t="s">
        <v>139</v>
      </c>
      <c r="BM260" s="186" t="s">
        <v>301</v>
      </c>
    </row>
    <row r="261" spans="1:65" s="2" customFormat="1" ht="19.5">
      <c r="A261" s="36"/>
      <c r="B261" s="37"/>
      <c r="C261" s="38"/>
      <c r="D261" s="188" t="s">
        <v>141</v>
      </c>
      <c r="E261" s="38"/>
      <c r="F261" s="189" t="s">
        <v>300</v>
      </c>
      <c r="G261" s="38"/>
      <c r="H261" s="38"/>
      <c r="I261" s="190"/>
      <c r="J261" s="38"/>
      <c r="K261" s="38"/>
      <c r="L261" s="41"/>
      <c r="M261" s="191"/>
      <c r="N261" s="192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9" t="s">
        <v>141</v>
      </c>
      <c r="AU261" s="19" t="s">
        <v>84</v>
      </c>
    </row>
    <row r="262" spans="1:65" s="14" customFormat="1" ht="11.25">
      <c r="B262" s="203"/>
      <c r="C262" s="204"/>
      <c r="D262" s="188" t="s">
        <v>142</v>
      </c>
      <c r="E262" s="205" t="s">
        <v>19</v>
      </c>
      <c r="F262" s="206" t="s">
        <v>302</v>
      </c>
      <c r="G262" s="204"/>
      <c r="H262" s="207">
        <v>6</v>
      </c>
      <c r="I262" s="208"/>
      <c r="J262" s="204"/>
      <c r="K262" s="204"/>
      <c r="L262" s="209"/>
      <c r="M262" s="210"/>
      <c r="N262" s="211"/>
      <c r="O262" s="211"/>
      <c r="P262" s="211"/>
      <c r="Q262" s="211"/>
      <c r="R262" s="211"/>
      <c r="S262" s="211"/>
      <c r="T262" s="212"/>
      <c r="AT262" s="213" t="s">
        <v>142</v>
      </c>
      <c r="AU262" s="213" t="s">
        <v>84</v>
      </c>
      <c r="AV262" s="14" t="s">
        <v>84</v>
      </c>
      <c r="AW262" s="14" t="s">
        <v>35</v>
      </c>
      <c r="AX262" s="14" t="s">
        <v>74</v>
      </c>
      <c r="AY262" s="213" t="s">
        <v>132</v>
      </c>
    </row>
    <row r="263" spans="1:65" s="15" customFormat="1" ht="11.25">
      <c r="B263" s="214"/>
      <c r="C263" s="215"/>
      <c r="D263" s="188" t="s">
        <v>142</v>
      </c>
      <c r="E263" s="216" t="s">
        <v>19</v>
      </c>
      <c r="F263" s="217" t="s">
        <v>147</v>
      </c>
      <c r="G263" s="215"/>
      <c r="H263" s="218">
        <v>6</v>
      </c>
      <c r="I263" s="219"/>
      <c r="J263" s="215"/>
      <c r="K263" s="215"/>
      <c r="L263" s="220"/>
      <c r="M263" s="221"/>
      <c r="N263" s="222"/>
      <c r="O263" s="222"/>
      <c r="P263" s="222"/>
      <c r="Q263" s="222"/>
      <c r="R263" s="222"/>
      <c r="S263" s="222"/>
      <c r="T263" s="223"/>
      <c r="AT263" s="224" t="s">
        <v>142</v>
      </c>
      <c r="AU263" s="224" t="s">
        <v>84</v>
      </c>
      <c r="AV263" s="15" t="s">
        <v>139</v>
      </c>
      <c r="AW263" s="15" t="s">
        <v>35</v>
      </c>
      <c r="AX263" s="15" t="s">
        <v>82</v>
      </c>
      <c r="AY263" s="224" t="s">
        <v>132</v>
      </c>
    </row>
    <row r="264" spans="1:65" s="2" customFormat="1" ht="24.2" customHeight="1">
      <c r="A264" s="36"/>
      <c r="B264" s="37"/>
      <c r="C264" s="236" t="s">
        <v>303</v>
      </c>
      <c r="D264" s="236" t="s">
        <v>280</v>
      </c>
      <c r="E264" s="237" t="s">
        <v>304</v>
      </c>
      <c r="F264" s="238" t="s">
        <v>305</v>
      </c>
      <c r="G264" s="239" t="s">
        <v>137</v>
      </c>
      <c r="H264" s="240">
        <v>6.6</v>
      </c>
      <c r="I264" s="241"/>
      <c r="J264" s="242">
        <f>ROUND(I264*H264,2)</f>
        <v>0</v>
      </c>
      <c r="K264" s="238" t="s">
        <v>138</v>
      </c>
      <c r="L264" s="243"/>
      <c r="M264" s="244" t="s">
        <v>19</v>
      </c>
      <c r="N264" s="245" t="s">
        <v>45</v>
      </c>
      <c r="O264" s="66"/>
      <c r="P264" s="184">
        <f>O264*H264</f>
        <v>0</v>
      </c>
      <c r="Q264" s="184">
        <v>2.9999999999999997E-4</v>
      </c>
      <c r="R264" s="184">
        <f>Q264*H264</f>
        <v>1.9799999999999996E-3</v>
      </c>
      <c r="S264" s="184">
        <v>0</v>
      </c>
      <c r="T264" s="185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6" t="s">
        <v>198</v>
      </c>
      <c r="AT264" s="186" t="s">
        <v>280</v>
      </c>
      <c r="AU264" s="186" t="s">
        <v>84</v>
      </c>
      <c r="AY264" s="19" t="s">
        <v>132</v>
      </c>
      <c r="BE264" s="187">
        <f>IF(N264="základní",J264,0)</f>
        <v>0</v>
      </c>
      <c r="BF264" s="187">
        <f>IF(N264="snížená",J264,0)</f>
        <v>0</v>
      </c>
      <c r="BG264" s="187">
        <f>IF(N264="zákl. přenesená",J264,0)</f>
        <v>0</v>
      </c>
      <c r="BH264" s="187">
        <f>IF(N264="sníž. přenesená",J264,0)</f>
        <v>0</v>
      </c>
      <c r="BI264" s="187">
        <f>IF(N264="nulová",J264,0)</f>
        <v>0</v>
      </c>
      <c r="BJ264" s="19" t="s">
        <v>82</v>
      </c>
      <c r="BK264" s="187">
        <f>ROUND(I264*H264,2)</f>
        <v>0</v>
      </c>
      <c r="BL264" s="19" t="s">
        <v>139</v>
      </c>
      <c r="BM264" s="186" t="s">
        <v>306</v>
      </c>
    </row>
    <row r="265" spans="1:65" s="2" customFormat="1" ht="19.5">
      <c r="A265" s="36"/>
      <c r="B265" s="37"/>
      <c r="C265" s="38"/>
      <c r="D265" s="188" t="s">
        <v>141</v>
      </c>
      <c r="E265" s="38"/>
      <c r="F265" s="189" t="s">
        <v>305</v>
      </c>
      <c r="G265" s="38"/>
      <c r="H265" s="38"/>
      <c r="I265" s="190"/>
      <c r="J265" s="38"/>
      <c r="K265" s="38"/>
      <c r="L265" s="41"/>
      <c r="M265" s="191"/>
      <c r="N265" s="192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9" t="s">
        <v>141</v>
      </c>
      <c r="AU265" s="19" t="s">
        <v>84</v>
      </c>
    </row>
    <row r="266" spans="1:65" s="14" customFormat="1" ht="11.25">
      <c r="B266" s="203"/>
      <c r="C266" s="204"/>
      <c r="D266" s="188" t="s">
        <v>142</v>
      </c>
      <c r="E266" s="205" t="s">
        <v>19</v>
      </c>
      <c r="F266" s="206" t="s">
        <v>307</v>
      </c>
      <c r="G266" s="204"/>
      <c r="H266" s="207">
        <v>6.6</v>
      </c>
      <c r="I266" s="208"/>
      <c r="J266" s="204"/>
      <c r="K266" s="204"/>
      <c r="L266" s="209"/>
      <c r="M266" s="210"/>
      <c r="N266" s="211"/>
      <c r="O266" s="211"/>
      <c r="P266" s="211"/>
      <c r="Q266" s="211"/>
      <c r="R266" s="211"/>
      <c r="S266" s="211"/>
      <c r="T266" s="212"/>
      <c r="AT266" s="213" t="s">
        <v>142</v>
      </c>
      <c r="AU266" s="213" t="s">
        <v>84</v>
      </c>
      <c r="AV266" s="14" t="s">
        <v>84</v>
      </c>
      <c r="AW266" s="14" t="s">
        <v>35</v>
      </c>
      <c r="AX266" s="14" t="s">
        <v>74</v>
      </c>
      <c r="AY266" s="213" t="s">
        <v>132</v>
      </c>
    </row>
    <row r="267" spans="1:65" s="15" customFormat="1" ht="11.25">
      <c r="B267" s="214"/>
      <c r="C267" s="215"/>
      <c r="D267" s="188" t="s">
        <v>142</v>
      </c>
      <c r="E267" s="216" t="s">
        <v>19</v>
      </c>
      <c r="F267" s="217" t="s">
        <v>147</v>
      </c>
      <c r="G267" s="215"/>
      <c r="H267" s="218">
        <v>6.6</v>
      </c>
      <c r="I267" s="219"/>
      <c r="J267" s="215"/>
      <c r="K267" s="215"/>
      <c r="L267" s="220"/>
      <c r="M267" s="221"/>
      <c r="N267" s="222"/>
      <c r="O267" s="222"/>
      <c r="P267" s="222"/>
      <c r="Q267" s="222"/>
      <c r="R267" s="222"/>
      <c r="S267" s="222"/>
      <c r="T267" s="223"/>
      <c r="AT267" s="224" t="s">
        <v>142</v>
      </c>
      <c r="AU267" s="224" t="s">
        <v>84</v>
      </c>
      <c r="AV267" s="15" t="s">
        <v>139</v>
      </c>
      <c r="AW267" s="15" t="s">
        <v>35</v>
      </c>
      <c r="AX267" s="15" t="s">
        <v>82</v>
      </c>
      <c r="AY267" s="224" t="s">
        <v>132</v>
      </c>
    </row>
    <row r="268" spans="1:65" s="12" customFormat="1" ht="22.9" customHeight="1">
      <c r="B268" s="159"/>
      <c r="C268" s="160"/>
      <c r="D268" s="161" t="s">
        <v>73</v>
      </c>
      <c r="E268" s="173" t="s">
        <v>153</v>
      </c>
      <c r="F268" s="173" t="s">
        <v>308</v>
      </c>
      <c r="G268" s="160"/>
      <c r="H268" s="160"/>
      <c r="I268" s="163"/>
      <c r="J268" s="174">
        <f>BK268</f>
        <v>0</v>
      </c>
      <c r="K268" s="160"/>
      <c r="L268" s="165"/>
      <c r="M268" s="166"/>
      <c r="N268" s="167"/>
      <c r="O268" s="167"/>
      <c r="P268" s="168">
        <f>SUM(P269:P272)</f>
        <v>0</v>
      </c>
      <c r="Q268" s="167"/>
      <c r="R268" s="168">
        <f>SUM(R269:R272)</f>
        <v>0.92762079999999991</v>
      </c>
      <c r="S268" s="167"/>
      <c r="T268" s="169">
        <f>SUM(T269:T272)</f>
        <v>0</v>
      </c>
      <c r="AR268" s="170" t="s">
        <v>82</v>
      </c>
      <c r="AT268" s="171" t="s">
        <v>73</v>
      </c>
      <c r="AU268" s="171" t="s">
        <v>82</v>
      </c>
      <c r="AY268" s="170" t="s">
        <v>132</v>
      </c>
      <c r="BK268" s="172">
        <f>SUM(BK269:BK272)</f>
        <v>0</v>
      </c>
    </row>
    <row r="269" spans="1:65" s="2" customFormat="1" ht="24.2" customHeight="1">
      <c r="A269" s="36"/>
      <c r="B269" s="37"/>
      <c r="C269" s="175" t="s">
        <v>309</v>
      </c>
      <c r="D269" s="175" t="s">
        <v>134</v>
      </c>
      <c r="E269" s="176" t="s">
        <v>310</v>
      </c>
      <c r="F269" s="177" t="s">
        <v>311</v>
      </c>
      <c r="G269" s="178" t="s">
        <v>176</v>
      </c>
      <c r="H269" s="179">
        <v>2.8</v>
      </c>
      <c r="I269" s="180"/>
      <c r="J269" s="181">
        <f>ROUND(I269*H269,2)</f>
        <v>0</v>
      </c>
      <c r="K269" s="177" t="s">
        <v>138</v>
      </c>
      <c r="L269" s="41"/>
      <c r="M269" s="182" t="s">
        <v>19</v>
      </c>
      <c r="N269" s="183" t="s">
        <v>45</v>
      </c>
      <c r="O269" s="66"/>
      <c r="P269" s="184">
        <f>O269*H269</f>
        <v>0</v>
      </c>
      <c r="Q269" s="184">
        <v>0.12063599999999999</v>
      </c>
      <c r="R269" s="184">
        <f>Q269*H269</f>
        <v>0.33778079999999994</v>
      </c>
      <c r="S269" s="184">
        <v>0</v>
      </c>
      <c r="T269" s="185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86" t="s">
        <v>139</v>
      </c>
      <c r="AT269" s="186" t="s">
        <v>134</v>
      </c>
      <c r="AU269" s="186" t="s">
        <v>84</v>
      </c>
      <c r="AY269" s="19" t="s">
        <v>132</v>
      </c>
      <c r="BE269" s="187">
        <f>IF(N269="základní",J269,0)</f>
        <v>0</v>
      </c>
      <c r="BF269" s="187">
        <f>IF(N269="snížená",J269,0)</f>
        <v>0</v>
      </c>
      <c r="BG269" s="187">
        <f>IF(N269="zákl. přenesená",J269,0)</f>
        <v>0</v>
      </c>
      <c r="BH269" s="187">
        <f>IF(N269="sníž. přenesená",J269,0)</f>
        <v>0</v>
      </c>
      <c r="BI269" s="187">
        <f>IF(N269="nulová",J269,0)</f>
        <v>0</v>
      </c>
      <c r="BJ269" s="19" t="s">
        <v>82</v>
      </c>
      <c r="BK269" s="187">
        <f>ROUND(I269*H269,2)</f>
        <v>0</v>
      </c>
      <c r="BL269" s="19" t="s">
        <v>139</v>
      </c>
      <c r="BM269" s="186" t="s">
        <v>312</v>
      </c>
    </row>
    <row r="270" spans="1:65" s="2" customFormat="1" ht="19.5">
      <c r="A270" s="36"/>
      <c r="B270" s="37"/>
      <c r="C270" s="38"/>
      <c r="D270" s="188" t="s">
        <v>141</v>
      </c>
      <c r="E270" s="38"/>
      <c r="F270" s="189" t="s">
        <v>311</v>
      </c>
      <c r="G270" s="38"/>
      <c r="H270" s="38"/>
      <c r="I270" s="190"/>
      <c r="J270" s="38"/>
      <c r="K270" s="38"/>
      <c r="L270" s="41"/>
      <c r="M270" s="191"/>
      <c r="N270" s="192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9" t="s">
        <v>141</v>
      </c>
      <c r="AU270" s="19" t="s">
        <v>84</v>
      </c>
    </row>
    <row r="271" spans="1:65" s="2" customFormat="1" ht="24.2" customHeight="1">
      <c r="A271" s="36"/>
      <c r="B271" s="37"/>
      <c r="C271" s="236" t="s">
        <v>313</v>
      </c>
      <c r="D271" s="236" t="s">
        <v>280</v>
      </c>
      <c r="E271" s="237" t="s">
        <v>314</v>
      </c>
      <c r="F271" s="238" t="s">
        <v>315</v>
      </c>
      <c r="G271" s="239" t="s">
        <v>316</v>
      </c>
      <c r="H271" s="240">
        <v>16.16</v>
      </c>
      <c r="I271" s="241"/>
      <c r="J271" s="242">
        <f>ROUND(I271*H271,2)</f>
        <v>0</v>
      </c>
      <c r="K271" s="238" t="s">
        <v>138</v>
      </c>
      <c r="L271" s="243"/>
      <c r="M271" s="244" t="s">
        <v>19</v>
      </c>
      <c r="N271" s="245" t="s">
        <v>45</v>
      </c>
      <c r="O271" s="66"/>
      <c r="P271" s="184">
        <f>O271*H271</f>
        <v>0</v>
      </c>
      <c r="Q271" s="184">
        <v>3.6499999999999998E-2</v>
      </c>
      <c r="R271" s="184">
        <f>Q271*H271</f>
        <v>0.58983999999999992</v>
      </c>
      <c r="S271" s="184">
        <v>0</v>
      </c>
      <c r="T271" s="185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6" t="s">
        <v>198</v>
      </c>
      <c r="AT271" s="186" t="s">
        <v>280</v>
      </c>
      <c r="AU271" s="186" t="s">
        <v>84</v>
      </c>
      <c r="AY271" s="19" t="s">
        <v>132</v>
      </c>
      <c r="BE271" s="187">
        <f>IF(N271="základní",J271,0)</f>
        <v>0</v>
      </c>
      <c r="BF271" s="187">
        <f>IF(N271="snížená",J271,0)</f>
        <v>0</v>
      </c>
      <c r="BG271" s="187">
        <f>IF(N271="zákl. přenesená",J271,0)</f>
        <v>0</v>
      </c>
      <c r="BH271" s="187">
        <f>IF(N271="sníž. přenesená",J271,0)</f>
        <v>0</v>
      </c>
      <c r="BI271" s="187">
        <f>IF(N271="nulová",J271,0)</f>
        <v>0</v>
      </c>
      <c r="BJ271" s="19" t="s">
        <v>82</v>
      </c>
      <c r="BK271" s="187">
        <f>ROUND(I271*H271,2)</f>
        <v>0</v>
      </c>
      <c r="BL271" s="19" t="s">
        <v>139</v>
      </c>
      <c r="BM271" s="186" t="s">
        <v>317</v>
      </c>
    </row>
    <row r="272" spans="1:65" s="2" customFormat="1" ht="11.25">
      <c r="A272" s="36"/>
      <c r="B272" s="37"/>
      <c r="C272" s="38"/>
      <c r="D272" s="188" t="s">
        <v>141</v>
      </c>
      <c r="E272" s="38"/>
      <c r="F272" s="189" t="s">
        <v>315</v>
      </c>
      <c r="G272" s="38"/>
      <c r="H272" s="38"/>
      <c r="I272" s="190"/>
      <c r="J272" s="38"/>
      <c r="K272" s="38"/>
      <c r="L272" s="41"/>
      <c r="M272" s="191"/>
      <c r="N272" s="192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9" t="s">
        <v>141</v>
      </c>
      <c r="AU272" s="19" t="s">
        <v>84</v>
      </c>
    </row>
    <row r="273" spans="1:65" s="12" customFormat="1" ht="22.9" customHeight="1">
      <c r="B273" s="159"/>
      <c r="C273" s="160"/>
      <c r="D273" s="161" t="s">
        <v>73</v>
      </c>
      <c r="E273" s="173" t="s">
        <v>139</v>
      </c>
      <c r="F273" s="173" t="s">
        <v>318</v>
      </c>
      <c r="G273" s="160"/>
      <c r="H273" s="160"/>
      <c r="I273" s="163"/>
      <c r="J273" s="174">
        <f>BK273</f>
        <v>0</v>
      </c>
      <c r="K273" s="160"/>
      <c r="L273" s="165"/>
      <c r="M273" s="166"/>
      <c r="N273" s="167"/>
      <c r="O273" s="167"/>
      <c r="P273" s="168">
        <f>SUM(P274:P278)</f>
        <v>0</v>
      </c>
      <c r="Q273" s="167"/>
      <c r="R273" s="168">
        <f>SUM(R274:R278)</f>
        <v>0</v>
      </c>
      <c r="S273" s="167"/>
      <c r="T273" s="169">
        <f>SUM(T274:T278)</f>
        <v>0</v>
      </c>
      <c r="AR273" s="170" t="s">
        <v>82</v>
      </c>
      <c r="AT273" s="171" t="s">
        <v>73</v>
      </c>
      <c r="AU273" s="171" t="s">
        <v>82</v>
      </c>
      <c r="AY273" s="170" t="s">
        <v>132</v>
      </c>
      <c r="BK273" s="172">
        <f>SUM(BK274:BK278)</f>
        <v>0</v>
      </c>
    </row>
    <row r="274" spans="1:65" s="2" customFormat="1" ht="33" customHeight="1">
      <c r="A274" s="36"/>
      <c r="B274" s="37"/>
      <c r="C274" s="175" t="s">
        <v>319</v>
      </c>
      <c r="D274" s="175" t="s">
        <v>134</v>
      </c>
      <c r="E274" s="176" t="s">
        <v>320</v>
      </c>
      <c r="F274" s="177" t="s">
        <v>321</v>
      </c>
      <c r="G274" s="178" t="s">
        <v>184</v>
      </c>
      <c r="H274" s="179">
        <v>0.12</v>
      </c>
      <c r="I274" s="180"/>
      <c r="J274" s="181">
        <f>ROUND(I274*H274,2)</f>
        <v>0</v>
      </c>
      <c r="K274" s="177" t="s">
        <v>138</v>
      </c>
      <c r="L274" s="41"/>
      <c r="M274" s="182" t="s">
        <v>19</v>
      </c>
      <c r="N274" s="183" t="s">
        <v>45</v>
      </c>
      <c r="O274" s="66"/>
      <c r="P274" s="184">
        <f>O274*H274</f>
        <v>0</v>
      </c>
      <c r="Q274" s="184">
        <v>0</v>
      </c>
      <c r="R274" s="184">
        <f>Q274*H274</f>
        <v>0</v>
      </c>
      <c r="S274" s="184">
        <v>0</v>
      </c>
      <c r="T274" s="185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6" t="s">
        <v>139</v>
      </c>
      <c r="AT274" s="186" t="s">
        <v>134</v>
      </c>
      <c r="AU274" s="186" t="s">
        <v>84</v>
      </c>
      <c r="AY274" s="19" t="s">
        <v>132</v>
      </c>
      <c r="BE274" s="187">
        <f>IF(N274="základní",J274,0)</f>
        <v>0</v>
      </c>
      <c r="BF274" s="187">
        <f>IF(N274="snížená",J274,0)</f>
        <v>0</v>
      </c>
      <c r="BG274" s="187">
        <f>IF(N274="zákl. přenesená",J274,0)</f>
        <v>0</v>
      </c>
      <c r="BH274" s="187">
        <f>IF(N274="sníž. přenesená",J274,0)</f>
        <v>0</v>
      </c>
      <c r="BI274" s="187">
        <f>IF(N274="nulová",J274,0)</f>
        <v>0</v>
      </c>
      <c r="BJ274" s="19" t="s">
        <v>82</v>
      </c>
      <c r="BK274" s="187">
        <f>ROUND(I274*H274,2)</f>
        <v>0</v>
      </c>
      <c r="BL274" s="19" t="s">
        <v>139</v>
      </c>
      <c r="BM274" s="186" t="s">
        <v>322</v>
      </c>
    </row>
    <row r="275" spans="1:65" s="2" customFormat="1" ht="19.5">
      <c r="A275" s="36"/>
      <c r="B275" s="37"/>
      <c r="C275" s="38"/>
      <c r="D275" s="188" t="s">
        <v>141</v>
      </c>
      <c r="E275" s="38"/>
      <c r="F275" s="189" t="s">
        <v>321</v>
      </c>
      <c r="G275" s="38"/>
      <c r="H275" s="38"/>
      <c r="I275" s="190"/>
      <c r="J275" s="38"/>
      <c r="K275" s="38"/>
      <c r="L275" s="41"/>
      <c r="M275" s="191"/>
      <c r="N275" s="192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9" t="s">
        <v>141</v>
      </c>
      <c r="AU275" s="19" t="s">
        <v>84</v>
      </c>
    </row>
    <row r="276" spans="1:65" s="13" customFormat="1" ht="11.25">
      <c r="B276" s="193"/>
      <c r="C276" s="194"/>
      <c r="D276" s="188" t="s">
        <v>142</v>
      </c>
      <c r="E276" s="195" t="s">
        <v>19</v>
      </c>
      <c r="F276" s="196" t="s">
        <v>210</v>
      </c>
      <c r="G276" s="194"/>
      <c r="H276" s="195" t="s">
        <v>19</v>
      </c>
      <c r="I276" s="197"/>
      <c r="J276" s="194"/>
      <c r="K276" s="194"/>
      <c r="L276" s="198"/>
      <c r="M276" s="199"/>
      <c r="N276" s="200"/>
      <c r="O276" s="200"/>
      <c r="P276" s="200"/>
      <c r="Q276" s="200"/>
      <c r="R276" s="200"/>
      <c r="S276" s="200"/>
      <c r="T276" s="201"/>
      <c r="AT276" s="202" t="s">
        <v>142</v>
      </c>
      <c r="AU276" s="202" t="s">
        <v>84</v>
      </c>
      <c r="AV276" s="13" t="s">
        <v>82</v>
      </c>
      <c r="AW276" s="13" t="s">
        <v>35</v>
      </c>
      <c r="AX276" s="13" t="s">
        <v>74</v>
      </c>
      <c r="AY276" s="202" t="s">
        <v>132</v>
      </c>
    </row>
    <row r="277" spans="1:65" s="14" customFormat="1" ht="11.25">
      <c r="B277" s="203"/>
      <c r="C277" s="204"/>
      <c r="D277" s="188" t="s">
        <v>142</v>
      </c>
      <c r="E277" s="205" t="s">
        <v>19</v>
      </c>
      <c r="F277" s="206" t="s">
        <v>323</v>
      </c>
      <c r="G277" s="204"/>
      <c r="H277" s="207">
        <v>0.12</v>
      </c>
      <c r="I277" s="208"/>
      <c r="J277" s="204"/>
      <c r="K277" s="204"/>
      <c r="L277" s="209"/>
      <c r="M277" s="210"/>
      <c r="N277" s="211"/>
      <c r="O277" s="211"/>
      <c r="P277" s="211"/>
      <c r="Q277" s="211"/>
      <c r="R277" s="211"/>
      <c r="S277" s="211"/>
      <c r="T277" s="212"/>
      <c r="AT277" s="213" t="s">
        <v>142</v>
      </c>
      <c r="AU277" s="213" t="s">
        <v>84</v>
      </c>
      <c r="AV277" s="14" t="s">
        <v>84</v>
      </c>
      <c r="AW277" s="14" t="s">
        <v>35</v>
      </c>
      <c r="AX277" s="14" t="s">
        <v>74</v>
      </c>
      <c r="AY277" s="213" t="s">
        <v>132</v>
      </c>
    </row>
    <row r="278" spans="1:65" s="15" customFormat="1" ht="11.25">
      <c r="B278" s="214"/>
      <c r="C278" s="215"/>
      <c r="D278" s="188" t="s">
        <v>142</v>
      </c>
      <c r="E278" s="216" t="s">
        <v>19</v>
      </c>
      <c r="F278" s="217" t="s">
        <v>147</v>
      </c>
      <c r="G278" s="215"/>
      <c r="H278" s="218">
        <v>0.12</v>
      </c>
      <c r="I278" s="219"/>
      <c r="J278" s="215"/>
      <c r="K278" s="215"/>
      <c r="L278" s="220"/>
      <c r="M278" s="221"/>
      <c r="N278" s="222"/>
      <c r="O278" s="222"/>
      <c r="P278" s="222"/>
      <c r="Q278" s="222"/>
      <c r="R278" s="222"/>
      <c r="S278" s="222"/>
      <c r="T278" s="223"/>
      <c r="AT278" s="224" t="s">
        <v>142</v>
      </c>
      <c r="AU278" s="224" t="s">
        <v>84</v>
      </c>
      <c r="AV278" s="15" t="s">
        <v>139</v>
      </c>
      <c r="AW278" s="15" t="s">
        <v>35</v>
      </c>
      <c r="AX278" s="15" t="s">
        <v>82</v>
      </c>
      <c r="AY278" s="224" t="s">
        <v>132</v>
      </c>
    </row>
    <row r="279" spans="1:65" s="12" customFormat="1" ht="22.9" customHeight="1">
      <c r="B279" s="159"/>
      <c r="C279" s="160"/>
      <c r="D279" s="161" t="s">
        <v>73</v>
      </c>
      <c r="E279" s="173" t="s">
        <v>165</v>
      </c>
      <c r="F279" s="173" t="s">
        <v>324</v>
      </c>
      <c r="G279" s="160"/>
      <c r="H279" s="160"/>
      <c r="I279" s="163"/>
      <c r="J279" s="174">
        <f>BK279</f>
        <v>0</v>
      </c>
      <c r="K279" s="160"/>
      <c r="L279" s="165"/>
      <c r="M279" s="166"/>
      <c r="N279" s="167"/>
      <c r="O279" s="167"/>
      <c r="P279" s="168">
        <f>SUM(P280:P408)</f>
        <v>0</v>
      </c>
      <c r="Q279" s="167"/>
      <c r="R279" s="168">
        <f>SUM(R280:R408)</f>
        <v>112.18199017000002</v>
      </c>
      <c r="S279" s="167"/>
      <c r="T279" s="169">
        <f>SUM(T280:T408)</f>
        <v>0</v>
      </c>
      <c r="AR279" s="170" t="s">
        <v>82</v>
      </c>
      <c r="AT279" s="171" t="s">
        <v>73</v>
      </c>
      <c r="AU279" s="171" t="s">
        <v>82</v>
      </c>
      <c r="AY279" s="170" t="s">
        <v>132</v>
      </c>
      <c r="BK279" s="172">
        <f>SUM(BK280:BK408)</f>
        <v>0</v>
      </c>
    </row>
    <row r="280" spans="1:65" s="2" customFormat="1" ht="24.2" customHeight="1">
      <c r="A280" s="36"/>
      <c r="B280" s="37"/>
      <c r="C280" s="175" t="s">
        <v>325</v>
      </c>
      <c r="D280" s="175" t="s">
        <v>134</v>
      </c>
      <c r="E280" s="176" t="s">
        <v>326</v>
      </c>
      <c r="F280" s="177" t="s">
        <v>327</v>
      </c>
      <c r="G280" s="178" t="s">
        <v>137</v>
      </c>
      <c r="H280" s="179">
        <v>565.44299999999998</v>
      </c>
      <c r="I280" s="180"/>
      <c r="J280" s="181">
        <f>ROUND(I280*H280,2)</f>
        <v>0</v>
      </c>
      <c r="K280" s="177" t="s">
        <v>138</v>
      </c>
      <c r="L280" s="41"/>
      <c r="M280" s="182" t="s">
        <v>19</v>
      </c>
      <c r="N280" s="183" t="s">
        <v>45</v>
      </c>
      <c r="O280" s="66"/>
      <c r="P280" s="184">
        <f>O280*H280</f>
        <v>0</v>
      </c>
      <c r="Q280" s="184">
        <v>0</v>
      </c>
      <c r="R280" s="184">
        <f>Q280*H280</f>
        <v>0</v>
      </c>
      <c r="S280" s="184">
        <v>0</v>
      </c>
      <c r="T280" s="185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86" t="s">
        <v>139</v>
      </c>
      <c r="AT280" s="186" t="s">
        <v>134</v>
      </c>
      <c r="AU280" s="186" t="s">
        <v>84</v>
      </c>
      <c r="AY280" s="19" t="s">
        <v>132</v>
      </c>
      <c r="BE280" s="187">
        <f>IF(N280="základní",J280,0)</f>
        <v>0</v>
      </c>
      <c r="BF280" s="187">
        <f>IF(N280="snížená",J280,0)</f>
        <v>0</v>
      </c>
      <c r="BG280" s="187">
        <f>IF(N280="zákl. přenesená",J280,0)</f>
        <v>0</v>
      </c>
      <c r="BH280" s="187">
        <f>IF(N280="sníž. přenesená",J280,0)</f>
        <v>0</v>
      </c>
      <c r="BI280" s="187">
        <f>IF(N280="nulová",J280,0)</f>
        <v>0</v>
      </c>
      <c r="BJ280" s="19" t="s">
        <v>82</v>
      </c>
      <c r="BK280" s="187">
        <f>ROUND(I280*H280,2)</f>
        <v>0</v>
      </c>
      <c r="BL280" s="19" t="s">
        <v>139</v>
      </c>
      <c r="BM280" s="186" t="s">
        <v>328</v>
      </c>
    </row>
    <row r="281" spans="1:65" s="2" customFormat="1" ht="19.5">
      <c r="A281" s="36"/>
      <c r="B281" s="37"/>
      <c r="C281" s="38"/>
      <c r="D281" s="188" t="s">
        <v>141</v>
      </c>
      <c r="E281" s="38"/>
      <c r="F281" s="189" t="s">
        <v>327</v>
      </c>
      <c r="G281" s="38"/>
      <c r="H281" s="38"/>
      <c r="I281" s="190"/>
      <c r="J281" s="38"/>
      <c r="K281" s="38"/>
      <c r="L281" s="41"/>
      <c r="M281" s="191"/>
      <c r="N281" s="192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9" t="s">
        <v>141</v>
      </c>
      <c r="AU281" s="19" t="s">
        <v>84</v>
      </c>
    </row>
    <row r="282" spans="1:65" s="13" customFormat="1" ht="11.25">
      <c r="B282" s="193"/>
      <c r="C282" s="194"/>
      <c r="D282" s="188" t="s">
        <v>142</v>
      </c>
      <c r="E282" s="195" t="s">
        <v>19</v>
      </c>
      <c r="F282" s="196" t="s">
        <v>187</v>
      </c>
      <c r="G282" s="194"/>
      <c r="H282" s="195" t="s">
        <v>19</v>
      </c>
      <c r="I282" s="197"/>
      <c r="J282" s="194"/>
      <c r="K282" s="194"/>
      <c r="L282" s="198"/>
      <c r="M282" s="199"/>
      <c r="N282" s="200"/>
      <c r="O282" s="200"/>
      <c r="P282" s="200"/>
      <c r="Q282" s="200"/>
      <c r="R282" s="200"/>
      <c r="S282" s="200"/>
      <c r="T282" s="201"/>
      <c r="AT282" s="202" t="s">
        <v>142</v>
      </c>
      <c r="AU282" s="202" t="s">
        <v>84</v>
      </c>
      <c r="AV282" s="13" t="s">
        <v>82</v>
      </c>
      <c r="AW282" s="13" t="s">
        <v>35</v>
      </c>
      <c r="AX282" s="13" t="s">
        <v>74</v>
      </c>
      <c r="AY282" s="202" t="s">
        <v>132</v>
      </c>
    </row>
    <row r="283" spans="1:65" s="14" customFormat="1" ht="11.25">
      <c r="B283" s="203"/>
      <c r="C283" s="204"/>
      <c r="D283" s="188" t="s">
        <v>142</v>
      </c>
      <c r="E283" s="205" t="s">
        <v>19</v>
      </c>
      <c r="F283" s="206" t="s">
        <v>329</v>
      </c>
      <c r="G283" s="204"/>
      <c r="H283" s="207">
        <v>250.04</v>
      </c>
      <c r="I283" s="208"/>
      <c r="J283" s="204"/>
      <c r="K283" s="204"/>
      <c r="L283" s="209"/>
      <c r="M283" s="210"/>
      <c r="N283" s="211"/>
      <c r="O283" s="211"/>
      <c r="P283" s="211"/>
      <c r="Q283" s="211"/>
      <c r="R283" s="211"/>
      <c r="S283" s="211"/>
      <c r="T283" s="212"/>
      <c r="AT283" s="213" t="s">
        <v>142</v>
      </c>
      <c r="AU283" s="213" t="s">
        <v>84</v>
      </c>
      <c r="AV283" s="14" t="s">
        <v>84</v>
      </c>
      <c r="AW283" s="14" t="s">
        <v>35</v>
      </c>
      <c r="AX283" s="14" t="s">
        <v>74</v>
      </c>
      <c r="AY283" s="213" t="s">
        <v>132</v>
      </c>
    </row>
    <row r="284" spans="1:65" s="14" customFormat="1" ht="11.25">
      <c r="B284" s="203"/>
      <c r="C284" s="204"/>
      <c r="D284" s="188" t="s">
        <v>142</v>
      </c>
      <c r="E284" s="205" t="s">
        <v>19</v>
      </c>
      <c r="F284" s="206" t="s">
        <v>330</v>
      </c>
      <c r="G284" s="204"/>
      <c r="H284" s="207">
        <v>83.61</v>
      </c>
      <c r="I284" s="208"/>
      <c r="J284" s="204"/>
      <c r="K284" s="204"/>
      <c r="L284" s="209"/>
      <c r="M284" s="210"/>
      <c r="N284" s="211"/>
      <c r="O284" s="211"/>
      <c r="P284" s="211"/>
      <c r="Q284" s="211"/>
      <c r="R284" s="211"/>
      <c r="S284" s="211"/>
      <c r="T284" s="212"/>
      <c r="AT284" s="213" t="s">
        <v>142</v>
      </c>
      <c r="AU284" s="213" t="s">
        <v>84</v>
      </c>
      <c r="AV284" s="14" t="s">
        <v>84</v>
      </c>
      <c r="AW284" s="14" t="s">
        <v>35</v>
      </c>
      <c r="AX284" s="14" t="s">
        <v>74</v>
      </c>
      <c r="AY284" s="213" t="s">
        <v>132</v>
      </c>
    </row>
    <row r="285" spans="1:65" s="16" customFormat="1" ht="11.25">
      <c r="B285" s="225"/>
      <c r="C285" s="226"/>
      <c r="D285" s="188" t="s">
        <v>142</v>
      </c>
      <c r="E285" s="227" t="s">
        <v>19</v>
      </c>
      <c r="F285" s="228" t="s">
        <v>195</v>
      </c>
      <c r="G285" s="226"/>
      <c r="H285" s="229">
        <v>333.65</v>
      </c>
      <c r="I285" s="230"/>
      <c r="J285" s="226"/>
      <c r="K285" s="226"/>
      <c r="L285" s="231"/>
      <c r="M285" s="232"/>
      <c r="N285" s="233"/>
      <c r="O285" s="233"/>
      <c r="P285" s="233"/>
      <c r="Q285" s="233"/>
      <c r="R285" s="233"/>
      <c r="S285" s="233"/>
      <c r="T285" s="234"/>
      <c r="AT285" s="235" t="s">
        <v>142</v>
      </c>
      <c r="AU285" s="235" t="s">
        <v>84</v>
      </c>
      <c r="AV285" s="16" t="s">
        <v>153</v>
      </c>
      <c r="AW285" s="16" t="s">
        <v>35</v>
      </c>
      <c r="AX285" s="16" t="s">
        <v>74</v>
      </c>
      <c r="AY285" s="235" t="s">
        <v>132</v>
      </c>
    </row>
    <row r="286" spans="1:65" s="13" customFormat="1" ht="11.25">
      <c r="B286" s="193"/>
      <c r="C286" s="194"/>
      <c r="D286" s="188" t="s">
        <v>142</v>
      </c>
      <c r="E286" s="195" t="s">
        <v>19</v>
      </c>
      <c r="F286" s="196" t="s">
        <v>190</v>
      </c>
      <c r="G286" s="194"/>
      <c r="H286" s="195" t="s">
        <v>19</v>
      </c>
      <c r="I286" s="197"/>
      <c r="J286" s="194"/>
      <c r="K286" s="194"/>
      <c r="L286" s="198"/>
      <c r="M286" s="199"/>
      <c r="N286" s="200"/>
      <c r="O286" s="200"/>
      <c r="P286" s="200"/>
      <c r="Q286" s="200"/>
      <c r="R286" s="200"/>
      <c r="S286" s="200"/>
      <c r="T286" s="201"/>
      <c r="AT286" s="202" t="s">
        <v>142</v>
      </c>
      <c r="AU286" s="202" t="s">
        <v>84</v>
      </c>
      <c r="AV286" s="13" t="s">
        <v>82</v>
      </c>
      <c r="AW286" s="13" t="s">
        <v>35</v>
      </c>
      <c r="AX286" s="13" t="s">
        <v>74</v>
      </c>
      <c r="AY286" s="202" t="s">
        <v>132</v>
      </c>
    </row>
    <row r="287" spans="1:65" s="14" customFormat="1" ht="11.25">
      <c r="B287" s="203"/>
      <c r="C287" s="204"/>
      <c r="D287" s="188" t="s">
        <v>142</v>
      </c>
      <c r="E287" s="205" t="s">
        <v>19</v>
      </c>
      <c r="F287" s="206" t="s">
        <v>290</v>
      </c>
      <c r="G287" s="204"/>
      <c r="H287" s="207">
        <v>82.643000000000001</v>
      </c>
      <c r="I287" s="208"/>
      <c r="J287" s="204"/>
      <c r="K287" s="204"/>
      <c r="L287" s="209"/>
      <c r="M287" s="210"/>
      <c r="N287" s="211"/>
      <c r="O287" s="211"/>
      <c r="P287" s="211"/>
      <c r="Q287" s="211"/>
      <c r="R287" s="211"/>
      <c r="S287" s="211"/>
      <c r="T287" s="212"/>
      <c r="AT287" s="213" t="s">
        <v>142</v>
      </c>
      <c r="AU287" s="213" t="s">
        <v>84</v>
      </c>
      <c r="AV287" s="14" t="s">
        <v>84</v>
      </c>
      <c r="AW287" s="14" t="s">
        <v>35</v>
      </c>
      <c r="AX287" s="14" t="s">
        <v>74</v>
      </c>
      <c r="AY287" s="213" t="s">
        <v>132</v>
      </c>
    </row>
    <row r="288" spans="1:65" s="16" customFormat="1" ht="11.25">
      <c r="B288" s="225"/>
      <c r="C288" s="226"/>
      <c r="D288" s="188" t="s">
        <v>142</v>
      </c>
      <c r="E288" s="227" t="s">
        <v>19</v>
      </c>
      <c r="F288" s="228" t="s">
        <v>195</v>
      </c>
      <c r="G288" s="226"/>
      <c r="H288" s="229">
        <v>82.643000000000001</v>
      </c>
      <c r="I288" s="230"/>
      <c r="J288" s="226"/>
      <c r="K288" s="226"/>
      <c r="L288" s="231"/>
      <c r="M288" s="232"/>
      <c r="N288" s="233"/>
      <c r="O288" s="233"/>
      <c r="P288" s="233"/>
      <c r="Q288" s="233"/>
      <c r="R288" s="233"/>
      <c r="S288" s="233"/>
      <c r="T288" s="234"/>
      <c r="AT288" s="235" t="s">
        <v>142</v>
      </c>
      <c r="AU288" s="235" t="s">
        <v>84</v>
      </c>
      <c r="AV288" s="16" t="s">
        <v>153</v>
      </c>
      <c r="AW288" s="16" t="s">
        <v>35</v>
      </c>
      <c r="AX288" s="16" t="s">
        <v>74</v>
      </c>
      <c r="AY288" s="235" t="s">
        <v>132</v>
      </c>
    </row>
    <row r="289" spans="1:65" s="13" customFormat="1" ht="11.25">
      <c r="B289" s="193"/>
      <c r="C289" s="194"/>
      <c r="D289" s="188" t="s">
        <v>142</v>
      </c>
      <c r="E289" s="195" t="s">
        <v>19</v>
      </c>
      <c r="F289" s="196" t="s">
        <v>151</v>
      </c>
      <c r="G289" s="194"/>
      <c r="H289" s="195" t="s">
        <v>19</v>
      </c>
      <c r="I289" s="197"/>
      <c r="J289" s="194"/>
      <c r="K289" s="194"/>
      <c r="L289" s="198"/>
      <c r="M289" s="199"/>
      <c r="N289" s="200"/>
      <c r="O289" s="200"/>
      <c r="P289" s="200"/>
      <c r="Q289" s="200"/>
      <c r="R289" s="200"/>
      <c r="S289" s="200"/>
      <c r="T289" s="201"/>
      <c r="AT289" s="202" t="s">
        <v>142</v>
      </c>
      <c r="AU289" s="202" t="s">
        <v>84</v>
      </c>
      <c r="AV289" s="13" t="s">
        <v>82</v>
      </c>
      <c r="AW289" s="13" t="s">
        <v>35</v>
      </c>
      <c r="AX289" s="13" t="s">
        <v>74</v>
      </c>
      <c r="AY289" s="202" t="s">
        <v>132</v>
      </c>
    </row>
    <row r="290" spans="1:65" s="14" customFormat="1" ht="11.25">
      <c r="B290" s="203"/>
      <c r="C290" s="204"/>
      <c r="D290" s="188" t="s">
        <v>142</v>
      </c>
      <c r="E290" s="205" t="s">
        <v>19</v>
      </c>
      <c r="F290" s="206" t="s">
        <v>152</v>
      </c>
      <c r="G290" s="204"/>
      <c r="H290" s="207">
        <v>81.599999999999994</v>
      </c>
      <c r="I290" s="208"/>
      <c r="J290" s="204"/>
      <c r="K290" s="204"/>
      <c r="L290" s="209"/>
      <c r="M290" s="210"/>
      <c r="N290" s="211"/>
      <c r="O290" s="211"/>
      <c r="P290" s="211"/>
      <c r="Q290" s="211"/>
      <c r="R290" s="211"/>
      <c r="S290" s="211"/>
      <c r="T290" s="212"/>
      <c r="AT290" s="213" t="s">
        <v>142</v>
      </c>
      <c r="AU290" s="213" t="s">
        <v>84</v>
      </c>
      <c r="AV290" s="14" t="s">
        <v>84</v>
      </c>
      <c r="AW290" s="14" t="s">
        <v>35</v>
      </c>
      <c r="AX290" s="14" t="s">
        <v>74</v>
      </c>
      <c r="AY290" s="213" t="s">
        <v>132</v>
      </c>
    </row>
    <row r="291" spans="1:65" s="16" customFormat="1" ht="11.25">
      <c r="B291" s="225"/>
      <c r="C291" s="226"/>
      <c r="D291" s="188" t="s">
        <v>142</v>
      </c>
      <c r="E291" s="227" t="s">
        <v>19</v>
      </c>
      <c r="F291" s="228" t="s">
        <v>195</v>
      </c>
      <c r="G291" s="226"/>
      <c r="H291" s="229">
        <v>81.599999999999994</v>
      </c>
      <c r="I291" s="230"/>
      <c r="J291" s="226"/>
      <c r="K291" s="226"/>
      <c r="L291" s="231"/>
      <c r="M291" s="232"/>
      <c r="N291" s="233"/>
      <c r="O291" s="233"/>
      <c r="P291" s="233"/>
      <c r="Q291" s="233"/>
      <c r="R291" s="233"/>
      <c r="S291" s="233"/>
      <c r="T291" s="234"/>
      <c r="AT291" s="235" t="s">
        <v>142</v>
      </c>
      <c r="AU291" s="235" t="s">
        <v>84</v>
      </c>
      <c r="AV291" s="16" t="s">
        <v>153</v>
      </c>
      <c r="AW291" s="16" t="s">
        <v>35</v>
      </c>
      <c r="AX291" s="16" t="s">
        <v>74</v>
      </c>
      <c r="AY291" s="235" t="s">
        <v>132</v>
      </c>
    </row>
    <row r="292" spans="1:65" s="13" customFormat="1" ht="11.25">
      <c r="B292" s="193"/>
      <c r="C292" s="194"/>
      <c r="D292" s="188" t="s">
        <v>142</v>
      </c>
      <c r="E292" s="195" t="s">
        <v>19</v>
      </c>
      <c r="F292" s="196" t="s">
        <v>193</v>
      </c>
      <c r="G292" s="194"/>
      <c r="H292" s="195" t="s">
        <v>19</v>
      </c>
      <c r="I292" s="197"/>
      <c r="J292" s="194"/>
      <c r="K292" s="194"/>
      <c r="L292" s="198"/>
      <c r="M292" s="199"/>
      <c r="N292" s="200"/>
      <c r="O292" s="200"/>
      <c r="P292" s="200"/>
      <c r="Q292" s="200"/>
      <c r="R292" s="200"/>
      <c r="S292" s="200"/>
      <c r="T292" s="201"/>
      <c r="AT292" s="202" t="s">
        <v>142</v>
      </c>
      <c r="AU292" s="202" t="s">
        <v>84</v>
      </c>
      <c r="AV292" s="13" t="s">
        <v>82</v>
      </c>
      <c r="AW292" s="13" t="s">
        <v>35</v>
      </c>
      <c r="AX292" s="13" t="s">
        <v>74</v>
      </c>
      <c r="AY292" s="202" t="s">
        <v>132</v>
      </c>
    </row>
    <row r="293" spans="1:65" s="14" customFormat="1" ht="11.25">
      <c r="B293" s="203"/>
      <c r="C293" s="204"/>
      <c r="D293" s="188" t="s">
        <v>142</v>
      </c>
      <c r="E293" s="205" t="s">
        <v>19</v>
      </c>
      <c r="F293" s="206" t="s">
        <v>291</v>
      </c>
      <c r="G293" s="204"/>
      <c r="H293" s="207">
        <v>67.55</v>
      </c>
      <c r="I293" s="208"/>
      <c r="J293" s="204"/>
      <c r="K293" s="204"/>
      <c r="L293" s="209"/>
      <c r="M293" s="210"/>
      <c r="N293" s="211"/>
      <c r="O293" s="211"/>
      <c r="P293" s="211"/>
      <c r="Q293" s="211"/>
      <c r="R293" s="211"/>
      <c r="S293" s="211"/>
      <c r="T293" s="212"/>
      <c r="AT293" s="213" t="s">
        <v>142</v>
      </c>
      <c r="AU293" s="213" t="s">
        <v>84</v>
      </c>
      <c r="AV293" s="14" t="s">
        <v>84</v>
      </c>
      <c r="AW293" s="14" t="s">
        <v>35</v>
      </c>
      <c r="AX293" s="14" t="s">
        <v>74</v>
      </c>
      <c r="AY293" s="213" t="s">
        <v>132</v>
      </c>
    </row>
    <row r="294" spans="1:65" s="16" customFormat="1" ht="11.25">
      <c r="B294" s="225"/>
      <c r="C294" s="226"/>
      <c r="D294" s="188" t="s">
        <v>142</v>
      </c>
      <c r="E294" s="227" t="s">
        <v>19</v>
      </c>
      <c r="F294" s="228" t="s">
        <v>195</v>
      </c>
      <c r="G294" s="226"/>
      <c r="H294" s="229">
        <v>67.55</v>
      </c>
      <c r="I294" s="230"/>
      <c r="J294" s="226"/>
      <c r="K294" s="226"/>
      <c r="L294" s="231"/>
      <c r="M294" s="232"/>
      <c r="N294" s="233"/>
      <c r="O294" s="233"/>
      <c r="P294" s="233"/>
      <c r="Q294" s="233"/>
      <c r="R294" s="233"/>
      <c r="S294" s="233"/>
      <c r="T294" s="234"/>
      <c r="AT294" s="235" t="s">
        <v>142</v>
      </c>
      <c r="AU294" s="235" t="s">
        <v>84</v>
      </c>
      <c r="AV294" s="16" t="s">
        <v>153</v>
      </c>
      <c r="AW294" s="16" t="s">
        <v>35</v>
      </c>
      <c r="AX294" s="16" t="s">
        <v>74</v>
      </c>
      <c r="AY294" s="235" t="s">
        <v>132</v>
      </c>
    </row>
    <row r="295" spans="1:65" s="15" customFormat="1" ht="11.25">
      <c r="B295" s="214"/>
      <c r="C295" s="215"/>
      <c r="D295" s="188" t="s">
        <v>142</v>
      </c>
      <c r="E295" s="216" t="s">
        <v>19</v>
      </c>
      <c r="F295" s="217" t="s">
        <v>147</v>
      </c>
      <c r="G295" s="215"/>
      <c r="H295" s="218">
        <v>565.44299999999998</v>
      </c>
      <c r="I295" s="219"/>
      <c r="J295" s="215"/>
      <c r="K295" s="215"/>
      <c r="L295" s="220"/>
      <c r="M295" s="221"/>
      <c r="N295" s="222"/>
      <c r="O295" s="222"/>
      <c r="P295" s="222"/>
      <c r="Q295" s="222"/>
      <c r="R295" s="222"/>
      <c r="S295" s="222"/>
      <c r="T295" s="223"/>
      <c r="AT295" s="224" t="s">
        <v>142</v>
      </c>
      <c r="AU295" s="224" t="s">
        <v>84</v>
      </c>
      <c r="AV295" s="15" t="s">
        <v>139</v>
      </c>
      <c r="AW295" s="15" t="s">
        <v>35</v>
      </c>
      <c r="AX295" s="15" t="s">
        <v>82</v>
      </c>
      <c r="AY295" s="224" t="s">
        <v>132</v>
      </c>
    </row>
    <row r="296" spans="1:65" s="2" customFormat="1" ht="44.25" customHeight="1">
      <c r="A296" s="36"/>
      <c r="B296" s="37"/>
      <c r="C296" s="175" t="s">
        <v>331</v>
      </c>
      <c r="D296" s="175" t="s">
        <v>134</v>
      </c>
      <c r="E296" s="176" t="s">
        <v>332</v>
      </c>
      <c r="F296" s="177" t="s">
        <v>333</v>
      </c>
      <c r="G296" s="178" t="s">
        <v>137</v>
      </c>
      <c r="H296" s="179">
        <v>148.65299999999999</v>
      </c>
      <c r="I296" s="180"/>
      <c r="J296" s="181">
        <f>ROUND(I296*H296,2)</f>
        <v>0</v>
      </c>
      <c r="K296" s="177" t="s">
        <v>138</v>
      </c>
      <c r="L296" s="41"/>
      <c r="M296" s="182" t="s">
        <v>19</v>
      </c>
      <c r="N296" s="183" t="s">
        <v>45</v>
      </c>
      <c r="O296" s="66"/>
      <c r="P296" s="184">
        <f>O296*H296</f>
        <v>0</v>
      </c>
      <c r="Q296" s="184">
        <v>0</v>
      </c>
      <c r="R296" s="184">
        <f>Q296*H296</f>
        <v>0</v>
      </c>
      <c r="S296" s="184">
        <v>0</v>
      </c>
      <c r="T296" s="185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86" t="s">
        <v>139</v>
      </c>
      <c r="AT296" s="186" t="s">
        <v>134</v>
      </c>
      <c r="AU296" s="186" t="s">
        <v>84</v>
      </c>
      <c r="AY296" s="19" t="s">
        <v>132</v>
      </c>
      <c r="BE296" s="187">
        <f>IF(N296="základní",J296,0)</f>
        <v>0</v>
      </c>
      <c r="BF296" s="187">
        <f>IF(N296="snížená",J296,0)</f>
        <v>0</v>
      </c>
      <c r="BG296" s="187">
        <f>IF(N296="zákl. přenesená",J296,0)</f>
        <v>0</v>
      </c>
      <c r="BH296" s="187">
        <f>IF(N296="sníž. přenesená",J296,0)</f>
        <v>0</v>
      </c>
      <c r="BI296" s="187">
        <f>IF(N296="nulová",J296,0)</f>
        <v>0</v>
      </c>
      <c r="BJ296" s="19" t="s">
        <v>82</v>
      </c>
      <c r="BK296" s="187">
        <f>ROUND(I296*H296,2)</f>
        <v>0</v>
      </c>
      <c r="BL296" s="19" t="s">
        <v>139</v>
      </c>
      <c r="BM296" s="186" t="s">
        <v>334</v>
      </c>
    </row>
    <row r="297" spans="1:65" s="2" customFormat="1" ht="29.25">
      <c r="A297" s="36"/>
      <c r="B297" s="37"/>
      <c r="C297" s="38"/>
      <c r="D297" s="188" t="s">
        <v>141</v>
      </c>
      <c r="E297" s="38"/>
      <c r="F297" s="189" t="s">
        <v>333</v>
      </c>
      <c r="G297" s="38"/>
      <c r="H297" s="38"/>
      <c r="I297" s="190"/>
      <c r="J297" s="38"/>
      <c r="K297" s="38"/>
      <c r="L297" s="41"/>
      <c r="M297" s="191"/>
      <c r="N297" s="192"/>
      <c r="O297" s="66"/>
      <c r="P297" s="66"/>
      <c r="Q297" s="66"/>
      <c r="R297" s="66"/>
      <c r="S297" s="66"/>
      <c r="T297" s="67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T297" s="19" t="s">
        <v>141</v>
      </c>
      <c r="AU297" s="19" t="s">
        <v>84</v>
      </c>
    </row>
    <row r="298" spans="1:65" s="13" customFormat="1" ht="11.25">
      <c r="B298" s="193"/>
      <c r="C298" s="194"/>
      <c r="D298" s="188" t="s">
        <v>142</v>
      </c>
      <c r="E298" s="195" t="s">
        <v>19</v>
      </c>
      <c r="F298" s="196" t="s">
        <v>151</v>
      </c>
      <c r="G298" s="194"/>
      <c r="H298" s="195" t="s">
        <v>19</v>
      </c>
      <c r="I298" s="197"/>
      <c r="J298" s="194"/>
      <c r="K298" s="194"/>
      <c r="L298" s="198"/>
      <c r="M298" s="199"/>
      <c r="N298" s="200"/>
      <c r="O298" s="200"/>
      <c r="P298" s="200"/>
      <c r="Q298" s="200"/>
      <c r="R298" s="200"/>
      <c r="S298" s="200"/>
      <c r="T298" s="201"/>
      <c r="AT298" s="202" t="s">
        <v>142</v>
      </c>
      <c r="AU298" s="202" t="s">
        <v>84</v>
      </c>
      <c r="AV298" s="13" t="s">
        <v>82</v>
      </c>
      <c r="AW298" s="13" t="s">
        <v>35</v>
      </c>
      <c r="AX298" s="13" t="s">
        <v>74</v>
      </c>
      <c r="AY298" s="202" t="s">
        <v>132</v>
      </c>
    </row>
    <row r="299" spans="1:65" s="14" customFormat="1" ht="11.25">
      <c r="B299" s="203"/>
      <c r="C299" s="204"/>
      <c r="D299" s="188" t="s">
        <v>142</v>
      </c>
      <c r="E299" s="205" t="s">
        <v>19</v>
      </c>
      <c r="F299" s="206" t="s">
        <v>152</v>
      </c>
      <c r="G299" s="204"/>
      <c r="H299" s="207">
        <v>81.599999999999994</v>
      </c>
      <c r="I299" s="208"/>
      <c r="J299" s="204"/>
      <c r="K299" s="204"/>
      <c r="L299" s="209"/>
      <c r="M299" s="210"/>
      <c r="N299" s="211"/>
      <c r="O299" s="211"/>
      <c r="P299" s="211"/>
      <c r="Q299" s="211"/>
      <c r="R299" s="211"/>
      <c r="S299" s="211"/>
      <c r="T299" s="212"/>
      <c r="AT299" s="213" t="s">
        <v>142</v>
      </c>
      <c r="AU299" s="213" t="s">
        <v>84</v>
      </c>
      <c r="AV299" s="14" t="s">
        <v>84</v>
      </c>
      <c r="AW299" s="14" t="s">
        <v>35</v>
      </c>
      <c r="AX299" s="14" t="s">
        <v>74</v>
      </c>
      <c r="AY299" s="213" t="s">
        <v>132</v>
      </c>
    </row>
    <row r="300" spans="1:65" s="16" customFormat="1" ht="11.25">
      <c r="B300" s="225"/>
      <c r="C300" s="226"/>
      <c r="D300" s="188" t="s">
        <v>142</v>
      </c>
      <c r="E300" s="227" t="s">
        <v>19</v>
      </c>
      <c r="F300" s="228" t="s">
        <v>195</v>
      </c>
      <c r="G300" s="226"/>
      <c r="H300" s="229">
        <v>81.599999999999994</v>
      </c>
      <c r="I300" s="230"/>
      <c r="J300" s="226"/>
      <c r="K300" s="226"/>
      <c r="L300" s="231"/>
      <c r="M300" s="232"/>
      <c r="N300" s="233"/>
      <c r="O300" s="233"/>
      <c r="P300" s="233"/>
      <c r="Q300" s="233"/>
      <c r="R300" s="233"/>
      <c r="S300" s="233"/>
      <c r="T300" s="234"/>
      <c r="AT300" s="235" t="s">
        <v>142</v>
      </c>
      <c r="AU300" s="235" t="s">
        <v>84</v>
      </c>
      <c r="AV300" s="16" t="s">
        <v>153</v>
      </c>
      <c r="AW300" s="16" t="s">
        <v>35</v>
      </c>
      <c r="AX300" s="16" t="s">
        <v>74</v>
      </c>
      <c r="AY300" s="235" t="s">
        <v>132</v>
      </c>
    </row>
    <row r="301" spans="1:65" s="13" customFormat="1" ht="11.25">
      <c r="B301" s="193"/>
      <c r="C301" s="194"/>
      <c r="D301" s="188" t="s">
        <v>142</v>
      </c>
      <c r="E301" s="195" t="s">
        <v>19</v>
      </c>
      <c r="F301" s="196" t="s">
        <v>160</v>
      </c>
      <c r="G301" s="194"/>
      <c r="H301" s="195" t="s">
        <v>19</v>
      </c>
      <c r="I301" s="197"/>
      <c r="J301" s="194"/>
      <c r="K301" s="194"/>
      <c r="L301" s="198"/>
      <c r="M301" s="199"/>
      <c r="N301" s="200"/>
      <c r="O301" s="200"/>
      <c r="P301" s="200"/>
      <c r="Q301" s="200"/>
      <c r="R301" s="200"/>
      <c r="S301" s="200"/>
      <c r="T301" s="201"/>
      <c r="AT301" s="202" t="s">
        <v>142</v>
      </c>
      <c r="AU301" s="202" t="s">
        <v>84</v>
      </c>
      <c r="AV301" s="13" t="s">
        <v>82</v>
      </c>
      <c r="AW301" s="13" t="s">
        <v>35</v>
      </c>
      <c r="AX301" s="13" t="s">
        <v>74</v>
      </c>
      <c r="AY301" s="202" t="s">
        <v>132</v>
      </c>
    </row>
    <row r="302" spans="1:65" s="14" customFormat="1" ht="11.25">
      <c r="B302" s="203"/>
      <c r="C302" s="204"/>
      <c r="D302" s="188" t="s">
        <v>142</v>
      </c>
      <c r="E302" s="205" t="s">
        <v>19</v>
      </c>
      <c r="F302" s="206" t="s">
        <v>169</v>
      </c>
      <c r="G302" s="204"/>
      <c r="H302" s="207">
        <v>13.57</v>
      </c>
      <c r="I302" s="208"/>
      <c r="J302" s="204"/>
      <c r="K302" s="204"/>
      <c r="L302" s="209"/>
      <c r="M302" s="210"/>
      <c r="N302" s="211"/>
      <c r="O302" s="211"/>
      <c r="P302" s="211"/>
      <c r="Q302" s="211"/>
      <c r="R302" s="211"/>
      <c r="S302" s="211"/>
      <c r="T302" s="212"/>
      <c r="AT302" s="213" t="s">
        <v>142</v>
      </c>
      <c r="AU302" s="213" t="s">
        <v>84</v>
      </c>
      <c r="AV302" s="14" t="s">
        <v>84</v>
      </c>
      <c r="AW302" s="14" t="s">
        <v>35</v>
      </c>
      <c r="AX302" s="14" t="s">
        <v>74</v>
      </c>
      <c r="AY302" s="213" t="s">
        <v>132</v>
      </c>
    </row>
    <row r="303" spans="1:65" s="14" customFormat="1" ht="11.25">
      <c r="B303" s="203"/>
      <c r="C303" s="204"/>
      <c r="D303" s="188" t="s">
        <v>142</v>
      </c>
      <c r="E303" s="205" t="s">
        <v>19</v>
      </c>
      <c r="F303" s="206" t="s">
        <v>170</v>
      </c>
      <c r="G303" s="204"/>
      <c r="H303" s="207">
        <v>5.4749999999999996</v>
      </c>
      <c r="I303" s="208"/>
      <c r="J303" s="204"/>
      <c r="K303" s="204"/>
      <c r="L303" s="209"/>
      <c r="M303" s="210"/>
      <c r="N303" s="211"/>
      <c r="O303" s="211"/>
      <c r="P303" s="211"/>
      <c r="Q303" s="211"/>
      <c r="R303" s="211"/>
      <c r="S303" s="211"/>
      <c r="T303" s="212"/>
      <c r="AT303" s="213" t="s">
        <v>142</v>
      </c>
      <c r="AU303" s="213" t="s">
        <v>84</v>
      </c>
      <c r="AV303" s="14" t="s">
        <v>84</v>
      </c>
      <c r="AW303" s="14" t="s">
        <v>35</v>
      </c>
      <c r="AX303" s="14" t="s">
        <v>74</v>
      </c>
      <c r="AY303" s="213" t="s">
        <v>132</v>
      </c>
    </row>
    <row r="304" spans="1:65" s="14" customFormat="1" ht="11.25">
      <c r="B304" s="203"/>
      <c r="C304" s="204"/>
      <c r="D304" s="188" t="s">
        <v>142</v>
      </c>
      <c r="E304" s="205" t="s">
        <v>19</v>
      </c>
      <c r="F304" s="206" t="s">
        <v>171</v>
      </c>
      <c r="G304" s="204"/>
      <c r="H304" s="207">
        <v>22.763000000000002</v>
      </c>
      <c r="I304" s="208"/>
      <c r="J304" s="204"/>
      <c r="K304" s="204"/>
      <c r="L304" s="209"/>
      <c r="M304" s="210"/>
      <c r="N304" s="211"/>
      <c r="O304" s="211"/>
      <c r="P304" s="211"/>
      <c r="Q304" s="211"/>
      <c r="R304" s="211"/>
      <c r="S304" s="211"/>
      <c r="T304" s="212"/>
      <c r="AT304" s="213" t="s">
        <v>142</v>
      </c>
      <c r="AU304" s="213" t="s">
        <v>84</v>
      </c>
      <c r="AV304" s="14" t="s">
        <v>84</v>
      </c>
      <c r="AW304" s="14" t="s">
        <v>35</v>
      </c>
      <c r="AX304" s="14" t="s">
        <v>74</v>
      </c>
      <c r="AY304" s="213" t="s">
        <v>132</v>
      </c>
    </row>
    <row r="305" spans="1:65" s="14" customFormat="1" ht="11.25">
      <c r="B305" s="203"/>
      <c r="C305" s="204"/>
      <c r="D305" s="188" t="s">
        <v>142</v>
      </c>
      <c r="E305" s="205" t="s">
        <v>19</v>
      </c>
      <c r="F305" s="206" t="s">
        <v>172</v>
      </c>
      <c r="G305" s="204"/>
      <c r="H305" s="207">
        <v>25.245000000000001</v>
      </c>
      <c r="I305" s="208"/>
      <c r="J305" s="204"/>
      <c r="K305" s="204"/>
      <c r="L305" s="209"/>
      <c r="M305" s="210"/>
      <c r="N305" s="211"/>
      <c r="O305" s="211"/>
      <c r="P305" s="211"/>
      <c r="Q305" s="211"/>
      <c r="R305" s="211"/>
      <c r="S305" s="211"/>
      <c r="T305" s="212"/>
      <c r="AT305" s="213" t="s">
        <v>142</v>
      </c>
      <c r="AU305" s="213" t="s">
        <v>84</v>
      </c>
      <c r="AV305" s="14" t="s">
        <v>84</v>
      </c>
      <c r="AW305" s="14" t="s">
        <v>35</v>
      </c>
      <c r="AX305" s="14" t="s">
        <v>74</v>
      </c>
      <c r="AY305" s="213" t="s">
        <v>132</v>
      </c>
    </row>
    <row r="306" spans="1:65" s="16" customFormat="1" ht="11.25">
      <c r="B306" s="225"/>
      <c r="C306" s="226"/>
      <c r="D306" s="188" t="s">
        <v>142</v>
      </c>
      <c r="E306" s="227" t="s">
        <v>19</v>
      </c>
      <c r="F306" s="228" t="s">
        <v>195</v>
      </c>
      <c r="G306" s="226"/>
      <c r="H306" s="229">
        <v>67.053000000000011</v>
      </c>
      <c r="I306" s="230"/>
      <c r="J306" s="226"/>
      <c r="K306" s="226"/>
      <c r="L306" s="231"/>
      <c r="M306" s="232"/>
      <c r="N306" s="233"/>
      <c r="O306" s="233"/>
      <c r="P306" s="233"/>
      <c r="Q306" s="233"/>
      <c r="R306" s="233"/>
      <c r="S306" s="233"/>
      <c r="T306" s="234"/>
      <c r="AT306" s="235" t="s">
        <v>142</v>
      </c>
      <c r="AU306" s="235" t="s">
        <v>84</v>
      </c>
      <c r="AV306" s="16" t="s">
        <v>153</v>
      </c>
      <c r="AW306" s="16" t="s">
        <v>35</v>
      </c>
      <c r="AX306" s="16" t="s">
        <v>74</v>
      </c>
      <c r="AY306" s="235" t="s">
        <v>132</v>
      </c>
    </row>
    <row r="307" spans="1:65" s="15" customFormat="1" ht="11.25">
      <c r="B307" s="214"/>
      <c r="C307" s="215"/>
      <c r="D307" s="188" t="s">
        <v>142</v>
      </c>
      <c r="E307" s="216" t="s">
        <v>19</v>
      </c>
      <c r="F307" s="217" t="s">
        <v>147</v>
      </c>
      <c r="G307" s="215"/>
      <c r="H307" s="218">
        <v>148.65299999999999</v>
      </c>
      <c r="I307" s="219"/>
      <c r="J307" s="215"/>
      <c r="K307" s="215"/>
      <c r="L307" s="220"/>
      <c r="M307" s="221"/>
      <c r="N307" s="222"/>
      <c r="O307" s="222"/>
      <c r="P307" s="222"/>
      <c r="Q307" s="222"/>
      <c r="R307" s="222"/>
      <c r="S307" s="222"/>
      <c r="T307" s="223"/>
      <c r="AT307" s="224" t="s">
        <v>142</v>
      </c>
      <c r="AU307" s="224" t="s">
        <v>84</v>
      </c>
      <c r="AV307" s="15" t="s">
        <v>139</v>
      </c>
      <c r="AW307" s="15" t="s">
        <v>35</v>
      </c>
      <c r="AX307" s="15" t="s">
        <v>82</v>
      </c>
      <c r="AY307" s="224" t="s">
        <v>132</v>
      </c>
    </row>
    <row r="308" spans="1:65" s="2" customFormat="1" ht="37.9" customHeight="1">
      <c r="A308" s="36"/>
      <c r="B308" s="37"/>
      <c r="C308" s="175" t="s">
        <v>335</v>
      </c>
      <c r="D308" s="175" t="s">
        <v>134</v>
      </c>
      <c r="E308" s="176" t="s">
        <v>336</v>
      </c>
      <c r="F308" s="177" t="s">
        <v>337</v>
      </c>
      <c r="G308" s="178" t="s">
        <v>137</v>
      </c>
      <c r="H308" s="179">
        <v>81.599999999999994</v>
      </c>
      <c r="I308" s="180"/>
      <c r="J308" s="181">
        <f>ROUND(I308*H308,2)</f>
        <v>0</v>
      </c>
      <c r="K308" s="177" t="s">
        <v>138</v>
      </c>
      <c r="L308" s="41"/>
      <c r="M308" s="182" t="s">
        <v>19</v>
      </c>
      <c r="N308" s="183" t="s">
        <v>45</v>
      </c>
      <c r="O308" s="66"/>
      <c r="P308" s="184">
        <f>O308*H308</f>
        <v>0</v>
      </c>
      <c r="Q308" s="184">
        <v>0.2261592</v>
      </c>
      <c r="R308" s="184">
        <f>Q308*H308</f>
        <v>18.454590719999999</v>
      </c>
      <c r="S308" s="184">
        <v>0</v>
      </c>
      <c r="T308" s="185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86" t="s">
        <v>139</v>
      </c>
      <c r="AT308" s="186" t="s">
        <v>134</v>
      </c>
      <c r="AU308" s="186" t="s">
        <v>84</v>
      </c>
      <c r="AY308" s="19" t="s">
        <v>132</v>
      </c>
      <c r="BE308" s="187">
        <f>IF(N308="základní",J308,0)</f>
        <v>0</v>
      </c>
      <c r="BF308" s="187">
        <f>IF(N308="snížená",J308,0)</f>
        <v>0</v>
      </c>
      <c r="BG308" s="187">
        <f>IF(N308="zákl. přenesená",J308,0)</f>
        <v>0</v>
      </c>
      <c r="BH308" s="187">
        <f>IF(N308="sníž. přenesená",J308,0)</f>
        <v>0</v>
      </c>
      <c r="BI308" s="187">
        <f>IF(N308="nulová",J308,0)</f>
        <v>0</v>
      </c>
      <c r="BJ308" s="19" t="s">
        <v>82</v>
      </c>
      <c r="BK308" s="187">
        <f>ROUND(I308*H308,2)</f>
        <v>0</v>
      </c>
      <c r="BL308" s="19" t="s">
        <v>139</v>
      </c>
      <c r="BM308" s="186" t="s">
        <v>338</v>
      </c>
    </row>
    <row r="309" spans="1:65" s="2" customFormat="1" ht="29.25">
      <c r="A309" s="36"/>
      <c r="B309" s="37"/>
      <c r="C309" s="38"/>
      <c r="D309" s="188" t="s">
        <v>141</v>
      </c>
      <c r="E309" s="38"/>
      <c r="F309" s="189" t="s">
        <v>337</v>
      </c>
      <c r="G309" s="38"/>
      <c r="H309" s="38"/>
      <c r="I309" s="190"/>
      <c r="J309" s="38"/>
      <c r="K309" s="38"/>
      <c r="L309" s="41"/>
      <c r="M309" s="191"/>
      <c r="N309" s="192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141</v>
      </c>
      <c r="AU309" s="19" t="s">
        <v>84</v>
      </c>
    </row>
    <row r="310" spans="1:65" s="13" customFormat="1" ht="11.25">
      <c r="B310" s="193"/>
      <c r="C310" s="194"/>
      <c r="D310" s="188" t="s">
        <v>142</v>
      </c>
      <c r="E310" s="195" t="s">
        <v>19</v>
      </c>
      <c r="F310" s="196" t="s">
        <v>151</v>
      </c>
      <c r="G310" s="194"/>
      <c r="H310" s="195" t="s">
        <v>19</v>
      </c>
      <c r="I310" s="197"/>
      <c r="J310" s="194"/>
      <c r="K310" s="194"/>
      <c r="L310" s="198"/>
      <c r="M310" s="199"/>
      <c r="N310" s="200"/>
      <c r="O310" s="200"/>
      <c r="P310" s="200"/>
      <c r="Q310" s="200"/>
      <c r="R310" s="200"/>
      <c r="S310" s="200"/>
      <c r="T310" s="201"/>
      <c r="AT310" s="202" t="s">
        <v>142</v>
      </c>
      <c r="AU310" s="202" t="s">
        <v>84</v>
      </c>
      <c r="AV310" s="13" t="s">
        <v>82</v>
      </c>
      <c r="AW310" s="13" t="s">
        <v>35</v>
      </c>
      <c r="AX310" s="13" t="s">
        <v>74</v>
      </c>
      <c r="AY310" s="202" t="s">
        <v>132</v>
      </c>
    </row>
    <row r="311" spans="1:65" s="14" customFormat="1" ht="11.25">
      <c r="B311" s="203"/>
      <c r="C311" s="204"/>
      <c r="D311" s="188" t="s">
        <v>142</v>
      </c>
      <c r="E311" s="205" t="s">
        <v>19</v>
      </c>
      <c r="F311" s="206" t="s">
        <v>152</v>
      </c>
      <c r="G311" s="204"/>
      <c r="H311" s="207">
        <v>81.599999999999994</v>
      </c>
      <c r="I311" s="208"/>
      <c r="J311" s="204"/>
      <c r="K311" s="204"/>
      <c r="L311" s="209"/>
      <c r="M311" s="210"/>
      <c r="N311" s="211"/>
      <c r="O311" s="211"/>
      <c r="P311" s="211"/>
      <c r="Q311" s="211"/>
      <c r="R311" s="211"/>
      <c r="S311" s="211"/>
      <c r="T311" s="212"/>
      <c r="AT311" s="213" t="s">
        <v>142</v>
      </c>
      <c r="AU311" s="213" t="s">
        <v>84</v>
      </c>
      <c r="AV311" s="14" t="s">
        <v>84</v>
      </c>
      <c r="AW311" s="14" t="s">
        <v>35</v>
      </c>
      <c r="AX311" s="14" t="s">
        <v>74</v>
      </c>
      <c r="AY311" s="213" t="s">
        <v>132</v>
      </c>
    </row>
    <row r="312" spans="1:65" s="15" customFormat="1" ht="11.25">
      <c r="B312" s="214"/>
      <c r="C312" s="215"/>
      <c r="D312" s="188" t="s">
        <v>142</v>
      </c>
      <c r="E312" s="216" t="s">
        <v>19</v>
      </c>
      <c r="F312" s="217" t="s">
        <v>147</v>
      </c>
      <c r="G312" s="215"/>
      <c r="H312" s="218">
        <v>81.599999999999994</v>
      </c>
      <c r="I312" s="219"/>
      <c r="J312" s="215"/>
      <c r="K312" s="215"/>
      <c r="L312" s="220"/>
      <c r="M312" s="221"/>
      <c r="N312" s="222"/>
      <c r="O312" s="222"/>
      <c r="P312" s="222"/>
      <c r="Q312" s="222"/>
      <c r="R312" s="222"/>
      <c r="S312" s="222"/>
      <c r="T312" s="223"/>
      <c r="AT312" s="224" t="s">
        <v>142</v>
      </c>
      <c r="AU312" s="224" t="s">
        <v>84</v>
      </c>
      <c r="AV312" s="15" t="s">
        <v>139</v>
      </c>
      <c r="AW312" s="15" t="s">
        <v>35</v>
      </c>
      <c r="AX312" s="15" t="s">
        <v>82</v>
      </c>
      <c r="AY312" s="224" t="s">
        <v>132</v>
      </c>
    </row>
    <row r="313" spans="1:65" s="2" customFormat="1" ht="24.2" customHeight="1">
      <c r="A313" s="36"/>
      <c r="B313" s="37"/>
      <c r="C313" s="175" t="s">
        <v>339</v>
      </c>
      <c r="D313" s="175" t="s">
        <v>134</v>
      </c>
      <c r="E313" s="176" t="s">
        <v>340</v>
      </c>
      <c r="F313" s="177" t="s">
        <v>341</v>
      </c>
      <c r="G313" s="178" t="s">
        <v>137</v>
      </c>
      <c r="H313" s="179">
        <v>364.37299999999999</v>
      </c>
      <c r="I313" s="180"/>
      <c r="J313" s="181">
        <f>ROUND(I313*H313,2)</f>
        <v>0</v>
      </c>
      <c r="K313" s="177" t="s">
        <v>138</v>
      </c>
      <c r="L313" s="41"/>
      <c r="M313" s="182" t="s">
        <v>19</v>
      </c>
      <c r="N313" s="183" t="s">
        <v>45</v>
      </c>
      <c r="O313" s="66"/>
      <c r="P313" s="184">
        <f>O313*H313</f>
        <v>0</v>
      </c>
      <c r="Q313" s="184">
        <v>0</v>
      </c>
      <c r="R313" s="184">
        <f>Q313*H313</f>
        <v>0</v>
      </c>
      <c r="S313" s="184">
        <v>0</v>
      </c>
      <c r="T313" s="185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6" t="s">
        <v>139</v>
      </c>
      <c r="AT313" s="186" t="s">
        <v>134</v>
      </c>
      <c r="AU313" s="186" t="s">
        <v>84</v>
      </c>
      <c r="AY313" s="19" t="s">
        <v>132</v>
      </c>
      <c r="BE313" s="187">
        <f>IF(N313="základní",J313,0)</f>
        <v>0</v>
      </c>
      <c r="BF313" s="187">
        <f>IF(N313="snížená",J313,0)</f>
        <v>0</v>
      </c>
      <c r="BG313" s="187">
        <f>IF(N313="zákl. přenesená",J313,0)</f>
        <v>0</v>
      </c>
      <c r="BH313" s="187">
        <f>IF(N313="sníž. přenesená",J313,0)</f>
        <v>0</v>
      </c>
      <c r="BI313" s="187">
        <f>IF(N313="nulová",J313,0)</f>
        <v>0</v>
      </c>
      <c r="BJ313" s="19" t="s">
        <v>82</v>
      </c>
      <c r="BK313" s="187">
        <f>ROUND(I313*H313,2)</f>
        <v>0</v>
      </c>
      <c r="BL313" s="19" t="s">
        <v>139</v>
      </c>
      <c r="BM313" s="186" t="s">
        <v>342</v>
      </c>
    </row>
    <row r="314" spans="1:65" s="2" customFormat="1" ht="19.5">
      <c r="A314" s="36"/>
      <c r="B314" s="37"/>
      <c r="C314" s="38"/>
      <c r="D314" s="188" t="s">
        <v>141</v>
      </c>
      <c r="E314" s="38"/>
      <c r="F314" s="189" t="s">
        <v>341</v>
      </c>
      <c r="G314" s="38"/>
      <c r="H314" s="38"/>
      <c r="I314" s="190"/>
      <c r="J314" s="38"/>
      <c r="K314" s="38"/>
      <c r="L314" s="41"/>
      <c r="M314" s="191"/>
      <c r="N314" s="192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9" t="s">
        <v>141</v>
      </c>
      <c r="AU314" s="19" t="s">
        <v>84</v>
      </c>
    </row>
    <row r="315" spans="1:65" s="13" customFormat="1" ht="11.25">
      <c r="B315" s="193"/>
      <c r="C315" s="194"/>
      <c r="D315" s="188" t="s">
        <v>142</v>
      </c>
      <c r="E315" s="195" t="s">
        <v>19</v>
      </c>
      <c r="F315" s="196" t="s">
        <v>151</v>
      </c>
      <c r="G315" s="194"/>
      <c r="H315" s="195" t="s">
        <v>19</v>
      </c>
      <c r="I315" s="197"/>
      <c r="J315" s="194"/>
      <c r="K315" s="194"/>
      <c r="L315" s="198"/>
      <c r="M315" s="199"/>
      <c r="N315" s="200"/>
      <c r="O315" s="200"/>
      <c r="P315" s="200"/>
      <c r="Q315" s="200"/>
      <c r="R315" s="200"/>
      <c r="S315" s="200"/>
      <c r="T315" s="201"/>
      <c r="AT315" s="202" t="s">
        <v>142</v>
      </c>
      <c r="AU315" s="202" t="s">
        <v>84</v>
      </c>
      <c r="AV315" s="13" t="s">
        <v>82</v>
      </c>
      <c r="AW315" s="13" t="s">
        <v>35</v>
      </c>
      <c r="AX315" s="13" t="s">
        <v>74</v>
      </c>
      <c r="AY315" s="202" t="s">
        <v>132</v>
      </c>
    </row>
    <row r="316" spans="1:65" s="14" customFormat="1" ht="11.25">
      <c r="B316" s="203"/>
      <c r="C316" s="204"/>
      <c r="D316" s="188" t="s">
        <v>142</v>
      </c>
      <c r="E316" s="205" t="s">
        <v>19</v>
      </c>
      <c r="F316" s="206" t="s">
        <v>152</v>
      </c>
      <c r="G316" s="204"/>
      <c r="H316" s="207">
        <v>81.599999999999994</v>
      </c>
      <c r="I316" s="208"/>
      <c r="J316" s="204"/>
      <c r="K316" s="204"/>
      <c r="L316" s="209"/>
      <c r="M316" s="210"/>
      <c r="N316" s="211"/>
      <c r="O316" s="211"/>
      <c r="P316" s="211"/>
      <c r="Q316" s="211"/>
      <c r="R316" s="211"/>
      <c r="S316" s="211"/>
      <c r="T316" s="212"/>
      <c r="AT316" s="213" t="s">
        <v>142</v>
      </c>
      <c r="AU316" s="213" t="s">
        <v>84</v>
      </c>
      <c r="AV316" s="14" t="s">
        <v>84</v>
      </c>
      <c r="AW316" s="14" t="s">
        <v>35</v>
      </c>
      <c r="AX316" s="14" t="s">
        <v>74</v>
      </c>
      <c r="AY316" s="213" t="s">
        <v>132</v>
      </c>
    </row>
    <row r="317" spans="1:65" s="16" customFormat="1" ht="11.25">
      <c r="B317" s="225"/>
      <c r="C317" s="226"/>
      <c r="D317" s="188" t="s">
        <v>142</v>
      </c>
      <c r="E317" s="227" t="s">
        <v>19</v>
      </c>
      <c r="F317" s="228" t="s">
        <v>195</v>
      </c>
      <c r="G317" s="226"/>
      <c r="H317" s="229">
        <v>81.599999999999994</v>
      </c>
      <c r="I317" s="230"/>
      <c r="J317" s="226"/>
      <c r="K317" s="226"/>
      <c r="L317" s="231"/>
      <c r="M317" s="232"/>
      <c r="N317" s="233"/>
      <c r="O317" s="233"/>
      <c r="P317" s="233"/>
      <c r="Q317" s="233"/>
      <c r="R317" s="233"/>
      <c r="S317" s="233"/>
      <c r="T317" s="234"/>
      <c r="AT317" s="235" t="s">
        <v>142</v>
      </c>
      <c r="AU317" s="235" t="s">
        <v>84</v>
      </c>
      <c r="AV317" s="16" t="s">
        <v>153</v>
      </c>
      <c r="AW317" s="16" t="s">
        <v>35</v>
      </c>
      <c r="AX317" s="16" t="s">
        <v>74</v>
      </c>
      <c r="AY317" s="235" t="s">
        <v>132</v>
      </c>
    </row>
    <row r="318" spans="1:65" s="13" customFormat="1" ht="11.25">
      <c r="B318" s="193"/>
      <c r="C318" s="194"/>
      <c r="D318" s="188" t="s">
        <v>142</v>
      </c>
      <c r="E318" s="195" t="s">
        <v>19</v>
      </c>
      <c r="F318" s="196" t="s">
        <v>160</v>
      </c>
      <c r="G318" s="194"/>
      <c r="H318" s="195" t="s">
        <v>19</v>
      </c>
      <c r="I318" s="197"/>
      <c r="J318" s="194"/>
      <c r="K318" s="194"/>
      <c r="L318" s="198"/>
      <c r="M318" s="199"/>
      <c r="N318" s="200"/>
      <c r="O318" s="200"/>
      <c r="P318" s="200"/>
      <c r="Q318" s="200"/>
      <c r="R318" s="200"/>
      <c r="S318" s="200"/>
      <c r="T318" s="201"/>
      <c r="AT318" s="202" t="s">
        <v>142</v>
      </c>
      <c r="AU318" s="202" t="s">
        <v>84</v>
      </c>
      <c r="AV318" s="13" t="s">
        <v>82</v>
      </c>
      <c r="AW318" s="13" t="s">
        <v>35</v>
      </c>
      <c r="AX318" s="13" t="s">
        <v>74</v>
      </c>
      <c r="AY318" s="202" t="s">
        <v>132</v>
      </c>
    </row>
    <row r="319" spans="1:65" s="14" customFormat="1" ht="11.25">
      <c r="B319" s="203"/>
      <c r="C319" s="204"/>
      <c r="D319" s="188" t="s">
        <v>142</v>
      </c>
      <c r="E319" s="205" t="s">
        <v>19</v>
      </c>
      <c r="F319" s="206" t="s">
        <v>343</v>
      </c>
      <c r="G319" s="204"/>
      <c r="H319" s="207">
        <v>13.585000000000001</v>
      </c>
      <c r="I319" s="208"/>
      <c r="J319" s="204"/>
      <c r="K319" s="204"/>
      <c r="L319" s="209"/>
      <c r="M319" s="210"/>
      <c r="N319" s="211"/>
      <c r="O319" s="211"/>
      <c r="P319" s="211"/>
      <c r="Q319" s="211"/>
      <c r="R319" s="211"/>
      <c r="S319" s="211"/>
      <c r="T319" s="212"/>
      <c r="AT319" s="213" t="s">
        <v>142</v>
      </c>
      <c r="AU319" s="213" t="s">
        <v>84</v>
      </c>
      <c r="AV319" s="14" t="s">
        <v>84</v>
      </c>
      <c r="AW319" s="14" t="s">
        <v>35</v>
      </c>
      <c r="AX319" s="14" t="s">
        <v>74</v>
      </c>
      <c r="AY319" s="213" t="s">
        <v>132</v>
      </c>
    </row>
    <row r="320" spans="1:65" s="14" customFormat="1" ht="11.25">
      <c r="B320" s="203"/>
      <c r="C320" s="204"/>
      <c r="D320" s="188" t="s">
        <v>142</v>
      </c>
      <c r="E320" s="205" t="s">
        <v>19</v>
      </c>
      <c r="F320" s="206" t="s">
        <v>170</v>
      </c>
      <c r="G320" s="204"/>
      <c r="H320" s="207">
        <v>5.4749999999999996</v>
      </c>
      <c r="I320" s="208"/>
      <c r="J320" s="204"/>
      <c r="K320" s="204"/>
      <c r="L320" s="209"/>
      <c r="M320" s="210"/>
      <c r="N320" s="211"/>
      <c r="O320" s="211"/>
      <c r="P320" s="211"/>
      <c r="Q320" s="211"/>
      <c r="R320" s="211"/>
      <c r="S320" s="211"/>
      <c r="T320" s="212"/>
      <c r="AT320" s="213" t="s">
        <v>142</v>
      </c>
      <c r="AU320" s="213" t="s">
        <v>84</v>
      </c>
      <c r="AV320" s="14" t="s">
        <v>84</v>
      </c>
      <c r="AW320" s="14" t="s">
        <v>35</v>
      </c>
      <c r="AX320" s="14" t="s">
        <v>74</v>
      </c>
      <c r="AY320" s="213" t="s">
        <v>132</v>
      </c>
    </row>
    <row r="321" spans="1:65" s="14" customFormat="1" ht="11.25">
      <c r="B321" s="203"/>
      <c r="C321" s="204"/>
      <c r="D321" s="188" t="s">
        <v>142</v>
      </c>
      <c r="E321" s="205" t="s">
        <v>19</v>
      </c>
      <c r="F321" s="206" t="s">
        <v>171</v>
      </c>
      <c r="G321" s="204"/>
      <c r="H321" s="207">
        <v>22.763000000000002</v>
      </c>
      <c r="I321" s="208"/>
      <c r="J321" s="204"/>
      <c r="K321" s="204"/>
      <c r="L321" s="209"/>
      <c r="M321" s="210"/>
      <c r="N321" s="211"/>
      <c r="O321" s="211"/>
      <c r="P321" s="211"/>
      <c r="Q321" s="211"/>
      <c r="R321" s="211"/>
      <c r="S321" s="211"/>
      <c r="T321" s="212"/>
      <c r="AT321" s="213" t="s">
        <v>142</v>
      </c>
      <c r="AU321" s="213" t="s">
        <v>84</v>
      </c>
      <c r="AV321" s="14" t="s">
        <v>84</v>
      </c>
      <c r="AW321" s="14" t="s">
        <v>35</v>
      </c>
      <c r="AX321" s="14" t="s">
        <v>74</v>
      </c>
      <c r="AY321" s="213" t="s">
        <v>132</v>
      </c>
    </row>
    <row r="322" spans="1:65" s="14" customFormat="1" ht="11.25">
      <c r="B322" s="203"/>
      <c r="C322" s="204"/>
      <c r="D322" s="188" t="s">
        <v>142</v>
      </c>
      <c r="E322" s="205" t="s">
        <v>19</v>
      </c>
      <c r="F322" s="206" t="s">
        <v>172</v>
      </c>
      <c r="G322" s="204"/>
      <c r="H322" s="207">
        <v>25.245000000000001</v>
      </c>
      <c r="I322" s="208"/>
      <c r="J322" s="204"/>
      <c r="K322" s="204"/>
      <c r="L322" s="209"/>
      <c r="M322" s="210"/>
      <c r="N322" s="211"/>
      <c r="O322" s="211"/>
      <c r="P322" s="211"/>
      <c r="Q322" s="211"/>
      <c r="R322" s="211"/>
      <c r="S322" s="211"/>
      <c r="T322" s="212"/>
      <c r="AT322" s="213" t="s">
        <v>142</v>
      </c>
      <c r="AU322" s="213" t="s">
        <v>84</v>
      </c>
      <c r="AV322" s="14" t="s">
        <v>84</v>
      </c>
      <c r="AW322" s="14" t="s">
        <v>35</v>
      </c>
      <c r="AX322" s="14" t="s">
        <v>74</v>
      </c>
      <c r="AY322" s="213" t="s">
        <v>132</v>
      </c>
    </row>
    <row r="323" spans="1:65" s="16" customFormat="1" ht="11.25">
      <c r="B323" s="225"/>
      <c r="C323" s="226"/>
      <c r="D323" s="188" t="s">
        <v>142</v>
      </c>
      <c r="E323" s="227" t="s">
        <v>19</v>
      </c>
      <c r="F323" s="228" t="s">
        <v>195</v>
      </c>
      <c r="G323" s="226"/>
      <c r="H323" s="229">
        <v>67.068000000000012</v>
      </c>
      <c r="I323" s="230"/>
      <c r="J323" s="226"/>
      <c r="K323" s="226"/>
      <c r="L323" s="231"/>
      <c r="M323" s="232"/>
      <c r="N323" s="233"/>
      <c r="O323" s="233"/>
      <c r="P323" s="233"/>
      <c r="Q323" s="233"/>
      <c r="R323" s="233"/>
      <c r="S323" s="233"/>
      <c r="T323" s="234"/>
      <c r="AT323" s="235" t="s">
        <v>142</v>
      </c>
      <c r="AU323" s="235" t="s">
        <v>84</v>
      </c>
      <c r="AV323" s="16" t="s">
        <v>153</v>
      </c>
      <c r="AW323" s="16" t="s">
        <v>35</v>
      </c>
      <c r="AX323" s="16" t="s">
        <v>74</v>
      </c>
      <c r="AY323" s="235" t="s">
        <v>132</v>
      </c>
    </row>
    <row r="324" spans="1:65" s="13" customFormat="1" ht="11.25">
      <c r="B324" s="193"/>
      <c r="C324" s="194"/>
      <c r="D324" s="188" t="s">
        <v>142</v>
      </c>
      <c r="E324" s="195" t="s">
        <v>19</v>
      </c>
      <c r="F324" s="196" t="s">
        <v>151</v>
      </c>
      <c r="G324" s="194"/>
      <c r="H324" s="195" t="s">
        <v>19</v>
      </c>
      <c r="I324" s="197"/>
      <c r="J324" s="194"/>
      <c r="K324" s="194"/>
      <c r="L324" s="198"/>
      <c r="M324" s="199"/>
      <c r="N324" s="200"/>
      <c r="O324" s="200"/>
      <c r="P324" s="200"/>
      <c r="Q324" s="200"/>
      <c r="R324" s="200"/>
      <c r="S324" s="200"/>
      <c r="T324" s="201"/>
      <c r="AT324" s="202" t="s">
        <v>142</v>
      </c>
      <c r="AU324" s="202" t="s">
        <v>84</v>
      </c>
      <c r="AV324" s="13" t="s">
        <v>82</v>
      </c>
      <c r="AW324" s="13" t="s">
        <v>35</v>
      </c>
      <c r="AX324" s="13" t="s">
        <v>74</v>
      </c>
      <c r="AY324" s="202" t="s">
        <v>132</v>
      </c>
    </row>
    <row r="325" spans="1:65" s="14" customFormat="1" ht="11.25">
      <c r="B325" s="203"/>
      <c r="C325" s="204"/>
      <c r="D325" s="188" t="s">
        <v>142</v>
      </c>
      <c r="E325" s="205" t="s">
        <v>19</v>
      </c>
      <c r="F325" s="206" t="s">
        <v>152</v>
      </c>
      <c r="G325" s="204"/>
      <c r="H325" s="207">
        <v>81.599999999999994</v>
      </c>
      <c r="I325" s="208"/>
      <c r="J325" s="204"/>
      <c r="K325" s="204"/>
      <c r="L325" s="209"/>
      <c r="M325" s="210"/>
      <c r="N325" s="211"/>
      <c r="O325" s="211"/>
      <c r="P325" s="211"/>
      <c r="Q325" s="211"/>
      <c r="R325" s="211"/>
      <c r="S325" s="211"/>
      <c r="T325" s="212"/>
      <c r="AT325" s="213" t="s">
        <v>142</v>
      </c>
      <c r="AU325" s="213" t="s">
        <v>84</v>
      </c>
      <c r="AV325" s="14" t="s">
        <v>84</v>
      </c>
      <c r="AW325" s="14" t="s">
        <v>35</v>
      </c>
      <c r="AX325" s="14" t="s">
        <v>74</v>
      </c>
      <c r="AY325" s="213" t="s">
        <v>132</v>
      </c>
    </row>
    <row r="326" spans="1:65" s="16" customFormat="1" ht="11.25">
      <c r="B326" s="225"/>
      <c r="C326" s="226"/>
      <c r="D326" s="188" t="s">
        <v>142</v>
      </c>
      <c r="E326" s="227" t="s">
        <v>19</v>
      </c>
      <c r="F326" s="228" t="s">
        <v>195</v>
      </c>
      <c r="G326" s="226"/>
      <c r="H326" s="229">
        <v>81.599999999999994</v>
      </c>
      <c r="I326" s="230"/>
      <c r="J326" s="226"/>
      <c r="K326" s="226"/>
      <c r="L326" s="231"/>
      <c r="M326" s="232"/>
      <c r="N326" s="233"/>
      <c r="O326" s="233"/>
      <c r="P326" s="233"/>
      <c r="Q326" s="233"/>
      <c r="R326" s="233"/>
      <c r="S326" s="233"/>
      <c r="T326" s="234"/>
      <c r="AT326" s="235" t="s">
        <v>142</v>
      </c>
      <c r="AU326" s="235" t="s">
        <v>84</v>
      </c>
      <c r="AV326" s="16" t="s">
        <v>153</v>
      </c>
      <c r="AW326" s="16" t="s">
        <v>35</v>
      </c>
      <c r="AX326" s="16" t="s">
        <v>74</v>
      </c>
      <c r="AY326" s="235" t="s">
        <v>132</v>
      </c>
    </row>
    <row r="327" spans="1:65" s="13" customFormat="1" ht="11.25">
      <c r="B327" s="193"/>
      <c r="C327" s="194"/>
      <c r="D327" s="188" t="s">
        <v>142</v>
      </c>
      <c r="E327" s="195" t="s">
        <v>19</v>
      </c>
      <c r="F327" s="196" t="s">
        <v>160</v>
      </c>
      <c r="G327" s="194"/>
      <c r="H327" s="195" t="s">
        <v>19</v>
      </c>
      <c r="I327" s="197"/>
      <c r="J327" s="194"/>
      <c r="K327" s="194"/>
      <c r="L327" s="198"/>
      <c r="M327" s="199"/>
      <c r="N327" s="200"/>
      <c r="O327" s="200"/>
      <c r="P327" s="200"/>
      <c r="Q327" s="200"/>
      <c r="R327" s="200"/>
      <c r="S327" s="200"/>
      <c r="T327" s="201"/>
      <c r="AT327" s="202" t="s">
        <v>142</v>
      </c>
      <c r="AU327" s="202" t="s">
        <v>84</v>
      </c>
      <c r="AV327" s="13" t="s">
        <v>82</v>
      </c>
      <c r="AW327" s="13" t="s">
        <v>35</v>
      </c>
      <c r="AX327" s="13" t="s">
        <v>74</v>
      </c>
      <c r="AY327" s="202" t="s">
        <v>132</v>
      </c>
    </row>
    <row r="328" spans="1:65" s="14" customFormat="1" ht="11.25">
      <c r="B328" s="203"/>
      <c r="C328" s="204"/>
      <c r="D328" s="188" t="s">
        <v>142</v>
      </c>
      <c r="E328" s="205" t="s">
        <v>19</v>
      </c>
      <c r="F328" s="206" t="s">
        <v>161</v>
      </c>
      <c r="G328" s="204"/>
      <c r="H328" s="207">
        <v>27.14</v>
      </c>
      <c r="I328" s="208"/>
      <c r="J328" s="204"/>
      <c r="K328" s="204"/>
      <c r="L328" s="209"/>
      <c r="M328" s="210"/>
      <c r="N328" s="211"/>
      <c r="O328" s="211"/>
      <c r="P328" s="211"/>
      <c r="Q328" s="211"/>
      <c r="R328" s="211"/>
      <c r="S328" s="211"/>
      <c r="T328" s="212"/>
      <c r="AT328" s="213" t="s">
        <v>142</v>
      </c>
      <c r="AU328" s="213" t="s">
        <v>84</v>
      </c>
      <c r="AV328" s="14" t="s">
        <v>84</v>
      </c>
      <c r="AW328" s="14" t="s">
        <v>35</v>
      </c>
      <c r="AX328" s="14" t="s">
        <v>74</v>
      </c>
      <c r="AY328" s="213" t="s">
        <v>132</v>
      </c>
    </row>
    <row r="329" spans="1:65" s="14" customFormat="1" ht="11.25">
      <c r="B329" s="203"/>
      <c r="C329" s="204"/>
      <c r="D329" s="188" t="s">
        <v>142</v>
      </c>
      <c r="E329" s="205" t="s">
        <v>19</v>
      </c>
      <c r="F329" s="206" t="s">
        <v>162</v>
      </c>
      <c r="G329" s="204"/>
      <c r="H329" s="207">
        <v>10.95</v>
      </c>
      <c r="I329" s="208"/>
      <c r="J329" s="204"/>
      <c r="K329" s="204"/>
      <c r="L329" s="209"/>
      <c r="M329" s="210"/>
      <c r="N329" s="211"/>
      <c r="O329" s="211"/>
      <c r="P329" s="211"/>
      <c r="Q329" s="211"/>
      <c r="R329" s="211"/>
      <c r="S329" s="211"/>
      <c r="T329" s="212"/>
      <c r="AT329" s="213" t="s">
        <v>142</v>
      </c>
      <c r="AU329" s="213" t="s">
        <v>84</v>
      </c>
      <c r="AV329" s="14" t="s">
        <v>84</v>
      </c>
      <c r="AW329" s="14" t="s">
        <v>35</v>
      </c>
      <c r="AX329" s="14" t="s">
        <v>74</v>
      </c>
      <c r="AY329" s="213" t="s">
        <v>132</v>
      </c>
    </row>
    <row r="330" spans="1:65" s="14" customFormat="1" ht="11.25">
      <c r="B330" s="203"/>
      <c r="C330" s="204"/>
      <c r="D330" s="188" t="s">
        <v>142</v>
      </c>
      <c r="E330" s="205" t="s">
        <v>19</v>
      </c>
      <c r="F330" s="206" t="s">
        <v>163</v>
      </c>
      <c r="G330" s="204"/>
      <c r="H330" s="207">
        <v>45.524999999999999</v>
      </c>
      <c r="I330" s="208"/>
      <c r="J330" s="204"/>
      <c r="K330" s="204"/>
      <c r="L330" s="209"/>
      <c r="M330" s="210"/>
      <c r="N330" s="211"/>
      <c r="O330" s="211"/>
      <c r="P330" s="211"/>
      <c r="Q330" s="211"/>
      <c r="R330" s="211"/>
      <c r="S330" s="211"/>
      <c r="T330" s="212"/>
      <c r="AT330" s="213" t="s">
        <v>142</v>
      </c>
      <c r="AU330" s="213" t="s">
        <v>84</v>
      </c>
      <c r="AV330" s="14" t="s">
        <v>84</v>
      </c>
      <c r="AW330" s="14" t="s">
        <v>35</v>
      </c>
      <c r="AX330" s="14" t="s">
        <v>74</v>
      </c>
      <c r="AY330" s="213" t="s">
        <v>132</v>
      </c>
    </row>
    <row r="331" spans="1:65" s="14" customFormat="1" ht="11.25">
      <c r="B331" s="203"/>
      <c r="C331" s="204"/>
      <c r="D331" s="188" t="s">
        <v>142</v>
      </c>
      <c r="E331" s="205" t="s">
        <v>19</v>
      </c>
      <c r="F331" s="206" t="s">
        <v>164</v>
      </c>
      <c r="G331" s="204"/>
      <c r="H331" s="207">
        <v>50.49</v>
      </c>
      <c r="I331" s="208"/>
      <c r="J331" s="204"/>
      <c r="K331" s="204"/>
      <c r="L331" s="209"/>
      <c r="M331" s="210"/>
      <c r="N331" s="211"/>
      <c r="O331" s="211"/>
      <c r="P331" s="211"/>
      <c r="Q331" s="211"/>
      <c r="R331" s="211"/>
      <c r="S331" s="211"/>
      <c r="T331" s="212"/>
      <c r="AT331" s="213" t="s">
        <v>142</v>
      </c>
      <c r="AU331" s="213" t="s">
        <v>84</v>
      </c>
      <c r="AV331" s="14" t="s">
        <v>84</v>
      </c>
      <c r="AW331" s="14" t="s">
        <v>35</v>
      </c>
      <c r="AX331" s="14" t="s">
        <v>74</v>
      </c>
      <c r="AY331" s="213" t="s">
        <v>132</v>
      </c>
    </row>
    <row r="332" spans="1:65" s="16" customFormat="1" ht="11.25">
      <c r="B332" s="225"/>
      <c r="C332" s="226"/>
      <c r="D332" s="188" t="s">
        <v>142</v>
      </c>
      <c r="E332" s="227" t="s">
        <v>19</v>
      </c>
      <c r="F332" s="228" t="s">
        <v>195</v>
      </c>
      <c r="G332" s="226"/>
      <c r="H332" s="229">
        <v>134.10500000000002</v>
      </c>
      <c r="I332" s="230"/>
      <c r="J332" s="226"/>
      <c r="K332" s="226"/>
      <c r="L332" s="231"/>
      <c r="M332" s="232"/>
      <c r="N332" s="233"/>
      <c r="O332" s="233"/>
      <c r="P332" s="233"/>
      <c r="Q332" s="233"/>
      <c r="R332" s="233"/>
      <c r="S332" s="233"/>
      <c r="T332" s="234"/>
      <c r="AT332" s="235" t="s">
        <v>142</v>
      </c>
      <c r="AU332" s="235" t="s">
        <v>84</v>
      </c>
      <c r="AV332" s="16" t="s">
        <v>153</v>
      </c>
      <c r="AW332" s="16" t="s">
        <v>35</v>
      </c>
      <c r="AX332" s="16" t="s">
        <v>74</v>
      </c>
      <c r="AY332" s="235" t="s">
        <v>132</v>
      </c>
    </row>
    <row r="333" spans="1:65" s="15" customFormat="1" ht="11.25">
      <c r="B333" s="214"/>
      <c r="C333" s="215"/>
      <c r="D333" s="188" t="s">
        <v>142</v>
      </c>
      <c r="E333" s="216" t="s">
        <v>19</v>
      </c>
      <c r="F333" s="217" t="s">
        <v>147</v>
      </c>
      <c r="G333" s="215"/>
      <c r="H333" s="218">
        <v>364.37299999999999</v>
      </c>
      <c r="I333" s="219"/>
      <c r="J333" s="215"/>
      <c r="K333" s="215"/>
      <c r="L333" s="220"/>
      <c r="M333" s="221"/>
      <c r="N333" s="222"/>
      <c r="O333" s="222"/>
      <c r="P333" s="222"/>
      <c r="Q333" s="222"/>
      <c r="R333" s="222"/>
      <c r="S333" s="222"/>
      <c r="T333" s="223"/>
      <c r="AT333" s="224" t="s">
        <v>142</v>
      </c>
      <c r="AU333" s="224" t="s">
        <v>84</v>
      </c>
      <c r="AV333" s="15" t="s">
        <v>139</v>
      </c>
      <c r="AW333" s="15" t="s">
        <v>35</v>
      </c>
      <c r="AX333" s="15" t="s">
        <v>82</v>
      </c>
      <c r="AY333" s="224" t="s">
        <v>132</v>
      </c>
    </row>
    <row r="334" spans="1:65" s="2" customFormat="1" ht="44.25" customHeight="1">
      <c r="A334" s="36"/>
      <c r="B334" s="37"/>
      <c r="C334" s="175" t="s">
        <v>344</v>
      </c>
      <c r="D334" s="175" t="s">
        <v>134</v>
      </c>
      <c r="E334" s="176" t="s">
        <v>345</v>
      </c>
      <c r="F334" s="177" t="s">
        <v>346</v>
      </c>
      <c r="G334" s="178" t="s">
        <v>137</v>
      </c>
      <c r="H334" s="179">
        <v>215.70500000000001</v>
      </c>
      <c r="I334" s="180"/>
      <c r="J334" s="181">
        <f>ROUND(I334*H334,2)</f>
        <v>0</v>
      </c>
      <c r="K334" s="177" t="s">
        <v>138</v>
      </c>
      <c r="L334" s="41"/>
      <c r="M334" s="182" t="s">
        <v>19</v>
      </c>
      <c r="N334" s="183" t="s">
        <v>45</v>
      </c>
      <c r="O334" s="66"/>
      <c r="P334" s="184">
        <f>O334*H334</f>
        <v>0</v>
      </c>
      <c r="Q334" s="184">
        <v>0</v>
      </c>
      <c r="R334" s="184">
        <f>Q334*H334</f>
        <v>0</v>
      </c>
      <c r="S334" s="184">
        <v>0</v>
      </c>
      <c r="T334" s="185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86" t="s">
        <v>139</v>
      </c>
      <c r="AT334" s="186" t="s">
        <v>134</v>
      </c>
      <c r="AU334" s="186" t="s">
        <v>84</v>
      </c>
      <c r="AY334" s="19" t="s">
        <v>132</v>
      </c>
      <c r="BE334" s="187">
        <f>IF(N334="základní",J334,0)</f>
        <v>0</v>
      </c>
      <c r="BF334" s="187">
        <f>IF(N334="snížená",J334,0)</f>
        <v>0</v>
      </c>
      <c r="BG334" s="187">
        <f>IF(N334="zákl. přenesená",J334,0)</f>
        <v>0</v>
      </c>
      <c r="BH334" s="187">
        <f>IF(N334="sníž. přenesená",J334,0)</f>
        <v>0</v>
      </c>
      <c r="BI334" s="187">
        <f>IF(N334="nulová",J334,0)</f>
        <v>0</v>
      </c>
      <c r="BJ334" s="19" t="s">
        <v>82</v>
      </c>
      <c r="BK334" s="187">
        <f>ROUND(I334*H334,2)</f>
        <v>0</v>
      </c>
      <c r="BL334" s="19" t="s">
        <v>139</v>
      </c>
      <c r="BM334" s="186" t="s">
        <v>347</v>
      </c>
    </row>
    <row r="335" spans="1:65" s="2" customFormat="1" ht="29.25">
      <c r="A335" s="36"/>
      <c r="B335" s="37"/>
      <c r="C335" s="38"/>
      <c r="D335" s="188" t="s">
        <v>141</v>
      </c>
      <c r="E335" s="38"/>
      <c r="F335" s="189" t="s">
        <v>346</v>
      </c>
      <c r="G335" s="38"/>
      <c r="H335" s="38"/>
      <c r="I335" s="190"/>
      <c r="J335" s="38"/>
      <c r="K335" s="38"/>
      <c r="L335" s="41"/>
      <c r="M335" s="191"/>
      <c r="N335" s="192"/>
      <c r="O335" s="66"/>
      <c r="P335" s="66"/>
      <c r="Q335" s="66"/>
      <c r="R335" s="66"/>
      <c r="S335" s="66"/>
      <c r="T335" s="67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T335" s="19" t="s">
        <v>141</v>
      </c>
      <c r="AU335" s="19" t="s">
        <v>84</v>
      </c>
    </row>
    <row r="336" spans="1:65" s="13" customFormat="1" ht="11.25">
      <c r="B336" s="193"/>
      <c r="C336" s="194"/>
      <c r="D336" s="188" t="s">
        <v>142</v>
      </c>
      <c r="E336" s="195" t="s">
        <v>19</v>
      </c>
      <c r="F336" s="196" t="s">
        <v>151</v>
      </c>
      <c r="G336" s="194"/>
      <c r="H336" s="195" t="s">
        <v>19</v>
      </c>
      <c r="I336" s="197"/>
      <c r="J336" s="194"/>
      <c r="K336" s="194"/>
      <c r="L336" s="198"/>
      <c r="M336" s="199"/>
      <c r="N336" s="200"/>
      <c r="O336" s="200"/>
      <c r="P336" s="200"/>
      <c r="Q336" s="200"/>
      <c r="R336" s="200"/>
      <c r="S336" s="200"/>
      <c r="T336" s="201"/>
      <c r="AT336" s="202" t="s">
        <v>142</v>
      </c>
      <c r="AU336" s="202" t="s">
        <v>84</v>
      </c>
      <c r="AV336" s="13" t="s">
        <v>82</v>
      </c>
      <c r="AW336" s="13" t="s">
        <v>35</v>
      </c>
      <c r="AX336" s="13" t="s">
        <v>74</v>
      </c>
      <c r="AY336" s="202" t="s">
        <v>132</v>
      </c>
    </row>
    <row r="337" spans="1:65" s="14" customFormat="1" ht="11.25">
      <c r="B337" s="203"/>
      <c r="C337" s="204"/>
      <c r="D337" s="188" t="s">
        <v>142</v>
      </c>
      <c r="E337" s="205" t="s">
        <v>19</v>
      </c>
      <c r="F337" s="206" t="s">
        <v>152</v>
      </c>
      <c r="G337" s="204"/>
      <c r="H337" s="207">
        <v>81.599999999999994</v>
      </c>
      <c r="I337" s="208"/>
      <c r="J337" s="204"/>
      <c r="K337" s="204"/>
      <c r="L337" s="209"/>
      <c r="M337" s="210"/>
      <c r="N337" s="211"/>
      <c r="O337" s="211"/>
      <c r="P337" s="211"/>
      <c r="Q337" s="211"/>
      <c r="R337" s="211"/>
      <c r="S337" s="211"/>
      <c r="T337" s="212"/>
      <c r="AT337" s="213" t="s">
        <v>142</v>
      </c>
      <c r="AU337" s="213" t="s">
        <v>84</v>
      </c>
      <c r="AV337" s="14" t="s">
        <v>84</v>
      </c>
      <c r="AW337" s="14" t="s">
        <v>35</v>
      </c>
      <c r="AX337" s="14" t="s">
        <v>74</v>
      </c>
      <c r="AY337" s="213" t="s">
        <v>132</v>
      </c>
    </row>
    <row r="338" spans="1:65" s="16" customFormat="1" ht="11.25">
      <c r="B338" s="225"/>
      <c r="C338" s="226"/>
      <c r="D338" s="188" t="s">
        <v>142</v>
      </c>
      <c r="E338" s="227" t="s">
        <v>19</v>
      </c>
      <c r="F338" s="228" t="s">
        <v>195</v>
      </c>
      <c r="G338" s="226"/>
      <c r="H338" s="229">
        <v>81.599999999999994</v>
      </c>
      <c r="I338" s="230"/>
      <c r="J338" s="226"/>
      <c r="K338" s="226"/>
      <c r="L338" s="231"/>
      <c r="M338" s="232"/>
      <c r="N338" s="233"/>
      <c r="O338" s="233"/>
      <c r="P338" s="233"/>
      <c r="Q338" s="233"/>
      <c r="R338" s="233"/>
      <c r="S338" s="233"/>
      <c r="T338" s="234"/>
      <c r="AT338" s="235" t="s">
        <v>142</v>
      </c>
      <c r="AU338" s="235" t="s">
        <v>84</v>
      </c>
      <c r="AV338" s="16" t="s">
        <v>153</v>
      </c>
      <c r="AW338" s="16" t="s">
        <v>35</v>
      </c>
      <c r="AX338" s="16" t="s">
        <v>74</v>
      </c>
      <c r="AY338" s="235" t="s">
        <v>132</v>
      </c>
    </row>
    <row r="339" spans="1:65" s="13" customFormat="1" ht="11.25">
      <c r="B339" s="193"/>
      <c r="C339" s="194"/>
      <c r="D339" s="188" t="s">
        <v>142</v>
      </c>
      <c r="E339" s="195" t="s">
        <v>19</v>
      </c>
      <c r="F339" s="196" t="s">
        <v>160</v>
      </c>
      <c r="G339" s="194"/>
      <c r="H339" s="195" t="s">
        <v>19</v>
      </c>
      <c r="I339" s="197"/>
      <c r="J339" s="194"/>
      <c r="K339" s="194"/>
      <c r="L339" s="198"/>
      <c r="M339" s="199"/>
      <c r="N339" s="200"/>
      <c r="O339" s="200"/>
      <c r="P339" s="200"/>
      <c r="Q339" s="200"/>
      <c r="R339" s="200"/>
      <c r="S339" s="200"/>
      <c r="T339" s="201"/>
      <c r="AT339" s="202" t="s">
        <v>142</v>
      </c>
      <c r="AU339" s="202" t="s">
        <v>84</v>
      </c>
      <c r="AV339" s="13" t="s">
        <v>82</v>
      </c>
      <c r="AW339" s="13" t="s">
        <v>35</v>
      </c>
      <c r="AX339" s="13" t="s">
        <v>74</v>
      </c>
      <c r="AY339" s="202" t="s">
        <v>132</v>
      </c>
    </row>
    <row r="340" spans="1:65" s="14" customFormat="1" ht="11.25">
      <c r="B340" s="203"/>
      <c r="C340" s="204"/>
      <c r="D340" s="188" t="s">
        <v>142</v>
      </c>
      <c r="E340" s="205" t="s">
        <v>19</v>
      </c>
      <c r="F340" s="206" t="s">
        <v>348</v>
      </c>
      <c r="G340" s="204"/>
      <c r="H340" s="207">
        <v>43.14</v>
      </c>
      <c r="I340" s="208"/>
      <c r="J340" s="204"/>
      <c r="K340" s="204"/>
      <c r="L340" s="209"/>
      <c r="M340" s="210"/>
      <c r="N340" s="211"/>
      <c r="O340" s="211"/>
      <c r="P340" s="211"/>
      <c r="Q340" s="211"/>
      <c r="R340" s="211"/>
      <c r="S340" s="211"/>
      <c r="T340" s="212"/>
      <c r="AT340" s="213" t="s">
        <v>142</v>
      </c>
      <c r="AU340" s="213" t="s">
        <v>84</v>
      </c>
      <c r="AV340" s="14" t="s">
        <v>84</v>
      </c>
      <c r="AW340" s="14" t="s">
        <v>35</v>
      </c>
      <c r="AX340" s="14" t="s">
        <v>74</v>
      </c>
      <c r="AY340" s="213" t="s">
        <v>132</v>
      </c>
    </row>
    <row r="341" spans="1:65" s="14" customFormat="1" ht="11.25">
      <c r="B341" s="203"/>
      <c r="C341" s="204"/>
      <c r="D341" s="188" t="s">
        <v>142</v>
      </c>
      <c r="E341" s="205" t="s">
        <v>19</v>
      </c>
      <c r="F341" s="206" t="s">
        <v>349</v>
      </c>
      <c r="G341" s="204"/>
      <c r="H341" s="207">
        <v>-16</v>
      </c>
      <c r="I341" s="208"/>
      <c r="J341" s="204"/>
      <c r="K341" s="204"/>
      <c r="L341" s="209"/>
      <c r="M341" s="210"/>
      <c r="N341" s="211"/>
      <c r="O341" s="211"/>
      <c r="P341" s="211"/>
      <c r="Q341" s="211"/>
      <c r="R341" s="211"/>
      <c r="S341" s="211"/>
      <c r="T341" s="212"/>
      <c r="AT341" s="213" t="s">
        <v>142</v>
      </c>
      <c r="AU341" s="213" t="s">
        <v>84</v>
      </c>
      <c r="AV341" s="14" t="s">
        <v>84</v>
      </c>
      <c r="AW341" s="14" t="s">
        <v>35</v>
      </c>
      <c r="AX341" s="14" t="s">
        <v>74</v>
      </c>
      <c r="AY341" s="213" t="s">
        <v>132</v>
      </c>
    </row>
    <row r="342" spans="1:65" s="14" customFormat="1" ht="11.25">
      <c r="B342" s="203"/>
      <c r="C342" s="204"/>
      <c r="D342" s="188" t="s">
        <v>142</v>
      </c>
      <c r="E342" s="205" t="s">
        <v>19</v>
      </c>
      <c r="F342" s="206" t="s">
        <v>162</v>
      </c>
      <c r="G342" s="204"/>
      <c r="H342" s="207">
        <v>10.95</v>
      </c>
      <c r="I342" s="208"/>
      <c r="J342" s="204"/>
      <c r="K342" s="204"/>
      <c r="L342" s="209"/>
      <c r="M342" s="210"/>
      <c r="N342" s="211"/>
      <c r="O342" s="211"/>
      <c r="P342" s="211"/>
      <c r="Q342" s="211"/>
      <c r="R342" s="211"/>
      <c r="S342" s="211"/>
      <c r="T342" s="212"/>
      <c r="AT342" s="213" t="s">
        <v>142</v>
      </c>
      <c r="AU342" s="213" t="s">
        <v>84</v>
      </c>
      <c r="AV342" s="14" t="s">
        <v>84</v>
      </c>
      <c r="AW342" s="14" t="s">
        <v>35</v>
      </c>
      <c r="AX342" s="14" t="s">
        <v>74</v>
      </c>
      <c r="AY342" s="213" t="s">
        <v>132</v>
      </c>
    </row>
    <row r="343" spans="1:65" s="14" customFormat="1" ht="11.25">
      <c r="B343" s="203"/>
      <c r="C343" s="204"/>
      <c r="D343" s="188" t="s">
        <v>142</v>
      </c>
      <c r="E343" s="205" t="s">
        <v>19</v>
      </c>
      <c r="F343" s="206" t="s">
        <v>163</v>
      </c>
      <c r="G343" s="204"/>
      <c r="H343" s="207">
        <v>45.524999999999999</v>
      </c>
      <c r="I343" s="208"/>
      <c r="J343" s="204"/>
      <c r="K343" s="204"/>
      <c r="L343" s="209"/>
      <c r="M343" s="210"/>
      <c r="N343" s="211"/>
      <c r="O343" s="211"/>
      <c r="P343" s="211"/>
      <c r="Q343" s="211"/>
      <c r="R343" s="211"/>
      <c r="S343" s="211"/>
      <c r="T343" s="212"/>
      <c r="AT343" s="213" t="s">
        <v>142</v>
      </c>
      <c r="AU343" s="213" t="s">
        <v>84</v>
      </c>
      <c r="AV343" s="14" t="s">
        <v>84</v>
      </c>
      <c r="AW343" s="14" t="s">
        <v>35</v>
      </c>
      <c r="AX343" s="14" t="s">
        <v>74</v>
      </c>
      <c r="AY343" s="213" t="s">
        <v>132</v>
      </c>
    </row>
    <row r="344" spans="1:65" s="14" customFormat="1" ht="11.25">
      <c r="B344" s="203"/>
      <c r="C344" s="204"/>
      <c r="D344" s="188" t="s">
        <v>142</v>
      </c>
      <c r="E344" s="205" t="s">
        <v>19</v>
      </c>
      <c r="F344" s="206" t="s">
        <v>164</v>
      </c>
      <c r="G344" s="204"/>
      <c r="H344" s="207">
        <v>50.49</v>
      </c>
      <c r="I344" s="208"/>
      <c r="J344" s="204"/>
      <c r="K344" s="204"/>
      <c r="L344" s="209"/>
      <c r="M344" s="210"/>
      <c r="N344" s="211"/>
      <c r="O344" s="211"/>
      <c r="P344" s="211"/>
      <c r="Q344" s="211"/>
      <c r="R344" s="211"/>
      <c r="S344" s="211"/>
      <c r="T344" s="212"/>
      <c r="AT344" s="213" t="s">
        <v>142</v>
      </c>
      <c r="AU344" s="213" t="s">
        <v>84</v>
      </c>
      <c r="AV344" s="14" t="s">
        <v>84</v>
      </c>
      <c r="AW344" s="14" t="s">
        <v>35</v>
      </c>
      <c r="AX344" s="14" t="s">
        <v>74</v>
      </c>
      <c r="AY344" s="213" t="s">
        <v>132</v>
      </c>
    </row>
    <row r="345" spans="1:65" s="16" customFormat="1" ht="11.25">
      <c r="B345" s="225"/>
      <c r="C345" s="226"/>
      <c r="D345" s="188" t="s">
        <v>142</v>
      </c>
      <c r="E345" s="227" t="s">
        <v>19</v>
      </c>
      <c r="F345" s="228" t="s">
        <v>195</v>
      </c>
      <c r="G345" s="226"/>
      <c r="H345" s="229">
        <v>134.10500000000002</v>
      </c>
      <c r="I345" s="230"/>
      <c r="J345" s="226"/>
      <c r="K345" s="226"/>
      <c r="L345" s="231"/>
      <c r="M345" s="232"/>
      <c r="N345" s="233"/>
      <c r="O345" s="233"/>
      <c r="P345" s="233"/>
      <c r="Q345" s="233"/>
      <c r="R345" s="233"/>
      <c r="S345" s="233"/>
      <c r="T345" s="234"/>
      <c r="AT345" s="235" t="s">
        <v>142</v>
      </c>
      <c r="AU345" s="235" t="s">
        <v>84</v>
      </c>
      <c r="AV345" s="16" t="s">
        <v>153</v>
      </c>
      <c r="AW345" s="16" t="s">
        <v>35</v>
      </c>
      <c r="AX345" s="16" t="s">
        <v>74</v>
      </c>
      <c r="AY345" s="235" t="s">
        <v>132</v>
      </c>
    </row>
    <row r="346" spans="1:65" s="15" customFormat="1" ht="11.25">
      <c r="B346" s="214"/>
      <c r="C346" s="215"/>
      <c r="D346" s="188" t="s">
        <v>142</v>
      </c>
      <c r="E346" s="216" t="s">
        <v>19</v>
      </c>
      <c r="F346" s="217" t="s">
        <v>147</v>
      </c>
      <c r="G346" s="215"/>
      <c r="H346" s="218">
        <v>215.70500000000001</v>
      </c>
      <c r="I346" s="219"/>
      <c r="J346" s="215"/>
      <c r="K346" s="215"/>
      <c r="L346" s="220"/>
      <c r="M346" s="221"/>
      <c r="N346" s="222"/>
      <c r="O346" s="222"/>
      <c r="P346" s="222"/>
      <c r="Q346" s="222"/>
      <c r="R346" s="222"/>
      <c r="S346" s="222"/>
      <c r="T346" s="223"/>
      <c r="AT346" s="224" t="s">
        <v>142</v>
      </c>
      <c r="AU346" s="224" t="s">
        <v>84</v>
      </c>
      <c r="AV346" s="15" t="s">
        <v>139</v>
      </c>
      <c r="AW346" s="15" t="s">
        <v>35</v>
      </c>
      <c r="AX346" s="15" t="s">
        <v>82</v>
      </c>
      <c r="AY346" s="224" t="s">
        <v>132</v>
      </c>
    </row>
    <row r="347" spans="1:65" s="2" customFormat="1" ht="76.349999999999994" customHeight="1">
      <c r="A347" s="36"/>
      <c r="B347" s="37"/>
      <c r="C347" s="175" t="s">
        <v>350</v>
      </c>
      <c r="D347" s="175" t="s">
        <v>134</v>
      </c>
      <c r="E347" s="176" t="s">
        <v>351</v>
      </c>
      <c r="F347" s="177" t="s">
        <v>352</v>
      </c>
      <c r="G347" s="178" t="s">
        <v>137</v>
      </c>
      <c r="H347" s="179">
        <v>250.04</v>
      </c>
      <c r="I347" s="180"/>
      <c r="J347" s="181">
        <f>ROUND(I347*H347,2)</f>
        <v>0</v>
      </c>
      <c r="K347" s="177" t="s">
        <v>138</v>
      </c>
      <c r="L347" s="41"/>
      <c r="M347" s="182" t="s">
        <v>19</v>
      </c>
      <c r="N347" s="183" t="s">
        <v>45</v>
      </c>
      <c r="O347" s="66"/>
      <c r="P347" s="184">
        <f>O347*H347</f>
        <v>0</v>
      </c>
      <c r="Q347" s="184">
        <v>8.4250000000000005E-2</v>
      </c>
      <c r="R347" s="184">
        <f>Q347*H347</f>
        <v>21.06587</v>
      </c>
      <c r="S347" s="184">
        <v>0</v>
      </c>
      <c r="T347" s="185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86" t="s">
        <v>139</v>
      </c>
      <c r="AT347" s="186" t="s">
        <v>134</v>
      </c>
      <c r="AU347" s="186" t="s">
        <v>84</v>
      </c>
      <c r="AY347" s="19" t="s">
        <v>132</v>
      </c>
      <c r="BE347" s="187">
        <f>IF(N347="základní",J347,0)</f>
        <v>0</v>
      </c>
      <c r="BF347" s="187">
        <f>IF(N347="snížená",J347,0)</f>
        <v>0</v>
      </c>
      <c r="BG347" s="187">
        <f>IF(N347="zákl. přenesená",J347,0)</f>
        <v>0</v>
      </c>
      <c r="BH347" s="187">
        <f>IF(N347="sníž. přenesená",J347,0)</f>
        <v>0</v>
      </c>
      <c r="BI347" s="187">
        <f>IF(N347="nulová",J347,0)</f>
        <v>0</v>
      </c>
      <c r="BJ347" s="19" t="s">
        <v>82</v>
      </c>
      <c r="BK347" s="187">
        <f>ROUND(I347*H347,2)</f>
        <v>0</v>
      </c>
      <c r="BL347" s="19" t="s">
        <v>139</v>
      </c>
      <c r="BM347" s="186" t="s">
        <v>353</v>
      </c>
    </row>
    <row r="348" spans="1:65" s="2" customFormat="1" ht="48.75">
      <c r="A348" s="36"/>
      <c r="B348" s="37"/>
      <c r="C348" s="38"/>
      <c r="D348" s="188" t="s">
        <v>141</v>
      </c>
      <c r="E348" s="38"/>
      <c r="F348" s="189" t="s">
        <v>354</v>
      </c>
      <c r="G348" s="38"/>
      <c r="H348" s="38"/>
      <c r="I348" s="190"/>
      <c r="J348" s="38"/>
      <c r="K348" s="38"/>
      <c r="L348" s="41"/>
      <c r="M348" s="191"/>
      <c r="N348" s="192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9" t="s">
        <v>141</v>
      </c>
      <c r="AU348" s="19" t="s">
        <v>84</v>
      </c>
    </row>
    <row r="349" spans="1:65" s="13" customFormat="1" ht="11.25">
      <c r="B349" s="193"/>
      <c r="C349" s="194"/>
      <c r="D349" s="188" t="s">
        <v>142</v>
      </c>
      <c r="E349" s="195" t="s">
        <v>19</v>
      </c>
      <c r="F349" s="196" t="s">
        <v>355</v>
      </c>
      <c r="G349" s="194"/>
      <c r="H349" s="195" t="s">
        <v>19</v>
      </c>
      <c r="I349" s="197"/>
      <c r="J349" s="194"/>
      <c r="K349" s="194"/>
      <c r="L349" s="198"/>
      <c r="M349" s="199"/>
      <c r="N349" s="200"/>
      <c r="O349" s="200"/>
      <c r="P349" s="200"/>
      <c r="Q349" s="200"/>
      <c r="R349" s="200"/>
      <c r="S349" s="200"/>
      <c r="T349" s="201"/>
      <c r="AT349" s="202" t="s">
        <v>142</v>
      </c>
      <c r="AU349" s="202" t="s">
        <v>84</v>
      </c>
      <c r="AV349" s="13" t="s">
        <v>82</v>
      </c>
      <c r="AW349" s="13" t="s">
        <v>35</v>
      </c>
      <c r="AX349" s="13" t="s">
        <v>74</v>
      </c>
      <c r="AY349" s="202" t="s">
        <v>132</v>
      </c>
    </row>
    <row r="350" spans="1:65" s="14" customFormat="1" ht="11.25">
      <c r="B350" s="203"/>
      <c r="C350" s="204"/>
      <c r="D350" s="188" t="s">
        <v>142</v>
      </c>
      <c r="E350" s="205" t="s">
        <v>19</v>
      </c>
      <c r="F350" s="206" t="s">
        <v>356</v>
      </c>
      <c r="G350" s="204"/>
      <c r="H350" s="207">
        <v>1.06</v>
      </c>
      <c r="I350" s="208"/>
      <c r="J350" s="204"/>
      <c r="K350" s="204"/>
      <c r="L350" s="209"/>
      <c r="M350" s="210"/>
      <c r="N350" s="211"/>
      <c r="O350" s="211"/>
      <c r="P350" s="211"/>
      <c r="Q350" s="211"/>
      <c r="R350" s="211"/>
      <c r="S350" s="211"/>
      <c r="T350" s="212"/>
      <c r="AT350" s="213" t="s">
        <v>142</v>
      </c>
      <c r="AU350" s="213" t="s">
        <v>84</v>
      </c>
      <c r="AV350" s="14" t="s">
        <v>84</v>
      </c>
      <c r="AW350" s="14" t="s">
        <v>35</v>
      </c>
      <c r="AX350" s="14" t="s">
        <v>74</v>
      </c>
      <c r="AY350" s="213" t="s">
        <v>132</v>
      </c>
    </row>
    <row r="351" spans="1:65" s="14" customFormat="1" ht="11.25">
      <c r="B351" s="203"/>
      <c r="C351" s="204"/>
      <c r="D351" s="188" t="s">
        <v>142</v>
      </c>
      <c r="E351" s="205" t="s">
        <v>19</v>
      </c>
      <c r="F351" s="206" t="s">
        <v>357</v>
      </c>
      <c r="G351" s="204"/>
      <c r="H351" s="207">
        <v>3.2</v>
      </c>
      <c r="I351" s="208"/>
      <c r="J351" s="204"/>
      <c r="K351" s="204"/>
      <c r="L351" s="209"/>
      <c r="M351" s="210"/>
      <c r="N351" s="211"/>
      <c r="O351" s="211"/>
      <c r="P351" s="211"/>
      <c r="Q351" s="211"/>
      <c r="R351" s="211"/>
      <c r="S351" s="211"/>
      <c r="T351" s="212"/>
      <c r="AT351" s="213" t="s">
        <v>142</v>
      </c>
      <c r="AU351" s="213" t="s">
        <v>84</v>
      </c>
      <c r="AV351" s="14" t="s">
        <v>84</v>
      </c>
      <c r="AW351" s="14" t="s">
        <v>35</v>
      </c>
      <c r="AX351" s="14" t="s">
        <v>74</v>
      </c>
      <c r="AY351" s="213" t="s">
        <v>132</v>
      </c>
    </row>
    <row r="352" spans="1:65" s="16" customFormat="1" ht="11.25">
      <c r="B352" s="225"/>
      <c r="C352" s="226"/>
      <c r="D352" s="188" t="s">
        <v>142</v>
      </c>
      <c r="E352" s="227" t="s">
        <v>19</v>
      </c>
      <c r="F352" s="228" t="s">
        <v>195</v>
      </c>
      <c r="G352" s="226"/>
      <c r="H352" s="229">
        <v>4.26</v>
      </c>
      <c r="I352" s="230"/>
      <c r="J352" s="226"/>
      <c r="K352" s="226"/>
      <c r="L352" s="231"/>
      <c r="M352" s="232"/>
      <c r="N352" s="233"/>
      <c r="O352" s="233"/>
      <c r="P352" s="233"/>
      <c r="Q352" s="233"/>
      <c r="R352" s="233"/>
      <c r="S352" s="233"/>
      <c r="T352" s="234"/>
      <c r="AT352" s="235" t="s">
        <v>142</v>
      </c>
      <c r="AU352" s="235" t="s">
        <v>84</v>
      </c>
      <c r="AV352" s="16" t="s">
        <v>153</v>
      </c>
      <c r="AW352" s="16" t="s">
        <v>35</v>
      </c>
      <c r="AX352" s="16" t="s">
        <v>74</v>
      </c>
      <c r="AY352" s="235" t="s">
        <v>132</v>
      </c>
    </row>
    <row r="353" spans="1:65" s="13" customFormat="1" ht="11.25">
      <c r="B353" s="193"/>
      <c r="C353" s="194"/>
      <c r="D353" s="188" t="s">
        <v>142</v>
      </c>
      <c r="E353" s="195" t="s">
        <v>19</v>
      </c>
      <c r="F353" s="196" t="s">
        <v>358</v>
      </c>
      <c r="G353" s="194"/>
      <c r="H353" s="195" t="s">
        <v>19</v>
      </c>
      <c r="I353" s="197"/>
      <c r="J353" s="194"/>
      <c r="K353" s="194"/>
      <c r="L353" s="198"/>
      <c r="M353" s="199"/>
      <c r="N353" s="200"/>
      <c r="O353" s="200"/>
      <c r="P353" s="200"/>
      <c r="Q353" s="200"/>
      <c r="R353" s="200"/>
      <c r="S353" s="200"/>
      <c r="T353" s="201"/>
      <c r="AT353" s="202" t="s">
        <v>142</v>
      </c>
      <c r="AU353" s="202" t="s">
        <v>84</v>
      </c>
      <c r="AV353" s="13" t="s">
        <v>82</v>
      </c>
      <c r="AW353" s="13" t="s">
        <v>35</v>
      </c>
      <c r="AX353" s="13" t="s">
        <v>74</v>
      </c>
      <c r="AY353" s="202" t="s">
        <v>132</v>
      </c>
    </row>
    <row r="354" spans="1:65" s="14" customFormat="1" ht="11.25">
      <c r="B354" s="203"/>
      <c r="C354" s="204"/>
      <c r="D354" s="188" t="s">
        <v>142</v>
      </c>
      <c r="E354" s="205" t="s">
        <v>19</v>
      </c>
      <c r="F354" s="206" t="s">
        <v>359</v>
      </c>
      <c r="G354" s="204"/>
      <c r="H354" s="207">
        <v>129.35</v>
      </c>
      <c r="I354" s="208"/>
      <c r="J354" s="204"/>
      <c r="K354" s="204"/>
      <c r="L354" s="209"/>
      <c r="M354" s="210"/>
      <c r="N354" s="211"/>
      <c r="O354" s="211"/>
      <c r="P354" s="211"/>
      <c r="Q354" s="211"/>
      <c r="R354" s="211"/>
      <c r="S354" s="211"/>
      <c r="T354" s="212"/>
      <c r="AT354" s="213" t="s">
        <v>142</v>
      </c>
      <c r="AU354" s="213" t="s">
        <v>84</v>
      </c>
      <c r="AV354" s="14" t="s">
        <v>84</v>
      </c>
      <c r="AW354" s="14" t="s">
        <v>35</v>
      </c>
      <c r="AX354" s="14" t="s">
        <v>74</v>
      </c>
      <c r="AY354" s="213" t="s">
        <v>132</v>
      </c>
    </row>
    <row r="355" spans="1:65" s="14" customFormat="1" ht="11.25">
      <c r="B355" s="203"/>
      <c r="C355" s="204"/>
      <c r="D355" s="188" t="s">
        <v>142</v>
      </c>
      <c r="E355" s="205" t="s">
        <v>19</v>
      </c>
      <c r="F355" s="206" t="s">
        <v>360</v>
      </c>
      <c r="G355" s="204"/>
      <c r="H355" s="207">
        <v>116.43</v>
      </c>
      <c r="I355" s="208"/>
      <c r="J355" s="204"/>
      <c r="K355" s="204"/>
      <c r="L355" s="209"/>
      <c r="M355" s="210"/>
      <c r="N355" s="211"/>
      <c r="O355" s="211"/>
      <c r="P355" s="211"/>
      <c r="Q355" s="211"/>
      <c r="R355" s="211"/>
      <c r="S355" s="211"/>
      <c r="T355" s="212"/>
      <c r="AT355" s="213" t="s">
        <v>142</v>
      </c>
      <c r="AU355" s="213" t="s">
        <v>84</v>
      </c>
      <c r="AV355" s="14" t="s">
        <v>84</v>
      </c>
      <c r="AW355" s="14" t="s">
        <v>35</v>
      </c>
      <c r="AX355" s="14" t="s">
        <v>74</v>
      </c>
      <c r="AY355" s="213" t="s">
        <v>132</v>
      </c>
    </row>
    <row r="356" spans="1:65" s="16" customFormat="1" ht="11.25">
      <c r="B356" s="225"/>
      <c r="C356" s="226"/>
      <c r="D356" s="188" t="s">
        <v>142</v>
      </c>
      <c r="E356" s="227" t="s">
        <v>19</v>
      </c>
      <c r="F356" s="228" t="s">
        <v>195</v>
      </c>
      <c r="G356" s="226"/>
      <c r="H356" s="229">
        <v>245.78</v>
      </c>
      <c r="I356" s="230"/>
      <c r="J356" s="226"/>
      <c r="K356" s="226"/>
      <c r="L356" s="231"/>
      <c r="M356" s="232"/>
      <c r="N356" s="233"/>
      <c r="O356" s="233"/>
      <c r="P356" s="233"/>
      <c r="Q356" s="233"/>
      <c r="R356" s="233"/>
      <c r="S356" s="233"/>
      <c r="T356" s="234"/>
      <c r="AT356" s="235" t="s">
        <v>142</v>
      </c>
      <c r="AU356" s="235" t="s">
        <v>84</v>
      </c>
      <c r="AV356" s="16" t="s">
        <v>153</v>
      </c>
      <c r="AW356" s="16" t="s">
        <v>35</v>
      </c>
      <c r="AX356" s="16" t="s">
        <v>74</v>
      </c>
      <c r="AY356" s="235" t="s">
        <v>132</v>
      </c>
    </row>
    <row r="357" spans="1:65" s="15" customFormat="1" ht="11.25">
      <c r="B357" s="214"/>
      <c r="C357" s="215"/>
      <c r="D357" s="188" t="s">
        <v>142</v>
      </c>
      <c r="E357" s="216" t="s">
        <v>19</v>
      </c>
      <c r="F357" s="217" t="s">
        <v>147</v>
      </c>
      <c r="G357" s="215"/>
      <c r="H357" s="218">
        <v>250.04</v>
      </c>
      <c r="I357" s="219"/>
      <c r="J357" s="215"/>
      <c r="K357" s="215"/>
      <c r="L357" s="220"/>
      <c r="M357" s="221"/>
      <c r="N357" s="222"/>
      <c r="O357" s="222"/>
      <c r="P357" s="222"/>
      <c r="Q357" s="222"/>
      <c r="R357" s="222"/>
      <c r="S357" s="222"/>
      <c r="T357" s="223"/>
      <c r="AT357" s="224" t="s">
        <v>142</v>
      </c>
      <c r="AU357" s="224" t="s">
        <v>84</v>
      </c>
      <c r="AV357" s="15" t="s">
        <v>139</v>
      </c>
      <c r="AW357" s="15" t="s">
        <v>35</v>
      </c>
      <c r="AX357" s="15" t="s">
        <v>82</v>
      </c>
      <c r="AY357" s="224" t="s">
        <v>132</v>
      </c>
    </row>
    <row r="358" spans="1:65" s="2" customFormat="1" ht="33" customHeight="1">
      <c r="A358" s="36"/>
      <c r="B358" s="37"/>
      <c r="C358" s="236" t="s">
        <v>361</v>
      </c>
      <c r="D358" s="236" t="s">
        <v>280</v>
      </c>
      <c r="E358" s="237" t="s">
        <v>362</v>
      </c>
      <c r="F358" s="238" t="s">
        <v>363</v>
      </c>
      <c r="G358" s="239" t="s">
        <v>137</v>
      </c>
      <c r="H358" s="240">
        <v>4.3879999999999999</v>
      </c>
      <c r="I358" s="241"/>
      <c r="J358" s="242">
        <f>ROUND(I358*H358,2)</f>
        <v>0</v>
      </c>
      <c r="K358" s="238" t="s">
        <v>19</v>
      </c>
      <c r="L358" s="243"/>
      <c r="M358" s="244" t="s">
        <v>19</v>
      </c>
      <c r="N358" s="245" t="s">
        <v>45</v>
      </c>
      <c r="O358" s="66"/>
      <c r="P358" s="184">
        <f>O358*H358</f>
        <v>0</v>
      </c>
      <c r="Q358" s="184">
        <v>0.14599999999999999</v>
      </c>
      <c r="R358" s="184">
        <f>Q358*H358</f>
        <v>0.640648</v>
      </c>
      <c r="S358" s="184">
        <v>0</v>
      </c>
      <c r="T358" s="185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86" t="s">
        <v>198</v>
      </c>
      <c r="AT358" s="186" t="s">
        <v>280</v>
      </c>
      <c r="AU358" s="186" t="s">
        <v>84</v>
      </c>
      <c r="AY358" s="19" t="s">
        <v>132</v>
      </c>
      <c r="BE358" s="187">
        <f>IF(N358="základní",J358,0)</f>
        <v>0</v>
      </c>
      <c r="BF358" s="187">
        <f>IF(N358="snížená",J358,0)</f>
        <v>0</v>
      </c>
      <c r="BG358" s="187">
        <f>IF(N358="zákl. přenesená",J358,0)</f>
        <v>0</v>
      </c>
      <c r="BH358" s="187">
        <f>IF(N358="sníž. přenesená",J358,0)</f>
        <v>0</v>
      </c>
      <c r="BI358" s="187">
        <f>IF(N358="nulová",J358,0)</f>
        <v>0</v>
      </c>
      <c r="BJ358" s="19" t="s">
        <v>82</v>
      </c>
      <c r="BK358" s="187">
        <f>ROUND(I358*H358,2)</f>
        <v>0</v>
      </c>
      <c r="BL358" s="19" t="s">
        <v>139</v>
      </c>
      <c r="BM358" s="186" t="s">
        <v>364</v>
      </c>
    </row>
    <row r="359" spans="1:65" s="2" customFormat="1" ht="19.5">
      <c r="A359" s="36"/>
      <c r="B359" s="37"/>
      <c r="C359" s="38"/>
      <c r="D359" s="188" t="s">
        <v>141</v>
      </c>
      <c r="E359" s="38"/>
      <c r="F359" s="189" t="s">
        <v>363</v>
      </c>
      <c r="G359" s="38"/>
      <c r="H359" s="38"/>
      <c r="I359" s="190"/>
      <c r="J359" s="38"/>
      <c r="K359" s="38"/>
      <c r="L359" s="41"/>
      <c r="M359" s="191"/>
      <c r="N359" s="192"/>
      <c r="O359" s="66"/>
      <c r="P359" s="66"/>
      <c r="Q359" s="66"/>
      <c r="R359" s="66"/>
      <c r="S359" s="66"/>
      <c r="T359" s="67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T359" s="19" t="s">
        <v>141</v>
      </c>
      <c r="AU359" s="19" t="s">
        <v>84</v>
      </c>
    </row>
    <row r="360" spans="1:65" s="14" customFormat="1" ht="11.25">
      <c r="B360" s="203"/>
      <c r="C360" s="204"/>
      <c r="D360" s="188" t="s">
        <v>142</v>
      </c>
      <c r="E360" s="205" t="s">
        <v>19</v>
      </c>
      <c r="F360" s="206" t="s">
        <v>365</v>
      </c>
      <c r="G360" s="204"/>
      <c r="H360" s="207">
        <v>4.3879999999999999</v>
      </c>
      <c r="I360" s="208"/>
      <c r="J360" s="204"/>
      <c r="K360" s="204"/>
      <c r="L360" s="209"/>
      <c r="M360" s="210"/>
      <c r="N360" s="211"/>
      <c r="O360" s="211"/>
      <c r="P360" s="211"/>
      <c r="Q360" s="211"/>
      <c r="R360" s="211"/>
      <c r="S360" s="211"/>
      <c r="T360" s="212"/>
      <c r="AT360" s="213" t="s">
        <v>142</v>
      </c>
      <c r="AU360" s="213" t="s">
        <v>84</v>
      </c>
      <c r="AV360" s="14" t="s">
        <v>84</v>
      </c>
      <c r="AW360" s="14" t="s">
        <v>35</v>
      </c>
      <c r="AX360" s="14" t="s">
        <v>74</v>
      </c>
      <c r="AY360" s="213" t="s">
        <v>132</v>
      </c>
    </row>
    <row r="361" spans="1:65" s="15" customFormat="1" ht="11.25">
      <c r="B361" s="214"/>
      <c r="C361" s="215"/>
      <c r="D361" s="188" t="s">
        <v>142</v>
      </c>
      <c r="E361" s="216" t="s">
        <v>19</v>
      </c>
      <c r="F361" s="217" t="s">
        <v>147</v>
      </c>
      <c r="G361" s="215"/>
      <c r="H361" s="218">
        <v>4.3879999999999999</v>
      </c>
      <c r="I361" s="219"/>
      <c r="J361" s="215"/>
      <c r="K361" s="215"/>
      <c r="L361" s="220"/>
      <c r="M361" s="221"/>
      <c r="N361" s="222"/>
      <c r="O361" s="222"/>
      <c r="P361" s="222"/>
      <c r="Q361" s="222"/>
      <c r="R361" s="222"/>
      <c r="S361" s="222"/>
      <c r="T361" s="223"/>
      <c r="AT361" s="224" t="s">
        <v>142</v>
      </c>
      <c r="AU361" s="224" t="s">
        <v>84</v>
      </c>
      <c r="AV361" s="15" t="s">
        <v>139</v>
      </c>
      <c r="AW361" s="15" t="s">
        <v>35</v>
      </c>
      <c r="AX361" s="15" t="s">
        <v>82</v>
      </c>
      <c r="AY361" s="224" t="s">
        <v>132</v>
      </c>
    </row>
    <row r="362" spans="1:65" s="2" customFormat="1" ht="33" customHeight="1">
      <c r="A362" s="36"/>
      <c r="B362" s="37"/>
      <c r="C362" s="236" t="s">
        <v>366</v>
      </c>
      <c r="D362" s="236" t="s">
        <v>280</v>
      </c>
      <c r="E362" s="237" t="s">
        <v>367</v>
      </c>
      <c r="F362" s="238" t="s">
        <v>368</v>
      </c>
      <c r="G362" s="239" t="s">
        <v>137</v>
      </c>
      <c r="H362" s="240">
        <v>253.15299999999999</v>
      </c>
      <c r="I362" s="241"/>
      <c r="J362" s="242">
        <f>ROUND(I362*H362,2)</f>
        <v>0</v>
      </c>
      <c r="K362" s="238" t="s">
        <v>19</v>
      </c>
      <c r="L362" s="243"/>
      <c r="M362" s="244" t="s">
        <v>19</v>
      </c>
      <c r="N362" s="245" t="s">
        <v>45</v>
      </c>
      <c r="O362" s="66"/>
      <c r="P362" s="184">
        <f>O362*H362</f>
        <v>0</v>
      </c>
      <c r="Q362" s="184">
        <v>0.13100000000000001</v>
      </c>
      <c r="R362" s="184">
        <f>Q362*H362</f>
        <v>33.163043000000002</v>
      </c>
      <c r="S362" s="184">
        <v>0</v>
      </c>
      <c r="T362" s="185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86" t="s">
        <v>198</v>
      </c>
      <c r="AT362" s="186" t="s">
        <v>280</v>
      </c>
      <c r="AU362" s="186" t="s">
        <v>84</v>
      </c>
      <c r="AY362" s="19" t="s">
        <v>132</v>
      </c>
      <c r="BE362" s="187">
        <f>IF(N362="základní",J362,0)</f>
        <v>0</v>
      </c>
      <c r="BF362" s="187">
        <f>IF(N362="snížená",J362,0)</f>
        <v>0</v>
      </c>
      <c r="BG362" s="187">
        <f>IF(N362="zákl. přenesená",J362,0)</f>
        <v>0</v>
      </c>
      <c r="BH362" s="187">
        <f>IF(N362="sníž. přenesená",J362,0)</f>
        <v>0</v>
      </c>
      <c r="BI362" s="187">
        <f>IF(N362="nulová",J362,0)</f>
        <v>0</v>
      </c>
      <c r="BJ362" s="19" t="s">
        <v>82</v>
      </c>
      <c r="BK362" s="187">
        <f>ROUND(I362*H362,2)</f>
        <v>0</v>
      </c>
      <c r="BL362" s="19" t="s">
        <v>139</v>
      </c>
      <c r="BM362" s="186" t="s">
        <v>369</v>
      </c>
    </row>
    <row r="363" spans="1:65" s="2" customFormat="1" ht="19.5">
      <c r="A363" s="36"/>
      <c r="B363" s="37"/>
      <c r="C363" s="38"/>
      <c r="D363" s="188" t="s">
        <v>141</v>
      </c>
      <c r="E363" s="38"/>
      <c r="F363" s="189" t="s">
        <v>368</v>
      </c>
      <c r="G363" s="38"/>
      <c r="H363" s="38"/>
      <c r="I363" s="190"/>
      <c r="J363" s="38"/>
      <c r="K363" s="38"/>
      <c r="L363" s="41"/>
      <c r="M363" s="191"/>
      <c r="N363" s="192"/>
      <c r="O363" s="66"/>
      <c r="P363" s="66"/>
      <c r="Q363" s="66"/>
      <c r="R363" s="66"/>
      <c r="S363" s="66"/>
      <c r="T363" s="67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T363" s="19" t="s">
        <v>141</v>
      </c>
      <c r="AU363" s="19" t="s">
        <v>84</v>
      </c>
    </row>
    <row r="364" spans="1:65" s="14" customFormat="1" ht="11.25">
      <c r="B364" s="203"/>
      <c r="C364" s="204"/>
      <c r="D364" s="188" t="s">
        <v>142</v>
      </c>
      <c r="E364" s="205" t="s">
        <v>19</v>
      </c>
      <c r="F364" s="206" t="s">
        <v>370</v>
      </c>
      <c r="G364" s="204"/>
      <c r="H364" s="207">
        <v>253.15299999999999</v>
      </c>
      <c r="I364" s="208"/>
      <c r="J364" s="204"/>
      <c r="K364" s="204"/>
      <c r="L364" s="209"/>
      <c r="M364" s="210"/>
      <c r="N364" s="211"/>
      <c r="O364" s="211"/>
      <c r="P364" s="211"/>
      <c r="Q364" s="211"/>
      <c r="R364" s="211"/>
      <c r="S364" s="211"/>
      <c r="T364" s="212"/>
      <c r="AT364" s="213" t="s">
        <v>142</v>
      </c>
      <c r="AU364" s="213" t="s">
        <v>84</v>
      </c>
      <c r="AV364" s="14" t="s">
        <v>84</v>
      </c>
      <c r="AW364" s="14" t="s">
        <v>35</v>
      </c>
      <c r="AX364" s="14" t="s">
        <v>74</v>
      </c>
      <c r="AY364" s="213" t="s">
        <v>132</v>
      </c>
    </row>
    <row r="365" spans="1:65" s="15" customFormat="1" ht="11.25">
      <c r="B365" s="214"/>
      <c r="C365" s="215"/>
      <c r="D365" s="188" t="s">
        <v>142</v>
      </c>
      <c r="E365" s="216" t="s">
        <v>19</v>
      </c>
      <c r="F365" s="217" t="s">
        <v>147</v>
      </c>
      <c r="G365" s="215"/>
      <c r="H365" s="218">
        <v>253.15299999999999</v>
      </c>
      <c r="I365" s="219"/>
      <c r="J365" s="215"/>
      <c r="K365" s="215"/>
      <c r="L365" s="220"/>
      <c r="M365" s="221"/>
      <c r="N365" s="222"/>
      <c r="O365" s="222"/>
      <c r="P365" s="222"/>
      <c r="Q365" s="222"/>
      <c r="R365" s="222"/>
      <c r="S365" s="222"/>
      <c r="T365" s="223"/>
      <c r="AT365" s="224" t="s">
        <v>142</v>
      </c>
      <c r="AU365" s="224" t="s">
        <v>84</v>
      </c>
      <c r="AV365" s="15" t="s">
        <v>139</v>
      </c>
      <c r="AW365" s="15" t="s">
        <v>35</v>
      </c>
      <c r="AX365" s="15" t="s">
        <v>82</v>
      </c>
      <c r="AY365" s="224" t="s">
        <v>132</v>
      </c>
    </row>
    <row r="366" spans="1:65" s="2" customFormat="1" ht="76.349999999999994" customHeight="1">
      <c r="A366" s="36"/>
      <c r="B366" s="37"/>
      <c r="C366" s="175" t="s">
        <v>371</v>
      </c>
      <c r="D366" s="175" t="s">
        <v>134</v>
      </c>
      <c r="E366" s="176" t="s">
        <v>372</v>
      </c>
      <c r="F366" s="177" t="s">
        <v>373</v>
      </c>
      <c r="G366" s="178" t="s">
        <v>137</v>
      </c>
      <c r="H366" s="179">
        <v>83.61</v>
      </c>
      <c r="I366" s="180"/>
      <c r="J366" s="181">
        <f>ROUND(I366*H366,2)</f>
        <v>0</v>
      </c>
      <c r="K366" s="177" t="s">
        <v>138</v>
      </c>
      <c r="L366" s="41"/>
      <c r="M366" s="182" t="s">
        <v>19</v>
      </c>
      <c r="N366" s="183" t="s">
        <v>45</v>
      </c>
      <c r="O366" s="66"/>
      <c r="P366" s="184">
        <f>O366*H366</f>
        <v>0</v>
      </c>
      <c r="Q366" s="184">
        <v>8.4250000000000005E-2</v>
      </c>
      <c r="R366" s="184">
        <f>Q366*H366</f>
        <v>7.0441425000000004</v>
      </c>
      <c r="S366" s="184">
        <v>0</v>
      </c>
      <c r="T366" s="185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86" t="s">
        <v>139</v>
      </c>
      <c r="AT366" s="186" t="s">
        <v>134</v>
      </c>
      <c r="AU366" s="186" t="s">
        <v>84</v>
      </c>
      <c r="AY366" s="19" t="s">
        <v>132</v>
      </c>
      <c r="BE366" s="187">
        <f>IF(N366="základní",J366,0)</f>
        <v>0</v>
      </c>
      <c r="BF366" s="187">
        <f>IF(N366="snížená",J366,0)</f>
        <v>0</v>
      </c>
      <c r="BG366" s="187">
        <f>IF(N366="zákl. přenesená",J366,0)</f>
        <v>0</v>
      </c>
      <c r="BH366" s="187">
        <f>IF(N366="sníž. přenesená",J366,0)</f>
        <v>0</v>
      </c>
      <c r="BI366" s="187">
        <f>IF(N366="nulová",J366,0)</f>
        <v>0</v>
      </c>
      <c r="BJ366" s="19" t="s">
        <v>82</v>
      </c>
      <c r="BK366" s="187">
        <f>ROUND(I366*H366,2)</f>
        <v>0</v>
      </c>
      <c r="BL366" s="19" t="s">
        <v>139</v>
      </c>
      <c r="BM366" s="186" t="s">
        <v>374</v>
      </c>
    </row>
    <row r="367" spans="1:65" s="2" customFormat="1" ht="48.75">
      <c r="A367" s="36"/>
      <c r="B367" s="37"/>
      <c r="C367" s="38"/>
      <c r="D367" s="188" t="s">
        <v>141</v>
      </c>
      <c r="E367" s="38"/>
      <c r="F367" s="189" t="s">
        <v>375</v>
      </c>
      <c r="G367" s="38"/>
      <c r="H367" s="38"/>
      <c r="I367" s="190"/>
      <c r="J367" s="38"/>
      <c r="K367" s="38"/>
      <c r="L367" s="41"/>
      <c r="M367" s="191"/>
      <c r="N367" s="192"/>
      <c r="O367" s="66"/>
      <c r="P367" s="66"/>
      <c r="Q367" s="66"/>
      <c r="R367" s="66"/>
      <c r="S367" s="66"/>
      <c r="T367" s="67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T367" s="19" t="s">
        <v>141</v>
      </c>
      <c r="AU367" s="19" t="s">
        <v>84</v>
      </c>
    </row>
    <row r="368" spans="1:65" s="13" customFormat="1" ht="11.25">
      <c r="B368" s="193"/>
      <c r="C368" s="194"/>
      <c r="D368" s="188" t="s">
        <v>142</v>
      </c>
      <c r="E368" s="195" t="s">
        <v>19</v>
      </c>
      <c r="F368" s="196" t="s">
        <v>355</v>
      </c>
      <c r="G368" s="194"/>
      <c r="H368" s="195" t="s">
        <v>19</v>
      </c>
      <c r="I368" s="197"/>
      <c r="J368" s="194"/>
      <c r="K368" s="194"/>
      <c r="L368" s="198"/>
      <c r="M368" s="199"/>
      <c r="N368" s="200"/>
      <c r="O368" s="200"/>
      <c r="P368" s="200"/>
      <c r="Q368" s="200"/>
      <c r="R368" s="200"/>
      <c r="S368" s="200"/>
      <c r="T368" s="201"/>
      <c r="AT368" s="202" t="s">
        <v>142</v>
      </c>
      <c r="AU368" s="202" t="s">
        <v>84</v>
      </c>
      <c r="AV368" s="13" t="s">
        <v>82</v>
      </c>
      <c r="AW368" s="13" t="s">
        <v>35</v>
      </c>
      <c r="AX368" s="13" t="s">
        <v>74</v>
      </c>
      <c r="AY368" s="202" t="s">
        <v>132</v>
      </c>
    </row>
    <row r="369" spans="1:65" s="14" customFormat="1" ht="11.25">
      <c r="B369" s="203"/>
      <c r="C369" s="204"/>
      <c r="D369" s="188" t="s">
        <v>142</v>
      </c>
      <c r="E369" s="205" t="s">
        <v>19</v>
      </c>
      <c r="F369" s="206" t="s">
        <v>376</v>
      </c>
      <c r="G369" s="204"/>
      <c r="H369" s="207">
        <v>2.58</v>
      </c>
      <c r="I369" s="208"/>
      <c r="J369" s="204"/>
      <c r="K369" s="204"/>
      <c r="L369" s="209"/>
      <c r="M369" s="210"/>
      <c r="N369" s="211"/>
      <c r="O369" s="211"/>
      <c r="P369" s="211"/>
      <c r="Q369" s="211"/>
      <c r="R369" s="211"/>
      <c r="S369" s="211"/>
      <c r="T369" s="212"/>
      <c r="AT369" s="213" t="s">
        <v>142</v>
      </c>
      <c r="AU369" s="213" t="s">
        <v>84</v>
      </c>
      <c r="AV369" s="14" t="s">
        <v>84</v>
      </c>
      <c r="AW369" s="14" t="s">
        <v>35</v>
      </c>
      <c r="AX369" s="14" t="s">
        <v>74</v>
      </c>
      <c r="AY369" s="213" t="s">
        <v>132</v>
      </c>
    </row>
    <row r="370" spans="1:65" s="16" customFormat="1" ht="11.25">
      <c r="B370" s="225"/>
      <c r="C370" s="226"/>
      <c r="D370" s="188" t="s">
        <v>142</v>
      </c>
      <c r="E370" s="227" t="s">
        <v>19</v>
      </c>
      <c r="F370" s="228" t="s">
        <v>195</v>
      </c>
      <c r="G370" s="226"/>
      <c r="H370" s="229">
        <v>2.58</v>
      </c>
      <c r="I370" s="230"/>
      <c r="J370" s="226"/>
      <c r="K370" s="226"/>
      <c r="L370" s="231"/>
      <c r="M370" s="232"/>
      <c r="N370" s="233"/>
      <c r="O370" s="233"/>
      <c r="P370" s="233"/>
      <c r="Q370" s="233"/>
      <c r="R370" s="233"/>
      <c r="S370" s="233"/>
      <c r="T370" s="234"/>
      <c r="AT370" s="235" t="s">
        <v>142</v>
      </c>
      <c r="AU370" s="235" t="s">
        <v>84</v>
      </c>
      <c r="AV370" s="16" t="s">
        <v>153</v>
      </c>
      <c r="AW370" s="16" t="s">
        <v>35</v>
      </c>
      <c r="AX370" s="16" t="s">
        <v>74</v>
      </c>
      <c r="AY370" s="235" t="s">
        <v>132</v>
      </c>
    </row>
    <row r="371" spans="1:65" s="13" customFormat="1" ht="11.25">
      <c r="B371" s="193"/>
      <c r="C371" s="194"/>
      <c r="D371" s="188" t="s">
        <v>142</v>
      </c>
      <c r="E371" s="195" t="s">
        <v>19</v>
      </c>
      <c r="F371" s="196" t="s">
        <v>358</v>
      </c>
      <c r="G371" s="194"/>
      <c r="H371" s="195" t="s">
        <v>19</v>
      </c>
      <c r="I371" s="197"/>
      <c r="J371" s="194"/>
      <c r="K371" s="194"/>
      <c r="L371" s="198"/>
      <c r="M371" s="199"/>
      <c r="N371" s="200"/>
      <c r="O371" s="200"/>
      <c r="P371" s="200"/>
      <c r="Q371" s="200"/>
      <c r="R371" s="200"/>
      <c r="S371" s="200"/>
      <c r="T371" s="201"/>
      <c r="AT371" s="202" t="s">
        <v>142</v>
      </c>
      <c r="AU371" s="202" t="s">
        <v>84</v>
      </c>
      <c r="AV371" s="13" t="s">
        <v>82</v>
      </c>
      <c r="AW371" s="13" t="s">
        <v>35</v>
      </c>
      <c r="AX371" s="13" t="s">
        <v>74</v>
      </c>
      <c r="AY371" s="202" t="s">
        <v>132</v>
      </c>
    </row>
    <row r="372" spans="1:65" s="14" customFormat="1" ht="11.25">
      <c r="B372" s="203"/>
      <c r="C372" s="204"/>
      <c r="D372" s="188" t="s">
        <v>142</v>
      </c>
      <c r="E372" s="205" t="s">
        <v>19</v>
      </c>
      <c r="F372" s="206" t="s">
        <v>377</v>
      </c>
      <c r="G372" s="204"/>
      <c r="H372" s="207">
        <v>81.03</v>
      </c>
      <c r="I372" s="208"/>
      <c r="J372" s="204"/>
      <c r="K372" s="204"/>
      <c r="L372" s="209"/>
      <c r="M372" s="210"/>
      <c r="N372" s="211"/>
      <c r="O372" s="211"/>
      <c r="P372" s="211"/>
      <c r="Q372" s="211"/>
      <c r="R372" s="211"/>
      <c r="S372" s="211"/>
      <c r="T372" s="212"/>
      <c r="AT372" s="213" t="s">
        <v>142</v>
      </c>
      <c r="AU372" s="213" t="s">
        <v>84</v>
      </c>
      <c r="AV372" s="14" t="s">
        <v>84</v>
      </c>
      <c r="AW372" s="14" t="s">
        <v>35</v>
      </c>
      <c r="AX372" s="14" t="s">
        <v>74</v>
      </c>
      <c r="AY372" s="213" t="s">
        <v>132</v>
      </c>
    </row>
    <row r="373" spans="1:65" s="16" customFormat="1" ht="11.25">
      <c r="B373" s="225"/>
      <c r="C373" s="226"/>
      <c r="D373" s="188" t="s">
        <v>142</v>
      </c>
      <c r="E373" s="227" t="s">
        <v>19</v>
      </c>
      <c r="F373" s="228" t="s">
        <v>195</v>
      </c>
      <c r="G373" s="226"/>
      <c r="H373" s="229">
        <v>81.03</v>
      </c>
      <c r="I373" s="230"/>
      <c r="J373" s="226"/>
      <c r="K373" s="226"/>
      <c r="L373" s="231"/>
      <c r="M373" s="232"/>
      <c r="N373" s="233"/>
      <c r="O373" s="233"/>
      <c r="P373" s="233"/>
      <c r="Q373" s="233"/>
      <c r="R373" s="233"/>
      <c r="S373" s="233"/>
      <c r="T373" s="234"/>
      <c r="AT373" s="235" t="s">
        <v>142</v>
      </c>
      <c r="AU373" s="235" t="s">
        <v>84</v>
      </c>
      <c r="AV373" s="16" t="s">
        <v>153</v>
      </c>
      <c r="AW373" s="16" t="s">
        <v>35</v>
      </c>
      <c r="AX373" s="16" t="s">
        <v>74</v>
      </c>
      <c r="AY373" s="235" t="s">
        <v>132</v>
      </c>
    </row>
    <row r="374" spans="1:65" s="15" customFormat="1" ht="11.25">
      <c r="B374" s="214"/>
      <c r="C374" s="215"/>
      <c r="D374" s="188" t="s">
        <v>142</v>
      </c>
      <c r="E374" s="216" t="s">
        <v>19</v>
      </c>
      <c r="F374" s="217" t="s">
        <v>147</v>
      </c>
      <c r="G374" s="215"/>
      <c r="H374" s="218">
        <v>83.61</v>
      </c>
      <c r="I374" s="219"/>
      <c r="J374" s="215"/>
      <c r="K374" s="215"/>
      <c r="L374" s="220"/>
      <c r="M374" s="221"/>
      <c r="N374" s="222"/>
      <c r="O374" s="222"/>
      <c r="P374" s="222"/>
      <c r="Q374" s="222"/>
      <c r="R374" s="222"/>
      <c r="S374" s="222"/>
      <c r="T374" s="223"/>
      <c r="AT374" s="224" t="s">
        <v>142</v>
      </c>
      <c r="AU374" s="224" t="s">
        <v>84</v>
      </c>
      <c r="AV374" s="15" t="s">
        <v>139</v>
      </c>
      <c r="AW374" s="15" t="s">
        <v>35</v>
      </c>
      <c r="AX374" s="15" t="s">
        <v>82</v>
      </c>
      <c r="AY374" s="224" t="s">
        <v>132</v>
      </c>
    </row>
    <row r="375" spans="1:65" s="2" customFormat="1" ht="33" customHeight="1">
      <c r="A375" s="36"/>
      <c r="B375" s="37"/>
      <c r="C375" s="236" t="s">
        <v>378</v>
      </c>
      <c r="D375" s="236" t="s">
        <v>280</v>
      </c>
      <c r="E375" s="237" t="s">
        <v>362</v>
      </c>
      <c r="F375" s="238" t="s">
        <v>363</v>
      </c>
      <c r="G375" s="239" t="s">
        <v>137</v>
      </c>
      <c r="H375" s="240">
        <v>2.657</v>
      </c>
      <c r="I375" s="241"/>
      <c r="J375" s="242">
        <f>ROUND(I375*H375,2)</f>
        <v>0</v>
      </c>
      <c r="K375" s="238" t="s">
        <v>19</v>
      </c>
      <c r="L375" s="243"/>
      <c r="M375" s="244" t="s">
        <v>19</v>
      </c>
      <c r="N375" s="245" t="s">
        <v>45</v>
      </c>
      <c r="O375" s="66"/>
      <c r="P375" s="184">
        <f>O375*H375</f>
        <v>0</v>
      </c>
      <c r="Q375" s="184">
        <v>0.14599999999999999</v>
      </c>
      <c r="R375" s="184">
        <f>Q375*H375</f>
        <v>0.38792199999999999</v>
      </c>
      <c r="S375" s="184">
        <v>0</v>
      </c>
      <c r="T375" s="185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86" t="s">
        <v>198</v>
      </c>
      <c r="AT375" s="186" t="s">
        <v>280</v>
      </c>
      <c r="AU375" s="186" t="s">
        <v>84</v>
      </c>
      <c r="AY375" s="19" t="s">
        <v>132</v>
      </c>
      <c r="BE375" s="187">
        <f>IF(N375="základní",J375,0)</f>
        <v>0</v>
      </c>
      <c r="BF375" s="187">
        <f>IF(N375="snížená",J375,0)</f>
        <v>0</v>
      </c>
      <c r="BG375" s="187">
        <f>IF(N375="zákl. přenesená",J375,0)</f>
        <v>0</v>
      </c>
      <c r="BH375" s="187">
        <f>IF(N375="sníž. přenesená",J375,0)</f>
        <v>0</v>
      </c>
      <c r="BI375" s="187">
        <f>IF(N375="nulová",J375,0)</f>
        <v>0</v>
      </c>
      <c r="BJ375" s="19" t="s">
        <v>82</v>
      </c>
      <c r="BK375" s="187">
        <f>ROUND(I375*H375,2)</f>
        <v>0</v>
      </c>
      <c r="BL375" s="19" t="s">
        <v>139</v>
      </c>
      <c r="BM375" s="186" t="s">
        <v>379</v>
      </c>
    </row>
    <row r="376" spans="1:65" s="2" customFormat="1" ht="19.5">
      <c r="A376" s="36"/>
      <c r="B376" s="37"/>
      <c r="C376" s="38"/>
      <c r="D376" s="188" t="s">
        <v>141</v>
      </c>
      <c r="E376" s="38"/>
      <c r="F376" s="189" t="s">
        <v>363</v>
      </c>
      <c r="G376" s="38"/>
      <c r="H376" s="38"/>
      <c r="I376" s="190"/>
      <c r="J376" s="38"/>
      <c r="K376" s="38"/>
      <c r="L376" s="41"/>
      <c r="M376" s="191"/>
      <c r="N376" s="192"/>
      <c r="O376" s="66"/>
      <c r="P376" s="66"/>
      <c r="Q376" s="66"/>
      <c r="R376" s="66"/>
      <c r="S376" s="66"/>
      <c r="T376" s="67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T376" s="19" t="s">
        <v>141</v>
      </c>
      <c r="AU376" s="19" t="s">
        <v>84</v>
      </c>
    </row>
    <row r="377" spans="1:65" s="14" customFormat="1" ht="11.25">
      <c r="B377" s="203"/>
      <c r="C377" s="204"/>
      <c r="D377" s="188" t="s">
        <v>142</v>
      </c>
      <c r="E377" s="205" t="s">
        <v>19</v>
      </c>
      <c r="F377" s="206" t="s">
        <v>380</v>
      </c>
      <c r="G377" s="204"/>
      <c r="H377" s="207">
        <v>2.657</v>
      </c>
      <c r="I377" s="208"/>
      <c r="J377" s="204"/>
      <c r="K377" s="204"/>
      <c r="L377" s="209"/>
      <c r="M377" s="210"/>
      <c r="N377" s="211"/>
      <c r="O377" s="211"/>
      <c r="P377" s="211"/>
      <c r="Q377" s="211"/>
      <c r="R377" s="211"/>
      <c r="S377" s="211"/>
      <c r="T377" s="212"/>
      <c r="AT377" s="213" t="s">
        <v>142</v>
      </c>
      <c r="AU377" s="213" t="s">
        <v>84</v>
      </c>
      <c r="AV377" s="14" t="s">
        <v>84</v>
      </c>
      <c r="AW377" s="14" t="s">
        <v>35</v>
      </c>
      <c r="AX377" s="14" t="s">
        <v>74</v>
      </c>
      <c r="AY377" s="213" t="s">
        <v>132</v>
      </c>
    </row>
    <row r="378" spans="1:65" s="15" customFormat="1" ht="11.25">
      <c r="B378" s="214"/>
      <c r="C378" s="215"/>
      <c r="D378" s="188" t="s">
        <v>142</v>
      </c>
      <c r="E378" s="216" t="s">
        <v>19</v>
      </c>
      <c r="F378" s="217" t="s">
        <v>147</v>
      </c>
      <c r="G378" s="215"/>
      <c r="H378" s="218">
        <v>2.657</v>
      </c>
      <c r="I378" s="219"/>
      <c r="J378" s="215"/>
      <c r="K378" s="215"/>
      <c r="L378" s="220"/>
      <c r="M378" s="221"/>
      <c r="N378" s="222"/>
      <c r="O378" s="222"/>
      <c r="P378" s="222"/>
      <c r="Q378" s="222"/>
      <c r="R378" s="222"/>
      <c r="S378" s="222"/>
      <c r="T378" s="223"/>
      <c r="AT378" s="224" t="s">
        <v>142</v>
      </c>
      <c r="AU378" s="224" t="s">
        <v>84</v>
      </c>
      <c r="AV378" s="15" t="s">
        <v>139</v>
      </c>
      <c r="AW378" s="15" t="s">
        <v>35</v>
      </c>
      <c r="AX378" s="15" t="s">
        <v>82</v>
      </c>
      <c r="AY378" s="224" t="s">
        <v>132</v>
      </c>
    </row>
    <row r="379" spans="1:65" s="2" customFormat="1" ht="33" customHeight="1">
      <c r="A379" s="36"/>
      <c r="B379" s="37"/>
      <c r="C379" s="236" t="s">
        <v>381</v>
      </c>
      <c r="D379" s="236" t="s">
        <v>280</v>
      </c>
      <c r="E379" s="237" t="s">
        <v>367</v>
      </c>
      <c r="F379" s="238" t="s">
        <v>368</v>
      </c>
      <c r="G379" s="239" t="s">
        <v>137</v>
      </c>
      <c r="H379" s="240">
        <v>82.650999999999996</v>
      </c>
      <c r="I379" s="241"/>
      <c r="J379" s="242">
        <f>ROUND(I379*H379,2)</f>
        <v>0</v>
      </c>
      <c r="K379" s="238" t="s">
        <v>19</v>
      </c>
      <c r="L379" s="243"/>
      <c r="M379" s="244" t="s">
        <v>19</v>
      </c>
      <c r="N379" s="245" t="s">
        <v>45</v>
      </c>
      <c r="O379" s="66"/>
      <c r="P379" s="184">
        <f>O379*H379</f>
        <v>0</v>
      </c>
      <c r="Q379" s="184">
        <v>0.13100000000000001</v>
      </c>
      <c r="R379" s="184">
        <f>Q379*H379</f>
        <v>10.827280999999999</v>
      </c>
      <c r="S379" s="184">
        <v>0</v>
      </c>
      <c r="T379" s="185">
        <f>S379*H379</f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R379" s="186" t="s">
        <v>198</v>
      </c>
      <c r="AT379" s="186" t="s">
        <v>280</v>
      </c>
      <c r="AU379" s="186" t="s">
        <v>84</v>
      </c>
      <c r="AY379" s="19" t="s">
        <v>132</v>
      </c>
      <c r="BE379" s="187">
        <f>IF(N379="základní",J379,0)</f>
        <v>0</v>
      </c>
      <c r="BF379" s="187">
        <f>IF(N379="snížená",J379,0)</f>
        <v>0</v>
      </c>
      <c r="BG379" s="187">
        <f>IF(N379="zákl. přenesená",J379,0)</f>
        <v>0</v>
      </c>
      <c r="BH379" s="187">
        <f>IF(N379="sníž. přenesená",J379,0)</f>
        <v>0</v>
      </c>
      <c r="BI379" s="187">
        <f>IF(N379="nulová",J379,0)</f>
        <v>0</v>
      </c>
      <c r="BJ379" s="19" t="s">
        <v>82</v>
      </c>
      <c r="BK379" s="187">
        <f>ROUND(I379*H379,2)</f>
        <v>0</v>
      </c>
      <c r="BL379" s="19" t="s">
        <v>139</v>
      </c>
      <c r="BM379" s="186" t="s">
        <v>382</v>
      </c>
    </row>
    <row r="380" spans="1:65" s="2" customFormat="1" ht="19.5">
      <c r="A380" s="36"/>
      <c r="B380" s="37"/>
      <c r="C380" s="38"/>
      <c r="D380" s="188" t="s">
        <v>141</v>
      </c>
      <c r="E380" s="38"/>
      <c r="F380" s="189" t="s">
        <v>368</v>
      </c>
      <c r="G380" s="38"/>
      <c r="H380" s="38"/>
      <c r="I380" s="190"/>
      <c r="J380" s="38"/>
      <c r="K380" s="38"/>
      <c r="L380" s="41"/>
      <c r="M380" s="191"/>
      <c r="N380" s="192"/>
      <c r="O380" s="66"/>
      <c r="P380" s="66"/>
      <c r="Q380" s="66"/>
      <c r="R380" s="66"/>
      <c r="S380" s="66"/>
      <c r="T380" s="67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T380" s="19" t="s">
        <v>141</v>
      </c>
      <c r="AU380" s="19" t="s">
        <v>84</v>
      </c>
    </row>
    <row r="381" spans="1:65" s="14" customFormat="1" ht="11.25">
      <c r="B381" s="203"/>
      <c r="C381" s="204"/>
      <c r="D381" s="188" t="s">
        <v>142</v>
      </c>
      <c r="E381" s="205" t="s">
        <v>19</v>
      </c>
      <c r="F381" s="206" t="s">
        <v>383</v>
      </c>
      <c r="G381" s="204"/>
      <c r="H381" s="207">
        <v>82.650999999999996</v>
      </c>
      <c r="I381" s="208"/>
      <c r="J381" s="204"/>
      <c r="K381" s="204"/>
      <c r="L381" s="209"/>
      <c r="M381" s="210"/>
      <c r="N381" s="211"/>
      <c r="O381" s="211"/>
      <c r="P381" s="211"/>
      <c r="Q381" s="211"/>
      <c r="R381" s="211"/>
      <c r="S381" s="211"/>
      <c r="T381" s="212"/>
      <c r="AT381" s="213" t="s">
        <v>142</v>
      </c>
      <c r="AU381" s="213" t="s">
        <v>84</v>
      </c>
      <c r="AV381" s="14" t="s">
        <v>84</v>
      </c>
      <c r="AW381" s="14" t="s">
        <v>35</v>
      </c>
      <c r="AX381" s="14" t="s">
        <v>74</v>
      </c>
      <c r="AY381" s="213" t="s">
        <v>132</v>
      </c>
    </row>
    <row r="382" spans="1:65" s="15" customFormat="1" ht="11.25">
      <c r="B382" s="214"/>
      <c r="C382" s="215"/>
      <c r="D382" s="188" t="s">
        <v>142</v>
      </c>
      <c r="E382" s="216" t="s">
        <v>19</v>
      </c>
      <c r="F382" s="217" t="s">
        <v>147</v>
      </c>
      <c r="G382" s="215"/>
      <c r="H382" s="218">
        <v>82.650999999999996</v>
      </c>
      <c r="I382" s="219"/>
      <c r="J382" s="215"/>
      <c r="K382" s="215"/>
      <c r="L382" s="220"/>
      <c r="M382" s="221"/>
      <c r="N382" s="222"/>
      <c r="O382" s="222"/>
      <c r="P382" s="222"/>
      <c r="Q382" s="222"/>
      <c r="R382" s="222"/>
      <c r="S382" s="222"/>
      <c r="T382" s="223"/>
      <c r="AT382" s="224" t="s">
        <v>142</v>
      </c>
      <c r="AU382" s="224" t="s">
        <v>84</v>
      </c>
      <c r="AV382" s="15" t="s">
        <v>139</v>
      </c>
      <c r="AW382" s="15" t="s">
        <v>35</v>
      </c>
      <c r="AX382" s="15" t="s">
        <v>82</v>
      </c>
      <c r="AY382" s="224" t="s">
        <v>132</v>
      </c>
    </row>
    <row r="383" spans="1:65" s="2" customFormat="1" ht="76.349999999999994" customHeight="1">
      <c r="A383" s="36"/>
      <c r="B383" s="37"/>
      <c r="C383" s="175" t="s">
        <v>384</v>
      </c>
      <c r="D383" s="175" t="s">
        <v>134</v>
      </c>
      <c r="E383" s="176" t="s">
        <v>385</v>
      </c>
      <c r="F383" s="177" t="s">
        <v>386</v>
      </c>
      <c r="G383" s="178" t="s">
        <v>137</v>
      </c>
      <c r="H383" s="179">
        <v>82.643000000000001</v>
      </c>
      <c r="I383" s="180"/>
      <c r="J383" s="181">
        <f>ROUND(I383*H383,2)</f>
        <v>0</v>
      </c>
      <c r="K383" s="177" t="s">
        <v>138</v>
      </c>
      <c r="L383" s="41"/>
      <c r="M383" s="182" t="s">
        <v>19</v>
      </c>
      <c r="N383" s="183" t="s">
        <v>45</v>
      </c>
      <c r="O383" s="66"/>
      <c r="P383" s="184">
        <f>O383*H383</f>
        <v>0</v>
      </c>
      <c r="Q383" s="184">
        <v>8.5650000000000004E-2</v>
      </c>
      <c r="R383" s="184">
        <f>Q383*H383</f>
        <v>7.0783729500000003</v>
      </c>
      <c r="S383" s="184">
        <v>0</v>
      </c>
      <c r="T383" s="185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186" t="s">
        <v>139</v>
      </c>
      <c r="AT383" s="186" t="s">
        <v>134</v>
      </c>
      <c r="AU383" s="186" t="s">
        <v>84</v>
      </c>
      <c r="AY383" s="19" t="s">
        <v>132</v>
      </c>
      <c r="BE383" s="187">
        <f>IF(N383="základní",J383,0)</f>
        <v>0</v>
      </c>
      <c r="BF383" s="187">
        <f>IF(N383="snížená",J383,0)</f>
        <v>0</v>
      </c>
      <c r="BG383" s="187">
        <f>IF(N383="zákl. přenesená",J383,0)</f>
        <v>0</v>
      </c>
      <c r="BH383" s="187">
        <f>IF(N383="sníž. přenesená",J383,0)</f>
        <v>0</v>
      </c>
      <c r="BI383" s="187">
        <f>IF(N383="nulová",J383,0)</f>
        <v>0</v>
      </c>
      <c r="BJ383" s="19" t="s">
        <v>82</v>
      </c>
      <c r="BK383" s="187">
        <f>ROUND(I383*H383,2)</f>
        <v>0</v>
      </c>
      <c r="BL383" s="19" t="s">
        <v>139</v>
      </c>
      <c r="BM383" s="186" t="s">
        <v>387</v>
      </c>
    </row>
    <row r="384" spans="1:65" s="2" customFormat="1" ht="48.75">
      <c r="A384" s="36"/>
      <c r="B384" s="37"/>
      <c r="C384" s="38"/>
      <c r="D384" s="188" t="s">
        <v>141</v>
      </c>
      <c r="E384" s="38"/>
      <c r="F384" s="189" t="s">
        <v>388</v>
      </c>
      <c r="G384" s="38"/>
      <c r="H384" s="38"/>
      <c r="I384" s="190"/>
      <c r="J384" s="38"/>
      <c r="K384" s="38"/>
      <c r="L384" s="41"/>
      <c r="M384" s="191"/>
      <c r="N384" s="192"/>
      <c r="O384" s="66"/>
      <c r="P384" s="66"/>
      <c r="Q384" s="66"/>
      <c r="R384" s="66"/>
      <c r="S384" s="66"/>
      <c r="T384" s="67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T384" s="19" t="s">
        <v>141</v>
      </c>
      <c r="AU384" s="19" t="s">
        <v>84</v>
      </c>
    </row>
    <row r="385" spans="2:51" s="13" customFormat="1" ht="11.25">
      <c r="B385" s="193"/>
      <c r="C385" s="194"/>
      <c r="D385" s="188" t="s">
        <v>142</v>
      </c>
      <c r="E385" s="195" t="s">
        <v>19</v>
      </c>
      <c r="F385" s="196" t="s">
        <v>389</v>
      </c>
      <c r="G385" s="194"/>
      <c r="H385" s="195" t="s">
        <v>19</v>
      </c>
      <c r="I385" s="197"/>
      <c r="J385" s="194"/>
      <c r="K385" s="194"/>
      <c r="L385" s="198"/>
      <c r="M385" s="199"/>
      <c r="N385" s="200"/>
      <c r="O385" s="200"/>
      <c r="P385" s="200"/>
      <c r="Q385" s="200"/>
      <c r="R385" s="200"/>
      <c r="S385" s="200"/>
      <c r="T385" s="201"/>
      <c r="AT385" s="202" t="s">
        <v>142</v>
      </c>
      <c r="AU385" s="202" t="s">
        <v>84</v>
      </c>
      <c r="AV385" s="13" t="s">
        <v>82</v>
      </c>
      <c r="AW385" s="13" t="s">
        <v>35</v>
      </c>
      <c r="AX385" s="13" t="s">
        <v>74</v>
      </c>
      <c r="AY385" s="202" t="s">
        <v>132</v>
      </c>
    </row>
    <row r="386" spans="2:51" s="14" customFormat="1" ht="11.25">
      <c r="B386" s="203"/>
      <c r="C386" s="204"/>
      <c r="D386" s="188" t="s">
        <v>142</v>
      </c>
      <c r="E386" s="205" t="s">
        <v>19</v>
      </c>
      <c r="F386" s="206" t="s">
        <v>390</v>
      </c>
      <c r="G386" s="204"/>
      <c r="H386" s="207">
        <v>13.24</v>
      </c>
      <c r="I386" s="208"/>
      <c r="J386" s="204"/>
      <c r="K386" s="204"/>
      <c r="L386" s="209"/>
      <c r="M386" s="210"/>
      <c r="N386" s="211"/>
      <c r="O386" s="211"/>
      <c r="P386" s="211"/>
      <c r="Q386" s="211"/>
      <c r="R386" s="211"/>
      <c r="S386" s="211"/>
      <c r="T386" s="212"/>
      <c r="AT386" s="213" t="s">
        <v>142</v>
      </c>
      <c r="AU386" s="213" t="s">
        <v>84</v>
      </c>
      <c r="AV386" s="14" t="s">
        <v>84</v>
      </c>
      <c r="AW386" s="14" t="s">
        <v>35</v>
      </c>
      <c r="AX386" s="14" t="s">
        <v>74</v>
      </c>
      <c r="AY386" s="213" t="s">
        <v>132</v>
      </c>
    </row>
    <row r="387" spans="2:51" s="14" customFormat="1" ht="11.25">
      <c r="B387" s="203"/>
      <c r="C387" s="204"/>
      <c r="D387" s="188" t="s">
        <v>142</v>
      </c>
      <c r="E387" s="205" t="s">
        <v>19</v>
      </c>
      <c r="F387" s="206" t="s">
        <v>391</v>
      </c>
      <c r="G387" s="204"/>
      <c r="H387" s="207">
        <v>10.28</v>
      </c>
      <c r="I387" s="208"/>
      <c r="J387" s="204"/>
      <c r="K387" s="204"/>
      <c r="L387" s="209"/>
      <c r="M387" s="210"/>
      <c r="N387" s="211"/>
      <c r="O387" s="211"/>
      <c r="P387" s="211"/>
      <c r="Q387" s="211"/>
      <c r="R387" s="211"/>
      <c r="S387" s="211"/>
      <c r="T387" s="212"/>
      <c r="AT387" s="213" t="s">
        <v>142</v>
      </c>
      <c r="AU387" s="213" t="s">
        <v>84</v>
      </c>
      <c r="AV387" s="14" t="s">
        <v>84</v>
      </c>
      <c r="AW387" s="14" t="s">
        <v>35</v>
      </c>
      <c r="AX387" s="14" t="s">
        <v>74</v>
      </c>
      <c r="AY387" s="213" t="s">
        <v>132</v>
      </c>
    </row>
    <row r="388" spans="2:51" s="16" customFormat="1" ht="11.25">
      <c r="B388" s="225"/>
      <c r="C388" s="226"/>
      <c r="D388" s="188" t="s">
        <v>142</v>
      </c>
      <c r="E388" s="227" t="s">
        <v>19</v>
      </c>
      <c r="F388" s="228" t="s">
        <v>195</v>
      </c>
      <c r="G388" s="226"/>
      <c r="H388" s="229">
        <v>23.52</v>
      </c>
      <c r="I388" s="230"/>
      <c r="J388" s="226"/>
      <c r="K388" s="226"/>
      <c r="L388" s="231"/>
      <c r="M388" s="232"/>
      <c r="N388" s="233"/>
      <c r="O388" s="233"/>
      <c r="P388" s="233"/>
      <c r="Q388" s="233"/>
      <c r="R388" s="233"/>
      <c r="S388" s="233"/>
      <c r="T388" s="234"/>
      <c r="AT388" s="235" t="s">
        <v>142</v>
      </c>
      <c r="AU388" s="235" t="s">
        <v>84</v>
      </c>
      <c r="AV388" s="16" t="s">
        <v>153</v>
      </c>
      <c r="AW388" s="16" t="s">
        <v>35</v>
      </c>
      <c r="AX388" s="16" t="s">
        <v>74</v>
      </c>
      <c r="AY388" s="235" t="s">
        <v>132</v>
      </c>
    </row>
    <row r="389" spans="2:51" s="13" customFormat="1" ht="11.25">
      <c r="B389" s="193"/>
      <c r="C389" s="194"/>
      <c r="D389" s="188" t="s">
        <v>142</v>
      </c>
      <c r="E389" s="195" t="s">
        <v>19</v>
      </c>
      <c r="F389" s="196" t="s">
        <v>392</v>
      </c>
      <c r="G389" s="194"/>
      <c r="H389" s="195" t="s">
        <v>19</v>
      </c>
      <c r="I389" s="197"/>
      <c r="J389" s="194"/>
      <c r="K389" s="194"/>
      <c r="L389" s="198"/>
      <c r="M389" s="199"/>
      <c r="N389" s="200"/>
      <c r="O389" s="200"/>
      <c r="P389" s="200"/>
      <c r="Q389" s="200"/>
      <c r="R389" s="200"/>
      <c r="S389" s="200"/>
      <c r="T389" s="201"/>
      <c r="AT389" s="202" t="s">
        <v>142</v>
      </c>
      <c r="AU389" s="202" t="s">
        <v>84</v>
      </c>
      <c r="AV389" s="13" t="s">
        <v>82</v>
      </c>
      <c r="AW389" s="13" t="s">
        <v>35</v>
      </c>
      <c r="AX389" s="13" t="s">
        <v>74</v>
      </c>
      <c r="AY389" s="202" t="s">
        <v>132</v>
      </c>
    </row>
    <row r="390" spans="2:51" s="14" customFormat="1" ht="11.25">
      <c r="B390" s="203"/>
      <c r="C390" s="204"/>
      <c r="D390" s="188" t="s">
        <v>142</v>
      </c>
      <c r="E390" s="205" t="s">
        <v>19</v>
      </c>
      <c r="F390" s="206" t="s">
        <v>393</v>
      </c>
      <c r="G390" s="204"/>
      <c r="H390" s="207">
        <v>4.29</v>
      </c>
      <c r="I390" s="208"/>
      <c r="J390" s="204"/>
      <c r="K390" s="204"/>
      <c r="L390" s="209"/>
      <c r="M390" s="210"/>
      <c r="N390" s="211"/>
      <c r="O390" s="211"/>
      <c r="P390" s="211"/>
      <c r="Q390" s="211"/>
      <c r="R390" s="211"/>
      <c r="S390" s="211"/>
      <c r="T390" s="212"/>
      <c r="AT390" s="213" t="s">
        <v>142</v>
      </c>
      <c r="AU390" s="213" t="s">
        <v>84</v>
      </c>
      <c r="AV390" s="14" t="s">
        <v>84</v>
      </c>
      <c r="AW390" s="14" t="s">
        <v>35</v>
      </c>
      <c r="AX390" s="14" t="s">
        <v>74</v>
      </c>
      <c r="AY390" s="213" t="s">
        <v>132</v>
      </c>
    </row>
    <row r="391" spans="2:51" s="14" customFormat="1" ht="11.25">
      <c r="B391" s="203"/>
      <c r="C391" s="204"/>
      <c r="D391" s="188" t="s">
        <v>142</v>
      </c>
      <c r="E391" s="205" t="s">
        <v>19</v>
      </c>
      <c r="F391" s="206" t="s">
        <v>394</v>
      </c>
      <c r="G391" s="204"/>
      <c r="H391" s="207">
        <v>7.72</v>
      </c>
      <c r="I391" s="208"/>
      <c r="J391" s="204"/>
      <c r="K391" s="204"/>
      <c r="L391" s="209"/>
      <c r="M391" s="210"/>
      <c r="N391" s="211"/>
      <c r="O391" s="211"/>
      <c r="P391" s="211"/>
      <c r="Q391" s="211"/>
      <c r="R391" s="211"/>
      <c r="S391" s="211"/>
      <c r="T391" s="212"/>
      <c r="AT391" s="213" t="s">
        <v>142</v>
      </c>
      <c r="AU391" s="213" t="s">
        <v>84</v>
      </c>
      <c r="AV391" s="14" t="s">
        <v>84</v>
      </c>
      <c r="AW391" s="14" t="s">
        <v>35</v>
      </c>
      <c r="AX391" s="14" t="s">
        <v>74</v>
      </c>
      <c r="AY391" s="213" t="s">
        <v>132</v>
      </c>
    </row>
    <row r="392" spans="2:51" s="14" customFormat="1" ht="11.25">
      <c r="B392" s="203"/>
      <c r="C392" s="204"/>
      <c r="D392" s="188" t="s">
        <v>142</v>
      </c>
      <c r="E392" s="205" t="s">
        <v>19</v>
      </c>
      <c r="F392" s="206" t="s">
        <v>395</v>
      </c>
      <c r="G392" s="204"/>
      <c r="H392" s="207">
        <v>5.94</v>
      </c>
      <c r="I392" s="208"/>
      <c r="J392" s="204"/>
      <c r="K392" s="204"/>
      <c r="L392" s="209"/>
      <c r="M392" s="210"/>
      <c r="N392" s="211"/>
      <c r="O392" s="211"/>
      <c r="P392" s="211"/>
      <c r="Q392" s="211"/>
      <c r="R392" s="211"/>
      <c r="S392" s="211"/>
      <c r="T392" s="212"/>
      <c r="AT392" s="213" t="s">
        <v>142</v>
      </c>
      <c r="AU392" s="213" t="s">
        <v>84</v>
      </c>
      <c r="AV392" s="14" t="s">
        <v>84</v>
      </c>
      <c r="AW392" s="14" t="s">
        <v>35</v>
      </c>
      <c r="AX392" s="14" t="s">
        <v>74</v>
      </c>
      <c r="AY392" s="213" t="s">
        <v>132</v>
      </c>
    </row>
    <row r="393" spans="2:51" s="14" customFormat="1" ht="11.25">
      <c r="B393" s="203"/>
      <c r="C393" s="204"/>
      <c r="D393" s="188" t="s">
        <v>142</v>
      </c>
      <c r="E393" s="205" t="s">
        <v>19</v>
      </c>
      <c r="F393" s="206" t="s">
        <v>396</v>
      </c>
      <c r="G393" s="204"/>
      <c r="H393" s="207">
        <v>7.2480000000000002</v>
      </c>
      <c r="I393" s="208"/>
      <c r="J393" s="204"/>
      <c r="K393" s="204"/>
      <c r="L393" s="209"/>
      <c r="M393" s="210"/>
      <c r="N393" s="211"/>
      <c r="O393" s="211"/>
      <c r="P393" s="211"/>
      <c r="Q393" s="211"/>
      <c r="R393" s="211"/>
      <c r="S393" s="211"/>
      <c r="T393" s="212"/>
      <c r="AT393" s="213" t="s">
        <v>142</v>
      </c>
      <c r="AU393" s="213" t="s">
        <v>84</v>
      </c>
      <c r="AV393" s="14" t="s">
        <v>84</v>
      </c>
      <c r="AW393" s="14" t="s">
        <v>35</v>
      </c>
      <c r="AX393" s="14" t="s">
        <v>74</v>
      </c>
      <c r="AY393" s="213" t="s">
        <v>132</v>
      </c>
    </row>
    <row r="394" spans="2:51" s="14" customFormat="1" ht="11.25">
      <c r="B394" s="203"/>
      <c r="C394" s="204"/>
      <c r="D394" s="188" t="s">
        <v>142</v>
      </c>
      <c r="E394" s="205" t="s">
        <v>19</v>
      </c>
      <c r="F394" s="206" t="s">
        <v>397</v>
      </c>
      <c r="G394" s="204"/>
      <c r="H394" s="207">
        <v>7.23</v>
      </c>
      <c r="I394" s="208"/>
      <c r="J394" s="204"/>
      <c r="K394" s="204"/>
      <c r="L394" s="209"/>
      <c r="M394" s="210"/>
      <c r="N394" s="211"/>
      <c r="O394" s="211"/>
      <c r="P394" s="211"/>
      <c r="Q394" s="211"/>
      <c r="R394" s="211"/>
      <c r="S394" s="211"/>
      <c r="T394" s="212"/>
      <c r="AT394" s="213" t="s">
        <v>142</v>
      </c>
      <c r="AU394" s="213" t="s">
        <v>84</v>
      </c>
      <c r="AV394" s="14" t="s">
        <v>84</v>
      </c>
      <c r="AW394" s="14" t="s">
        <v>35</v>
      </c>
      <c r="AX394" s="14" t="s">
        <v>74</v>
      </c>
      <c r="AY394" s="213" t="s">
        <v>132</v>
      </c>
    </row>
    <row r="395" spans="2:51" s="14" customFormat="1" ht="11.25">
      <c r="B395" s="203"/>
      <c r="C395" s="204"/>
      <c r="D395" s="188" t="s">
        <v>142</v>
      </c>
      <c r="E395" s="205" t="s">
        <v>19</v>
      </c>
      <c r="F395" s="206" t="s">
        <v>398</v>
      </c>
      <c r="G395" s="204"/>
      <c r="H395" s="207">
        <v>9.6999999999999993</v>
      </c>
      <c r="I395" s="208"/>
      <c r="J395" s="204"/>
      <c r="K395" s="204"/>
      <c r="L395" s="209"/>
      <c r="M395" s="210"/>
      <c r="N395" s="211"/>
      <c r="O395" s="211"/>
      <c r="P395" s="211"/>
      <c r="Q395" s="211"/>
      <c r="R395" s="211"/>
      <c r="S395" s="211"/>
      <c r="T395" s="212"/>
      <c r="AT395" s="213" t="s">
        <v>142</v>
      </c>
      <c r="AU395" s="213" t="s">
        <v>84</v>
      </c>
      <c r="AV395" s="14" t="s">
        <v>84</v>
      </c>
      <c r="AW395" s="14" t="s">
        <v>35</v>
      </c>
      <c r="AX395" s="14" t="s">
        <v>74</v>
      </c>
      <c r="AY395" s="213" t="s">
        <v>132</v>
      </c>
    </row>
    <row r="396" spans="2:51" s="14" customFormat="1" ht="11.25">
      <c r="B396" s="203"/>
      <c r="C396" s="204"/>
      <c r="D396" s="188" t="s">
        <v>142</v>
      </c>
      <c r="E396" s="205" t="s">
        <v>19</v>
      </c>
      <c r="F396" s="206" t="s">
        <v>399</v>
      </c>
      <c r="G396" s="204"/>
      <c r="H396" s="207">
        <v>6.38</v>
      </c>
      <c r="I396" s="208"/>
      <c r="J396" s="204"/>
      <c r="K396" s="204"/>
      <c r="L396" s="209"/>
      <c r="M396" s="210"/>
      <c r="N396" s="211"/>
      <c r="O396" s="211"/>
      <c r="P396" s="211"/>
      <c r="Q396" s="211"/>
      <c r="R396" s="211"/>
      <c r="S396" s="211"/>
      <c r="T396" s="212"/>
      <c r="AT396" s="213" t="s">
        <v>142</v>
      </c>
      <c r="AU396" s="213" t="s">
        <v>84</v>
      </c>
      <c r="AV396" s="14" t="s">
        <v>84</v>
      </c>
      <c r="AW396" s="14" t="s">
        <v>35</v>
      </c>
      <c r="AX396" s="14" t="s">
        <v>74</v>
      </c>
      <c r="AY396" s="213" t="s">
        <v>132</v>
      </c>
    </row>
    <row r="397" spans="2:51" s="14" customFormat="1" ht="11.25">
      <c r="B397" s="203"/>
      <c r="C397" s="204"/>
      <c r="D397" s="188" t="s">
        <v>142</v>
      </c>
      <c r="E397" s="205" t="s">
        <v>19</v>
      </c>
      <c r="F397" s="206" t="s">
        <v>400</v>
      </c>
      <c r="G397" s="204"/>
      <c r="H397" s="207">
        <v>5.1150000000000002</v>
      </c>
      <c r="I397" s="208"/>
      <c r="J397" s="204"/>
      <c r="K397" s="204"/>
      <c r="L397" s="209"/>
      <c r="M397" s="210"/>
      <c r="N397" s="211"/>
      <c r="O397" s="211"/>
      <c r="P397" s="211"/>
      <c r="Q397" s="211"/>
      <c r="R397" s="211"/>
      <c r="S397" s="211"/>
      <c r="T397" s="212"/>
      <c r="AT397" s="213" t="s">
        <v>142</v>
      </c>
      <c r="AU397" s="213" t="s">
        <v>84</v>
      </c>
      <c r="AV397" s="14" t="s">
        <v>84</v>
      </c>
      <c r="AW397" s="14" t="s">
        <v>35</v>
      </c>
      <c r="AX397" s="14" t="s">
        <v>74</v>
      </c>
      <c r="AY397" s="213" t="s">
        <v>132</v>
      </c>
    </row>
    <row r="398" spans="2:51" s="14" customFormat="1" ht="11.25">
      <c r="B398" s="203"/>
      <c r="C398" s="204"/>
      <c r="D398" s="188" t="s">
        <v>142</v>
      </c>
      <c r="E398" s="205" t="s">
        <v>19</v>
      </c>
      <c r="F398" s="206" t="s">
        <v>401</v>
      </c>
      <c r="G398" s="204"/>
      <c r="H398" s="207">
        <v>5.5</v>
      </c>
      <c r="I398" s="208"/>
      <c r="J398" s="204"/>
      <c r="K398" s="204"/>
      <c r="L398" s="209"/>
      <c r="M398" s="210"/>
      <c r="N398" s="211"/>
      <c r="O398" s="211"/>
      <c r="P398" s="211"/>
      <c r="Q398" s="211"/>
      <c r="R398" s="211"/>
      <c r="S398" s="211"/>
      <c r="T398" s="212"/>
      <c r="AT398" s="213" t="s">
        <v>142</v>
      </c>
      <c r="AU398" s="213" t="s">
        <v>84</v>
      </c>
      <c r="AV398" s="14" t="s">
        <v>84</v>
      </c>
      <c r="AW398" s="14" t="s">
        <v>35</v>
      </c>
      <c r="AX398" s="14" t="s">
        <v>74</v>
      </c>
      <c r="AY398" s="213" t="s">
        <v>132</v>
      </c>
    </row>
    <row r="399" spans="2:51" s="16" customFormat="1" ht="11.25">
      <c r="B399" s="225"/>
      <c r="C399" s="226"/>
      <c r="D399" s="188" t="s">
        <v>142</v>
      </c>
      <c r="E399" s="227" t="s">
        <v>19</v>
      </c>
      <c r="F399" s="228" t="s">
        <v>195</v>
      </c>
      <c r="G399" s="226"/>
      <c r="H399" s="229">
        <v>59.123000000000005</v>
      </c>
      <c r="I399" s="230"/>
      <c r="J399" s="226"/>
      <c r="K399" s="226"/>
      <c r="L399" s="231"/>
      <c r="M399" s="232"/>
      <c r="N399" s="233"/>
      <c r="O399" s="233"/>
      <c r="P399" s="233"/>
      <c r="Q399" s="233"/>
      <c r="R399" s="233"/>
      <c r="S399" s="233"/>
      <c r="T399" s="234"/>
      <c r="AT399" s="235" t="s">
        <v>142</v>
      </c>
      <c r="AU399" s="235" t="s">
        <v>84</v>
      </c>
      <c r="AV399" s="16" t="s">
        <v>153</v>
      </c>
      <c r="AW399" s="16" t="s">
        <v>35</v>
      </c>
      <c r="AX399" s="16" t="s">
        <v>74</v>
      </c>
      <c r="AY399" s="235" t="s">
        <v>132</v>
      </c>
    </row>
    <row r="400" spans="2:51" s="15" customFormat="1" ht="11.25">
      <c r="B400" s="214"/>
      <c r="C400" s="215"/>
      <c r="D400" s="188" t="s">
        <v>142</v>
      </c>
      <c r="E400" s="216" t="s">
        <v>19</v>
      </c>
      <c r="F400" s="217" t="s">
        <v>147</v>
      </c>
      <c r="G400" s="215"/>
      <c r="H400" s="218">
        <v>82.642999999999986</v>
      </c>
      <c r="I400" s="219"/>
      <c r="J400" s="215"/>
      <c r="K400" s="215"/>
      <c r="L400" s="220"/>
      <c r="M400" s="221"/>
      <c r="N400" s="222"/>
      <c r="O400" s="222"/>
      <c r="P400" s="222"/>
      <c r="Q400" s="222"/>
      <c r="R400" s="222"/>
      <c r="S400" s="222"/>
      <c r="T400" s="223"/>
      <c r="AT400" s="224" t="s">
        <v>142</v>
      </c>
      <c r="AU400" s="224" t="s">
        <v>84</v>
      </c>
      <c r="AV400" s="15" t="s">
        <v>139</v>
      </c>
      <c r="AW400" s="15" t="s">
        <v>35</v>
      </c>
      <c r="AX400" s="15" t="s">
        <v>82</v>
      </c>
      <c r="AY400" s="224" t="s">
        <v>132</v>
      </c>
    </row>
    <row r="401" spans="1:65" s="2" customFormat="1" ht="33" customHeight="1">
      <c r="A401" s="36"/>
      <c r="B401" s="37"/>
      <c r="C401" s="236" t="s">
        <v>402</v>
      </c>
      <c r="D401" s="236" t="s">
        <v>280</v>
      </c>
      <c r="E401" s="237" t="s">
        <v>403</v>
      </c>
      <c r="F401" s="238" t="s">
        <v>404</v>
      </c>
      <c r="G401" s="239" t="s">
        <v>137</v>
      </c>
      <c r="H401" s="240">
        <v>24.225999999999999</v>
      </c>
      <c r="I401" s="241"/>
      <c r="J401" s="242">
        <f>ROUND(I401*H401,2)</f>
        <v>0</v>
      </c>
      <c r="K401" s="238" t="s">
        <v>19</v>
      </c>
      <c r="L401" s="243"/>
      <c r="M401" s="244" t="s">
        <v>19</v>
      </c>
      <c r="N401" s="245" t="s">
        <v>45</v>
      </c>
      <c r="O401" s="66"/>
      <c r="P401" s="184">
        <f>O401*H401</f>
        <v>0</v>
      </c>
      <c r="Q401" s="184">
        <v>0.17599999999999999</v>
      </c>
      <c r="R401" s="184">
        <f>Q401*H401</f>
        <v>4.263776</v>
      </c>
      <c r="S401" s="184">
        <v>0</v>
      </c>
      <c r="T401" s="185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186" t="s">
        <v>198</v>
      </c>
      <c r="AT401" s="186" t="s">
        <v>280</v>
      </c>
      <c r="AU401" s="186" t="s">
        <v>84</v>
      </c>
      <c r="AY401" s="19" t="s">
        <v>132</v>
      </c>
      <c r="BE401" s="187">
        <f>IF(N401="základní",J401,0)</f>
        <v>0</v>
      </c>
      <c r="BF401" s="187">
        <f>IF(N401="snížená",J401,0)</f>
        <v>0</v>
      </c>
      <c r="BG401" s="187">
        <f>IF(N401="zákl. přenesená",J401,0)</f>
        <v>0</v>
      </c>
      <c r="BH401" s="187">
        <f>IF(N401="sníž. přenesená",J401,0)</f>
        <v>0</v>
      </c>
      <c r="BI401" s="187">
        <f>IF(N401="nulová",J401,0)</f>
        <v>0</v>
      </c>
      <c r="BJ401" s="19" t="s">
        <v>82</v>
      </c>
      <c r="BK401" s="187">
        <f>ROUND(I401*H401,2)</f>
        <v>0</v>
      </c>
      <c r="BL401" s="19" t="s">
        <v>139</v>
      </c>
      <c r="BM401" s="186" t="s">
        <v>405</v>
      </c>
    </row>
    <row r="402" spans="1:65" s="2" customFormat="1" ht="19.5">
      <c r="A402" s="36"/>
      <c r="B402" s="37"/>
      <c r="C402" s="38"/>
      <c r="D402" s="188" t="s">
        <v>141</v>
      </c>
      <c r="E402" s="38"/>
      <c r="F402" s="189" t="s">
        <v>404</v>
      </c>
      <c r="G402" s="38"/>
      <c r="H402" s="38"/>
      <c r="I402" s="190"/>
      <c r="J402" s="38"/>
      <c r="K402" s="38"/>
      <c r="L402" s="41"/>
      <c r="M402" s="191"/>
      <c r="N402" s="192"/>
      <c r="O402" s="66"/>
      <c r="P402" s="66"/>
      <c r="Q402" s="66"/>
      <c r="R402" s="66"/>
      <c r="S402" s="66"/>
      <c r="T402" s="67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T402" s="19" t="s">
        <v>141</v>
      </c>
      <c r="AU402" s="19" t="s">
        <v>84</v>
      </c>
    </row>
    <row r="403" spans="1:65" s="14" customFormat="1" ht="11.25">
      <c r="B403" s="203"/>
      <c r="C403" s="204"/>
      <c r="D403" s="188" t="s">
        <v>142</v>
      </c>
      <c r="E403" s="205" t="s">
        <v>19</v>
      </c>
      <c r="F403" s="206" t="s">
        <v>406</v>
      </c>
      <c r="G403" s="204"/>
      <c r="H403" s="207">
        <v>24.225999999999999</v>
      </c>
      <c r="I403" s="208"/>
      <c r="J403" s="204"/>
      <c r="K403" s="204"/>
      <c r="L403" s="209"/>
      <c r="M403" s="210"/>
      <c r="N403" s="211"/>
      <c r="O403" s="211"/>
      <c r="P403" s="211"/>
      <c r="Q403" s="211"/>
      <c r="R403" s="211"/>
      <c r="S403" s="211"/>
      <c r="T403" s="212"/>
      <c r="AT403" s="213" t="s">
        <v>142</v>
      </c>
      <c r="AU403" s="213" t="s">
        <v>84</v>
      </c>
      <c r="AV403" s="14" t="s">
        <v>84</v>
      </c>
      <c r="AW403" s="14" t="s">
        <v>35</v>
      </c>
      <c r="AX403" s="14" t="s">
        <v>74</v>
      </c>
      <c r="AY403" s="213" t="s">
        <v>132</v>
      </c>
    </row>
    <row r="404" spans="1:65" s="15" customFormat="1" ht="11.25">
      <c r="B404" s="214"/>
      <c r="C404" s="215"/>
      <c r="D404" s="188" t="s">
        <v>142</v>
      </c>
      <c r="E404" s="216" t="s">
        <v>19</v>
      </c>
      <c r="F404" s="217" t="s">
        <v>147</v>
      </c>
      <c r="G404" s="215"/>
      <c r="H404" s="218">
        <v>24.225999999999999</v>
      </c>
      <c r="I404" s="219"/>
      <c r="J404" s="215"/>
      <c r="K404" s="215"/>
      <c r="L404" s="220"/>
      <c r="M404" s="221"/>
      <c r="N404" s="222"/>
      <c r="O404" s="222"/>
      <c r="P404" s="222"/>
      <c r="Q404" s="222"/>
      <c r="R404" s="222"/>
      <c r="S404" s="222"/>
      <c r="T404" s="223"/>
      <c r="AT404" s="224" t="s">
        <v>142</v>
      </c>
      <c r="AU404" s="224" t="s">
        <v>84</v>
      </c>
      <c r="AV404" s="15" t="s">
        <v>139</v>
      </c>
      <c r="AW404" s="15" t="s">
        <v>35</v>
      </c>
      <c r="AX404" s="15" t="s">
        <v>82</v>
      </c>
      <c r="AY404" s="224" t="s">
        <v>132</v>
      </c>
    </row>
    <row r="405" spans="1:65" s="2" customFormat="1" ht="24.2" customHeight="1">
      <c r="A405" s="36"/>
      <c r="B405" s="37"/>
      <c r="C405" s="236" t="s">
        <v>407</v>
      </c>
      <c r="D405" s="236" t="s">
        <v>280</v>
      </c>
      <c r="E405" s="237" t="s">
        <v>408</v>
      </c>
      <c r="F405" s="238" t="s">
        <v>409</v>
      </c>
      <c r="G405" s="239" t="s">
        <v>137</v>
      </c>
      <c r="H405" s="240">
        <v>60.896999999999998</v>
      </c>
      <c r="I405" s="241"/>
      <c r="J405" s="242">
        <f>ROUND(I405*H405,2)</f>
        <v>0</v>
      </c>
      <c r="K405" s="238" t="s">
        <v>19</v>
      </c>
      <c r="L405" s="243"/>
      <c r="M405" s="244" t="s">
        <v>19</v>
      </c>
      <c r="N405" s="245" t="s">
        <v>45</v>
      </c>
      <c r="O405" s="66"/>
      <c r="P405" s="184">
        <f>O405*H405</f>
        <v>0</v>
      </c>
      <c r="Q405" s="184">
        <v>0.152</v>
      </c>
      <c r="R405" s="184">
        <f>Q405*H405</f>
        <v>9.2563440000000003</v>
      </c>
      <c r="S405" s="184">
        <v>0</v>
      </c>
      <c r="T405" s="185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86" t="s">
        <v>198</v>
      </c>
      <c r="AT405" s="186" t="s">
        <v>280</v>
      </c>
      <c r="AU405" s="186" t="s">
        <v>84</v>
      </c>
      <c r="AY405" s="19" t="s">
        <v>132</v>
      </c>
      <c r="BE405" s="187">
        <f>IF(N405="základní",J405,0)</f>
        <v>0</v>
      </c>
      <c r="BF405" s="187">
        <f>IF(N405="snížená",J405,0)</f>
        <v>0</v>
      </c>
      <c r="BG405" s="187">
        <f>IF(N405="zákl. přenesená",J405,0)</f>
        <v>0</v>
      </c>
      <c r="BH405" s="187">
        <f>IF(N405="sníž. přenesená",J405,0)</f>
        <v>0</v>
      </c>
      <c r="BI405" s="187">
        <f>IF(N405="nulová",J405,0)</f>
        <v>0</v>
      </c>
      <c r="BJ405" s="19" t="s">
        <v>82</v>
      </c>
      <c r="BK405" s="187">
        <f>ROUND(I405*H405,2)</f>
        <v>0</v>
      </c>
      <c r="BL405" s="19" t="s">
        <v>139</v>
      </c>
      <c r="BM405" s="186" t="s">
        <v>410</v>
      </c>
    </row>
    <row r="406" spans="1:65" s="2" customFormat="1" ht="19.5">
      <c r="A406" s="36"/>
      <c r="B406" s="37"/>
      <c r="C406" s="38"/>
      <c r="D406" s="188" t="s">
        <v>141</v>
      </c>
      <c r="E406" s="38"/>
      <c r="F406" s="189" t="s">
        <v>409</v>
      </c>
      <c r="G406" s="38"/>
      <c r="H406" s="38"/>
      <c r="I406" s="190"/>
      <c r="J406" s="38"/>
      <c r="K406" s="38"/>
      <c r="L406" s="41"/>
      <c r="M406" s="191"/>
      <c r="N406" s="192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9" t="s">
        <v>141</v>
      </c>
      <c r="AU406" s="19" t="s">
        <v>84</v>
      </c>
    </row>
    <row r="407" spans="1:65" s="14" customFormat="1" ht="11.25">
      <c r="B407" s="203"/>
      <c r="C407" s="204"/>
      <c r="D407" s="188" t="s">
        <v>142</v>
      </c>
      <c r="E407" s="205" t="s">
        <v>19</v>
      </c>
      <c r="F407" s="206" t="s">
        <v>411</v>
      </c>
      <c r="G407" s="204"/>
      <c r="H407" s="207">
        <v>60.896999999999998</v>
      </c>
      <c r="I407" s="208"/>
      <c r="J407" s="204"/>
      <c r="K407" s="204"/>
      <c r="L407" s="209"/>
      <c r="M407" s="210"/>
      <c r="N407" s="211"/>
      <c r="O407" s="211"/>
      <c r="P407" s="211"/>
      <c r="Q407" s="211"/>
      <c r="R407" s="211"/>
      <c r="S407" s="211"/>
      <c r="T407" s="212"/>
      <c r="AT407" s="213" t="s">
        <v>142</v>
      </c>
      <c r="AU407" s="213" t="s">
        <v>84</v>
      </c>
      <c r="AV407" s="14" t="s">
        <v>84</v>
      </c>
      <c r="AW407" s="14" t="s">
        <v>35</v>
      </c>
      <c r="AX407" s="14" t="s">
        <v>74</v>
      </c>
      <c r="AY407" s="213" t="s">
        <v>132</v>
      </c>
    </row>
    <row r="408" spans="1:65" s="15" customFormat="1" ht="11.25">
      <c r="B408" s="214"/>
      <c r="C408" s="215"/>
      <c r="D408" s="188" t="s">
        <v>142</v>
      </c>
      <c r="E408" s="216" t="s">
        <v>19</v>
      </c>
      <c r="F408" s="217" t="s">
        <v>147</v>
      </c>
      <c r="G408" s="215"/>
      <c r="H408" s="218">
        <v>60.896999999999998</v>
      </c>
      <c r="I408" s="219"/>
      <c r="J408" s="215"/>
      <c r="K408" s="215"/>
      <c r="L408" s="220"/>
      <c r="M408" s="221"/>
      <c r="N408" s="222"/>
      <c r="O408" s="222"/>
      <c r="P408" s="222"/>
      <c r="Q408" s="222"/>
      <c r="R408" s="222"/>
      <c r="S408" s="222"/>
      <c r="T408" s="223"/>
      <c r="AT408" s="224" t="s">
        <v>142</v>
      </c>
      <c r="AU408" s="224" t="s">
        <v>84</v>
      </c>
      <c r="AV408" s="15" t="s">
        <v>139</v>
      </c>
      <c r="AW408" s="15" t="s">
        <v>35</v>
      </c>
      <c r="AX408" s="15" t="s">
        <v>82</v>
      </c>
      <c r="AY408" s="224" t="s">
        <v>132</v>
      </c>
    </row>
    <row r="409" spans="1:65" s="12" customFormat="1" ht="22.9" customHeight="1">
      <c r="B409" s="159"/>
      <c r="C409" s="160"/>
      <c r="D409" s="161" t="s">
        <v>73</v>
      </c>
      <c r="E409" s="173" t="s">
        <v>198</v>
      </c>
      <c r="F409" s="173" t="s">
        <v>412</v>
      </c>
      <c r="G409" s="160"/>
      <c r="H409" s="160"/>
      <c r="I409" s="163"/>
      <c r="J409" s="174">
        <f>BK409</f>
        <v>0</v>
      </c>
      <c r="K409" s="160"/>
      <c r="L409" s="165"/>
      <c r="M409" s="166"/>
      <c r="N409" s="167"/>
      <c r="O409" s="167"/>
      <c r="P409" s="168">
        <f>SUM(P410:P422)</f>
        <v>0</v>
      </c>
      <c r="Q409" s="167"/>
      <c r="R409" s="168">
        <f>SUM(R410:R422)</f>
        <v>3.5556702000000002</v>
      </c>
      <c r="S409" s="167"/>
      <c r="T409" s="169">
        <f>SUM(T410:T422)</f>
        <v>0</v>
      </c>
      <c r="AR409" s="170" t="s">
        <v>82</v>
      </c>
      <c r="AT409" s="171" t="s">
        <v>73</v>
      </c>
      <c r="AU409" s="171" t="s">
        <v>82</v>
      </c>
      <c r="AY409" s="170" t="s">
        <v>132</v>
      </c>
      <c r="BK409" s="172">
        <f>SUM(BK410:BK422)</f>
        <v>0</v>
      </c>
    </row>
    <row r="410" spans="1:65" s="2" customFormat="1" ht="37.9" customHeight="1">
      <c r="A410" s="36"/>
      <c r="B410" s="37"/>
      <c r="C410" s="175" t="s">
        <v>413</v>
      </c>
      <c r="D410" s="175" t="s">
        <v>134</v>
      </c>
      <c r="E410" s="176" t="s">
        <v>414</v>
      </c>
      <c r="F410" s="177" t="s">
        <v>415</v>
      </c>
      <c r="G410" s="178" t="s">
        <v>176</v>
      </c>
      <c r="H410" s="179">
        <v>2</v>
      </c>
      <c r="I410" s="180"/>
      <c r="J410" s="181">
        <f>ROUND(I410*H410,2)</f>
        <v>0</v>
      </c>
      <c r="K410" s="177" t="s">
        <v>138</v>
      </c>
      <c r="L410" s="41"/>
      <c r="M410" s="182" t="s">
        <v>19</v>
      </c>
      <c r="N410" s="183" t="s">
        <v>45</v>
      </c>
      <c r="O410" s="66"/>
      <c r="P410" s="184">
        <f>O410*H410</f>
        <v>0</v>
      </c>
      <c r="Q410" s="184">
        <v>1.1E-5</v>
      </c>
      <c r="R410" s="184">
        <f>Q410*H410</f>
        <v>2.1999999999999999E-5</v>
      </c>
      <c r="S410" s="184">
        <v>0</v>
      </c>
      <c r="T410" s="185">
        <f>S410*H410</f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R410" s="186" t="s">
        <v>139</v>
      </c>
      <c r="AT410" s="186" t="s">
        <v>134</v>
      </c>
      <c r="AU410" s="186" t="s">
        <v>84</v>
      </c>
      <c r="AY410" s="19" t="s">
        <v>132</v>
      </c>
      <c r="BE410" s="187">
        <f>IF(N410="základní",J410,0)</f>
        <v>0</v>
      </c>
      <c r="BF410" s="187">
        <f>IF(N410="snížená",J410,0)</f>
        <v>0</v>
      </c>
      <c r="BG410" s="187">
        <f>IF(N410="zákl. přenesená",J410,0)</f>
        <v>0</v>
      </c>
      <c r="BH410" s="187">
        <f>IF(N410="sníž. přenesená",J410,0)</f>
        <v>0</v>
      </c>
      <c r="BI410" s="187">
        <f>IF(N410="nulová",J410,0)</f>
        <v>0</v>
      </c>
      <c r="BJ410" s="19" t="s">
        <v>82</v>
      </c>
      <c r="BK410" s="187">
        <f>ROUND(I410*H410,2)</f>
        <v>0</v>
      </c>
      <c r="BL410" s="19" t="s">
        <v>139</v>
      </c>
      <c r="BM410" s="186" t="s">
        <v>416</v>
      </c>
    </row>
    <row r="411" spans="1:65" s="2" customFormat="1" ht="29.25">
      <c r="A411" s="36"/>
      <c r="B411" s="37"/>
      <c r="C411" s="38"/>
      <c r="D411" s="188" t="s">
        <v>141</v>
      </c>
      <c r="E411" s="38"/>
      <c r="F411" s="189" t="s">
        <v>415</v>
      </c>
      <c r="G411" s="38"/>
      <c r="H411" s="38"/>
      <c r="I411" s="190"/>
      <c r="J411" s="38"/>
      <c r="K411" s="38"/>
      <c r="L411" s="41"/>
      <c r="M411" s="191"/>
      <c r="N411" s="192"/>
      <c r="O411" s="66"/>
      <c r="P411" s="66"/>
      <c r="Q411" s="66"/>
      <c r="R411" s="66"/>
      <c r="S411" s="66"/>
      <c r="T411" s="67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T411" s="19" t="s">
        <v>141</v>
      </c>
      <c r="AU411" s="19" t="s">
        <v>84</v>
      </c>
    </row>
    <row r="412" spans="1:65" s="13" customFormat="1" ht="11.25">
      <c r="B412" s="193"/>
      <c r="C412" s="194"/>
      <c r="D412" s="188" t="s">
        <v>142</v>
      </c>
      <c r="E412" s="195" t="s">
        <v>19</v>
      </c>
      <c r="F412" s="196" t="s">
        <v>210</v>
      </c>
      <c r="G412" s="194"/>
      <c r="H412" s="195" t="s">
        <v>19</v>
      </c>
      <c r="I412" s="197"/>
      <c r="J412" s="194"/>
      <c r="K412" s="194"/>
      <c r="L412" s="198"/>
      <c r="M412" s="199"/>
      <c r="N412" s="200"/>
      <c r="O412" s="200"/>
      <c r="P412" s="200"/>
      <c r="Q412" s="200"/>
      <c r="R412" s="200"/>
      <c r="S412" s="200"/>
      <c r="T412" s="201"/>
      <c r="AT412" s="202" t="s">
        <v>142</v>
      </c>
      <c r="AU412" s="202" t="s">
        <v>84</v>
      </c>
      <c r="AV412" s="13" t="s">
        <v>82</v>
      </c>
      <c r="AW412" s="13" t="s">
        <v>35</v>
      </c>
      <c r="AX412" s="13" t="s">
        <v>74</v>
      </c>
      <c r="AY412" s="202" t="s">
        <v>132</v>
      </c>
    </row>
    <row r="413" spans="1:65" s="14" customFormat="1" ht="11.25">
      <c r="B413" s="203"/>
      <c r="C413" s="204"/>
      <c r="D413" s="188" t="s">
        <v>142</v>
      </c>
      <c r="E413" s="205" t="s">
        <v>19</v>
      </c>
      <c r="F413" s="206" t="s">
        <v>417</v>
      </c>
      <c r="G413" s="204"/>
      <c r="H413" s="207">
        <v>2</v>
      </c>
      <c r="I413" s="208"/>
      <c r="J413" s="204"/>
      <c r="K413" s="204"/>
      <c r="L413" s="209"/>
      <c r="M413" s="210"/>
      <c r="N413" s="211"/>
      <c r="O413" s="211"/>
      <c r="P413" s="211"/>
      <c r="Q413" s="211"/>
      <c r="R413" s="211"/>
      <c r="S413" s="211"/>
      <c r="T413" s="212"/>
      <c r="AT413" s="213" t="s">
        <v>142</v>
      </c>
      <c r="AU413" s="213" t="s">
        <v>84</v>
      </c>
      <c r="AV413" s="14" t="s">
        <v>84</v>
      </c>
      <c r="AW413" s="14" t="s">
        <v>35</v>
      </c>
      <c r="AX413" s="14" t="s">
        <v>74</v>
      </c>
      <c r="AY413" s="213" t="s">
        <v>132</v>
      </c>
    </row>
    <row r="414" spans="1:65" s="15" customFormat="1" ht="11.25">
      <c r="B414" s="214"/>
      <c r="C414" s="215"/>
      <c r="D414" s="188" t="s">
        <v>142</v>
      </c>
      <c r="E414" s="216" t="s">
        <v>19</v>
      </c>
      <c r="F414" s="217" t="s">
        <v>147</v>
      </c>
      <c r="G414" s="215"/>
      <c r="H414" s="218">
        <v>2</v>
      </c>
      <c r="I414" s="219"/>
      <c r="J414" s="215"/>
      <c r="K414" s="215"/>
      <c r="L414" s="220"/>
      <c r="M414" s="221"/>
      <c r="N414" s="222"/>
      <c r="O414" s="222"/>
      <c r="P414" s="222"/>
      <c r="Q414" s="222"/>
      <c r="R414" s="222"/>
      <c r="S414" s="222"/>
      <c r="T414" s="223"/>
      <c r="AT414" s="224" t="s">
        <v>142</v>
      </c>
      <c r="AU414" s="224" t="s">
        <v>84</v>
      </c>
      <c r="AV414" s="15" t="s">
        <v>139</v>
      </c>
      <c r="AW414" s="15" t="s">
        <v>35</v>
      </c>
      <c r="AX414" s="15" t="s">
        <v>82</v>
      </c>
      <c r="AY414" s="224" t="s">
        <v>132</v>
      </c>
    </row>
    <row r="415" spans="1:65" s="2" customFormat="1" ht="16.5" customHeight="1">
      <c r="A415" s="36"/>
      <c r="B415" s="37"/>
      <c r="C415" s="236" t="s">
        <v>418</v>
      </c>
      <c r="D415" s="236" t="s">
        <v>280</v>
      </c>
      <c r="E415" s="237" t="s">
        <v>419</v>
      </c>
      <c r="F415" s="238" t="s">
        <v>420</v>
      </c>
      <c r="G415" s="239" t="s">
        <v>176</v>
      </c>
      <c r="H415" s="240">
        <v>2.0299999999999998</v>
      </c>
      <c r="I415" s="241"/>
      <c r="J415" s="242">
        <f>ROUND(I415*H415,2)</f>
        <v>0</v>
      </c>
      <c r="K415" s="238" t="s">
        <v>138</v>
      </c>
      <c r="L415" s="243"/>
      <c r="M415" s="244" t="s">
        <v>19</v>
      </c>
      <c r="N415" s="245" t="s">
        <v>45</v>
      </c>
      <c r="O415" s="66"/>
      <c r="P415" s="184">
        <f>O415*H415</f>
        <v>0</v>
      </c>
      <c r="Q415" s="184">
        <v>2.9399999999999999E-3</v>
      </c>
      <c r="R415" s="184">
        <f>Q415*H415</f>
        <v>5.968199999999999E-3</v>
      </c>
      <c r="S415" s="184">
        <v>0</v>
      </c>
      <c r="T415" s="185">
        <f>S415*H415</f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R415" s="186" t="s">
        <v>198</v>
      </c>
      <c r="AT415" s="186" t="s">
        <v>280</v>
      </c>
      <c r="AU415" s="186" t="s">
        <v>84</v>
      </c>
      <c r="AY415" s="19" t="s">
        <v>132</v>
      </c>
      <c r="BE415" s="187">
        <f>IF(N415="základní",J415,0)</f>
        <v>0</v>
      </c>
      <c r="BF415" s="187">
        <f>IF(N415="snížená",J415,0)</f>
        <v>0</v>
      </c>
      <c r="BG415" s="187">
        <f>IF(N415="zákl. přenesená",J415,0)</f>
        <v>0</v>
      </c>
      <c r="BH415" s="187">
        <f>IF(N415="sníž. přenesená",J415,0)</f>
        <v>0</v>
      </c>
      <c r="BI415" s="187">
        <f>IF(N415="nulová",J415,0)</f>
        <v>0</v>
      </c>
      <c r="BJ415" s="19" t="s">
        <v>82</v>
      </c>
      <c r="BK415" s="187">
        <f>ROUND(I415*H415,2)</f>
        <v>0</v>
      </c>
      <c r="BL415" s="19" t="s">
        <v>139</v>
      </c>
      <c r="BM415" s="186" t="s">
        <v>421</v>
      </c>
    </row>
    <row r="416" spans="1:65" s="2" customFormat="1" ht="11.25">
      <c r="A416" s="36"/>
      <c r="B416" s="37"/>
      <c r="C416" s="38"/>
      <c r="D416" s="188" t="s">
        <v>141</v>
      </c>
      <c r="E416" s="38"/>
      <c r="F416" s="189" t="s">
        <v>420</v>
      </c>
      <c r="G416" s="38"/>
      <c r="H416" s="38"/>
      <c r="I416" s="190"/>
      <c r="J416" s="38"/>
      <c r="K416" s="38"/>
      <c r="L416" s="41"/>
      <c r="M416" s="191"/>
      <c r="N416" s="192"/>
      <c r="O416" s="66"/>
      <c r="P416" s="66"/>
      <c r="Q416" s="66"/>
      <c r="R416" s="66"/>
      <c r="S416" s="66"/>
      <c r="T416" s="67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T416" s="19" t="s">
        <v>141</v>
      </c>
      <c r="AU416" s="19" t="s">
        <v>84</v>
      </c>
    </row>
    <row r="417" spans="1:65" s="14" customFormat="1" ht="11.25">
      <c r="B417" s="203"/>
      <c r="C417" s="204"/>
      <c r="D417" s="188" t="s">
        <v>142</v>
      </c>
      <c r="E417" s="205" t="s">
        <v>19</v>
      </c>
      <c r="F417" s="206" t="s">
        <v>422</v>
      </c>
      <c r="G417" s="204"/>
      <c r="H417" s="207">
        <v>2.0299999999999998</v>
      </c>
      <c r="I417" s="208"/>
      <c r="J417" s="204"/>
      <c r="K417" s="204"/>
      <c r="L417" s="209"/>
      <c r="M417" s="210"/>
      <c r="N417" s="211"/>
      <c r="O417" s="211"/>
      <c r="P417" s="211"/>
      <c r="Q417" s="211"/>
      <c r="R417" s="211"/>
      <c r="S417" s="211"/>
      <c r="T417" s="212"/>
      <c r="AT417" s="213" t="s">
        <v>142</v>
      </c>
      <c r="AU417" s="213" t="s">
        <v>84</v>
      </c>
      <c r="AV417" s="14" t="s">
        <v>84</v>
      </c>
      <c r="AW417" s="14" t="s">
        <v>35</v>
      </c>
      <c r="AX417" s="14" t="s">
        <v>74</v>
      </c>
      <c r="AY417" s="213" t="s">
        <v>132</v>
      </c>
    </row>
    <row r="418" spans="1:65" s="15" customFormat="1" ht="11.25">
      <c r="B418" s="214"/>
      <c r="C418" s="215"/>
      <c r="D418" s="188" t="s">
        <v>142</v>
      </c>
      <c r="E418" s="216" t="s">
        <v>19</v>
      </c>
      <c r="F418" s="217" t="s">
        <v>147</v>
      </c>
      <c r="G418" s="215"/>
      <c r="H418" s="218">
        <v>2.0299999999999998</v>
      </c>
      <c r="I418" s="219"/>
      <c r="J418" s="215"/>
      <c r="K418" s="215"/>
      <c r="L418" s="220"/>
      <c r="M418" s="221"/>
      <c r="N418" s="222"/>
      <c r="O418" s="222"/>
      <c r="P418" s="222"/>
      <c r="Q418" s="222"/>
      <c r="R418" s="222"/>
      <c r="S418" s="222"/>
      <c r="T418" s="223"/>
      <c r="AT418" s="224" t="s">
        <v>142</v>
      </c>
      <c r="AU418" s="224" t="s">
        <v>84</v>
      </c>
      <c r="AV418" s="15" t="s">
        <v>139</v>
      </c>
      <c r="AW418" s="15" t="s">
        <v>35</v>
      </c>
      <c r="AX418" s="15" t="s">
        <v>82</v>
      </c>
      <c r="AY418" s="224" t="s">
        <v>132</v>
      </c>
    </row>
    <row r="419" spans="1:65" s="2" customFormat="1" ht="24.2" customHeight="1">
      <c r="A419" s="36"/>
      <c r="B419" s="37"/>
      <c r="C419" s="175" t="s">
        <v>423</v>
      </c>
      <c r="D419" s="175" t="s">
        <v>134</v>
      </c>
      <c r="E419" s="176" t="s">
        <v>424</v>
      </c>
      <c r="F419" s="177" t="s">
        <v>425</v>
      </c>
      <c r="G419" s="178" t="s">
        <v>316</v>
      </c>
      <c r="H419" s="179">
        <v>4</v>
      </c>
      <c r="I419" s="180"/>
      <c r="J419" s="181">
        <f>ROUND(I419*H419,2)</f>
        <v>0</v>
      </c>
      <c r="K419" s="177" t="s">
        <v>138</v>
      </c>
      <c r="L419" s="41"/>
      <c r="M419" s="182" t="s">
        <v>19</v>
      </c>
      <c r="N419" s="183" t="s">
        <v>45</v>
      </c>
      <c r="O419" s="66"/>
      <c r="P419" s="184">
        <f>O419*H419</f>
        <v>0</v>
      </c>
      <c r="Q419" s="184">
        <v>0.42080000000000001</v>
      </c>
      <c r="R419" s="184">
        <f>Q419*H419</f>
        <v>1.6832</v>
      </c>
      <c r="S419" s="184">
        <v>0</v>
      </c>
      <c r="T419" s="185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186" t="s">
        <v>139</v>
      </c>
      <c r="AT419" s="186" t="s">
        <v>134</v>
      </c>
      <c r="AU419" s="186" t="s">
        <v>84</v>
      </c>
      <c r="AY419" s="19" t="s">
        <v>132</v>
      </c>
      <c r="BE419" s="187">
        <f>IF(N419="základní",J419,0)</f>
        <v>0</v>
      </c>
      <c r="BF419" s="187">
        <f>IF(N419="snížená",J419,0)</f>
        <v>0</v>
      </c>
      <c r="BG419" s="187">
        <f>IF(N419="zákl. přenesená",J419,0)</f>
        <v>0</v>
      </c>
      <c r="BH419" s="187">
        <f>IF(N419="sníž. přenesená",J419,0)</f>
        <v>0</v>
      </c>
      <c r="BI419" s="187">
        <f>IF(N419="nulová",J419,0)</f>
        <v>0</v>
      </c>
      <c r="BJ419" s="19" t="s">
        <v>82</v>
      </c>
      <c r="BK419" s="187">
        <f>ROUND(I419*H419,2)</f>
        <v>0</v>
      </c>
      <c r="BL419" s="19" t="s">
        <v>139</v>
      </c>
      <c r="BM419" s="186" t="s">
        <v>426</v>
      </c>
    </row>
    <row r="420" spans="1:65" s="2" customFormat="1" ht="19.5">
      <c r="A420" s="36"/>
      <c r="B420" s="37"/>
      <c r="C420" s="38"/>
      <c r="D420" s="188" t="s">
        <v>141</v>
      </c>
      <c r="E420" s="38"/>
      <c r="F420" s="189" t="s">
        <v>425</v>
      </c>
      <c r="G420" s="38"/>
      <c r="H420" s="38"/>
      <c r="I420" s="190"/>
      <c r="J420" s="38"/>
      <c r="K420" s="38"/>
      <c r="L420" s="41"/>
      <c r="M420" s="191"/>
      <c r="N420" s="192"/>
      <c r="O420" s="66"/>
      <c r="P420" s="66"/>
      <c r="Q420" s="66"/>
      <c r="R420" s="66"/>
      <c r="S420" s="66"/>
      <c r="T420" s="67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T420" s="19" t="s">
        <v>141</v>
      </c>
      <c r="AU420" s="19" t="s">
        <v>84</v>
      </c>
    </row>
    <row r="421" spans="1:65" s="2" customFormat="1" ht="37.9" customHeight="1">
      <c r="A421" s="36"/>
      <c r="B421" s="37"/>
      <c r="C421" s="175" t="s">
        <v>427</v>
      </c>
      <c r="D421" s="175" t="s">
        <v>134</v>
      </c>
      <c r="E421" s="176" t="s">
        <v>428</v>
      </c>
      <c r="F421" s="177" t="s">
        <v>429</v>
      </c>
      <c r="G421" s="178" t="s">
        <v>316</v>
      </c>
      <c r="H421" s="179">
        <v>6</v>
      </c>
      <c r="I421" s="180"/>
      <c r="J421" s="181">
        <f>ROUND(I421*H421,2)</f>
        <v>0</v>
      </c>
      <c r="K421" s="177" t="s">
        <v>138</v>
      </c>
      <c r="L421" s="41"/>
      <c r="M421" s="182" t="s">
        <v>19</v>
      </c>
      <c r="N421" s="183" t="s">
        <v>45</v>
      </c>
      <c r="O421" s="66"/>
      <c r="P421" s="184">
        <f>O421*H421</f>
        <v>0</v>
      </c>
      <c r="Q421" s="184">
        <v>0.31108000000000002</v>
      </c>
      <c r="R421" s="184">
        <f>Q421*H421</f>
        <v>1.8664800000000001</v>
      </c>
      <c r="S421" s="184">
        <v>0</v>
      </c>
      <c r="T421" s="185">
        <f>S421*H421</f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R421" s="186" t="s">
        <v>139</v>
      </c>
      <c r="AT421" s="186" t="s">
        <v>134</v>
      </c>
      <c r="AU421" s="186" t="s">
        <v>84</v>
      </c>
      <c r="AY421" s="19" t="s">
        <v>132</v>
      </c>
      <c r="BE421" s="187">
        <f>IF(N421="základní",J421,0)</f>
        <v>0</v>
      </c>
      <c r="BF421" s="187">
        <f>IF(N421="snížená",J421,0)</f>
        <v>0</v>
      </c>
      <c r="BG421" s="187">
        <f>IF(N421="zákl. přenesená",J421,0)</f>
        <v>0</v>
      </c>
      <c r="BH421" s="187">
        <f>IF(N421="sníž. přenesená",J421,0)</f>
        <v>0</v>
      </c>
      <c r="BI421" s="187">
        <f>IF(N421="nulová",J421,0)</f>
        <v>0</v>
      </c>
      <c r="BJ421" s="19" t="s">
        <v>82</v>
      </c>
      <c r="BK421" s="187">
        <f>ROUND(I421*H421,2)</f>
        <v>0</v>
      </c>
      <c r="BL421" s="19" t="s">
        <v>139</v>
      </c>
      <c r="BM421" s="186" t="s">
        <v>430</v>
      </c>
    </row>
    <row r="422" spans="1:65" s="2" customFormat="1" ht="19.5">
      <c r="A422" s="36"/>
      <c r="B422" s="37"/>
      <c r="C422" s="38"/>
      <c r="D422" s="188" t="s">
        <v>141</v>
      </c>
      <c r="E422" s="38"/>
      <c r="F422" s="189" t="s">
        <v>429</v>
      </c>
      <c r="G422" s="38"/>
      <c r="H422" s="38"/>
      <c r="I422" s="190"/>
      <c r="J422" s="38"/>
      <c r="K422" s="38"/>
      <c r="L422" s="41"/>
      <c r="M422" s="191"/>
      <c r="N422" s="192"/>
      <c r="O422" s="66"/>
      <c r="P422" s="66"/>
      <c r="Q422" s="66"/>
      <c r="R422" s="66"/>
      <c r="S422" s="66"/>
      <c r="T422" s="67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T422" s="19" t="s">
        <v>141</v>
      </c>
      <c r="AU422" s="19" t="s">
        <v>84</v>
      </c>
    </row>
    <row r="423" spans="1:65" s="12" customFormat="1" ht="22.9" customHeight="1">
      <c r="B423" s="159"/>
      <c r="C423" s="160"/>
      <c r="D423" s="161" t="s">
        <v>73</v>
      </c>
      <c r="E423" s="173" t="s">
        <v>202</v>
      </c>
      <c r="F423" s="173" t="s">
        <v>431</v>
      </c>
      <c r="G423" s="160"/>
      <c r="H423" s="160"/>
      <c r="I423" s="163"/>
      <c r="J423" s="174">
        <f>BK423</f>
        <v>0</v>
      </c>
      <c r="K423" s="160"/>
      <c r="L423" s="165"/>
      <c r="M423" s="166"/>
      <c r="N423" s="167"/>
      <c r="O423" s="167"/>
      <c r="P423" s="168">
        <f>SUM(P424:P539)</f>
        <v>0</v>
      </c>
      <c r="Q423" s="167"/>
      <c r="R423" s="168">
        <f>SUM(R424:R539)</f>
        <v>135.14339727219999</v>
      </c>
      <c r="S423" s="167"/>
      <c r="T423" s="169">
        <f>SUM(T424:T539)</f>
        <v>0.23519999999999999</v>
      </c>
      <c r="AR423" s="170" t="s">
        <v>82</v>
      </c>
      <c r="AT423" s="171" t="s">
        <v>73</v>
      </c>
      <c r="AU423" s="171" t="s">
        <v>82</v>
      </c>
      <c r="AY423" s="170" t="s">
        <v>132</v>
      </c>
      <c r="BK423" s="172">
        <f>SUM(BK424:BK539)</f>
        <v>0</v>
      </c>
    </row>
    <row r="424" spans="1:65" s="2" customFormat="1" ht="24.2" customHeight="1">
      <c r="A424" s="36"/>
      <c r="B424" s="37"/>
      <c r="C424" s="175" t="s">
        <v>432</v>
      </c>
      <c r="D424" s="175" t="s">
        <v>134</v>
      </c>
      <c r="E424" s="176" t="s">
        <v>433</v>
      </c>
      <c r="F424" s="177" t="s">
        <v>434</v>
      </c>
      <c r="G424" s="178" t="s">
        <v>316</v>
      </c>
      <c r="H424" s="179">
        <v>2</v>
      </c>
      <c r="I424" s="180"/>
      <c r="J424" s="181">
        <f>ROUND(I424*H424,2)</f>
        <v>0</v>
      </c>
      <c r="K424" s="177" t="s">
        <v>138</v>
      </c>
      <c r="L424" s="41"/>
      <c r="M424" s="182" t="s">
        <v>19</v>
      </c>
      <c r="N424" s="183" t="s">
        <v>45</v>
      </c>
      <c r="O424" s="66"/>
      <c r="P424" s="184">
        <f>O424*H424</f>
        <v>0</v>
      </c>
      <c r="Q424" s="184">
        <v>6.9999999999999999E-4</v>
      </c>
      <c r="R424" s="184">
        <f>Q424*H424</f>
        <v>1.4E-3</v>
      </c>
      <c r="S424" s="184">
        <v>0</v>
      </c>
      <c r="T424" s="185">
        <f>S424*H424</f>
        <v>0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R424" s="186" t="s">
        <v>139</v>
      </c>
      <c r="AT424" s="186" t="s">
        <v>134</v>
      </c>
      <c r="AU424" s="186" t="s">
        <v>84</v>
      </c>
      <c r="AY424" s="19" t="s">
        <v>132</v>
      </c>
      <c r="BE424" s="187">
        <f>IF(N424="základní",J424,0)</f>
        <v>0</v>
      </c>
      <c r="BF424" s="187">
        <f>IF(N424="snížená",J424,0)</f>
        <v>0</v>
      </c>
      <c r="BG424" s="187">
        <f>IF(N424="zákl. přenesená",J424,0)</f>
        <v>0</v>
      </c>
      <c r="BH424" s="187">
        <f>IF(N424="sníž. přenesená",J424,0)</f>
        <v>0</v>
      </c>
      <c r="BI424" s="187">
        <f>IF(N424="nulová",J424,0)</f>
        <v>0</v>
      </c>
      <c r="BJ424" s="19" t="s">
        <v>82</v>
      </c>
      <c r="BK424" s="187">
        <f>ROUND(I424*H424,2)</f>
        <v>0</v>
      </c>
      <c r="BL424" s="19" t="s">
        <v>139</v>
      </c>
      <c r="BM424" s="186" t="s">
        <v>435</v>
      </c>
    </row>
    <row r="425" spans="1:65" s="2" customFormat="1" ht="19.5">
      <c r="A425" s="36"/>
      <c r="B425" s="37"/>
      <c r="C425" s="38"/>
      <c r="D425" s="188" t="s">
        <v>141</v>
      </c>
      <c r="E425" s="38"/>
      <c r="F425" s="189" t="s">
        <v>434</v>
      </c>
      <c r="G425" s="38"/>
      <c r="H425" s="38"/>
      <c r="I425" s="190"/>
      <c r="J425" s="38"/>
      <c r="K425" s="38"/>
      <c r="L425" s="41"/>
      <c r="M425" s="191"/>
      <c r="N425" s="192"/>
      <c r="O425" s="66"/>
      <c r="P425" s="66"/>
      <c r="Q425" s="66"/>
      <c r="R425" s="66"/>
      <c r="S425" s="66"/>
      <c r="T425" s="67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T425" s="19" t="s">
        <v>141</v>
      </c>
      <c r="AU425" s="19" t="s">
        <v>84</v>
      </c>
    </row>
    <row r="426" spans="1:65" s="2" customFormat="1" ht="24.2" customHeight="1">
      <c r="A426" s="36"/>
      <c r="B426" s="37"/>
      <c r="C426" s="236" t="s">
        <v>436</v>
      </c>
      <c r="D426" s="236" t="s">
        <v>280</v>
      </c>
      <c r="E426" s="237" t="s">
        <v>437</v>
      </c>
      <c r="F426" s="238" t="s">
        <v>438</v>
      </c>
      <c r="G426" s="239" t="s">
        <v>316</v>
      </c>
      <c r="H426" s="240">
        <v>2</v>
      </c>
      <c r="I426" s="241"/>
      <c r="J426" s="242">
        <f>ROUND(I426*H426,2)</f>
        <v>0</v>
      </c>
      <c r="K426" s="238" t="s">
        <v>19</v>
      </c>
      <c r="L426" s="243"/>
      <c r="M426" s="244" t="s">
        <v>19</v>
      </c>
      <c r="N426" s="245" t="s">
        <v>45</v>
      </c>
      <c r="O426" s="66"/>
      <c r="P426" s="184">
        <f>O426*H426</f>
        <v>0</v>
      </c>
      <c r="Q426" s="184">
        <v>4.0000000000000001E-3</v>
      </c>
      <c r="R426" s="184">
        <f>Q426*H426</f>
        <v>8.0000000000000002E-3</v>
      </c>
      <c r="S426" s="184">
        <v>0</v>
      </c>
      <c r="T426" s="185">
        <f>S426*H426</f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R426" s="186" t="s">
        <v>198</v>
      </c>
      <c r="AT426" s="186" t="s">
        <v>280</v>
      </c>
      <c r="AU426" s="186" t="s">
        <v>84</v>
      </c>
      <c r="AY426" s="19" t="s">
        <v>132</v>
      </c>
      <c r="BE426" s="187">
        <f>IF(N426="základní",J426,0)</f>
        <v>0</v>
      </c>
      <c r="BF426" s="187">
        <f>IF(N426="snížená",J426,0)</f>
        <v>0</v>
      </c>
      <c r="BG426" s="187">
        <f>IF(N426="zákl. přenesená",J426,0)</f>
        <v>0</v>
      </c>
      <c r="BH426" s="187">
        <f>IF(N426="sníž. přenesená",J426,0)</f>
        <v>0</v>
      </c>
      <c r="BI426" s="187">
        <f>IF(N426="nulová",J426,0)</f>
        <v>0</v>
      </c>
      <c r="BJ426" s="19" t="s">
        <v>82</v>
      </c>
      <c r="BK426" s="187">
        <f>ROUND(I426*H426,2)</f>
        <v>0</v>
      </c>
      <c r="BL426" s="19" t="s">
        <v>139</v>
      </c>
      <c r="BM426" s="186" t="s">
        <v>439</v>
      </c>
    </row>
    <row r="427" spans="1:65" s="2" customFormat="1" ht="19.5">
      <c r="A427" s="36"/>
      <c r="B427" s="37"/>
      <c r="C427" s="38"/>
      <c r="D427" s="188" t="s">
        <v>141</v>
      </c>
      <c r="E427" s="38"/>
      <c r="F427" s="189" t="s">
        <v>438</v>
      </c>
      <c r="G427" s="38"/>
      <c r="H427" s="38"/>
      <c r="I427" s="190"/>
      <c r="J427" s="38"/>
      <c r="K427" s="38"/>
      <c r="L427" s="41"/>
      <c r="M427" s="191"/>
      <c r="N427" s="192"/>
      <c r="O427" s="66"/>
      <c r="P427" s="66"/>
      <c r="Q427" s="66"/>
      <c r="R427" s="66"/>
      <c r="S427" s="66"/>
      <c r="T427" s="67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T427" s="19" t="s">
        <v>141</v>
      </c>
      <c r="AU427" s="19" t="s">
        <v>84</v>
      </c>
    </row>
    <row r="428" spans="1:65" s="2" customFormat="1" ht="33" customHeight="1">
      <c r="A428" s="36"/>
      <c r="B428" s="37"/>
      <c r="C428" s="175" t="s">
        <v>440</v>
      </c>
      <c r="D428" s="175" t="s">
        <v>134</v>
      </c>
      <c r="E428" s="176" t="s">
        <v>441</v>
      </c>
      <c r="F428" s="177" t="s">
        <v>442</v>
      </c>
      <c r="G428" s="178" t="s">
        <v>137</v>
      </c>
      <c r="H428" s="179">
        <v>29.34</v>
      </c>
      <c r="I428" s="180"/>
      <c r="J428" s="181">
        <f>ROUND(I428*H428,2)</f>
        <v>0</v>
      </c>
      <c r="K428" s="177" t="s">
        <v>138</v>
      </c>
      <c r="L428" s="41"/>
      <c r="M428" s="182" t="s">
        <v>19</v>
      </c>
      <c r="N428" s="183" t="s">
        <v>45</v>
      </c>
      <c r="O428" s="66"/>
      <c r="P428" s="184">
        <f>O428*H428</f>
        <v>0</v>
      </c>
      <c r="Q428" s="184">
        <v>5.9999999999999995E-4</v>
      </c>
      <c r="R428" s="184">
        <f>Q428*H428</f>
        <v>1.7603999999999998E-2</v>
      </c>
      <c r="S428" s="184">
        <v>0</v>
      </c>
      <c r="T428" s="185">
        <f>S428*H428</f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R428" s="186" t="s">
        <v>139</v>
      </c>
      <c r="AT428" s="186" t="s">
        <v>134</v>
      </c>
      <c r="AU428" s="186" t="s">
        <v>84</v>
      </c>
      <c r="AY428" s="19" t="s">
        <v>132</v>
      </c>
      <c r="BE428" s="187">
        <f>IF(N428="základní",J428,0)</f>
        <v>0</v>
      </c>
      <c r="BF428" s="187">
        <f>IF(N428="snížená",J428,0)</f>
        <v>0</v>
      </c>
      <c r="BG428" s="187">
        <f>IF(N428="zákl. přenesená",J428,0)</f>
        <v>0</v>
      </c>
      <c r="BH428" s="187">
        <f>IF(N428="sníž. přenesená",J428,0)</f>
        <v>0</v>
      </c>
      <c r="BI428" s="187">
        <f>IF(N428="nulová",J428,0)</f>
        <v>0</v>
      </c>
      <c r="BJ428" s="19" t="s">
        <v>82</v>
      </c>
      <c r="BK428" s="187">
        <f>ROUND(I428*H428,2)</f>
        <v>0</v>
      </c>
      <c r="BL428" s="19" t="s">
        <v>139</v>
      </c>
      <c r="BM428" s="186" t="s">
        <v>443</v>
      </c>
    </row>
    <row r="429" spans="1:65" s="2" customFormat="1" ht="19.5">
      <c r="A429" s="36"/>
      <c r="B429" s="37"/>
      <c r="C429" s="38"/>
      <c r="D429" s="188" t="s">
        <v>141</v>
      </c>
      <c r="E429" s="38"/>
      <c r="F429" s="189" t="s">
        <v>442</v>
      </c>
      <c r="G429" s="38"/>
      <c r="H429" s="38"/>
      <c r="I429" s="190"/>
      <c r="J429" s="38"/>
      <c r="K429" s="38"/>
      <c r="L429" s="41"/>
      <c r="M429" s="191"/>
      <c r="N429" s="192"/>
      <c r="O429" s="66"/>
      <c r="P429" s="66"/>
      <c r="Q429" s="66"/>
      <c r="R429" s="66"/>
      <c r="S429" s="66"/>
      <c r="T429" s="67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T429" s="19" t="s">
        <v>141</v>
      </c>
      <c r="AU429" s="19" t="s">
        <v>84</v>
      </c>
    </row>
    <row r="430" spans="1:65" s="13" customFormat="1" ht="11.25">
      <c r="B430" s="193"/>
      <c r="C430" s="194"/>
      <c r="D430" s="188" t="s">
        <v>142</v>
      </c>
      <c r="E430" s="195" t="s">
        <v>19</v>
      </c>
      <c r="F430" s="196" t="s">
        <v>444</v>
      </c>
      <c r="G430" s="194"/>
      <c r="H430" s="195" t="s">
        <v>19</v>
      </c>
      <c r="I430" s="197"/>
      <c r="J430" s="194"/>
      <c r="K430" s="194"/>
      <c r="L430" s="198"/>
      <c r="M430" s="199"/>
      <c r="N430" s="200"/>
      <c r="O430" s="200"/>
      <c r="P430" s="200"/>
      <c r="Q430" s="200"/>
      <c r="R430" s="200"/>
      <c r="S430" s="200"/>
      <c r="T430" s="201"/>
      <c r="AT430" s="202" t="s">
        <v>142</v>
      </c>
      <c r="AU430" s="202" t="s">
        <v>84</v>
      </c>
      <c r="AV430" s="13" t="s">
        <v>82</v>
      </c>
      <c r="AW430" s="13" t="s">
        <v>35</v>
      </c>
      <c r="AX430" s="13" t="s">
        <v>74</v>
      </c>
      <c r="AY430" s="202" t="s">
        <v>132</v>
      </c>
    </row>
    <row r="431" spans="1:65" s="14" customFormat="1" ht="11.25">
      <c r="B431" s="203"/>
      <c r="C431" s="204"/>
      <c r="D431" s="188" t="s">
        <v>142</v>
      </c>
      <c r="E431" s="205" t="s">
        <v>19</v>
      </c>
      <c r="F431" s="206" t="s">
        <v>445</v>
      </c>
      <c r="G431" s="204"/>
      <c r="H431" s="207">
        <v>7.5</v>
      </c>
      <c r="I431" s="208"/>
      <c r="J431" s="204"/>
      <c r="K431" s="204"/>
      <c r="L431" s="209"/>
      <c r="M431" s="210"/>
      <c r="N431" s="211"/>
      <c r="O431" s="211"/>
      <c r="P431" s="211"/>
      <c r="Q431" s="211"/>
      <c r="R431" s="211"/>
      <c r="S431" s="211"/>
      <c r="T431" s="212"/>
      <c r="AT431" s="213" t="s">
        <v>142</v>
      </c>
      <c r="AU431" s="213" t="s">
        <v>84</v>
      </c>
      <c r="AV431" s="14" t="s">
        <v>84</v>
      </c>
      <c r="AW431" s="14" t="s">
        <v>35</v>
      </c>
      <c r="AX431" s="14" t="s">
        <v>74</v>
      </c>
      <c r="AY431" s="213" t="s">
        <v>132</v>
      </c>
    </row>
    <row r="432" spans="1:65" s="13" customFormat="1" ht="11.25">
      <c r="B432" s="193"/>
      <c r="C432" s="194"/>
      <c r="D432" s="188" t="s">
        <v>142</v>
      </c>
      <c r="E432" s="195" t="s">
        <v>19</v>
      </c>
      <c r="F432" s="196" t="s">
        <v>446</v>
      </c>
      <c r="G432" s="194"/>
      <c r="H432" s="195" t="s">
        <v>19</v>
      </c>
      <c r="I432" s="197"/>
      <c r="J432" s="194"/>
      <c r="K432" s="194"/>
      <c r="L432" s="198"/>
      <c r="M432" s="199"/>
      <c r="N432" s="200"/>
      <c r="O432" s="200"/>
      <c r="P432" s="200"/>
      <c r="Q432" s="200"/>
      <c r="R432" s="200"/>
      <c r="S432" s="200"/>
      <c r="T432" s="201"/>
      <c r="AT432" s="202" t="s">
        <v>142</v>
      </c>
      <c r="AU432" s="202" t="s">
        <v>84</v>
      </c>
      <c r="AV432" s="13" t="s">
        <v>82</v>
      </c>
      <c r="AW432" s="13" t="s">
        <v>35</v>
      </c>
      <c r="AX432" s="13" t="s">
        <v>74</v>
      </c>
      <c r="AY432" s="202" t="s">
        <v>132</v>
      </c>
    </row>
    <row r="433" spans="1:65" s="14" customFormat="1" ht="11.25">
      <c r="B433" s="203"/>
      <c r="C433" s="204"/>
      <c r="D433" s="188" t="s">
        <v>142</v>
      </c>
      <c r="E433" s="205" t="s">
        <v>19</v>
      </c>
      <c r="F433" s="206" t="s">
        <v>447</v>
      </c>
      <c r="G433" s="204"/>
      <c r="H433" s="207">
        <v>6.3250000000000002</v>
      </c>
      <c r="I433" s="208"/>
      <c r="J433" s="204"/>
      <c r="K433" s="204"/>
      <c r="L433" s="209"/>
      <c r="M433" s="210"/>
      <c r="N433" s="211"/>
      <c r="O433" s="211"/>
      <c r="P433" s="211"/>
      <c r="Q433" s="211"/>
      <c r="R433" s="211"/>
      <c r="S433" s="211"/>
      <c r="T433" s="212"/>
      <c r="AT433" s="213" t="s">
        <v>142</v>
      </c>
      <c r="AU433" s="213" t="s">
        <v>84</v>
      </c>
      <c r="AV433" s="14" t="s">
        <v>84</v>
      </c>
      <c r="AW433" s="14" t="s">
        <v>35</v>
      </c>
      <c r="AX433" s="14" t="s">
        <v>74</v>
      </c>
      <c r="AY433" s="213" t="s">
        <v>132</v>
      </c>
    </row>
    <row r="434" spans="1:65" s="14" customFormat="1" ht="11.25">
      <c r="B434" s="203"/>
      <c r="C434" s="204"/>
      <c r="D434" s="188" t="s">
        <v>142</v>
      </c>
      <c r="E434" s="205" t="s">
        <v>19</v>
      </c>
      <c r="F434" s="206" t="s">
        <v>448</v>
      </c>
      <c r="G434" s="204"/>
      <c r="H434" s="207">
        <v>4.1399999999999997</v>
      </c>
      <c r="I434" s="208"/>
      <c r="J434" s="204"/>
      <c r="K434" s="204"/>
      <c r="L434" s="209"/>
      <c r="M434" s="210"/>
      <c r="N434" s="211"/>
      <c r="O434" s="211"/>
      <c r="P434" s="211"/>
      <c r="Q434" s="211"/>
      <c r="R434" s="211"/>
      <c r="S434" s="211"/>
      <c r="T434" s="212"/>
      <c r="AT434" s="213" t="s">
        <v>142</v>
      </c>
      <c r="AU434" s="213" t="s">
        <v>84</v>
      </c>
      <c r="AV434" s="14" t="s">
        <v>84</v>
      </c>
      <c r="AW434" s="14" t="s">
        <v>35</v>
      </c>
      <c r="AX434" s="14" t="s">
        <v>74</v>
      </c>
      <c r="AY434" s="213" t="s">
        <v>132</v>
      </c>
    </row>
    <row r="435" spans="1:65" s="14" customFormat="1" ht="11.25">
      <c r="B435" s="203"/>
      <c r="C435" s="204"/>
      <c r="D435" s="188" t="s">
        <v>142</v>
      </c>
      <c r="E435" s="205" t="s">
        <v>19</v>
      </c>
      <c r="F435" s="206" t="s">
        <v>449</v>
      </c>
      <c r="G435" s="204"/>
      <c r="H435" s="207">
        <v>6.875</v>
      </c>
      <c r="I435" s="208"/>
      <c r="J435" s="204"/>
      <c r="K435" s="204"/>
      <c r="L435" s="209"/>
      <c r="M435" s="210"/>
      <c r="N435" s="211"/>
      <c r="O435" s="211"/>
      <c r="P435" s="211"/>
      <c r="Q435" s="211"/>
      <c r="R435" s="211"/>
      <c r="S435" s="211"/>
      <c r="T435" s="212"/>
      <c r="AT435" s="213" t="s">
        <v>142</v>
      </c>
      <c r="AU435" s="213" t="s">
        <v>84</v>
      </c>
      <c r="AV435" s="14" t="s">
        <v>84</v>
      </c>
      <c r="AW435" s="14" t="s">
        <v>35</v>
      </c>
      <c r="AX435" s="14" t="s">
        <v>74</v>
      </c>
      <c r="AY435" s="213" t="s">
        <v>132</v>
      </c>
    </row>
    <row r="436" spans="1:65" s="14" customFormat="1" ht="11.25">
      <c r="B436" s="203"/>
      <c r="C436" s="204"/>
      <c r="D436" s="188" t="s">
        <v>142</v>
      </c>
      <c r="E436" s="205" t="s">
        <v>19</v>
      </c>
      <c r="F436" s="206" t="s">
        <v>450</v>
      </c>
      <c r="G436" s="204"/>
      <c r="H436" s="207">
        <v>4.5</v>
      </c>
      <c r="I436" s="208"/>
      <c r="J436" s="204"/>
      <c r="K436" s="204"/>
      <c r="L436" s="209"/>
      <c r="M436" s="210"/>
      <c r="N436" s="211"/>
      <c r="O436" s="211"/>
      <c r="P436" s="211"/>
      <c r="Q436" s="211"/>
      <c r="R436" s="211"/>
      <c r="S436" s="211"/>
      <c r="T436" s="212"/>
      <c r="AT436" s="213" t="s">
        <v>142</v>
      </c>
      <c r="AU436" s="213" t="s">
        <v>84</v>
      </c>
      <c r="AV436" s="14" t="s">
        <v>84</v>
      </c>
      <c r="AW436" s="14" t="s">
        <v>35</v>
      </c>
      <c r="AX436" s="14" t="s">
        <v>74</v>
      </c>
      <c r="AY436" s="213" t="s">
        <v>132</v>
      </c>
    </row>
    <row r="437" spans="1:65" s="15" customFormat="1" ht="11.25">
      <c r="B437" s="214"/>
      <c r="C437" s="215"/>
      <c r="D437" s="188" t="s">
        <v>142</v>
      </c>
      <c r="E437" s="216" t="s">
        <v>19</v>
      </c>
      <c r="F437" s="217" t="s">
        <v>147</v>
      </c>
      <c r="G437" s="215"/>
      <c r="H437" s="218">
        <v>29.34</v>
      </c>
      <c r="I437" s="219"/>
      <c r="J437" s="215"/>
      <c r="K437" s="215"/>
      <c r="L437" s="220"/>
      <c r="M437" s="221"/>
      <c r="N437" s="222"/>
      <c r="O437" s="222"/>
      <c r="P437" s="222"/>
      <c r="Q437" s="222"/>
      <c r="R437" s="222"/>
      <c r="S437" s="222"/>
      <c r="T437" s="223"/>
      <c r="AT437" s="224" t="s">
        <v>142</v>
      </c>
      <c r="AU437" s="224" t="s">
        <v>84</v>
      </c>
      <c r="AV437" s="15" t="s">
        <v>139</v>
      </c>
      <c r="AW437" s="15" t="s">
        <v>35</v>
      </c>
      <c r="AX437" s="15" t="s">
        <v>82</v>
      </c>
      <c r="AY437" s="224" t="s">
        <v>132</v>
      </c>
    </row>
    <row r="438" spans="1:65" s="2" customFormat="1" ht="37.9" customHeight="1">
      <c r="A438" s="36"/>
      <c r="B438" s="37"/>
      <c r="C438" s="175" t="s">
        <v>451</v>
      </c>
      <c r="D438" s="175" t="s">
        <v>134</v>
      </c>
      <c r="E438" s="176" t="s">
        <v>452</v>
      </c>
      <c r="F438" s="177" t="s">
        <v>453</v>
      </c>
      <c r="G438" s="178" t="s">
        <v>137</v>
      </c>
      <c r="H438" s="179">
        <v>29.34</v>
      </c>
      <c r="I438" s="180"/>
      <c r="J438" s="181">
        <f>ROUND(I438*H438,2)</f>
        <v>0</v>
      </c>
      <c r="K438" s="177" t="s">
        <v>138</v>
      </c>
      <c r="L438" s="41"/>
      <c r="M438" s="182" t="s">
        <v>19</v>
      </c>
      <c r="N438" s="183" t="s">
        <v>45</v>
      </c>
      <c r="O438" s="66"/>
      <c r="P438" s="184">
        <f>O438*H438</f>
        <v>0</v>
      </c>
      <c r="Q438" s="184">
        <v>2.5999999999999999E-3</v>
      </c>
      <c r="R438" s="184">
        <f>Q438*H438</f>
        <v>7.6283999999999991E-2</v>
      </c>
      <c r="S438" s="184">
        <v>0</v>
      </c>
      <c r="T438" s="185">
        <f>S438*H438</f>
        <v>0</v>
      </c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R438" s="186" t="s">
        <v>139</v>
      </c>
      <c r="AT438" s="186" t="s">
        <v>134</v>
      </c>
      <c r="AU438" s="186" t="s">
        <v>84</v>
      </c>
      <c r="AY438" s="19" t="s">
        <v>132</v>
      </c>
      <c r="BE438" s="187">
        <f>IF(N438="základní",J438,0)</f>
        <v>0</v>
      </c>
      <c r="BF438" s="187">
        <f>IF(N438="snížená",J438,0)</f>
        <v>0</v>
      </c>
      <c r="BG438" s="187">
        <f>IF(N438="zákl. přenesená",J438,0)</f>
        <v>0</v>
      </c>
      <c r="BH438" s="187">
        <f>IF(N438="sníž. přenesená",J438,0)</f>
        <v>0</v>
      </c>
      <c r="BI438" s="187">
        <f>IF(N438="nulová",J438,0)</f>
        <v>0</v>
      </c>
      <c r="BJ438" s="19" t="s">
        <v>82</v>
      </c>
      <c r="BK438" s="187">
        <f>ROUND(I438*H438,2)</f>
        <v>0</v>
      </c>
      <c r="BL438" s="19" t="s">
        <v>139</v>
      </c>
      <c r="BM438" s="186" t="s">
        <v>454</v>
      </c>
    </row>
    <row r="439" spans="1:65" s="2" customFormat="1" ht="19.5">
      <c r="A439" s="36"/>
      <c r="B439" s="37"/>
      <c r="C439" s="38"/>
      <c r="D439" s="188" t="s">
        <v>141</v>
      </c>
      <c r="E439" s="38"/>
      <c r="F439" s="189" t="s">
        <v>453</v>
      </c>
      <c r="G439" s="38"/>
      <c r="H439" s="38"/>
      <c r="I439" s="190"/>
      <c r="J439" s="38"/>
      <c r="K439" s="38"/>
      <c r="L439" s="41"/>
      <c r="M439" s="191"/>
      <c r="N439" s="192"/>
      <c r="O439" s="66"/>
      <c r="P439" s="66"/>
      <c r="Q439" s="66"/>
      <c r="R439" s="66"/>
      <c r="S439" s="66"/>
      <c r="T439" s="67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T439" s="19" t="s">
        <v>141</v>
      </c>
      <c r="AU439" s="19" t="s">
        <v>84</v>
      </c>
    </row>
    <row r="440" spans="1:65" s="2" customFormat="1" ht="37.9" customHeight="1">
      <c r="A440" s="36"/>
      <c r="B440" s="37"/>
      <c r="C440" s="175" t="s">
        <v>455</v>
      </c>
      <c r="D440" s="175" t="s">
        <v>134</v>
      </c>
      <c r="E440" s="176" t="s">
        <v>456</v>
      </c>
      <c r="F440" s="177" t="s">
        <v>457</v>
      </c>
      <c r="G440" s="178" t="s">
        <v>137</v>
      </c>
      <c r="H440" s="179">
        <v>29.34</v>
      </c>
      <c r="I440" s="180"/>
      <c r="J440" s="181">
        <f>ROUND(I440*H440,2)</f>
        <v>0</v>
      </c>
      <c r="K440" s="177" t="s">
        <v>138</v>
      </c>
      <c r="L440" s="41"/>
      <c r="M440" s="182" t="s">
        <v>19</v>
      </c>
      <c r="N440" s="183" t="s">
        <v>45</v>
      </c>
      <c r="O440" s="66"/>
      <c r="P440" s="184">
        <f>O440*H440</f>
        <v>0</v>
      </c>
      <c r="Q440" s="184">
        <v>9.38E-6</v>
      </c>
      <c r="R440" s="184">
        <f>Q440*H440</f>
        <v>2.7520920000000001E-4</v>
      </c>
      <c r="S440" s="184">
        <v>0</v>
      </c>
      <c r="T440" s="185">
        <f>S440*H440</f>
        <v>0</v>
      </c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R440" s="186" t="s">
        <v>139</v>
      </c>
      <c r="AT440" s="186" t="s">
        <v>134</v>
      </c>
      <c r="AU440" s="186" t="s">
        <v>84</v>
      </c>
      <c r="AY440" s="19" t="s">
        <v>132</v>
      </c>
      <c r="BE440" s="187">
        <f>IF(N440="základní",J440,0)</f>
        <v>0</v>
      </c>
      <c r="BF440" s="187">
        <f>IF(N440="snížená",J440,0)</f>
        <v>0</v>
      </c>
      <c r="BG440" s="187">
        <f>IF(N440="zákl. přenesená",J440,0)</f>
        <v>0</v>
      </c>
      <c r="BH440" s="187">
        <f>IF(N440="sníž. přenesená",J440,0)</f>
        <v>0</v>
      </c>
      <c r="BI440" s="187">
        <f>IF(N440="nulová",J440,0)</f>
        <v>0</v>
      </c>
      <c r="BJ440" s="19" t="s">
        <v>82</v>
      </c>
      <c r="BK440" s="187">
        <f>ROUND(I440*H440,2)</f>
        <v>0</v>
      </c>
      <c r="BL440" s="19" t="s">
        <v>139</v>
      </c>
      <c r="BM440" s="186" t="s">
        <v>458</v>
      </c>
    </row>
    <row r="441" spans="1:65" s="2" customFormat="1" ht="19.5">
      <c r="A441" s="36"/>
      <c r="B441" s="37"/>
      <c r="C441" s="38"/>
      <c r="D441" s="188" t="s">
        <v>141</v>
      </c>
      <c r="E441" s="38"/>
      <c r="F441" s="189" t="s">
        <v>457</v>
      </c>
      <c r="G441" s="38"/>
      <c r="H441" s="38"/>
      <c r="I441" s="190"/>
      <c r="J441" s="38"/>
      <c r="K441" s="38"/>
      <c r="L441" s="41"/>
      <c r="M441" s="191"/>
      <c r="N441" s="192"/>
      <c r="O441" s="66"/>
      <c r="P441" s="66"/>
      <c r="Q441" s="66"/>
      <c r="R441" s="66"/>
      <c r="S441" s="66"/>
      <c r="T441" s="67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T441" s="19" t="s">
        <v>141</v>
      </c>
      <c r="AU441" s="19" t="s">
        <v>84</v>
      </c>
    </row>
    <row r="442" spans="1:65" s="2" customFormat="1" ht="55.5" customHeight="1">
      <c r="A442" s="36"/>
      <c r="B442" s="37"/>
      <c r="C442" s="175" t="s">
        <v>459</v>
      </c>
      <c r="D442" s="175" t="s">
        <v>134</v>
      </c>
      <c r="E442" s="176" t="s">
        <v>460</v>
      </c>
      <c r="F442" s="177" t="s">
        <v>461</v>
      </c>
      <c r="G442" s="178" t="s">
        <v>176</v>
      </c>
      <c r="H442" s="179">
        <v>148.6</v>
      </c>
      <c r="I442" s="180"/>
      <c r="J442" s="181">
        <f>ROUND(I442*H442,2)</f>
        <v>0</v>
      </c>
      <c r="K442" s="177" t="s">
        <v>19</v>
      </c>
      <c r="L442" s="41"/>
      <c r="M442" s="182" t="s">
        <v>19</v>
      </c>
      <c r="N442" s="183" t="s">
        <v>45</v>
      </c>
      <c r="O442" s="66"/>
      <c r="P442" s="184">
        <f>O442*H442</f>
        <v>0</v>
      </c>
      <c r="Q442" s="184">
        <v>0.16850351999999999</v>
      </c>
      <c r="R442" s="184">
        <f>Q442*H442</f>
        <v>25.039623071999998</v>
      </c>
      <c r="S442" s="184">
        <v>0</v>
      </c>
      <c r="T442" s="185">
        <f>S442*H442</f>
        <v>0</v>
      </c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R442" s="186" t="s">
        <v>139</v>
      </c>
      <c r="AT442" s="186" t="s">
        <v>134</v>
      </c>
      <c r="AU442" s="186" t="s">
        <v>84</v>
      </c>
      <c r="AY442" s="19" t="s">
        <v>132</v>
      </c>
      <c r="BE442" s="187">
        <f>IF(N442="základní",J442,0)</f>
        <v>0</v>
      </c>
      <c r="BF442" s="187">
        <f>IF(N442="snížená",J442,0)</f>
        <v>0</v>
      </c>
      <c r="BG442" s="187">
        <f>IF(N442="zákl. přenesená",J442,0)</f>
        <v>0</v>
      </c>
      <c r="BH442" s="187">
        <f>IF(N442="sníž. přenesená",J442,0)</f>
        <v>0</v>
      </c>
      <c r="BI442" s="187">
        <f>IF(N442="nulová",J442,0)</f>
        <v>0</v>
      </c>
      <c r="BJ442" s="19" t="s">
        <v>82</v>
      </c>
      <c r="BK442" s="187">
        <f>ROUND(I442*H442,2)</f>
        <v>0</v>
      </c>
      <c r="BL442" s="19" t="s">
        <v>139</v>
      </c>
      <c r="BM442" s="186" t="s">
        <v>462</v>
      </c>
    </row>
    <row r="443" spans="1:65" s="2" customFormat="1" ht="39">
      <c r="A443" s="36"/>
      <c r="B443" s="37"/>
      <c r="C443" s="38"/>
      <c r="D443" s="188" t="s">
        <v>141</v>
      </c>
      <c r="E443" s="38"/>
      <c r="F443" s="189" t="s">
        <v>461</v>
      </c>
      <c r="G443" s="38"/>
      <c r="H443" s="38"/>
      <c r="I443" s="190"/>
      <c r="J443" s="38"/>
      <c r="K443" s="38"/>
      <c r="L443" s="41"/>
      <c r="M443" s="191"/>
      <c r="N443" s="192"/>
      <c r="O443" s="66"/>
      <c r="P443" s="66"/>
      <c r="Q443" s="66"/>
      <c r="R443" s="66"/>
      <c r="S443" s="66"/>
      <c r="T443" s="67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T443" s="19" t="s">
        <v>141</v>
      </c>
      <c r="AU443" s="19" t="s">
        <v>84</v>
      </c>
    </row>
    <row r="444" spans="1:65" s="13" customFormat="1" ht="11.25">
      <c r="B444" s="193"/>
      <c r="C444" s="194"/>
      <c r="D444" s="188" t="s">
        <v>142</v>
      </c>
      <c r="E444" s="195" t="s">
        <v>19</v>
      </c>
      <c r="F444" s="196" t="s">
        <v>463</v>
      </c>
      <c r="G444" s="194"/>
      <c r="H444" s="195" t="s">
        <v>19</v>
      </c>
      <c r="I444" s="197"/>
      <c r="J444" s="194"/>
      <c r="K444" s="194"/>
      <c r="L444" s="198"/>
      <c r="M444" s="199"/>
      <c r="N444" s="200"/>
      <c r="O444" s="200"/>
      <c r="P444" s="200"/>
      <c r="Q444" s="200"/>
      <c r="R444" s="200"/>
      <c r="S444" s="200"/>
      <c r="T444" s="201"/>
      <c r="AT444" s="202" t="s">
        <v>142</v>
      </c>
      <c r="AU444" s="202" t="s">
        <v>84</v>
      </c>
      <c r="AV444" s="13" t="s">
        <v>82</v>
      </c>
      <c r="AW444" s="13" t="s">
        <v>35</v>
      </c>
      <c r="AX444" s="13" t="s">
        <v>74</v>
      </c>
      <c r="AY444" s="202" t="s">
        <v>132</v>
      </c>
    </row>
    <row r="445" spans="1:65" s="14" customFormat="1" ht="11.25">
      <c r="B445" s="203"/>
      <c r="C445" s="204"/>
      <c r="D445" s="188" t="s">
        <v>142</v>
      </c>
      <c r="E445" s="205" t="s">
        <v>19</v>
      </c>
      <c r="F445" s="206" t="s">
        <v>464</v>
      </c>
      <c r="G445" s="204"/>
      <c r="H445" s="207">
        <v>26.25</v>
      </c>
      <c r="I445" s="208"/>
      <c r="J445" s="204"/>
      <c r="K445" s="204"/>
      <c r="L445" s="209"/>
      <c r="M445" s="210"/>
      <c r="N445" s="211"/>
      <c r="O445" s="211"/>
      <c r="P445" s="211"/>
      <c r="Q445" s="211"/>
      <c r="R445" s="211"/>
      <c r="S445" s="211"/>
      <c r="T445" s="212"/>
      <c r="AT445" s="213" t="s">
        <v>142</v>
      </c>
      <c r="AU445" s="213" t="s">
        <v>84</v>
      </c>
      <c r="AV445" s="14" t="s">
        <v>84</v>
      </c>
      <c r="AW445" s="14" t="s">
        <v>35</v>
      </c>
      <c r="AX445" s="14" t="s">
        <v>74</v>
      </c>
      <c r="AY445" s="213" t="s">
        <v>132</v>
      </c>
    </row>
    <row r="446" spans="1:65" s="14" customFormat="1" ht="11.25">
      <c r="B446" s="203"/>
      <c r="C446" s="204"/>
      <c r="D446" s="188" t="s">
        <v>142</v>
      </c>
      <c r="E446" s="205" t="s">
        <v>19</v>
      </c>
      <c r="F446" s="206" t="s">
        <v>465</v>
      </c>
      <c r="G446" s="204"/>
      <c r="H446" s="207">
        <v>24.7</v>
      </c>
      <c r="I446" s="208"/>
      <c r="J446" s="204"/>
      <c r="K446" s="204"/>
      <c r="L446" s="209"/>
      <c r="M446" s="210"/>
      <c r="N446" s="211"/>
      <c r="O446" s="211"/>
      <c r="P446" s="211"/>
      <c r="Q446" s="211"/>
      <c r="R446" s="211"/>
      <c r="S446" s="211"/>
      <c r="T446" s="212"/>
      <c r="AT446" s="213" t="s">
        <v>142</v>
      </c>
      <c r="AU446" s="213" t="s">
        <v>84</v>
      </c>
      <c r="AV446" s="14" t="s">
        <v>84</v>
      </c>
      <c r="AW446" s="14" t="s">
        <v>35</v>
      </c>
      <c r="AX446" s="14" t="s">
        <v>74</v>
      </c>
      <c r="AY446" s="213" t="s">
        <v>132</v>
      </c>
    </row>
    <row r="447" spans="1:65" s="16" customFormat="1" ht="11.25">
      <c r="B447" s="225"/>
      <c r="C447" s="226"/>
      <c r="D447" s="188" t="s">
        <v>142</v>
      </c>
      <c r="E447" s="227" t="s">
        <v>19</v>
      </c>
      <c r="F447" s="228" t="s">
        <v>195</v>
      </c>
      <c r="G447" s="226"/>
      <c r="H447" s="229">
        <v>50.95</v>
      </c>
      <c r="I447" s="230"/>
      <c r="J447" s="226"/>
      <c r="K447" s="226"/>
      <c r="L447" s="231"/>
      <c r="M447" s="232"/>
      <c r="N447" s="233"/>
      <c r="O447" s="233"/>
      <c r="P447" s="233"/>
      <c r="Q447" s="233"/>
      <c r="R447" s="233"/>
      <c r="S447" s="233"/>
      <c r="T447" s="234"/>
      <c r="AT447" s="235" t="s">
        <v>142</v>
      </c>
      <c r="AU447" s="235" t="s">
        <v>84</v>
      </c>
      <c r="AV447" s="16" t="s">
        <v>153</v>
      </c>
      <c r="AW447" s="16" t="s">
        <v>35</v>
      </c>
      <c r="AX447" s="16" t="s">
        <v>74</v>
      </c>
      <c r="AY447" s="235" t="s">
        <v>132</v>
      </c>
    </row>
    <row r="448" spans="1:65" s="13" customFormat="1" ht="11.25">
      <c r="B448" s="193"/>
      <c r="C448" s="194"/>
      <c r="D448" s="188" t="s">
        <v>142</v>
      </c>
      <c r="E448" s="195" t="s">
        <v>19</v>
      </c>
      <c r="F448" s="196" t="s">
        <v>466</v>
      </c>
      <c r="G448" s="194"/>
      <c r="H448" s="195" t="s">
        <v>19</v>
      </c>
      <c r="I448" s="197"/>
      <c r="J448" s="194"/>
      <c r="K448" s="194"/>
      <c r="L448" s="198"/>
      <c r="M448" s="199"/>
      <c r="N448" s="200"/>
      <c r="O448" s="200"/>
      <c r="P448" s="200"/>
      <c r="Q448" s="200"/>
      <c r="R448" s="200"/>
      <c r="S448" s="200"/>
      <c r="T448" s="201"/>
      <c r="AT448" s="202" t="s">
        <v>142</v>
      </c>
      <c r="AU448" s="202" t="s">
        <v>84</v>
      </c>
      <c r="AV448" s="13" t="s">
        <v>82</v>
      </c>
      <c r="AW448" s="13" t="s">
        <v>35</v>
      </c>
      <c r="AX448" s="13" t="s">
        <v>74</v>
      </c>
      <c r="AY448" s="202" t="s">
        <v>132</v>
      </c>
    </row>
    <row r="449" spans="1:65" s="14" customFormat="1" ht="11.25">
      <c r="B449" s="203"/>
      <c r="C449" s="204"/>
      <c r="D449" s="188" t="s">
        <v>142</v>
      </c>
      <c r="E449" s="205" t="s">
        <v>19</v>
      </c>
      <c r="F449" s="206" t="s">
        <v>467</v>
      </c>
      <c r="G449" s="204"/>
      <c r="H449" s="207">
        <v>97.65</v>
      </c>
      <c r="I449" s="208"/>
      <c r="J449" s="204"/>
      <c r="K449" s="204"/>
      <c r="L449" s="209"/>
      <c r="M449" s="210"/>
      <c r="N449" s="211"/>
      <c r="O449" s="211"/>
      <c r="P449" s="211"/>
      <c r="Q449" s="211"/>
      <c r="R449" s="211"/>
      <c r="S449" s="211"/>
      <c r="T449" s="212"/>
      <c r="AT449" s="213" t="s">
        <v>142</v>
      </c>
      <c r="AU449" s="213" t="s">
        <v>84</v>
      </c>
      <c r="AV449" s="14" t="s">
        <v>84</v>
      </c>
      <c r="AW449" s="14" t="s">
        <v>35</v>
      </c>
      <c r="AX449" s="14" t="s">
        <v>74</v>
      </c>
      <c r="AY449" s="213" t="s">
        <v>132</v>
      </c>
    </row>
    <row r="450" spans="1:65" s="16" customFormat="1" ht="11.25">
      <c r="B450" s="225"/>
      <c r="C450" s="226"/>
      <c r="D450" s="188" t="s">
        <v>142</v>
      </c>
      <c r="E450" s="227" t="s">
        <v>19</v>
      </c>
      <c r="F450" s="228" t="s">
        <v>195</v>
      </c>
      <c r="G450" s="226"/>
      <c r="H450" s="229">
        <v>97.65</v>
      </c>
      <c r="I450" s="230"/>
      <c r="J450" s="226"/>
      <c r="K450" s="226"/>
      <c r="L450" s="231"/>
      <c r="M450" s="232"/>
      <c r="N450" s="233"/>
      <c r="O450" s="233"/>
      <c r="P450" s="233"/>
      <c r="Q450" s="233"/>
      <c r="R450" s="233"/>
      <c r="S450" s="233"/>
      <c r="T450" s="234"/>
      <c r="AT450" s="235" t="s">
        <v>142</v>
      </c>
      <c r="AU450" s="235" t="s">
        <v>84</v>
      </c>
      <c r="AV450" s="16" t="s">
        <v>153</v>
      </c>
      <c r="AW450" s="16" t="s">
        <v>35</v>
      </c>
      <c r="AX450" s="16" t="s">
        <v>74</v>
      </c>
      <c r="AY450" s="235" t="s">
        <v>132</v>
      </c>
    </row>
    <row r="451" spans="1:65" s="15" customFormat="1" ht="11.25">
      <c r="B451" s="214"/>
      <c r="C451" s="215"/>
      <c r="D451" s="188" t="s">
        <v>142</v>
      </c>
      <c r="E451" s="216" t="s">
        <v>19</v>
      </c>
      <c r="F451" s="217" t="s">
        <v>147</v>
      </c>
      <c r="G451" s="215"/>
      <c r="H451" s="218">
        <v>148.60000000000002</v>
      </c>
      <c r="I451" s="219"/>
      <c r="J451" s="215"/>
      <c r="K451" s="215"/>
      <c r="L451" s="220"/>
      <c r="M451" s="221"/>
      <c r="N451" s="222"/>
      <c r="O451" s="222"/>
      <c r="P451" s="222"/>
      <c r="Q451" s="222"/>
      <c r="R451" s="222"/>
      <c r="S451" s="222"/>
      <c r="T451" s="223"/>
      <c r="AT451" s="224" t="s">
        <v>142</v>
      </c>
      <c r="AU451" s="224" t="s">
        <v>84</v>
      </c>
      <c r="AV451" s="15" t="s">
        <v>139</v>
      </c>
      <c r="AW451" s="15" t="s">
        <v>35</v>
      </c>
      <c r="AX451" s="15" t="s">
        <v>82</v>
      </c>
      <c r="AY451" s="224" t="s">
        <v>132</v>
      </c>
    </row>
    <row r="452" spans="1:65" s="2" customFormat="1" ht="21.75" customHeight="1">
      <c r="A452" s="36"/>
      <c r="B452" s="37"/>
      <c r="C452" s="236" t="s">
        <v>468</v>
      </c>
      <c r="D452" s="236" t="s">
        <v>280</v>
      </c>
      <c r="E452" s="237" t="s">
        <v>469</v>
      </c>
      <c r="F452" s="238" t="s">
        <v>470</v>
      </c>
      <c r="G452" s="239" t="s">
        <v>176</v>
      </c>
      <c r="H452" s="240">
        <v>300.98</v>
      </c>
      <c r="I452" s="241"/>
      <c r="J452" s="242">
        <f>ROUND(I452*H452,2)</f>
        <v>0</v>
      </c>
      <c r="K452" s="238" t="s">
        <v>19</v>
      </c>
      <c r="L452" s="243"/>
      <c r="M452" s="244" t="s">
        <v>19</v>
      </c>
      <c r="N452" s="245" t="s">
        <v>45</v>
      </c>
      <c r="O452" s="66"/>
      <c r="P452" s="184">
        <f>O452*H452</f>
        <v>0</v>
      </c>
      <c r="Q452" s="184">
        <v>2.3300000000000001E-2</v>
      </c>
      <c r="R452" s="184">
        <f>Q452*H452</f>
        <v>7.0128340000000007</v>
      </c>
      <c r="S452" s="184">
        <v>0</v>
      </c>
      <c r="T452" s="185">
        <f>S452*H452</f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R452" s="186" t="s">
        <v>198</v>
      </c>
      <c r="AT452" s="186" t="s">
        <v>280</v>
      </c>
      <c r="AU452" s="186" t="s">
        <v>84</v>
      </c>
      <c r="AY452" s="19" t="s">
        <v>132</v>
      </c>
      <c r="BE452" s="187">
        <f>IF(N452="základní",J452,0)</f>
        <v>0</v>
      </c>
      <c r="BF452" s="187">
        <f>IF(N452="snížená",J452,0)</f>
        <v>0</v>
      </c>
      <c r="BG452" s="187">
        <f>IF(N452="zákl. přenesená",J452,0)</f>
        <v>0</v>
      </c>
      <c r="BH452" s="187">
        <f>IF(N452="sníž. přenesená",J452,0)</f>
        <v>0</v>
      </c>
      <c r="BI452" s="187">
        <f>IF(N452="nulová",J452,0)</f>
        <v>0</v>
      </c>
      <c r="BJ452" s="19" t="s">
        <v>82</v>
      </c>
      <c r="BK452" s="187">
        <f>ROUND(I452*H452,2)</f>
        <v>0</v>
      </c>
      <c r="BL452" s="19" t="s">
        <v>139</v>
      </c>
      <c r="BM452" s="186" t="s">
        <v>471</v>
      </c>
    </row>
    <row r="453" spans="1:65" s="2" customFormat="1" ht="11.25">
      <c r="A453" s="36"/>
      <c r="B453" s="37"/>
      <c r="C453" s="38"/>
      <c r="D453" s="188" t="s">
        <v>141</v>
      </c>
      <c r="E453" s="38"/>
      <c r="F453" s="189" t="s">
        <v>470</v>
      </c>
      <c r="G453" s="38"/>
      <c r="H453" s="38"/>
      <c r="I453" s="190"/>
      <c r="J453" s="38"/>
      <c r="K453" s="38"/>
      <c r="L453" s="41"/>
      <c r="M453" s="191"/>
      <c r="N453" s="192"/>
      <c r="O453" s="66"/>
      <c r="P453" s="66"/>
      <c r="Q453" s="66"/>
      <c r="R453" s="66"/>
      <c r="S453" s="66"/>
      <c r="T453" s="67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T453" s="19" t="s">
        <v>141</v>
      </c>
      <c r="AU453" s="19" t="s">
        <v>84</v>
      </c>
    </row>
    <row r="454" spans="1:65" s="14" customFormat="1" ht="11.25">
      <c r="B454" s="203"/>
      <c r="C454" s="204"/>
      <c r="D454" s="188" t="s">
        <v>142</v>
      </c>
      <c r="E454" s="205" t="s">
        <v>19</v>
      </c>
      <c r="F454" s="206" t="s">
        <v>472</v>
      </c>
      <c r="G454" s="204"/>
      <c r="H454" s="207">
        <v>300.98</v>
      </c>
      <c r="I454" s="208"/>
      <c r="J454" s="204"/>
      <c r="K454" s="204"/>
      <c r="L454" s="209"/>
      <c r="M454" s="210"/>
      <c r="N454" s="211"/>
      <c r="O454" s="211"/>
      <c r="P454" s="211"/>
      <c r="Q454" s="211"/>
      <c r="R454" s="211"/>
      <c r="S454" s="211"/>
      <c r="T454" s="212"/>
      <c r="AT454" s="213" t="s">
        <v>142</v>
      </c>
      <c r="AU454" s="213" t="s">
        <v>84</v>
      </c>
      <c r="AV454" s="14" t="s">
        <v>84</v>
      </c>
      <c r="AW454" s="14" t="s">
        <v>35</v>
      </c>
      <c r="AX454" s="14" t="s">
        <v>74</v>
      </c>
      <c r="AY454" s="213" t="s">
        <v>132</v>
      </c>
    </row>
    <row r="455" spans="1:65" s="15" customFormat="1" ht="11.25">
      <c r="B455" s="214"/>
      <c r="C455" s="215"/>
      <c r="D455" s="188" t="s">
        <v>142</v>
      </c>
      <c r="E455" s="216" t="s">
        <v>19</v>
      </c>
      <c r="F455" s="217" t="s">
        <v>147</v>
      </c>
      <c r="G455" s="215"/>
      <c r="H455" s="218">
        <v>300.98</v>
      </c>
      <c r="I455" s="219"/>
      <c r="J455" s="215"/>
      <c r="K455" s="215"/>
      <c r="L455" s="220"/>
      <c r="M455" s="221"/>
      <c r="N455" s="222"/>
      <c r="O455" s="222"/>
      <c r="P455" s="222"/>
      <c r="Q455" s="222"/>
      <c r="R455" s="222"/>
      <c r="S455" s="222"/>
      <c r="T455" s="223"/>
      <c r="AT455" s="224" t="s">
        <v>142</v>
      </c>
      <c r="AU455" s="224" t="s">
        <v>84</v>
      </c>
      <c r="AV455" s="15" t="s">
        <v>139</v>
      </c>
      <c r="AW455" s="15" t="s">
        <v>35</v>
      </c>
      <c r="AX455" s="15" t="s">
        <v>82</v>
      </c>
      <c r="AY455" s="224" t="s">
        <v>132</v>
      </c>
    </row>
    <row r="456" spans="1:65" s="2" customFormat="1" ht="55.5" customHeight="1">
      <c r="A456" s="36"/>
      <c r="B456" s="37"/>
      <c r="C456" s="175" t="s">
        <v>473</v>
      </c>
      <c r="D456" s="175" t="s">
        <v>134</v>
      </c>
      <c r="E456" s="176" t="s">
        <v>474</v>
      </c>
      <c r="F456" s="177" t="s">
        <v>475</v>
      </c>
      <c r="G456" s="178" t="s">
        <v>176</v>
      </c>
      <c r="H456" s="179">
        <v>270.2</v>
      </c>
      <c r="I456" s="180"/>
      <c r="J456" s="181">
        <f>ROUND(I456*H456,2)</f>
        <v>0</v>
      </c>
      <c r="K456" s="177" t="s">
        <v>19</v>
      </c>
      <c r="L456" s="41"/>
      <c r="M456" s="182" t="s">
        <v>19</v>
      </c>
      <c r="N456" s="183" t="s">
        <v>45</v>
      </c>
      <c r="O456" s="66"/>
      <c r="P456" s="184">
        <f>O456*H456</f>
        <v>0</v>
      </c>
      <c r="Q456" s="184">
        <v>0.14041960000000001</v>
      </c>
      <c r="R456" s="184">
        <f>Q456*H456</f>
        <v>37.941375919999999</v>
      </c>
      <c r="S456" s="184">
        <v>0</v>
      </c>
      <c r="T456" s="185">
        <f>S456*H456</f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R456" s="186" t="s">
        <v>139</v>
      </c>
      <c r="AT456" s="186" t="s">
        <v>134</v>
      </c>
      <c r="AU456" s="186" t="s">
        <v>84</v>
      </c>
      <c r="AY456" s="19" t="s">
        <v>132</v>
      </c>
      <c r="BE456" s="187">
        <f>IF(N456="základní",J456,0)</f>
        <v>0</v>
      </c>
      <c r="BF456" s="187">
        <f>IF(N456="snížená",J456,0)</f>
        <v>0</v>
      </c>
      <c r="BG456" s="187">
        <f>IF(N456="zákl. přenesená",J456,0)</f>
        <v>0</v>
      </c>
      <c r="BH456" s="187">
        <f>IF(N456="sníž. přenesená",J456,0)</f>
        <v>0</v>
      </c>
      <c r="BI456" s="187">
        <f>IF(N456="nulová",J456,0)</f>
        <v>0</v>
      </c>
      <c r="BJ456" s="19" t="s">
        <v>82</v>
      </c>
      <c r="BK456" s="187">
        <f>ROUND(I456*H456,2)</f>
        <v>0</v>
      </c>
      <c r="BL456" s="19" t="s">
        <v>139</v>
      </c>
      <c r="BM456" s="186" t="s">
        <v>476</v>
      </c>
    </row>
    <row r="457" spans="1:65" s="2" customFormat="1" ht="39">
      <c r="A457" s="36"/>
      <c r="B457" s="37"/>
      <c r="C457" s="38"/>
      <c r="D457" s="188" t="s">
        <v>141</v>
      </c>
      <c r="E457" s="38"/>
      <c r="F457" s="189" t="s">
        <v>475</v>
      </c>
      <c r="G457" s="38"/>
      <c r="H457" s="38"/>
      <c r="I457" s="190"/>
      <c r="J457" s="38"/>
      <c r="K457" s="38"/>
      <c r="L457" s="41"/>
      <c r="M457" s="191"/>
      <c r="N457" s="192"/>
      <c r="O457" s="66"/>
      <c r="P457" s="66"/>
      <c r="Q457" s="66"/>
      <c r="R457" s="66"/>
      <c r="S457" s="66"/>
      <c r="T457" s="67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T457" s="19" t="s">
        <v>141</v>
      </c>
      <c r="AU457" s="19" t="s">
        <v>84</v>
      </c>
    </row>
    <row r="458" spans="1:65" s="13" customFormat="1" ht="11.25">
      <c r="B458" s="193"/>
      <c r="C458" s="194"/>
      <c r="D458" s="188" t="s">
        <v>142</v>
      </c>
      <c r="E458" s="195" t="s">
        <v>19</v>
      </c>
      <c r="F458" s="196" t="s">
        <v>477</v>
      </c>
      <c r="G458" s="194"/>
      <c r="H458" s="195" t="s">
        <v>19</v>
      </c>
      <c r="I458" s="197"/>
      <c r="J458" s="194"/>
      <c r="K458" s="194"/>
      <c r="L458" s="198"/>
      <c r="M458" s="199"/>
      <c r="N458" s="200"/>
      <c r="O458" s="200"/>
      <c r="P458" s="200"/>
      <c r="Q458" s="200"/>
      <c r="R458" s="200"/>
      <c r="S458" s="200"/>
      <c r="T458" s="201"/>
      <c r="AT458" s="202" t="s">
        <v>142</v>
      </c>
      <c r="AU458" s="202" t="s">
        <v>84</v>
      </c>
      <c r="AV458" s="13" t="s">
        <v>82</v>
      </c>
      <c r="AW458" s="13" t="s">
        <v>35</v>
      </c>
      <c r="AX458" s="13" t="s">
        <v>74</v>
      </c>
      <c r="AY458" s="202" t="s">
        <v>132</v>
      </c>
    </row>
    <row r="459" spans="1:65" s="14" customFormat="1" ht="11.25">
      <c r="B459" s="203"/>
      <c r="C459" s="204"/>
      <c r="D459" s="188" t="s">
        <v>142</v>
      </c>
      <c r="E459" s="205" t="s">
        <v>19</v>
      </c>
      <c r="F459" s="206" t="s">
        <v>478</v>
      </c>
      <c r="G459" s="204"/>
      <c r="H459" s="207">
        <v>104.1</v>
      </c>
      <c r="I459" s="208"/>
      <c r="J459" s="204"/>
      <c r="K459" s="204"/>
      <c r="L459" s="209"/>
      <c r="M459" s="210"/>
      <c r="N459" s="211"/>
      <c r="O459" s="211"/>
      <c r="P459" s="211"/>
      <c r="Q459" s="211"/>
      <c r="R459" s="211"/>
      <c r="S459" s="211"/>
      <c r="T459" s="212"/>
      <c r="AT459" s="213" t="s">
        <v>142</v>
      </c>
      <c r="AU459" s="213" t="s">
        <v>84</v>
      </c>
      <c r="AV459" s="14" t="s">
        <v>84</v>
      </c>
      <c r="AW459" s="14" t="s">
        <v>35</v>
      </c>
      <c r="AX459" s="14" t="s">
        <v>74</v>
      </c>
      <c r="AY459" s="213" t="s">
        <v>132</v>
      </c>
    </row>
    <row r="460" spans="1:65" s="14" customFormat="1" ht="11.25">
      <c r="B460" s="203"/>
      <c r="C460" s="204"/>
      <c r="D460" s="188" t="s">
        <v>142</v>
      </c>
      <c r="E460" s="205" t="s">
        <v>19</v>
      </c>
      <c r="F460" s="206" t="s">
        <v>479</v>
      </c>
      <c r="G460" s="204"/>
      <c r="H460" s="207">
        <v>166.1</v>
      </c>
      <c r="I460" s="208"/>
      <c r="J460" s="204"/>
      <c r="K460" s="204"/>
      <c r="L460" s="209"/>
      <c r="M460" s="210"/>
      <c r="N460" s="211"/>
      <c r="O460" s="211"/>
      <c r="P460" s="211"/>
      <c r="Q460" s="211"/>
      <c r="R460" s="211"/>
      <c r="S460" s="211"/>
      <c r="T460" s="212"/>
      <c r="AT460" s="213" t="s">
        <v>142</v>
      </c>
      <c r="AU460" s="213" t="s">
        <v>84</v>
      </c>
      <c r="AV460" s="14" t="s">
        <v>84</v>
      </c>
      <c r="AW460" s="14" t="s">
        <v>35</v>
      </c>
      <c r="AX460" s="14" t="s">
        <v>74</v>
      </c>
      <c r="AY460" s="213" t="s">
        <v>132</v>
      </c>
    </row>
    <row r="461" spans="1:65" s="14" customFormat="1" ht="11.25">
      <c r="B461" s="203"/>
      <c r="C461" s="204"/>
      <c r="D461" s="188" t="s">
        <v>142</v>
      </c>
      <c r="E461" s="205" t="s">
        <v>19</v>
      </c>
      <c r="F461" s="206" t="s">
        <v>480</v>
      </c>
      <c r="G461" s="204"/>
      <c r="H461" s="207">
        <v>-59</v>
      </c>
      <c r="I461" s="208"/>
      <c r="J461" s="204"/>
      <c r="K461" s="204"/>
      <c r="L461" s="209"/>
      <c r="M461" s="210"/>
      <c r="N461" s="211"/>
      <c r="O461" s="211"/>
      <c r="P461" s="211"/>
      <c r="Q461" s="211"/>
      <c r="R461" s="211"/>
      <c r="S461" s="211"/>
      <c r="T461" s="212"/>
      <c r="AT461" s="213" t="s">
        <v>142</v>
      </c>
      <c r="AU461" s="213" t="s">
        <v>84</v>
      </c>
      <c r="AV461" s="14" t="s">
        <v>84</v>
      </c>
      <c r="AW461" s="14" t="s">
        <v>35</v>
      </c>
      <c r="AX461" s="14" t="s">
        <v>74</v>
      </c>
      <c r="AY461" s="213" t="s">
        <v>132</v>
      </c>
    </row>
    <row r="462" spans="1:65" s="14" customFormat="1" ht="11.25">
      <c r="B462" s="203"/>
      <c r="C462" s="204"/>
      <c r="D462" s="188" t="s">
        <v>142</v>
      </c>
      <c r="E462" s="205" t="s">
        <v>19</v>
      </c>
      <c r="F462" s="206" t="s">
        <v>481</v>
      </c>
      <c r="G462" s="204"/>
      <c r="H462" s="207">
        <v>-10</v>
      </c>
      <c r="I462" s="208"/>
      <c r="J462" s="204"/>
      <c r="K462" s="204"/>
      <c r="L462" s="209"/>
      <c r="M462" s="210"/>
      <c r="N462" s="211"/>
      <c r="O462" s="211"/>
      <c r="P462" s="211"/>
      <c r="Q462" s="211"/>
      <c r="R462" s="211"/>
      <c r="S462" s="211"/>
      <c r="T462" s="212"/>
      <c r="AT462" s="213" t="s">
        <v>142</v>
      </c>
      <c r="AU462" s="213" t="s">
        <v>84</v>
      </c>
      <c r="AV462" s="14" t="s">
        <v>84</v>
      </c>
      <c r="AW462" s="14" t="s">
        <v>35</v>
      </c>
      <c r="AX462" s="14" t="s">
        <v>74</v>
      </c>
      <c r="AY462" s="213" t="s">
        <v>132</v>
      </c>
    </row>
    <row r="463" spans="1:65" s="14" customFormat="1" ht="11.25">
      <c r="B463" s="203"/>
      <c r="C463" s="204"/>
      <c r="D463" s="188" t="s">
        <v>142</v>
      </c>
      <c r="E463" s="205" t="s">
        <v>19</v>
      </c>
      <c r="F463" s="206" t="s">
        <v>481</v>
      </c>
      <c r="G463" s="204"/>
      <c r="H463" s="207">
        <v>-10</v>
      </c>
      <c r="I463" s="208"/>
      <c r="J463" s="204"/>
      <c r="K463" s="204"/>
      <c r="L463" s="209"/>
      <c r="M463" s="210"/>
      <c r="N463" s="211"/>
      <c r="O463" s="211"/>
      <c r="P463" s="211"/>
      <c r="Q463" s="211"/>
      <c r="R463" s="211"/>
      <c r="S463" s="211"/>
      <c r="T463" s="212"/>
      <c r="AT463" s="213" t="s">
        <v>142</v>
      </c>
      <c r="AU463" s="213" t="s">
        <v>84</v>
      </c>
      <c r="AV463" s="14" t="s">
        <v>84</v>
      </c>
      <c r="AW463" s="14" t="s">
        <v>35</v>
      </c>
      <c r="AX463" s="14" t="s">
        <v>74</v>
      </c>
      <c r="AY463" s="213" t="s">
        <v>132</v>
      </c>
    </row>
    <row r="464" spans="1:65" s="16" customFormat="1" ht="11.25">
      <c r="B464" s="225"/>
      <c r="C464" s="226"/>
      <c r="D464" s="188" t="s">
        <v>142</v>
      </c>
      <c r="E464" s="227" t="s">
        <v>19</v>
      </c>
      <c r="F464" s="228" t="s">
        <v>195</v>
      </c>
      <c r="G464" s="226"/>
      <c r="H464" s="229">
        <v>191.2</v>
      </c>
      <c r="I464" s="230"/>
      <c r="J464" s="226"/>
      <c r="K464" s="226"/>
      <c r="L464" s="231"/>
      <c r="M464" s="232"/>
      <c r="N464" s="233"/>
      <c r="O464" s="233"/>
      <c r="P464" s="233"/>
      <c r="Q464" s="233"/>
      <c r="R464" s="233"/>
      <c r="S464" s="233"/>
      <c r="T464" s="234"/>
      <c r="AT464" s="235" t="s">
        <v>142</v>
      </c>
      <c r="AU464" s="235" t="s">
        <v>84</v>
      </c>
      <c r="AV464" s="16" t="s">
        <v>153</v>
      </c>
      <c r="AW464" s="16" t="s">
        <v>35</v>
      </c>
      <c r="AX464" s="16" t="s">
        <v>74</v>
      </c>
      <c r="AY464" s="235" t="s">
        <v>132</v>
      </c>
    </row>
    <row r="465" spans="1:65" s="13" customFormat="1" ht="11.25">
      <c r="B465" s="193"/>
      <c r="C465" s="194"/>
      <c r="D465" s="188" t="s">
        <v>142</v>
      </c>
      <c r="E465" s="195" t="s">
        <v>19</v>
      </c>
      <c r="F465" s="196" t="s">
        <v>482</v>
      </c>
      <c r="G465" s="194"/>
      <c r="H465" s="195" t="s">
        <v>19</v>
      </c>
      <c r="I465" s="197"/>
      <c r="J465" s="194"/>
      <c r="K465" s="194"/>
      <c r="L465" s="198"/>
      <c r="M465" s="199"/>
      <c r="N465" s="200"/>
      <c r="O465" s="200"/>
      <c r="P465" s="200"/>
      <c r="Q465" s="200"/>
      <c r="R465" s="200"/>
      <c r="S465" s="200"/>
      <c r="T465" s="201"/>
      <c r="AT465" s="202" t="s">
        <v>142</v>
      </c>
      <c r="AU465" s="202" t="s">
        <v>84</v>
      </c>
      <c r="AV465" s="13" t="s">
        <v>82</v>
      </c>
      <c r="AW465" s="13" t="s">
        <v>35</v>
      </c>
      <c r="AX465" s="13" t="s">
        <v>74</v>
      </c>
      <c r="AY465" s="202" t="s">
        <v>132</v>
      </c>
    </row>
    <row r="466" spans="1:65" s="14" customFormat="1" ht="11.25">
      <c r="B466" s="203"/>
      <c r="C466" s="204"/>
      <c r="D466" s="188" t="s">
        <v>142</v>
      </c>
      <c r="E466" s="205" t="s">
        <v>19</v>
      </c>
      <c r="F466" s="206" t="s">
        <v>483</v>
      </c>
      <c r="G466" s="204"/>
      <c r="H466" s="207">
        <v>26.8</v>
      </c>
      <c r="I466" s="208"/>
      <c r="J466" s="204"/>
      <c r="K466" s="204"/>
      <c r="L466" s="209"/>
      <c r="M466" s="210"/>
      <c r="N466" s="211"/>
      <c r="O466" s="211"/>
      <c r="P466" s="211"/>
      <c r="Q466" s="211"/>
      <c r="R466" s="211"/>
      <c r="S466" s="211"/>
      <c r="T466" s="212"/>
      <c r="AT466" s="213" t="s">
        <v>142</v>
      </c>
      <c r="AU466" s="213" t="s">
        <v>84</v>
      </c>
      <c r="AV466" s="14" t="s">
        <v>84</v>
      </c>
      <c r="AW466" s="14" t="s">
        <v>35</v>
      </c>
      <c r="AX466" s="14" t="s">
        <v>74</v>
      </c>
      <c r="AY466" s="213" t="s">
        <v>132</v>
      </c>
    </row>
    <row r="467" spans="1:65" s="14" customFormat="1" ht="11.25">
      <c r="B467" s="203"/>
      <c r="C467" s="204"/>
      <c r="D467" s="188" t="s">
        <v>142</v>
      </c>
      <c r="E467" s="205" t="s">
        <v>19</v>
      </c>
      <c r="F467" s="206" t="s">
        <v>484</v>
      </c>
      <c r="G467" s="204"/>
      <c r="H467" s="207">
        <v>32.200000000000003</v>
      </c>
      <c r="I467" s="208"/>
      <c r="J467" s="204"/>
      <c r="K467" s="204"/>
      <c r="L467" s="209"/>
      <c r="M467" s="210"/>
      <c r="N467" s="211"/>
      <c r="O467" s="211"/>
      <c r="P467" s="211"/>
      <c r="Q467" s="211"/>
      <c r="R467" s="211"/>
      <c r="S467" s="211"/>
      <c r="T467" s="212"/>
      <c r="AT467" s="213" t="s">
        <v>142</v>
      </c>
      <c r="AU467" s="213" t="s">
        <v>84</v>
      </c>
      <c r="AV467" s="14" t="s">
        <v>84</v>
      </c>
      <c r="AW467" s="14" t="s">
        <v>35</v>
      </c>
      <c r="AX467" s="14" t="s">
        <v>74</v>
      </c>
      <c r="AY467" s="213" t="s">
        <v>132</v>
      </c>
    </row>
    <row r="468" spans="1:65" s="16" customFormat="1" ht="11.25">
      <c r="B468" s="225"/>
      <c r="C468" s="226"/>
      <c r="D468" s="188" t="s">
        <v>142</v>
      </c>
      <c r="E468" s="227" t="s">
        <v>19</v>
      </c>
      <c r="F468" s="228" t="s">
        <v>195</v>
      </c>
      <c r="G468" s="226"/>
      <c r="H468" s="229">
        <v>59</v>
      </c>
      <c r="I468" s="230"/>
      <c r="J468" s="226"/>
      <c r="K468" s="226"/>
      <c r="L468" s="231"/>
      <c r="M468" s="232"/>
      <c r="N468" s="233"/>
      <c r="O468" s="233"/>
      <c r="P468" s="233"/>
      <c r="Q468" s="233"/>
      <c r="R468" s="233"/>
      <c r="S468" s="233"/>
      <c r="T468" s="234"/>
      <c r="AT468" s="235" t="s">
        <v>142</v>
      </c>
      <c r="AU468" s="235" t="s">
        <v>84</v>
      </c>
      <c r="AV468" s="16" t="s">
        <v>153</v>
      </c>
      <c r="AW468" s="16" t="s">
        <v>35</v>
      </c>
      <c r="AX468" s="16" t="s">
        <v>74</v>
      </c>
      <c r="AY468" s="235" t="s">
        <v>132</v>
      </c>
    </row>
    <row r="469" spans="1:65" s="13" customFormat="1" ht="11.25">
      <c r="B469" s="193"/>
      <c r="C469" s="194"/>
      <c r="D469" s="188" t="s">
        <v>142</v>
      </c>
      <c r="E469" s="195" t="s">
        <v>19</v>
      </c>
      <c r="F469" s="196" t="s">
        <v>485</v>
      </c>
      <c r="G469" s="194"/>
      <c r="H469" s="195" t="s">
        <v>19</v>
      </c>
      <c r="I469" s="197"/>
      <c r="J469" s="194"/>
      <c r="K469" s="194"/>
      <c r="L469" s="198"/>
      <c r="M469" s="199"/>
      <c r="N469" s="200"/>
      <c r="O469" s="200"/>
      <c r="P469" s="200"/>
      <c r="Q469" s="200"/>
      <c r="R469" s="200"/>
      <c r="S469" s="200"/>
      <c r="T469" s="201"/>
      <c r="AT469" s="202" t="s">
        <v>142</v>
      </c>
      <c r="AU469" s="202" t="s">
        <v>84</v>
      </c>
      <c r="AV469" s="13" t="s">
        <v>82</v>
      </c>
      <c r="AW469" s="13" t="s">
        <v>35</v>
      </c>
      <c r="AX469" s="13" t="s">
        <v>74</v>
      </c>
      <c r="AY469" s="202" t="s">
        <v>132</v>
      </c>
    </row>
    <row r="470" spans="1:65" s="14" customFormat="1" ht="11.25">
      <c r="B470" s="203"/>
      <c r="C470" s="204"/>
      <c r="D470" s="188" t="s">
        <v>142</v>
      </c>
      <c r="E470" s="205" t="s">
        <v>19</v>
      </c>
      <c r="F470" s="206" t="s">
        <v>486</v>
      </c>
      <c r="G470" s="204"/>
      <c r="H470" s="207">
        <v>10</v>
      </c>
      <c r="I470" s="208"/>
      <c r="J470" s="204"/>
      <c r="K470" s="204"/>
      <c r="L470" s="209"/>
      <c r="M470" s="210"/>
      <c r="N470" s="211"/>
      <c r="O470" s="211"/>
      <c r="P470" s="211"/>
      <c r="Q470" s="211"/>
      <c r="R470" s="211"/>
      <c r="S470" s="211"/>
      <c r="T470" s="212"/>
      <c r="AT470" s="213" t="s">
        <v>142</v>
      </c>
      <c r="AU470" s="213" t="s">
        <v>84</v>
      </c>
      <c r="AV470" s="14" t="s">
        <v>84</v>
      </c>
      <c r="AW470" s="14" t="s">
        <v>35</v>
      </c>
      <c r="AX470" s="14" t="s">
        <v>74</v>
      </c>
      <c r="AY470" s="213" t="s">
        <v>132</v>
      </c>
    </row>
    <row r="471" spans="1:65" s="16" customFormat="1" ht="11.25">
      <c r="B471" s="225"/>
      <c r="C471" s="226"/>
      <c r="D471" s="188" t="s">
        <v>142</v>
      </c>
      <c r="E471" s="227" t="s">
        <v>19</v>
      </c>
      <c r="F471" s="228" t="s">
        <v>195</v>
      </c>
      <c r="G471" s="226"/>
      <c r="H471" s="229">
        <v>10</v>
      </c>
      <c r="I471" s="230"/>
      <c r="J471" s="226"/>
      <c r="K471" s="226"/>
      <c r="L471" s="231"/>
      <c r="M471" s="232"/>
      <c r="N471" s="233"/>
      <c r="O471" s="233"/>
      <c r="P471" s="233"/>
      <c r="Q471" s="233"/>
      <c r="R471" s="233"/>
      <c r="S471" s="233"/>
      <c r="T471" s="234"/>
      <c r="AT471" s="235" t="s">
        <v>142</v>
      </c>
      <c r="AU471" s="235" t="s">
        <v>84</v>
      </c>
      <c r="AV471" s="16" t="s">
        <v>153</v>
      </c>
      <c r="AW471" s="16" t="s">
        <v>35</v>
      </c>
      <c r="AX471" s="16" t="s">
        <v>74</v>
      </c>
      <c r="AY471" s="235" t="s">
        <v>132</v>
      </c>
    </row>
    <row r="472" spans="1:65" s="13" customFormat="1" ht="11.25">
      <c r="B472" s="193"/>
      <c r="C472" s="194"/>
      <c r="D472" s="188" t="s">
        <v>142</v>
      </c>
      <c r="E472" s="195" t="s">
        <v>19</v>
      </c>
      <c r="F472" s="196" t="s">
        <v>487</v>
      </c>
      <c r="G472" s="194"/>
      <c r="H472" s="195" t="s">
        <v>19</v>
      </c>
      <c r="I472" s="197"/>
      <c r="J472" s="194"/>
      <c r="K472" s="194"/>
      <c r="L472" s="198"/>
      <c r="M472" s="199"/>
      <c r="N472" s="200"/>
      <c r="O472" s="200"/>
      <c r="P472" s="200"/>
      <c r="Q472" s="200"/>
      <c r="R472" s="200"/>
      <c r="S472" s="200"/>
      <c r="T472" s="201"/>
      <c r="AT472" s="202" t="s">
        <v>142</v>
      </c>
      <c r="AU472" s="202" t="s">
        <v>84</v>
      </c>
      <c r="AV472" s="13" t="s">
        <v>82</v>
      </c>
      <c r="AW472" s="13" t="s">
        <v>35</v>
      </c>
      <c r="AX472" s="13" t="s">
        <v>74</v>
      </c>
      <c r="AY472" s="202" t="s">
        <v>132</v>
      </c>
    </row>
    <row r="473" spans="1:65" s="14" customFormat="1" ht="11.25">
      <c r="B473" s="203"/>
      <c r="C473" s="204"/>
      <c r="D473" s="188" t="s">
        <v>142</v>
      </c>
      <c r="E473" s="205" t="s">
        <v>19</v>
      </c>
      <c r="F473" s="206" t="s">
        <v>486</v>
      </c>
      <c r="G473" s="204"/>
      <c r="H473" s="207">
        <v>10</v>
      </c>
      <c r="I473" s="208"/>
      <c r="J473" s="204"/>
      <c r="K473" s="204"/>
      <c r="L473" s="209"/>
      <c r="M473" s="210"/>
      <c r="N473" s="211"/>
      <c r="O473" s="211"/>
      <c r="P473" s="211"/>
      <c r="Q473" s="211"/>
      <c r="R473" s="211"/>
      <c r="S473" s="211"/>
      <c r="T473" s="212"/>
      <c r="AT473" s="213" t="s">
        <v>142</v>
      </c>
      <c r="AU473" s="213" t="s">
        <v>84</v>
      </c>
      <c r="AV473" s="14" t="s">
        <v>84</v>
      </c>
      <c r="AW473" s="14" t="s">
        <v>35</v>
      </c>
      <c r="AX473" s="14" t="s">
        <v>74</v>
      </c>
      <c r="AY473" s="213" t="s">
        <v>132</v>
      </c>
    </row>
    <row r="474" spans="1:65" s="16" customFormat="1" ht="11.25">
      <c r="B474" s="225"/>
      <c r="C474" s="226"/>
      <c r="D474" s="188" t="s">
        <v>142</v>
      </c>
      <c r="E474" s="227" t="s">
        <v>19</v>
      </c>
      <c r="F474" s="228" t="s">
        <v>195</v>
      </c>
      <c r="G474" s="226"/>
      <c r="H474" s="229">
        <v>10</v>
      </c>
      <c r="I474" s="230"/>
      <c r="J474" s="226"/>
      <c r="K474" s="226"/>
      <c r="L474" s="231"/>
      <c r="M474" s="232"/>
      <c r="N474" s="233"/>
      <c r="O474" s="233"/>
      <c r="P474" s="233"/>
      <c r="Q474" s="233"/>
      <c r="R474" s="233"/>
      <c r="S474" s="233"/>
      <c r="T474" s="234"/>
      <c r="AT474" s="235" t="s">
        <v>142</v>
      </c>
      <c r="AU474" s="235" t="s">
        <v>84</v>
      </c>
      <c r="AV474" s="16" t="s">
        <v>153</v>
      </c>
      <c r="AW474" s="16" t="s">
        <v>35</v>
      </c>
      <c r="AX474" s="16" t="s">
        <v>74</v>
      </c>
      <c r="AY474" s="235" t="s">
        <v>132</v>
      </c>
    </row>
    <row r="475" spans="1:65" s="15" customFormat="1" ht="11.25">
      <c r="B475" s="214"/>
      <c r="C475" s="215"/>
      <c r="D475" s="188" t="s">
        <v>142</v>
      </c>
      <c r="E475" s="216" t="s">
        <v>19</v>
      </c>
      <c r="F475" s="217" t="s">
        <v>147</v>
      </c>
      <c r="G475" s="215"/>
      <c r="H475" s="218">
        <v>270.2</v>
      </c>
      <c r="I475" s="219"/>
      <c r="J475" s="215"/>
      <c r="K475" s="215"/>
      <c r="L475" s="220"/>
      <c r="M475" s="221"/>
      <c r="N475" s="222"/>
      <c r="O475" s="222"/>
      <c r="P475" s="222"/>
      <c r="Q475" s="222"/>
      <c r="R475" s="222"/>
      <c r="S475" s="222"/>
      <c r="T475" s="223"/>
      <c r="AT475" s="224" t="s">
        <v>142</v>
      </c>
      <c r="AU475" s="224" t="s">
        <v>84</v>
      </c>
      <c r="AV475" s="15" t="s">
        <v>139</v>
      </c>
      <c r="AW475" s="15" t="s">
        <v>35</v>
      </c>
      <c r="AX475" s="15" t="s">
        <v>82</v>
      </c>
      <c r="AY475" s="224" t="s">
        <v>132</v>
      </c>
    </row>
    <row r="476" spans="1:65" s="2" customFormat="1" ht="24.2" customHeight="1">
      <c r="A476" s="36"/>
      <c r="B476" s="37"/>
      <c r="C476" s="236" t="s">
        <v>488</v>
      </c>
      <c r="D476" s="236" t="s">
        <v>280</v>
      </c>
      <c r="E476" s="237" t="s">
        <v>489</v>
      </c>
      <c r="F476" s="238" t="s">
        <v>490</v>
      </c>
      <c r="G476" s="239" t="s">
        <v>316</v>
      </c>
      <c r="H476" s="240">
        <v>193.92</v>
      </c>
      <c r="I476" s="241"/>
      <c r="J476" s="242">
        <f>ROUND(I476*H476,2)</f>
        <v>0</v>
      </c>
      <c r="K476" s="238" t="s">
        <v>19</v>
      </c>
      <c r="L476" s="243"/>
      <c r="M476" s="244" t="s">
        <v>19</v>
      </c>
      <c r="N476" s="245" t="s">
        <v>45</v>
      </c>
      <c r="O476" s="66"/>
      <c r="P476" s="184">
        <f>O476*H476</f>
        <v>0</v>
      </c>
      <c r="Q476" s="184">
        <v>8.5999999999999993E-2</v>
      </c>
      <c r="R476" s="184">
        <f>Q476*H476</f>
        <v>16.677119999999999</v>
      </c>
      <c r="S476" s="184">
        <v>0</v>
      </c>
      <c r="T476" s="185">
        <f>S476*H476</f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R476" s="186" t="s">
        <v>198</v>
      </c>
      <c r="AT476" s="186" t="s">
        <v>280</v>
      </c>
      <c r="AU476" s="186" t="s">
        <v>84</v>
      </c>
      <c r="AY476" s="19" t="s">
        <v>132</v>
      </c>
      <c r="BE476" s="187">
        <f>IF(N476="základní",J476,0)</f>
        <v>0</v>
      </c>
      <c r="BF476" s="187">
        <f>IF(N476="snížená",J476,0)</f>
        <v>0</v>
      </c>
      <c r="BG476" s="187">
        <f>IF(N476="zákl. přenesená",J476,0)</f>
        <v>0</v>
      </c>
      <c r="BH476" s="187">
        <f>IF(N476="sníž. přenesená",J476,0)</f>
        <v>0</v>
      </c>
      <c r="BI476" s="187">
        <f>IF(N476="nulová",J476,0)</f>
        <v>0</v>
      </c>
      <c r="BJ476" s="19" t="s">
        <v>82</v>
      </c>
      <c r="BK476" s="187">
        <f>ROUND(I476*H476,2)</f>
        <v>0</v>
      </c>
      <c r="BL476" s="19" t="s">
        <v>139</v>
      </c>
      <c r="BM476" s="186" t="s">
        <v>491</v>
      </c>
    </row>
    <row r="477" spans="1:65" s="2" customFormat="1" ht="11.25">
      <c r="A477" s="36"/>
      <c r="B477" s="37"/>
      <c r="C477" s="38"/>
      <c r="D477" s="188" t="s">
        <v>141</v>
      </c>
      <c r="E477" s="38"/>
      <c r="F477" s="189" t="s">
        <v>490</v>
      </c>
      <c r="G477" s="38"/>
      <c r="H477" s="38"/>
      <c r="I477" s="190"/>
      <c r="J477" s="38"/>
      <c r="K477" s="38"/>
      <c r="L477" s="41"/>
      <c r="M477" s="191"/>
      <c r="N477" s="192"/>
      <c r="O477" s="66"/>
      <c r="P477" s="66"/>
      <c r="Q477" s="66"/>
      <c r="R477" s="66"/>
      <c r="S477" s="66"/>
      <c r="T477" s="67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T477" s="19" t="s">
        <v>141</v>
      </c>
      <c r="AU477" s="19" t="s">
        <v>84</v>
      </c>
    </row>
    <row r="478" spans="1:65" s="14" customFormat="1" ht="11.25">
      <c r="B478" s="203"/>
      <c r="C478" s="204"/>
      <c r="D478" s="188" t="s">
        <v>142</v>
      </c>
      <c r="E478" s="205" t="s">
        <v>19</v>
      </c>
      <c r="F478" s="206" t="s">
        <v>492</v>
      </c>
      <c r="G478" s="204"/>
      <c r="H478" s="207">
        <v>193.92</v>
      </c>
      <c r="I478" s="208"/>
      <c r="J478" s="204"/>
      <c r="K478" s="204"/>
      <c r="L478" s="209"/>
      <c r="M478" s="210"/>
      <c r="N478" s="211"/>
      <c r="O478" s="211"/>
      <c r="P478" s="211"/>
      <c r="Q478" s="211"/>
      <c r="R478" s="211"/>
      <c r="S478" s="211"/>
      <c r="T478" s="212"/>
      <c r="AT478" s="213" t="s">
        <v>142</v>
      </c>
      <c r="AU478" s="213" t="s">
        <v>84</v>
      </c>
      <c r="AV478" s="14" t="s">
        <v>84</v>
      </c>
      <c r="AW478" s="14" t="s">
        <v>35</v>
      </c>
      <c r="AX478" s="14" t="s">
        <v>74</v>
      </c>
      <c r="AY478" s="213" t="s">
        <v>132</v>
      </c>
    </row>
    <row r="479" spans="1:65" s="15" customFormat="1" ht="11.25">
      <c r="B479" s="214"/>
      <c r="C479" s="215"/>
      <c r="D479" s="188" t="s">
        <v>142</v>
      </c>
      <c r="E479" s="216" t="s">
        <v>19</v>
      </c>
      <c r="F479" s="217" t="s">
        <v>147</v>
      </c>
      <c r="G479" s="215"/>
      <c r="H479" s="218">
        <v>193.92</v>
      </c>
      <c r="I479" s="219"/>
      <c r="J479" s="215"/>
      <c r="K479" s="215"/>
      <c r="L479" s="220"/>
      <c r="M479" s="221"/>
      <c r="N479" s="222"/>
      <c r="O479" s="222"/>
      <c r="P479" s="222"/>
      <c r="Q479" s="222"/>
      <c r="R479" s="222"/>
      <c r="S479" s="222"/>
      <c r="T479" s="223"/>
      <c r="AT479" s="224" t="s">
        <v>142</v>
      </c>
      <c r="AU479" s="224" t="s">
        <v>84</v>
      </c>
      <c r="AV479" s="15" t="s">
        <v>139</v>
      </c>
      <c r="AW479" s="15" t="s">
        <v>35</v>
      </c>
      <c r="AX479" s="15" t="s">
        <v>82</v>
      </c>
      <c r="AY479" s="224" t="s">
        <v>132</v>
      </c>
    </row>
    <row r="480" spans="1:65" s="2" customFormat="1" ht="24.2" customHeight="1">
      <c r="A480" s="36"/>
      <c r="B480" s="37"/>
      <c r="C480" s="236" t="s">
        <v>493</v>
      </c>
      <c r="D480" s="236" t="s">
        <v>280</v>
      </c>
      <c r="E480" s="237" t="s">
        <v>494</v>
      </c>
      <c r="F480" s="238" t="s">
        <v>495</v>
      </c>
      <c r="G480" s="239" t="s">
        <v>316</v>
      </c>
      <c r="H480" s="240">
        <v>59.59</v>
      </c>
      <c r="I480" s="241"/>
      <c r="J480" s="242">
        <f>ROUND(I480*H480,2)</f>
        <v>0</v>
      </c>
      <c r="K480" s="238" t="s">
        <v>19</v>
      </c>
      <c r="L480" s="243"/>
      <c r="M480" s="244" t="s">
        <v>19</v>
      </c>
      <c r="N480" s="245" t="s">
        <v>45</v>
      </c>
      <c r="O480" s="66"/>
      <c r="P480" s="184">
        <f>O480*H480</f>
        <v>0</v>
      </c>
      <c r="Q480" s="184">
        <v>6.3E-2</v>
      </c>
      <c r="R480" s="184">
        <f>Q480*H480</f>
        <v>3.7541700000000002</v>
      </c>
      <c r="S480" s="184">
        <v>0</v>
      </c>
      <c r="T480" s="185">
        <f>S480*H480</f>
        <v>0</v>
      </c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R480" s="186" t="s">
        <v>198</v>
      </c>
      <c r="AT480" s="186" t="s">
        <v>280</v>
      </c>
      <c r="AU480" s="186" t="s">
        <v>84</v>
      </c>
      <c r="AY480" s="19" t="s">
        <v>132</v>
      </c>
      <c r="BE480" s="187">
        <f>IF(N480="základní",J480,0)</f>
        <v>0</v>
      </c>
      <c r="BF480" s="187">
        <f>IF(N480="snížená",J480,0)</f>
        <v>0</v>
      </c>
      <c r="BG480" s="187">
        <f>IF(N480="zákl. přenesená",J480,0)</f>
        <v>0</v>
      </c>
      <c r="BH480" s="187">
        <f>IF(N480="sníž. přenesená",J480,0)</f>
        <v>0</v>
      </c>
      <c r="BI480" s="187">
        <f>IF(N480="nulová",J480,0)</f>
        <v>0</v>
      </c>
      <c r="BJ480" s="19" t="s">
        <v>82</v>
      </c>
      <c r="BK480" s="187">
        <f>ROUND(I480*H480,2)</f>
        <v>0</v>
      </c>
      <c r="BL480" s="19" t="s">
        <v>139</v>
      </c>
      <c r="BM480" s="186" t="s">
        <v>496</v>
      </c>
    </row>
    <row r="481" spans="1:65" s="2" customFormat="1" ht="11.25">
      <c r="A481" s="36"/>
      <c r="B481" s="37"/>
      <c r="C481" s="38"/>
      <c r="D481" s="188" t="s">
        <v>141</v>
      </c>
      <c r="E481" s="38"/>
      <c r="F481" s="189" t="s">
        <v>495</v>
      </c>
      <c r="G481" s="38"/>
      <c r="H481" s="38"/>
      <c r="I481" s="190"/>
      <c r="J481" s="38"/>
      <c r="K481" s="38"/>
      <c r="L481" s="41"/>
      <c r="M481" s="191"/>
      <c r="N481" s="192"/>
      <c r="O481" s="66"/>
      <c r="P481" s="66"/>
      <c r="Q481" s="66"/>
      <c r="R481" s="66"/>
      <c r="S481" s="66"/>
      <c r="T481" s="67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T481" s="19" t="s">
        <v>141</v>
      </c>
      <c r="AU481" s="19" t="s">
        <v>84</v>
      </c>
    </row>
    <row r="482" spans="1:65" s="14" customFormat="1" ht="11.25">
      <c r="B482" s="203"/>
      <c r="C482" s="204"/>
      <c r="D482" s="188" t="s">
        <v>142</v>
      </c>
      <c r="E482" s="205" t="s">
        <v>19</v>
      </c>
      <c r="F482" s="206" t="s">
        <v>497</v>
      </c>
      <c r="G482" s="204"/>
      <c r="H482" s="207">
        <v>59.59</v>
      </c>
      <c r="I482" s="208"/>
      <c r="J482" s="204"/>
      <c r="K482" s="204"/>
      <c r="L482" s="209"/>
      <c r="M482" s="210"/>
      <c r="N482" s="211"/>
      <c r="O482" s="211"/>
      <c r="P482" s="211"/>
      <c r="Q482" s="211"/>
      <c r="R482" s="211"/>
      <c r="S482" s="211"/>
      <c r="T482" s="212"/>
      <c r="AT482" s="213" t="s">
        <v>142</v>
      </c>
      <c r="AU482" s="213" t="s">
        <v>84</v>
      </c>
      <c r="AV482" s="14" t="s">
        <v>84</v>
      </c>
      <c r="AW482" s="14" t="s">
        <v>35</v>
      </c>
      <c r="AX482" s="14" t="s">
        <v>74</v>
      </c>
      <c r="AY482" s="213" t="s">
        <v>132</v>
      </c>
    </row>
    <row r="483" spans="1:65" s="15" customFormat="1" ht="11.25">
      <c r="B483" s="214"/>
      <c r="C483" s="215"/>
      <c r="D483" s="188" t="s">
        <v>142</v>
      </c>
      <c r="E483" s="216" t="s">
        <v>19</v>
      </c>
      <c r="F483" s="217" t="s">
        <v>147</v>
      </c>
      <c r="G483" s="215"/>
      <c r="H483" s="218">
        <v>59.59</v>
      </c>
      <c r="I483" s="219"/>
      <c r="J483" s="215"/>
      <c r="K483" s="215"/>
      <c r="L483" s="220"/>
      <c r="M483" s="221"/>
      <c r="N483" s="222"/>
      <c r="O483" s="222"/>
      <c r="P483" s="222"/>
      <c r="Q483" s="222"/>
      <c r="R483" s="222"/>
      <c r="S483" s="222"/>
      <c r="T483" s="223"/>
      <c r="AT483" s="224" t="s">
        <v>142</v>
      </c>
      <c r="AU483" s="224" t="s">
        <v>84</v>
      </c>
      <c r="AV483" s="15" t="s">
        <v>139</v>
      </c>
      <c r="AW483" s="15" t="s">
        <v>35</v>
      </c>
      <c r="AX483" s="15" t="s">
        <v>82</v>
      </c>
      <c r="AY483" s="224" t="s">
        <v>132</v>
      </c>
    </row>
    <row r="484" spans="1:65" s="2" customFormat="1" ht="33" customHeight="1">
      <c r="A484" s="36"/>
      <c r="B484" s="37"/>
      <c r="C484" s="236" t="s">
        <v>498</v>
      </c>
      <c r="D484" s="236" t="s">
        <v>280</v>
      </c>
      <c r="E484" s="237" t="s">
        <v>499</v>
      </c>
      <c r="F484" s="238" t="s">
        <v>500</v>
      </c>
      <c r="G484" s="239" t="s">
        <v>316</v>
      </c>
      <c r="H484" s="240">
        <v>10.1</v>
      </c>
      <c r="I484" s="241"/>
      <c r="J484" s="242">
        <f>ROUND(I484*H484,2)</f>
        <v>0</v>
      </c>
      <c r="K484" s="238" t="s">
        <v>19</v>
      </c>
      <c r="L484" s="243"/>
      <c r="M484" s="244" t="s">
        <v>19</v>
      </c>
      <c r="N484" s="245" t="s">
        <v>45</v>
      </c>
      <c r="O484" s="66"/>
      <c r="P484" s="184">
        <f>O484*H484</f>
        <v>0</v>
      </c>
      <c r="Q484" s="184">
        <v>6.6000000000000003E-2</v>
      </c>
      <c r="R484" s="184">
        <f>Q484*H484</f>
        <v>0.66659999999999997</v>
      </c>
      <c r="S484" s="184">
        <v>0</v>
      </c>
      <c r="T484" s="185">
        <f>S484*H484</f>
        <v>0</v>
      </c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R484" s="186" t="s">
        <v>198</v>
      </c>
      <c r="AT484" s="186" t="s">
        <v>280</v>
      </c>
      <c r="AU484" s="186" t="s">
        <v>84</v>
      </c>
      <c r="AY484" s="19" t="s">
        <v>132</v>
      </c>
      <c r="BE484" s="187">
        <f>IF(N484="základní",J484,0)</f>
        <v>0</v>
      </c>
      <c r="BF484" s="187">
        <f>IF(N484="snížená",J484,0)</f>
        <v>0</v>
      </c>
      <c r="BG484" s="187">
        <f>IF(N484="zákl. přenesená",J484,0)</f>
        <v>0</v>
      </c>
      <c r="BH484" s="187">
        <f>IF(N484="sníž. přenesená",J484,0)</f>
        <v>0</v>
      </c>
      <c r="BI484" s="187">
        <f>IF(N484="nulová",J484,0)</f>
        <v>0</v>
      </c>
      <c r="BJ484" s="19" t="s">
        <v>82</v>
      </c>
      <c r="BK484" s="187">
        <f>ROUND(I484*H484,2)</f>
        <v>0</v>
      </c>
      <c r="BL484" s="19" t="s">
        <v>139</v>
      </c>
      <c r="BM484" s="186" t="s">
        <v>501</v>
      </c>
    </row>
    <row r="485" spans="1:65" s="2" customFormat="1" ht="19.5">
      <c r="A485" s="36"/>
      <c r="B485" s="37"/>
      <c r="C485" s="38"/>
      <c r="D485" s="188" t="s">
        <v>141</v>
      </c>
      <c r="E485" s="38"/>
      <c r="F485" s="189" t="s">
        <v>500</v>
      </c>
      <c r="G485" s="38"/>
      <c r="H485" s="38"/>
      <c r="I485" s="190"/>
      <c r="J485" s="38"/>
      <c r="K485" s="38"/>
      <c r="L485" s="41"/>
      <c r="M485" s="191"/>
      <c r="N485" s="192"/>
      <c r="O485" s="66"/>
      <c r="P485" s="66"/>
      <c r="Q485" s="66"/>
      <c r="R485" s="66"/>
      <c r="S485" s="66"/>
      <c r="T485" s="67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T485" s="19" t="s">
        <v>141</v>
      </c>
      <c r="AU485" s="19" t="s">
        <v>84</v>
      </c>
    </row>
    <row r="486" spans="1:65" s="2" customFormat="1" ht="33" customHeight="1">
      <c r="A486" s="36"/>
      <c r="B486" s="37"/>
      <c r="C486" s="236" t="s">
        <v>502</v>
      </c>
      <c r="D486" s="236" t="s">
        <v>280</v>
      </c>
      <c r="E486" s="237" t="s">
        <v>503</v>
      </c>
      <c r="F486" s="238" t="s">
        <v>504</v>
      </c>
      <c r="G486" s="239" t="s">
        <v>316</v>
      </c>
      <c r="H486" s="240">
        <v>10.1</v>
      </c>
      <c r="I486" s="241"/>
      <c r="J486" s="242">
        <f>ROUND(I486*H486,2)</f>
        <v>0</v>
      </c>
      <c r="K486" s="238" t="s">
        <v>19</v>
      </c>
      <c r="L486" s="243"/>
      <c r="M486" s="244" t="s">
        <v>19</v>
      </c>
      <c r="N486" s="245" t="s">
        <v>45</v>
      </c>
      <c r="O486" s="66"/>
      <c r="P486" s="184">
        <f>O486*H486</f>
        <v>0</v>
      </c>
      <c r="Q486" s="184">
        <v>6.6000000000000003E-2</v>
      </c>
      <c r="R486" s="184">
        <f>Q486*H486</f>
        <v>0.66659999999999997</v>
      </c>
      <c r="S486" s="184">
        <v>0</v>
      </c>
      <c r="T486" s="185">
        <f>S486*H486</f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R486" s="186" t="s">
        <v>198</v>
      </c>
      <c r="AT486" s="186" t="s">
        <v>280</v>
      </c>
      <c r="AU486" s="186" t="s">
        <v>84</v>
      </c>
      <c r="AY486" s="19" t="s">
        <v>132</v>
      </c>
      <c r="BE486" s="187">
        <f>IF(N486="základní",J486,0)</f>
        <v>0</v>
      </c>
      <c r="BF486" s="187">
        <f>IF(N486="snížená",J486,0)</f>
        <v>0</v>
      </c>
      <c r="BG486" s="187">
        <f>IF(N486="zákl. přenesená",J486,0)</f>
        <v>0</v>
      </c>
      <c r="BH486" s="187">
        <f>IF(N486="sníž. přenesená",J486,0)</f>
        <v>0</v>
      </c>
      <c r="BI486" s="187">
        <f>IF(N486="nulová",J486,0)</f>
        <v>0</v>
      </c>
      <c r="BJ486" s="19" t="s">
        <v>82</v>
      </c>
      <c r="BK486" s="187">
        <f>ROUND(I486*H486,2)</f>
        <v>0</v>
      </c>
      <c r="BL486" s="19" t="s">
        <v>139</v>
      </c>
      <c r="BM486" s="186" t="s">
        <v>505</v>
      </c>
    </row>
    <row r="487" spans="1:65" s="2" customFormat="1" ht="19.5">
      <c r="A487" s="36"/>
      <c r="B487" s="37"/>
      <c r="C487" s="38"/>
      <c r="D487" s="188" t="s">
        <v>141</v>
      </c>
      <c r="E487" s="38"/>
      <c r="F487" s="189" t="s">
        <v>504</v>
      </c>
      <c r="G487" s="38"/>
      <c r="H487" s="38"/>
      <c r="I487" s="190"/>
      <c r="J487" s="38"/>
      <c r="K487" s="38"/>
      <c r="L487" s="41"/>
      <c r="M487" s="191"/>
      <c r="N487" s="192"/>
      <c r="O487" s="66"/>
      <c r="P487" s="66"/>
      <c r="Q487" s="66"/>
      <c r="R487" s="66"/>
      <c r="S487" s="66"/>
      <c r="T487" s="67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T487" s="19" t="s">
        <v>141</v>
      </c>
      <c r="AU487" s="19" t="s">
        <v>84</v>
      </c>
    </row>
    <row r="488" spans="1:65" s="2" customFormat="1" ht="24.2" customHeight="1">
      <c r="A488" s="36"/>
      <c r="B488" s="37"/>
      <c r="C488" s="175" t="s">
        <v>506</v>
      </c>
      <c r="D488" s="175" t="s">
        <v>134</v>
      </c>
      <c r="E488" s="176" t="s">
        <v>507</v>
      </c>
      <c r="F488" s="177" t="s">
        <v>508</v>
      </c>
      <c r="G488" s="178" t="s">
        <v>176</v>
      </c>
      <c r="H488" s="179">
        <v>106.65</v>
      </c>
      <c r="I488" s="180"/>
      <c r="J488" s="181">
        <f>ROUND(I488*H488,2)</f>
        <v>0</v>
      </c>
      <c r="K488" s="177" t="s">
        <v>19</v>
      </c>
      <c r="L488" s="41"/>
      <c r="M488" s="182" t="s">
        <v>19</v>
      </c>
      <c r="N488" s="183" t="s">
        <v>45</v>
      </c>
      <c r="O488" s="66"/>
      <c r="P488" s="184">
        <f>O488*H488</f>
        <v>0</v>
      </c>
      <c r="Q488" s="184">
        <v>0.109469</v>
      </c>
      <c r="R488" s="184">
        <f>Q488*H488</f>
        <v>11.674868850000001</v>
      </c>
      <c r="S488" s="184">
        <v>0</v>
      </c>
      <c r="T488" s="185">
        <f>S488*H488</f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R488" s="186" t="s">
        <v>139</v>
      </c>
      <c r="AT488" s="186" t="s">
        <v>134</v>
      </c>
      <c r="AU488" s="186" t="s">
        <v>84</v>
      </c>
      <c r="AY488" s="19" t="s">
        <v>132</v>
      </c>
      <c r="BE488" s="187">
        <f>IF(N488="základní",J488,0)</f>
        <v>0</v>
      </c>
      <c r="BF488" s="187">
        <f>IF(N488="snížená",J488,0)</f>
        <v>0</v>
      </c>
      <c r="BG488" s="187">
        <f>IF(N488="zákl. přenesená",J488,0)</f>
        <v>0</v>
      </c>
      <c r="BH488" s="187">
        <f>IF(N488="sníž. přenesená",J488,0)</f>
        <v>0</v>
      </c>
      <c r="BI488" s="187">
        <f>IF(N488="nulová",J488,0)</f>
        <v>0</v>
      </c>
      <c r="BJ488" s="19" t="s">
        <v>82</v>
      </c>
      <c r="BK488" s="187">
        <f>ROUND(I488*H488,2)</f>
        <v>0</v>
      </c>
      <c r="BL488" s="19" t="s">
        <v>139</v>
      </c>
      <c r="BM488" s="186" t="s">
        <v>509</v>
      </c>
    </row>
    <row r="489" spans="1:65" s="2" customFormat="1" ht="19.5">
      <c r="A489" s="36"/>
      <c r="B489" s="37"/>
      <c r="C489" s="38"/>
      <c r="D489" s="188" t="s">
        <v>141</v>
      </c>
      <c r="E489" s="38"/>
      <c r="F489" s="189" t="s">
        <v>508</v>
      </c>
      <c r="G489" s="38"/>
      <c r="H489" s="38"/>
      <c r="I489" s="190"/>
      <c r="J489" s="38"/>
      <c r="K489" s="38"/>
      <c r="L489" s="41"/>
      <c r="M489" s="191"/>
      <c r="N489" s="192"/>
      <c r="O489" s="66"/>
      <c r="P489" s="66"/>
      <c r="Q489" s="66"/>
      <c r="R489" s="66"/>
      <c r="S489" s="66"/>
      <c r="T489" s="67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T489" s="19" t="s">
        <v>141</v>
      </c>
      <c r="AU489" s="19" t="s">
        <v>84</v>
      </c>
    </row>
    <row r="490" spans="1:65" s="13" customFormat="1" ht="11.25">
      <c r="B490" s="193"/>
      <c r="C490" s="194"/>
      <c r="D490" s="188" t="s">
        <v>142</v>
      </c>
      <c r="E490" s="195" t="s">
        <v>19</v>
      </c>
      <c r="F490" s="196" t="s">
        <v>510</v>
      </c>
      <c r="G490" s="194"/>
      <c r="H490" s="195" t="s">
        <v>19</v>
      </c>
      <c r="I490" s="197"/>
      <c r="J490" s="194"/>
      <c r="K490" s="194"/>
      <c r="L490" s="198"/>
      <c r="M490" s="199"/>
      <c r="N490" s="200"/>
      <c r="O490" s="200"/>
      <c r="P490" s="200"/>
      <c r="Q490" s="200"/>
      <c r="R490" s="200"/>
      <c r="S490" s="200"/>
      <c r="T490" s="201"/>
      <c r="AT490" s="202" t="s">
        <v>142</v>
      </c>
      <c r="AU490" s="202" t="s">
        <v>84</v>
      </c>
      <c r="AV490" s="13" t="s">
        <v>82</v>
      </c>
      <c r="AW490" s="13" t="s">
        <v>35</v>
      </c>
      <c r="AX490" s="13" t="s">
        <v>74</v>
      </c>
      <c r="AY490" s="202" t="s">
        <v>132</v>
      </c>
    </row>
    <row r="491" spans="1:65" s="14" customFormat="1" ht="11.25">
      <c r="B491" s="203"/>
      <c r="C491" s="204"/>
      <c r="D491" s="188" t="s">
        <v>142</v>
      </c>
      <c r="E491" s="205" t="s">
        <v>19</v>
      </c>
      <c r="F491" s="206" t="s">
        <v>511</v>
      </c>
      <c r="G491" s="204"/>
      <c r="H491" s="207">
        <v>78.5</v>
      </c>
      <c r="I491" s="208"/>
      <c r="J491" s="204"/>
      <c r="K491" s="204"/>
      <c r="L491" s="209"/>
      <c r="M491" s="210"/>
      <c r="N491" s="211"/>
      <c r="O491" s="211"/>
      <c r="P491" s="211"/>
      <c r="Q491" s="211"/>
      <c r="R491" s="211"/>
      <c r="S491" s="211"/>
      <c r="T491" s="212"/>
      <c r="AT491" s="213" t="s">
        <v>142</v>
      </c>
      <c r="AU491" s="213" t="s">
        <v>84</v>
      </c>
      <c r="AV491" s="14" t="s">
        <v>84</v>
      </c>
      <c r="AW491" s="14" t="s">
        <v>35</v>
      </c>
      <c r="AX491" s="14" t="s">
        <v>74</v>
      </c>
      <c r="AY491" s="213" t="s">
        <v>132</v>
      </c>
    </row>
    <row r="492" spans="1:65" s="14" customFormat="1" ht="11.25">
      <c r="B492" s="203"/>
      <c r="C492" s="204"/>
      <c r="D492" s="188" t="s">
        <v>142</v>
      </c>
      <c r="E492" s="205" t="s">
        <v>19</v>
      </c>
      <c r="F492" s="206" t="s">
        <v>512</v>
      </c>
      <c r="G492" s="204"/>
      <c r="H492" s="207">
        <v>28.15</v>
      </c>
      <c r="I492" s="208"/>
      <c r="J492" s="204"/>
      <c r="K492" s="204"/>
      <c r="L492" s="209"/>
      <c r="M492" s="210"/>
      <c r="N492" s="211"/>
      <c r="O492" s="211"/>
      <c r="P492" s="211"/>
      <c r="Q492" s="211"/>
      <c r="R492" s="211"/>
      <c r="S492" s="211"/>
      <c r="T492" s="212"/>
      <c r="AT492" s="213" t="s">
        <v>142</v>
      </c>
      <c r="AU492" s="213" t="s">
        <v>84</v>
      </c>
      <c r="AV492" s="14" t="s">
        <v>84</v>
      </c>
      <c r="AW492" s="14" t="s">
        <v>35</v>
      </c>
      <c r="AX492" s="14" t="s">
        <v>74</v>
      </c>
      <c r="AY492" s="213" t="s">
        <v>132</v>
      </c>
    </row>
    <row r="493" spans="1:65" s="15" customFormat="1" ht="11.25">
      <c r="B493" s="214"/>
      <c r="C493" s="215"/>
      <c r="D493" s="188" t="s">
        <v>142</v>
      </c>
      <c r="E493" s="216" t="s">
        <v>19</v>
      </c>
      <c r="F493" s="217" t="s">
        <v>147</v>
      </c>
      <c r="G493" s="215"/>
      <c r="H493" s="218">
        <v>106.65</v>
      </c>
      <c r="I493" s="219"/>
      <c r="J493" s="215"/>
      <c r="K493" s="215"/>
      <c r="L493" s="220"/>
      <c r="M493" s="221"/>
      <c r="N493" s="222"/>
      <c r="O493" s="222"/>
      <c r="P493" s="222"/>
      <c r="Q493" s="222"/>
      <c r="R493" s="222"/>
      <c r="S493" s="222"/>
      <c r="T493" s="223"/>
      <c r="AT493" s="224" t="s">
        <v>142</v>
      </c>
      <c r="AU493" s="224" t="s">
        <v>84</v>
      </c>
      <c r="AV493" s="15" t="s">
        <v>139</v>
      </c>
      <c r="AW493" s="15" t="s">
        <v>35</v>
      </c>
      <c r="AX493" s="15" t="s">
        <v>82</v>
      </c>
      <c r="AY493" s="224" t="s">
        <v>132</v>
      </c>
    </row>
    <row r="494" spans="1:65" s="2" customFormat="1" ht="16.5" customHeight="1">
      <c r="A494" s="36"/>
      <c r="B494" s="37"/>
      <c r="C494" s="236" t="s">
        <v>513</v>
      </c>
      <c r="D494" s="236" t="s">
        <v>280</v>
      </c>
      <c r="E494" s="237" t="s">
        <v>514</v>
      </c>
      <c r="F494" s="238" t="s">
        <v>515</v>
      </c>
      <c r="G494" s="239" t="s">
        <v>316</v>
      </c>
      <c r="H494" s="240">
        <v>216.14</v>
      </c>
      <c r="I494" s="241"/>
      <c r="J494" s="242">
        <f>ROUND(I494*H494,2)</f>
        <v>0</v>
      </c>
      <c r="K494" s="238" t="s">
        <v>19</v>
      </c>
      <c r="L494" s="243"/>
      <c r="M494" s="244" t="s">
        <v>19</v>
      </c>
      <c r="N494" s="245" t="s">
        <v>45</v>
      </c>
      <c r="O494" s="66"/>
      <c r="P494" s="184">
        <f>O494*H494</f>
        <v>0</v>
      </c>
      <c r="Q494" s="184">
        <v>1.0999999999999999E-2</v>
      </c>
      <c r="R494" s="184">
        <f>Q494*H494</f>
        <v>2.3775399999999998</v>
      </c>
      <c r="S494" s="184">
        <v>0</v>
      </c>
      <c r="T494" s="185">
        <f>S494*H494</f>
        <v>0</v>
      </c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R494" s="186" t="s">
        <v>198</v>
      </c>
      <c r="AT494" s="186" t="s">
        <v>280</v>
      </c>
      <c r="AU494" s="186" t="s">
        <v>84</v>
      </c>
      <c r="AY494" s="19" t="s">
        <v>132</v>
      </c>
      <c r="BE494" s="187">
        <f>IF(N494="základní",J494,0)</f>
        <v>0</v>
      </c>
      <c r="BF494" s="187">
        <f>IF(N494="snížená",J494,0)</f>
        <v>0</v>
      </c>
      <c r="BG494" s="187">
        <f>IF(N494="zákl. přenesená",J494,0)</f>
        <v>0</v>
      </c>
      <c r="BH494" s="187">
        <f>IF(N494="sníž. přenesená",J494,0)</f>
        <v>0</v>
      </c>
      <c r="BI494" s="187">
        <f>IF(N494="nulová",J494,0)</f>
        <v>0</v>
      </c>
      <c r="BJ494" s="19" t="s">
        <v>82</v>
      </c>
      <c r="BK494" s="187">
        <f>ROUND(I494*H494,2)</f>
        <v>0</v>
      </c>
      <c r="BL494" s="19" t="s">
        <v>139</v>
      </c>
      <c r="BM494" s="186" t="s">
        <v>516</v>
      </c>
    </row>
    <row r="495" spans="1:65" s="2" customFormat="1" ht="11.25">
      <c r="A495" s="36"/>
      <c r="B495" s="37"/>
      <c r="C495" s="38"/>
      <c r="D495" s="188" t="s">
        <v>141</v>
      </c>
      <c r="E495" s="38"/>
      <c r="F495" s="189" t="s">
        <v>515</v>
      </c>
      <c r="G495" s="38"/>
      <c r="H495" s="38"/>
      <c r="I495" s="190"/>
      <c r="J495" s="38"/>
      <c r="K495" s="38"/>
      <c r="L495" s="41"/>
      <c r="M495" s="191"/>
      <c r="N495" s="192"/>
      <c r="O495" s="66"/>
      <c r="P495" s="66"/>
      <c r="Q495" s="66"/>
      <c r="R495" s="66"/>
      <c r="S495" s="66"/>
      <c r="T495" s="67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T495" s="19" t="s">
        <v>141</v>
      </c>
      <c r="AU495" s="19" t="s">
        <v>84</v>
      </c>
    </row>
    <row r="496" spans="1:65" s="14" customFormat="1" ht="11.25">
      <c r="B496" s="203"/>
      <c r="C496" s="204"/>
      <c r="D496" s="188" t="s">
        <v>142</v>
      </c>
      <c r="E496" s="205" t="s">
        <v>19</v>
      </c>
      <c r="F496" s="206" t="s">
        <v>517</v>
      </c>
      <c r="G496" s="204"/>
      <c r="H496" s="207">
        <v>216.14</v>
      </c>
      <c r="I496" s="208"/>
      <c r="J496" s="204"/>
      <c r="K496" s="204"/>
      <c r="L496" s="209"/>
      <c r="M496" s="210"/>
      <c r="N496" s="211"/>
      <c r="O496" s="211"/>
      <c r="P496" s="211"/>
      <c r="Q496" s="211"/>
      <c r="R496" s="211"/>
      <c r="S496" s="211"/>
      <c r="T496" s="212"/>
      <c r="AT496" s="213" t="s">
        <v>142</v>
      </c>
      <c r="AU496" s="213" t="s">
        <v>84</v>
      </c>
      <c r="AV496" s="14" t="s">
        <v>84</v>
      </c>
      <c r="AW496" s="14" t="s">
        <v>35</v>
      </c>
      <c r="AX496" s="14" t="s">
        <v>74</v>
      </c>
      <c r="AY496" s="213" t="s">
        <v>132</v>
      </c>
    </row>
    <row r="497" spans="1:65" s="15" customFormat="1" ht="11.25">
      <c r="B497" s="214"/>
      <c r="C497" s="215"/>
      <c r="D497" s="188" t="s">
        <v>142</v>
      </c>
      <c r="E497" s="216" t="s">
        <v>19</v>
      </c>
      <c r="F497" s="217" t="s">
        <v>147</v>
      </c>
      <c r="G497" s="215"/>
      <c r="H497" s="218">
        <v>216.14</v>
      </c>
      <c r="I497" s="219"/>
      <c r="J497" s="215"/>
      <c r="K497" s="215"/>
      <c r="L497" s="220"/>
      <c r="M497" s="221"/>
      <c r="N497" s="222"/>
      <c r="O497" s="222"/>
      <c r="P497" s="222"/>
      <c r="Q497" s="222"/>
      <c r="R497" s="222"/>
      <c r="S497" s="222"/>
      <c r="T497" s="223"/>
      <c r="AT497" s="224" t="s">
        <v>142</v>
      </c>
      <c r="AU497" s="224" t="s">
        <v>84</v>
      </c>
      <c r="AV497" s="15" t="s">
        <v>139</v>
      </c>
      <c r="AW497" s="15" t="s">
        <v>35</v>
      </c>
      <c r="AX497" s="15" t="s">
        <v>82</v>
      </c>
      <c r="AY497" s="224" t="s">
        <v>132</v>
      </c>
    </row>
    <row r="498" spans="1:65" s="2" customFormat="1" ht="33" customHeight="1">
      <c r="A498" s="36"/>
      <c r="B498" s="37"/>
      <c r="C498" s="175" t="s">
        <v>518</v>
      </c>
      <c r="D498" s="175" t="s">
        <v>134</v>
      </c>
      <c r="E498" s="176" t="s">
        <v>519</v>
      </c>
      <c r="F498" s="177" t="s">
        <v>520</v>
      </c>
      <c r="G498" s="178" t="s">
        <v>184</v>
      </c>
      <c r="H498" s="179">
        <v>11.327</v>
      </c>
      <c r="I498" s="180"/>
      <c r="J498" s="181">
        <f>ROUND(I498*H498,2)</f>
        <v>0</v>
      </c>
      <c r="K498" s="177" t="s">
        <v>19</v>
      </c>
      <c r="L498" s="41"/>
      <c r="M498" s="182" t="s">
        <v>19</v>
      </c>
      <c r="N498" s="183" t="s">
        <v>45</v>
      </c>
      <c r="O498" s="66"/>
      <c r="P498" s="184">
        <f>O498*H498</f>
        <v>0</v>
      </c>
      <c r="Q498" s="184">
        <v>2.45329</v>
      </c>
      <c r="R498" s="184">
        <f>Q498*H498</f>
        <v>27.788415829999998</v>
      </c>
      <c r="S498" s="184">
        <v>0</v>
      </c>
      <c r="T498" s="185">
        <f>S498*H498</f>
        <v>0</v>
      </c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R498" s="186" t="s">
        <v>139</v>
      </c>
      <c r="AT498" s="186" t="s">
        <v>134</v>
      </c>
      <c r="AU498" s="186" t="s">
        <v>84</v>
      </c>
      <c r="AY498" s="19" t="s">
        <v>132</v>
      </c>
      <c r="BE498" s="187">
        <f>IF(N498="základní",J498,0)</f>
        <v>0</v>
      </c>
      <c r="BF498" s="187">
        <f>IF(N498="snížená",J498,0)</f>
        <v>0</v>
      </c>
      <c r="BG498" s="187">
        <f>IF(N498="zákl. přenesená",J498,0)</f>
        <v>0</v>
      </c>
      <c r="BH498" s="187">
        <f>IF(N498="sníž. přenesená",J498,0)</f>
        <v>0</v>
      </c>
      <c r="BI498" s="187">
        <f>IF(N498="nulová",J498,0)</f>
        <v>0</v>
      </c>
      <c r="BJ498" s="19" t="s">
        <v>82</v>
      </c>
      <c r="BK498" s="187">
        <f>ROUND(I498*H498,2)</f>
        <v>0</v>
      </c>
      <c r="BL498" s="19" t="s">
        <v>139</v>
      </c>
      <c r="BM498" s="186" t="s">
        <v>521</v>
      </c>
    </row>
    <row r="499" spans="1:65" s="2" customFormat="1" ht="19.5">
      <c r="A499" s="36"/>
      <c r="B499" s="37"/>
      <c r="C499" s="38"/>
      <c r="D499" s="188" t="s">
        <v>141</v>
      </c>
      <c r="E499" s="38"/>
      <c r="F499" s="189" t="s">
        <v>520</v>
      </c>
      <c r="G499" s="38"/>
      <c r="H499" s="38"/>
      <c r="I499" s="190"/>
      <c r="J499" s="38"/>
      <c r="K499" s="38"/>
      <c r="L499" s="41"/>
      <c r="M499" s="191"/>
      <c r="N499" s="192"/>
      <c r="O499" s="66"/>
      <c r="P499" s="66"/>
      <c r="Q499" s="66"/>
      <c r="R499" s="66"/>
      <c r="S499" s="66"/>
      <c r="T499" s="67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T499" s="19" t="s">
        <v>141</v>
      </c>
      <c r="AU499" s="19" t="s">
        <v>84</v>
      </c>
    </row>
    <row r="500" spans="1:65" s="13" customFormat="1" ht="11.25">
      <c r="B500" s="193"/>
      <c r="C500" s="194"/>
      <c r="D500" s="188" t="s">
        <v>142</v>
      </c>
      <c r="E500" s="195" t="s">
        <v>19</v>
      </c>
      <c r="F500" s="196" t="s">
        <v>522</v>
      </c>
      <c r="G500" s="194"/>
      <c r="H500" s="195" t="s">
        <v>19</v>
      </c>
      <c r="I500" s="197"/>
      <c r="J500" s="194"/>
      <c r="K500" s="194"/>
      <c r="L500" s="198"/>
      <c r="M500" s="199"/>
      <c r="N500" s="200"/>
      <c r="O500" s="200"/>
      <c r="P500" s="200"/>
      <c r="Q500" s="200"/>
      <c r="R500" s="200"/>
      <c r="S500" s="200"/>
      <c r="T500" s="201"/>
      <c r="AT500" s="202" t="s">
        <v>142</v>
      </c>
      <c r="AU500" s="202" t="s">
        <v>84</v>
      </c>
      <c r="AV500" s="13" t="s">
        <v>82</v>
      </c>
      <c r="AW500" s="13" t="s">
        <v>35</v>
      </c>
      <c r="AX500" s="13" t="s">
        <v>74</v>
      </c>
      <c r="AY500" s="202" t="s">
        <v>132</v>
      </c>
    </row>
    <row r="501" spans="1:65" s="14" customFormat="1" ht="11.25">
      <c r="B501" s="203"/>
      <c r="C501" s="204"/>
      <c r="D501" s="188" t="s">
        <v>142</v>
      </c>
      <c r="E501" s="205" t="s">
        <v>19</v>
      </c>
      <c r="F501" s="206" t="s">
        <v>523</v>
      </c>
      <c r="G501" s="204"/>
      <c r="H501" s="207">
        <v>1.6</v>
      </c>
      <c r="I501" s="208"/>
      <c r="J501" s="204"/>
      <c r="K501" s="204"/>
      <c r="L501" s="209"/>
      <c r="M501" s="210"/>
      <c r="N501" s="211"/>
      <c r="O501" s="211"/>
      <c r="P501" s="211"/>
      <c r="Q501" s="211"/>
      <c r="R501" s="211"/>
      <c r="S501" s="211"/>
      <c r="T501" s="212"/>
      <c r="AT501" s="213" t="s">
        <v>142</v>
      </c>
      <c r="AU501" s="213" t="s">
        <v>84</v>
      </c>
      <c r="AV501" s="14" t="s">
        <v>84</v>
      </c>
      <c r="AW501" s="14" t="s">
        <v>35</v>
      </c>
      <c r="AX501" s="14" t="s">
        <v>74</v>
      </c>
      <c r="AY501" s="213" t="s">
        <v>132</v>
      </c>
    </row>
    <row r="502" spans="1:65" s="13" customFormat="1" ht="11.25">
      <c r="B502" s="193"/>
      <c r="C502" s="194"/>
      <c r="D502" s="188" t="s">
        <v>142</v>
      </c>
      <c r="E502" s="195" t="s">
        <v>19</v>
      </c>
      <c r="F502" s="196" t="s">
        <v>524</v>
      </c>
      <c r="G502" s="194"/>
      <c r="H502" s="195" t="s">
        <v>19</v>
      </c>
      <c r="I502" s="197"/>
      <c r="J502" s="194"/>
      <c r="K502" s="194"/>
      <c r="L502" s="198"/>
      <c r="M502" s="199"/>
      <c r="N502" s="200"/>
      <c r="O502" s="200"/>
      <c r="P502" s="200"/>
      <c r="Q502" s="200"/>
      <c r="R502" s="200"/>
      <c r="S502" s="200"/>
      <c r="T502" s="201"/>
      <c r="AT502" s="202" t="s">
        <v>142</v>
      </c>
      <c r="AU502" s="202" t="s">
        <v>84</v>
      </c>
      <c r="AV502" s="13" t="s">
        <v>82</v>
      </c>
      <c r="AW502" s="13" t="s">
        <v>35</v>
      </c>
      <c r="AX502" s="13" t="s">
        <v>74</v>
      </c>
      <c r="AY502" s="202" t="s">
        <v>132</v>
      </c>
    </row>
    <row r="503" spans="1:65" s="14" customFormat="1" ht="11.25">
      <c r="B503" s="203"/>
      <c r="C503" s="204"/>
      <c r="D503" s="188" t="s">
        <v>142</v>
      </c>
      <c r="E503" s="205" t="s">
        <v>19</v>
      </c>
      <c r="F503" s="206" t="s">
        <v>525</v>
      </c>
      <c r="G503" s="204"/>
      <c r="H503" s="207">
        <v>2.972</v>
      </c>
      <c r="I503" s="208"/>
      <c r="J503" s="204"/>
      <c r="K503" s="204"/>
      <c r="L503" s="209"/>
      <c r="M503" s="210"/>
      <c r="N503" s="211"/>
      <c r="O503" s="211"/>
      <c r="P503" s="211"/>
      <c r="Q503" s="211"/>
      <c r="R503" s="211"/>
      <c r="S503" s="211"/>
      <c r="T503" s="212"/>
      <c r="AT503" s="213" t="s">
        <v>142</v>
      </c>
      <c r="AU503" s="213" t="s">
        <v>84</v>
      </c>
      <c r="AV503" s="14" t="s">
        <v>84</v>
      </c>
      <c r="AW503" s="14" t="s">
        <v>35</v>
      </c>
      <c r="AX503" s="14" t="s">
        <v>74</v>
      </c>
      <c r="AY503" s="213" t="s">
        <v>132</v>
      </c>
    </row>
    <row r="504" spans="1:65" s="13" customFormat="1" ht="11.25">
      <c r="B504" s="193"/>
      <c r="C504" s="194"/>
      <c r="D504" s="188" t="s">
        <v>142</v>
      </c>
      <c r="E504" s="195" t="s">
        <v>19</v>
      </c>
      <c r="F504" s="196" t="s">
        <v>526</v>
      </c>
      <c r="G504" s="194"/>
      <c r="H504" s="195" t="s">
        <v>19</v>
      </c>
      <c r="I504" s="197"/>
      <c r="J504" s="194"/>
      <c r="K504" s="194"/>
      <c r="L504" s="198"/>
      <c r="M504" s="199"/>
      <c r="N504" s="200"/>
      <c r="O504" s="200"/>
      <c r="P504" s="200"/>
      <c r="Q504" s="200"/>
      <c r="R504" s="200"/>
      <c r="S504" s="200"/>
      <c r="T504" s="201"/>
      <c r="AT504" s="202" t="s">
        <v>142</v>
      </c>
      <c r="AU504" s="202" t="s">
        <v>84</v>
      </c>
      <c r="AV504" s="13" t="s">
        <v>82</v>
      </c>
      <c r="AW504" s="13" t="s">
        <v>35</v>
      </c>
      <c r="AX504" s="13" t="s">
        <v>74</v>
      </c>
      <c r="AY504" s="202" t="s">
        <v>132</v>
      </c>
    </row>
    <row r="505" spans="1:65" s="14" customFormat="1" ht="11.25">
      <c r="B505" s="203"/>
      <c r="C505" s="204"/>
      <c r="D505" s="188" t="s">
        <v>142</v>
      </c>
      <c r="E505" s="205" t="s">
        <v>19</v>
      </c>
      <c r="F505" s="206" t="s">
        <v>527</v>
      </c>
      <c r="G505" s="204"/>
      <c r="H505" s="207">
        <v>6.7549999999999999</v>
      </c>
      <c r="I505" s="208"/>
      <c r="J505" s="204"/>
      <c r="K505" s="204"/>
      <c r="L505" s="209"/>
      <c r="M505" s="210"/>
      <c r="N505" s="211"/>
      <c r="O505" s="211"/>
      <c r="P505" s="211"/>
      <c r="Q505" s="211"/>
      <c r="R505" s="211"/>
      <c r="S505" s="211"/>
      <c r="T505" s="212"/>
      <c r="AT505" s="213" t="s">
        <v>142</v>
      </c>
      <c r="AU505" s="213" t="s">
        <v>84</v>
      </c>
      <c r="AV505" s="14" t="s">
        <v>84</v>
      </c>
      <c r="AW505" s="14" t="s">
        <v>35</v>
      </c>
      <c r="AX505" s="14" t="s">
        <v>74</v>
      </c>
      <c r="AY505" s="213" t="s">
        <v>132</v>
      </c>
    </row>
    <row r="506" spans="1:65" s="15" customFormat="1" ht="11.25">
      <c r="B506" s="214"/>
      <c r="C506" s="215"/>
      <c r="D506" s="188" t="s">
        <v>142</v>
      </c>
      <c r="E506" s="216" t="s">
        <v>19</v>
      </c>
      <c r="F506" s="217" t="s">
        <v>147</v>
      </c>
      <c r="G506" s="215"/>
      <c r="H506" s="218">
        <v>11.327</v>
      </c>
      <c r="I506" s="219"/>
      <c r="J506" s="215"/>
      <c r="K506" s="215"/>
      <c r="L506" s="220"/>
      <c r="M506" s="221"/>
      <c r="N506" s="222"/>
      <c r="O506" s="222"/>
      <c r="P506" s="222"/>
      <c r="Q506" s="222"/>
      <c r="R506" s="222"/>
      <c r="S506" s="222"/>
      <c r="T506" s="223"/>
      <c r="AT506" s="224" t="s">
        <v>142</v>
      </c>
      <c r="AU506" s="224" t="s">
        <v>84</v>
      </c>
      <c r="AV506" s="15" t="s">
        <v>139</v>
      </c>
      <c r="AW506" s="15" t="s">
        <v>35</v>
      </c>
      <c r="AX506" s="15" t="s">
        <v>82</v>
      </c>
      <c r="AY506" s="224" t="s">
        <v>132</v>
      </c>
    </row>
    <row r="507" spans="1:65" s="2" customFormat="1" ht="21.75" customHeight="1">
      <c r="A507" s="36"/>
      <c r="B507" s="37"/>
      <c r="C507" s="175" t="s">
        <v>528</v>
      </c>
      <c r="D507" s="175" t="s">
        <v>134</v>
      </c>
      <c r="E507" s="176" t="s">
        <v>529</v>
      </c>
      <c r="F507" s="177" t="s">
        <v>530</v>
      </c>
      <c r="G507" s="178" t="s">
        <v>176</v>
      </c>
      <c r="H507" s="179">
        <v>265.89999999999998</v>
      </c>
      <c r="I507" s="180"/>
      <c r="J507" s="181">
        <f>ROUND(I507*H507,2)</f>
        <v>0</v>
      </c>
      <c r="K507" s="177" t="s">
        <v>19</v>
      </c>
      <c r="L507" s="41"/>
      <c r="M507" s="182" t="s">
        <v>19</v>
      </c>
      <c r="N507" s="183" t="s">
        <v>45</v>
      </c>
      <c r="O507" s="66"/>
      <c r="P507" s="184">
        <f>O507*H507</f>
        <v>0</v>
      </c>
      <c r="Q507" s="184">
        <v>3.2949999999999999E-4</v>
      </c>
      <c r="R507" s="184">
        <f>Q507*H507</f>
        <v>8.7614049999999985E-2</v>
      </c>
      <c r="S507" s="184">
        <v>0</v>
      </c>
      <c r="T507" s="185">
        <f>S507*H507</f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R507" s="186" t="s">
        <v>139</v>
      </c>
      <c r="AT507" s="186" t="s">
        <v>134</v>
      </c>
      <c r="AU507" s="186" t="s">
        <v>84</v>
      </c>
      <c r="AY507" s="19" t="s">
        <v>132</v>
      </c>
      <c r="BE507" s="187">
        <f>IF(N507="základní",J507,0)</f>
        <v>0</v>
      </c>
      <c r="BF507" s="187">
        <f>IF(N507="snížená",J507,0)</f>
        <v>0</v>
      </c>
      <c r="BG507" s="187">
        <f>IF(N507="zákl. přenesená",J507,0)</f>
        <v>0</v>
      </c>
      <c r="BH507" s="187">
        <f>IF(N507="sníž. přenesená",J507,0)</f>
        <v>0</v>
      </c>
      <c r="BI507" s="187">
        <f>IF(N507="nulová",J507,0)</f>
        <v>0</v>
      </c>
      <c r="BJ507" s="19" t="s">
        <v>82</v>
      </c>
      <c r="BK507" s="187">
        <f>ROUND(I507*H507,2)</f>
        <v>0</v>
      </c>
      <c r="BL507" s="19" t="s">
        <v>139</v>
      </c>
      <c r="BM507" s="186" t="s">
        <v>531</v>
      </c>
    </row>
    <row r="508" spans="1:65" s="2" customFormat="1" ht="11.25">
      <c r="A508" s="36"/>
      <c r="B508" s="37"/>
      <c r="C508" s="38"/>
      <c r="D508" s="188" t="s">
        <v>141</v>
      </c>
      <c r="E508" s="38"/>
      <c r="F508" s="189" t="s">
        <v>530</v>
      </c>
      <c r="G508" s="38"/>
      <c r="H508" s="38"/>
      <c r="I508" s="190"/>
      <c r="J508" s="38"/>
      <c r="K508" s="38"/>
      <c r="L508" s="41"/>
      <c r="M508" s="191"/>
      <c r="N508" s="192"/>
      <c r="O508" s="66"/>
      <c r="P508" s="66"/>
      <c r="Q508" s="66"/>
      <c r="R508" s="66"/>
      <c r="S508" s="66"/>
      <c r="T508" s="67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T508" s="19" t="s">
        <v>141</v>
      </c>
      <c r="AU508" s="19" t="s">
        <v>84</v>
      </c>
    </row>
    <row r="509" spans="1:65" s="14" customFormat="1" ht="11.25">
      <c r="B509" s="203"/>
      <c r="C509" s="204"/>
      <c r="D509" s="188" t="s">
        <v>142</v>
      </c>
      <c r="E509" s="205" t="s">
        <v>19</v>
      </c>
      <c r="F509" s="206" t="s">
        <v>532</v>
      </c>
      <c r="G509" s="204"/>
      <c r="H509" s="207">
        <v>3</v>
      </c>
      <c r="I509" s="208"/>
      <c r="J509" s="204"/>
      <c r="K509" s="204"/>
      <c r="L509" s="209"/>
      <c r="M509" s="210"/>
      <c r="N509" s="211"/>
      <c r="O509" s="211"/>
      <c r="P509" s="211"/>
      <c r="Q509" s="211"/>
      <c r="R509" s="211"/>
      <c r="S509" s="211"/>
      <c r="T509" s="212"/>
      <c r="AT509" s="213" t="s">
        <v>142</v>
      </c>
      <c r="AU509" s="213" t="s">
        <v>84</v>
      </c>
      <c r="AV509" s="14" t="s">
        <v>84</v>
      </c>
      <c r="AW509" s="14" t="s">
        <v>35</v>
      </c>
      <c r="AX509" s="14" t="s">
        <v>74</v>
      </c>
      <c r="AY509" s="213" t="s">
        <v>132</v>
      </c>
    </row>
    <row r="510" spans="1:65" s="14" customFormat="1" ht="11.25">
      <c r="B510" s="203"/>
      <c r="C510" s="204"/>
      <c r="D510" s="188" t="s">
        <v>142</v>
      </c>
      <c r="E510" s="205" t="s">
        <v>19</v>
      </c>
      <c r="F510" s="206" t="s">
        <v>533</v>
      </c>
      <c r="G510" s="204"/>
      <c r="H510" s="207">
        <v>262.89999999999998</v>
      </c>
      <c r="I510" s="208"/>
      <c r="J510" s="204"/>
      <c r="K510" s="204"/>
      <c r="L510" s="209"/>
      <c r="M510" s="210"/>
      <c r="N510" s="211"/>
      <c r="O510" s="211"/>
      <c r="P510" s="211"/>
      <c r="Q510" s="211"/>
      <c r="R510" s="211"/>
      <c r="S510" s="211"/>
      <c r="T510" s="212"/>
      <c r="AT510" s="213" t="s">
        <v>142</v>
      </c>
      <c r="AU510" s="213" t="s">
        <v>84</v>
      </c>
      <c r="AV510" s="14" t="s">
        <v>84</v>
      </c>
      <c r="AW510" s="14" t="s">
        <v>35</v>
      </c>
      <c r="AX510" s="14" t="s">
        <v>74</v>
      </c>
      <c r="AY510" s="213" t="s">
        <v>132</v>
      </c>
    </row>
    <row r="511" spans="1:65" s="15" customFormat="1" ht="11.25">
      <c r="B511" s="214"/>
      <c r="C511" s="215"/>
      <c r="D511" s="188" t="s">
        <v>142</v>
      </c>
      <c r="E511" s="216" t="s">
        <v>19</v>
      </c>
      <c r="F511" s="217" t="s">
        <v>147</v>
      </c>
      <c r="G511" s="215"/>
      <c r="H511" s="218">
        <v>265.89999999999998</v>
      </c>
      <c r="I511" s="219"/>
      <c r="J511" s="215"/>
      <c r="K511" s="215"/>
      <c r="L511" s="220"/>
      <c r="M511" s="221"/>
      <c r="N511" s="222"/>
      <c r="O511" s="222"/>
      <c r="P511" s="222"/>
      <c r="Q511" s="222"/>
      <c r="R511" s="222"/>
      <c r="S511" s="222"/>
      <c r="T511" s="223"/>
      <c r="AT511" s="224" t="s">
        <v>142</v>
      </c>
      <c r="AU511" s="224" t="s">
        <v>84</v>
      </c>
      <c r="AV511" s="15" t="s">
        <v>139</v>
      </c>
      <c r="AW511" s="15" t="s">
        <v>35</v>
      </c>
      <c r="AX511" s="15" t="s">
        <v>82</v>
      </c>
      <c r="AY511" s="224" t="s">
        <v>132</v>
      </c>
    </row>
    <row r="512" spans="1:65" s="2" customFormat="1" ht="37.9" customHeight="1">
      <c r="A512" s="36"/>
      <c r="B512" s="37"/>
      <c r="C512" s="175" t="s">
        <v>534</v>
      </c>
      <c r="D512" s="175" t="s">
        <v>134</v>
      </c>
      <c r="E512" s="176" t="s">
        <v>535</v>
      </c>
      <c r="F512" s="177" t="s">
        <v>536</v>
      </c>
      <c r="G512" s="178" t="s">
        <v>176</v>
      </c>
      <c r="H512" s="179">
        <v>265.89999999999998</v>
      </c>
      <c r="I512" s="180"/>
      <c r="J512" s="181">
        <f>ROUND(I512*H512,2)</f>
        <v>0</v>
      </c>
      <c r="K512" s="177" t="s">
        <v>138</v>
      </c>
      <c r="L512" s="41"/>
      <c r="M512" s="182" t="s">
        <v>19</v>
      </c>
      <c r="N512" s="183" t="s">
        <v>45</v>
      </c>
      <c r="O512" s="66"/>
      <c r="P512" s="184">
        <f>O512*H512</f>
        <v>0</v>
      </c>
      <c r="Q512" s="184">
        <v>0</v>
      </c>
      <c r="R512" s="184">
        <f>Q512*H512</f>
        <v>0</v>
      </c>
      <c r="S512" s="184">
        <v>0</v>
      </c>
      <c r="T512" s="185">
        <f>S512*H512</f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R512" s="186" t="s">
        <v>139</v>
      </c>
      <c r="AT512" s="186" t="s">
        <v>134</v>
      </c>
      <c r="AU512" s="186" t="s">
        <v>84</v>
      </c>
      <c r="AY512" s="19" t="s">
        <v>132</v>
      </c>
      <c r="BE512" s="187">
        <f>IF(N512="základní",J512,0)</f>
        <v>0</v>
      </c>
      <c r="BF512" s="187">
        <f>IF(N512="snížená",J512,0)</f>
        <v>0</v>
      </c>
      <c r="BG512" s="187">
        <f>IF(N512="zákl. přenesená",J512,0)</f>
        <v>0</v>
      </c>
      <c r="BH512" s="187">
        <f>IF(N512="sníž. přenesená",J512,0)</f>
        <v>0</v>
      </c>
      <c r="BI512" s="187">
        <f>IF(N512="nulová",J512,0)</f>
        <v>0</v>
      </c>
      <c r="BJ512" s="19" t="s">
        <v>82</v>
      </c>
      <c r="BK512" s="187">
        <f>ROUND(I512*H512,2)</f>
        <v>0</v>
      </c>
      <c r="BL512" s="19" t="s">
        <v>139</v>
      </c>
      <c r="BM512" s="186" t="s">
        <v>537</v>
      </c>
    </row>
    <row r="513" spans="1:65" s="2" customFormat="1" ht="19.5">
      <c r="A513" s="36"/>
      <c r="B513" s="37"/>
      <c r="C513" s="38"/>
      <c r="D513" s="188" t="s">
        <v>141</v>
      </c>
      <c r="E513" s="38"/>
      <c r="F513" s="189" t="s">
        <v>536</v>
      </c>
      <c r="G513" s="38"/>
      <c r="H513" s="38"/>
      <c r="I513" s="190"/>
      <c r="J513" s="38"/>
      <c r="K513" s="38"/>
      <c r="L513" s="41"/>
      <c r="M513" s="191"/>
      <c r="N513" s="192"/>
      <c r="O513" s="66"/>
      <c r="P513" s="66"/>
      <c r="Q513" s="66"/>
      <c r="R513" s="66"/>
      <c r="S513" s="66"/>
      <c r="T513" s="67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T513" s="19" t="s">
        <v>141</v>
      </c>
      <c r="AU513" s="19" t="s">
        <v>84</v>
      </c>
    </row>
    <row r="514" spans="1:65" s="14" customFormat="1" ht="11.25">
      <c r="B514" s="203"/>
      <c r="C514" s="204"/>
      <c r="D514" s="188" t="s">
        <v>142</v>
      </c>
      <c r="E514" s="205" t="s">
        <v>19</v>
      </c>
      <c r="F514" s="206" t="s">
        <v>532</v>
      </c>
      <c r="G514" s="204"/>
      <c r="H514" s="207">
        <v>3</v>
      </c>
      <c r="I514" s="208"/>
      <c r="J514" s="204"/>
      <c r="K514" s="204"/>
      <c r="L514" s="209"/>
      <c r="M514" s="210"/>
      <c r="N514" s="211"/>
      <c r="O514" s="211"/>
      <c r="P514" s="211"/>
      <c r="Q514" s="211"/>
      <c r="R514" s="211"/>
      <c r="S514" s="211"/>
      <c r="T514" s="212"/>
      <c r="AT514" s="213" t="s">
        <v>142</v>
      </c>
      <c r="AU514" s="213" t="s">
        <v>84</v>
      </c>
      <c r="AV514" s="14" t="s">
        <v>84</v>
      </c>
      <c r="AW514" s="14" t="s">
        <v>35</v>
      </c>
      <c r="AX514" s="14" t="s">
        <v>74</v>
      </c>
      <c r="AY514" s="213" t="s">
        <v>132</v>
      </c>
    </row>
    <row r="515" spans="1:65" s="14" customFormat="1" ht="11.25">
      <c r="B515" s="203"/>
      <c r="C515" s="204"/>
      <c r="D515" s="188" t="s">
        <v>142</v>
      </c>
      <c r="E515" s="205" t="s">
        <v>19</v>
      </c>
      <c r="F515" s="206" t="s">
        <v>533</v>
      </c>
      <c r="G515" s="204"/>
      <c r="H515" s="207">
        <v>262.89999999999998</v>
      </c>
      <c r="I515" s="208"/>
      <c r="J515" s="204"/>
      <c r="K515" s="204"/>
      <c r="L515" s="209"/>
      <c r="M515" s="210"/>
      <c r="N515" s="211"/>
      <c r="O515" s="211"/>
      <c r="P515" s="211"/>
      <c r="Q515" s="211"/>
      <c r="R515" s="211"/>
      <c r="S515" s="211"/>
      <c r="T515" s="212"/>
      <c r="AT515" s="213" t="s">
        <v>142</v>
      </c>
      <c r="AU515" s="213" t="s">
        <v>84</v>
      </c>
      <c r="AV515" s="14" t="s">
        <v>84</v>
      </c>
      <c r="AW515" s="14" t="s">
        <v>35</v>
      </c>
      <c r="AX515" s="14" t="s">
        <v>74</v>
      </c>
      <c r="AY515" s="213" t="s">
        <v>132</v>
      </c>
    </row>
    <row r="516" spans="1:65" s="15" customFormat="1" ht="11.25">
      <c r="B516" s="214"/>
      <c r="C516" s="215"/>
      <c r="D516" s="188" t="s">
        <v>142</v>
      </c>
      <c r="E516" s="216" t="s">
        <v>19</v>
      </c>
      <c r="F516" s="217" t="s">
        <v>147</v>
      </c>
      <c r="G516" s="215"/>
      <c r="H516" s="218">
        <v>265.89999999999998</v>
      </c>
      <c r="I516" s="219"/>
      <c r="J516" s="215"/>
      <c r="K516" s="215"/>
      <c r="L516" s="220"/>
      <c r="M516" s="221"/>
      <c r="N516" s="222"/>
      <c r="O516" s="222"/>
      <c r="P516" s="222"/>
      <c r="Q516" s="222"/>
      <c r="R516" s="222"/>
      <c r="S516" s="222"/>
      <c r="T516" s="223"/>
      <c r="AT516" s="224" t="s">
        <v>142</v>
      </c>
      <c r="AU516" s="224" t="s">
        <v>84</v>
      </c>
      <c r="AV516" s="15" t="s">
        <v>139</v>
      </c>
      <c r="AW516" s="15" t="s">
        <v>35</v>
      </c>
      <c r="AX516" s="15" t="s">
        <v>82</v>
      </c>
      <c r="AY516" s="224" t="s">
        <v>132</v>
      </c>
    </row>
    <row r="517" spans="1:65" s="2" customFormat="1" ht="24.2" customHeight="1">
      <c r="A517" s="36"/>
      <c r="B517" s="37"/>
      <c r="C517" s="175" t="s">
        <v>538</v>
      </c>
      <c r="D517" s="175" t="s">
        <v>134</v>
      </c>
      <c r="E517" s="176" t="s">
        <v>539</v>
      </c>
      <c r="F517" s="177" t="s">
        <v>540</v>
      </c>
      <c r="G517" s="178" t="s">
        <v>176</v>
      </c>
      <c r="H517" s="179">
        <v>265.89999999999998</v>
      </c>
      <c r="I517" s="180"/>
      <c r="J517" s="181">
        <f>ROUND(I517*H517,2)</f>
        <v>0</v>
      </c>
      <c r="K517" s="177" t="s">
        <v>138</v>
      </c>
      <c r="L517" s="41"/>
      <c r="M517" s="182" t="s">
        <v>19</v>
      </c>
      <c r="N517" s="183" t="s">
        <v>45</v>
      </c>
      <c r="O517" s="66"/>
      <c r="P517" s="184">
        <f>O517*H517</f>
        <v>0</v>
      </c>
      <c r="Q517" s="184">
        <v>1.2950000000000001E-6</v>
      </c>
      <c r="R517" s="184">
        <f>Q517*H517</f>
        <v>3.4434050000000001E-4</v>
      </c>
      <c r="S517" s="184">
        <v>0</v>
      </c>
      <c r="T517" s="185">
        <f>S517*H517</f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R517" s="186" t="s">
        <v>139</v>
      </c>
      <c r="AT517" s="186" t="s">
        <v>134</v>
      </c>
      <c r="AU517" s="186" t="s">
        <v>84</v>
      </c>
      <c r="AY517" s="19" t="s">
        <v>132</v>
      </c>
      <c r="BE517" s="187">
        <f>IF(N517="základní",J517,0)</f>
        <v>0</v>
      </c>
      <c r="BF517" s="187">
        <f>IF(N517="snížená",J517,0)</f>
        <v>0</v>
      </c>
      <c r="BG517" s="187">
        <f>IF(N517="zákl. přenesená",J517,0)</f>
        <v>0</v>
      </c>
      <c r="BH517" s="187">
        <f>IF(N517="sníž. přenesená",J517,0)</f>
        <v>0</v>
      </c>
      <c r="BI517" s="187">
        <f>IF(N517="nulová",J517,0)</f>
        <v>0</v>
      </c>
      <c r="BJ517" s="19" t="s">
        <v>82</v>
      </c>
      <c r="BK517" s="187">
        <f>ROUND(I517*H517,2)</f>
        <v>0</v>
      </c>
      <c r="BL517" s="19" t="s">
        <v>139</v>
      </c>
      <c r="BM517" s="186" t="s">
        <v>541</v>
      </c>
    </row>
    <row r="518" spans="1:65" s="2" customFormat="1" ht="19.5">
      <c r="A518" s="36"/>
      <c r="B518" s="37"/>
      <c r="C518" s="38"/>
      <c r="D518" s="188" t="s">
        <v>141</v>
      </c>
      <c r="E518" s="38"/>
      <c r="F518" s="189" t="s">
        <v>540</v>
      </c>
      <c r="G518" s="38"/>
      <c r="H518" s="38"/>
      <c r="I518" s="190"/>
      <c r="J518" s="38"/>
      <c r="K518" s="38"/>
      <c r="L518" s="41"/>
      <c r="M518" s="191"/>
      <c r="N518" s="192"/>
      <c r="O518" s="66"/>
      <c r="P518" s="66"/>
      <c r="Q518" s="66"/>
      <c r="R518" s="66"/>
      <c r="S518" s="66"/>
      <c r="T518" s="67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T518" s="19" t="s">
        <v>141</v>
      </c>
      <c r="AU518" s="19" t="s">
        <v>84</v>
      </c>
    </row>
    <row r="519" spans="1:65" s="14" customFormat="1" ht="11.25">
      <c r="B519" s="203"/>
      <c r="C519" s="204"/>
      <c r="D519" s="188" t="s">
        <v>142</v>
      </c>
      <c r="E519" s="205" t="s">
        <v>19</v>
      </c>
      <c r="F519" s="206" t="s">
        <v>532</v>
      </c>
      <c r="G519" s="204"/>
      <c r="H519" s="207">
        <v>3</v>
      </c>
      <c r="I519" s="208"/>
      <c r="J519" s="204"/>
      <c r="K519" s="204"/>
      <c r="L519" s="209"/>
      <c r="M519" s="210"/>
      <c r="N519" s="211"/>
      <c r="O519" s="211"/>
      <c r="P519" s="211"/>
      <c r="Q519" s="211"/>
      <c r="R519" s="211"/>
      <c r="S519" s="211"/>
      <c r="T519" s="212"/>
      <c r="AT519" s="213" t="s">
        <v>142</v>
      </c>
      <c r="AU519" s="213" t="s">
        <v>84</v>
      </c>
      <c r="AV519" s="14" t="s">
        <v>84</v>
      </c>
      <c r="AW519" s="14" t="s">
        <v>35</v>
      </c>
      <c r="AX519" s="14" t="s">
        <v>74</v>
      </c>
      <c r="AY519" s="213" t="s">
        <v>132</v>
      </c>
    </row>
    <row r="520" spans="1:65" s="14" customFormat="1" ht="11.25">
      <c r="B520" s="203"/>
      <c r="C520" s="204"/>
      <c r="D520" s="188" t="s">
        <v>142</v>
      </c>
      <c r="E520" s="205" t="s">
        <v>19</v>
      </c>
      <c r="F520" s="206" t="s">
        <v>533</v>
      </c>
      <c r="G520" s="204"/>
      <c r="H520" s="207">
        <v>262.89999999999998</v>
      </c>
      <c r="I520" s="208"/>
      <c r="J520" s="204"/>
      <c r="K520" s="204"/>
      <c r="L520" s="209"/>
      <c r="M520" s="210"/>
      <c r="N520" s="211"/>
      <c r="O520" s="211"/>
      <c r="P520" s="211"/>
      <c r="Q520" s="211"/>
      <c r="R520" s="211"/>
      <c r="S520" s="211"/>
      <c r="T520" s="212"/>
      <c r="AT520" s="213" t="s">
        <v>142</v>
      </c>
      <c r="AU520" s="213" t="s">
        <v>84</v>
      </c>
      <c r="AV520" s="14" t="s">
        <v>84</v>
      </c>
      <c r="AW520" s="14" t="s">
        <v>35</v>
      </c>
      <c r="AX520" s="14" t="s">
        <v>74</v>
      </c>
      <c r="AY520" s="213" t="s">
        <v>132</v>
      </c>
    </row>
    <row r="521" spans="1:65" s="15" customFormat="1" ht="11.25">
      <c r="B521" s="214"/>
      <c r="C521" s="215"/>
      <c r="D521" s="188" t="s">
        <v>142</v>
      </c>
      <c r="E521" s="216" t="s">
        <v>19</v>
      </c>
      <c r="F521" s="217" t="s">
        <v>147</v>
      </c>
      <c r="G521" s="215"/>
      <c r="H521" s="218">
        <v>265.89999999999998</v>
      </c>
      <c r="I521" s="219"/>
      <c r="J521" s="215"/>
      <c r="K521" s="215"/>
      <c r="L521" s="220"/>
      <c r="M521" s="221"/>
      <c r="N521" s="222"/>
      <c r="O521" s="222"/>
      <c r="P521" s="222"/>
      <c r="Q521" s="222"/>
      <c r="R521" s="222"/>
      <c r="S521" s="222"/>
      <c r="T521" s="223"/>
      <c r="AT521" s="224" t="s">
        <v>142</v>
      </c>
      <c r="AU521" s="224" t="s">
        <v>84</v>
      </c>
      <c r="AV521" s="15" t="s">
        <v>139</v>
      </c>
      <c r="AW521" s="15" t="s">
        <v>35</v>
      </c>
      <c r="AX521" s="15" t="s">
        <v>82</v>
      </c>
      <c r="AY521" s="224" t="s">
        <v>132</v>
      </c>
    </row>
    <row r="522" spans="1:65" s="2" customFormat="1" ht="24.2" customHeight="1">
      <c r="A522" s="36"/>
      <c r="B522" s="37"/>
      <c r="C522" s="175" t="s">
        <v>542</v>
      </c>
      <c r="D522" s="175" t="s">
        <v>134</v>
      </c>
      <c r="E522" s="176" t="s">
        <v>543</v>
      </c>
      <c r="F522" s="177" t="s">
        <v>544</v>
      </c>
      <c r="G522" s="178" t="s">
        <v>176</v>
      </c>
      <c r="H522" s="179">
        <v>262.89999999999998</v>
      </c>
      <c r="I522" s="180"/>
      <c r="J522" s="181">
        <f>ROUND(I522*H522,2)</f>
        <v>0</v>
      </c>
      <c r="K522" s="177" t="s">
        <v>138</v>
      </c>
      <c r="L522" s="41"/>
      <c r="M522" s="182" t="s">
        <v>19</v>
      </c>
      <c r="N522" s="183" t="s">
        <v>45</v>
      </c>
      <c r="O522" s="66"/>
      <c r="P522" s="184">
        <f>O522*H522</f>
        <v>0</v>
      </c>
      <c r="Q522" s="184">
        <v>1.6449999999999999E-6</v>
      </c>
      <c r="R522" s="184">
        <f>Q522*H522</f>
        <v>4.3247049999999997E-4</v>
      </c>
      <c r="S522" s="184">
        <v>0</v>
      </c>
      <c r="T522" s="185">
        <f>S522*H522</f>
        <v>0</v>
      </c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R522" s="186" t="s">
        <v>139</v>
      </c>
      <c r="AT522" s="186" t="s">
        <v>134</v>
      </c>
      <c r="AU522" s="186" t="s">
        <v>84</v>
      </c>
      <c r="AY522" s="19" t="s">
        <v>132</v>
      </c>
      <c r="BE522" s="187">
        <f>IF(N522="základní",J522,0)</f>
        <v>0</v>
      </c>
      <c r="BF522" s="187">
        <f>IF(N522="snížená",J522,0)</f>
        <v>0</v>
      </c>
      <c r="BG522" s="187">
        <f>IF(N522="zákl. přenesená",J522,0)</f>
        <v>0</v>
      </c>
      <c r="BH522" s="187">
        <f>IF(N522="sníž. přenesená",J522,0)</f>
        <v>0</v>
      </c>
      <c r="BI522" s="187">
        <f>IF(N522="nulová",J522,0)</f>
        <v>0</v>
      </c>
      <c r="BJ522" s="19" t="s">
        <v>82</v>
      </c>
      <c r="BK522" s="187">
        <f>ROUND(I522*H522,2)</f>
        <v>0</v>
      </c>
      <c r="BL522" s="19" t="s">
        <v>139</v>
      </c>
      <c r="BM522" s="186" t="s">
        <v>545</v>
      </c>
    </row>
    <row r="523" spans="1:65" s="2" customFormat="1" ht="19.5">
      <c r="A523" s="36"/>
      <c r="B523" s="37"/>
      <c r="C523" s="38"/>
      <c r="D523" s="188" t="s">
        <v>141</v>
      </c>
      <c r="E523" s="38"/>
      <c r="F523" s="189" t="s">
        <v>544</v>
      </c>
      <c r="G523" s="38"/>
      <c r="H523" s="38"/>
      <c r="I523" s="190"/>
      <c r="J523" s="38"/>
      <c r="K523" s="38"/>
      <c r="L523" s="41"/>
      <c r="M523" s="191"/>
      <c r="N523" s="192"/>
      <c r="O523" s="66"/>
      <c r="P523" s="66"/>
      <c r="Q523" s="66"/>
      <c r="R523" s="66"/>
      <c r="S523" s="66"/>
      <c r="T523" s="67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T523" s="19" t="s">
        <v>141</v>
      </c>
      <c r="AU523" s="19" t="s">
        <v>84</v>
      </c>
    </row>
    <row r="524" spans="1:65" s="14" customFormat="1" ht="11.25">
      <c r="B524" s="203"/>
      <c r="C524" s="204"/>
      <c r="D524" s="188" t="s">
        <v>142</v>
      </c>
      <c r="E524" s="205" t="s">
        <v>19</v>
      </c>
      <c r="F524" s="206" t="s">
        <v>533</v>
      </c>
      <c r="G524" s="204"/>
      <c r="H524" s="207">
        <v>262.89999999999998</v>
      </c>
      <c r="I524" s="208"/>
      <c r="J524" s="204"/>
      <c r="K524" s="204"/>
      <c r="L524" s="209"/>
      <c r="M524" s="210"/>
      <c r="N524" s="211"/>
      <c r="O524" s="211"/>
      <c r="P524" s="211"/>
      <c r="Q524" s="211"/>
      <c r="R524" s="211"/>
      <c r="S524" s="211"/>
      <c r="T524" s="212"/>
      <c r="AT524" s="213" t="s">
        <v>142</v>
      </c>
      <c r="AU524" s="213" t="s">
        <v>84</v>
      </c>
      <c r="AV524" s="14" t="s">
        <v>84</v>
      </c>
      <c r="AW524" s="14" t="s">
        <v>35</v>
      </c>
      <c r="AX524" s="14" t="s">
        <v>74</v>
      </c>
      <c r="AY524" s="213" t="s">
        <v>132</v>
      </c>
    </row>
    <row r="525" spans="1:65" s="15" customFormat="1" ht="11.25">
      <c r="B525" s="214"/>
      <c r="C525" s="215"/>
      <c r="D525" s="188" t="s">
        <v>142</v>
      </c>
      <c r="E525" s="216" t="s">
        <v>19</v>
      </c>
      <c r="F525" s="217" t="s">
        <v>147</v>
      </c>
      <c r="G525" s="215"/>
      <c r="H525" s="218">
        <v>262.89999999999998</v>
      </c>
      <c r="I525" s="219"/>
      <c r="J525" s="215"/>
      <c r="K525" s="215"/>
      <c r="L525" s="220"/>
      <c r="M525" s="221"/>
      <c r="N525" s="222"/>
      <c r="O525" s="222"/>
      <c r="P525" s="222"/>
      <c r="Q525" s="222"/>
      <c r="R525" s="222"/>
      <c r="S525" s="222"/>
      <c r="T525" s="223"/>
      <c r="AT525" s="224" t="s">
        <v>142</v>
      </c>
      <c r="AU525" s="224" t="s">
        <v>84</v>
      </c>
      <c r="AV525" s="15" t="s">
        <v>139</v>
      </c>
      <c r="AW525" s="15" t="s">
        <v>35</v>
      </c>
      <c r="AX525" s="15" t="s">
        <v>82</v>
      </c>
      <c r="AY525" s="224" t="s">
        <v>132</v>
      </c>
    </row>
    <row r="526" spans="1:65" s="2" customFormat="1" ht="24.2" customHeight="1">
      <c r="A526" s="36"/>
      <c r="B526" s="37"/>
      <c r="C526" s="175" t="s">
        <v>546</v>
      </c>
      <c r="D526" s="175" t="s">
        <v>134</v>
      </c>
      <c r="E526" s="176" t="s">
        <v>547</v>
      </c>
      <c r="F526" s="177" t="s">
        <v>548</v>
      </c>
      <c r="G526" s="178" t="s">
        <v>176</v>
      </c>
      <c r="H526" s="179">
        <v>3.9</v>
      </c>
      <c r="I526" s="180"/>
      <c r="J526" s="181">
        <f>ROUND(I526*H526,2)</f>
        <v>0</v>
      </c>
      <c r="K526" s="177" t="s">
        <v>138</v>
      </c>
      <c r="L526" s="41"/>
      <c r="M526" s="182" t="s">
        <v>19</v>
      </c>
      <c r="N526" s="183" t="s">
        <v>45</v>
      </c>
      <c r="O526" s="66"/>
      <c r="P526" s="184">
        <f>O526*H526</f>
        <v>0</v>
      </c>
      <c r="Q526" s="184">
        <v>0.29220869999999999</v>
      </c>
      <c r="R526" s="184">
        <f>Q526*H526</f>
        <v>1.1396139299999999</v>
      </c>
      <c r="S526" s="184">
        <v>0</v>
      </c>
      <c r="T526" s="185">
        <f>S526*H526</f>
        <v>0</v>
      </c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R526" s="186" t="s">
        <v>139</v>
      </c>
      <c r="AT526" s="186" t="s">
        <v>134</v>
      </c>
      <c r="AU526" s="186" t="s">
        <v>84</v>
      </c>
      <c r="AY526" s="19" t="s">
        <v>132</v>
      </c>
      <c r="BE526" s="187">
        <f>IF(N526="základní",J526,0)</f>
        <v>0</v>
      </c>
      <c r="BF526" s="187">
        <f>IF(N526="snížená",J526,0)</f>
        <v>0</v>
      </c>
      <c r="BG526" s="187">
        <f>IF(N526="zákl. přenesená",J526,0)</f>
        <v>0</v>
      </c>
      <c r="BH526" s="187">
        <f>IF(N526="sníž. přenesená",J526,0)</f>
        <v>0</v>
      </c>
      <c r="BI526" s="187">
        <f>IF(N526="nulová",J526,0)</f>
        <v>0</v>
      </c>
      <c r="BJ526" s="19" t="s">
        <v>82</v>
      </c>
      <c r="BK526" s="187">
        <f>ROUND(I526*H526,2)</f>
        <v>0</v>
      </c>
      <c r="BL526" s="19" t="s">
        <v>139</v>
      </c>
      <c r="BM526" s="186" t="s">
        <v>549</v>
      </c>
    </row>
    <row r="527" spans="1:65" s="2" customFormat="1" ht="19.5">
      <c r="A527" s="36"/>
      <c r="B527" s="37"/>
      <c r="C527" s="38"/>
      <c r="D527" s="188" t="s">
        <v>141</v>
      </c>
      <c r="E527" s="38"/>
      <c r="F527" s="189" t="s">
        <v>548</v>
      </c>
      <c r="G527" s="38"/>
      <c r="H527" s="38"/>
      <c r="I527" s="190"/>
      <c r="J527" s="38"/>
      <c r="K527" s="38"/>
      <c r="L527" s="41"/>
      <c r="M527" s="191"/>
      <c r="N527" s="192"/>
      <c r="O527" s="66"/>
      <c r="P527" s="66"/>
      <c r="Q527" s="66"/>
      <c r="R527" s="66"/>
      <c r="S527" s="66"/>
      <c r="T527" s="67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T527" s="19" t="s">
        <v>141</v>
      </c>
      <c r="AU527" s="19" t="s">
        <v>84</v>
      </c>
    </row>
    <row r="528" spans="1:65" s="14" customFormat="1" ht="11.25">
      <c r="B528" s="203"/>
      <c r="C528" s="204"/>
      <c r="D528" s="188" t="s">
        <v>142</v>
      </c>
      <c r="E528" s="205" t="s">
        <v>19</v>
      </c>
      <c r="F528" s="206" t="s">
        <v>550</v>
      </c>
      <c r="G528" s="204"/>
      <c r="H528" s="207">
        <v>3.9</v>
      </c>
      <c r="I528" s="208"/>
      <c r="J528" s="204"/>
      <c r="K528" s="204"/>
      <c r="L528" s="209"/>
      <c r="M528" s="210"/>
      <c r="N528" s="211"/>
      <c r="O528" s="211"/>
      <c r="P528" s="211"/>
      <c r="Q528" s="211"/>
      <c r="R528" s="211"/>
      <c r="S528" s="211"/>
      <c r="T528" s="212"/>
      <c r="AT528" s="213" t="s">
        <v>142</v>
      </c>
      <c r="AU528" s="213" t="s">
        <v>84</v>
      </c>
      <c r="AV528" s="14" t="s">
        <v>84</v>
      </c>
      <c r="AW528" s="14" t="s">
        <v>35</v>
      </c>
      <c r="AX528" s="14" t="s">
        <v>74</v>
      </c>
      <c r="AY528" s="213" t="s">
        <v>132</v>
      </c>
    </row>
    <row r="529" spans="1:65" s="15" customFormat="1" ht="11.25">
      <c r="B529" s="214"/>
      <c r="C529" s="215"/>
      <c r="D529" s="188" t="s">
        <v>142</v>
      </c>
      <c r="E529" s="216" t="s">
        <v>19</v>
      </c>
      <c r="F529" s="217" t="s">
        <v>147</v>
      </c>
      <c r="G529" s="215"/>
      <c r="H529" s="218">
        <v>3.9</v>
      </c>
      <c r="I529" s="219"/>
      <c r="J529" s="215"/>
      <c r="K529" s="215"/>
      <c r="L529" s="220"/>
      <c r="M529" s="221"/>
      <c r="N529" s="222"/>
      <c r="O529" s="222"/>
      <c r="P529" s="222"/>
      <c r="Q529" s="222"/>
      <c r="R529" s="222"/>
      <c r="S529" s="222"/>
      <c r="T529" s="223"/>
      <c r="AT529" s="224" t="s">
        <v>142</v>
      </c>
      <c r="AU529" s="224" t="s">
        <v>84</v>
      </c>
      <c r="AV529" s="15" t="s">
        <v>139</v>
      </c>
      <c r="AW529" s="15" t="s">
        <v>35</v>
      </c>
      <c r="AX529" s="15" t="s">
        <v>82</v>
      </c>
      <c r="AY529" s="224" t="s">
        <v>132</v>
      </c>
    </row>
    <row r="530" spans="1:65" s="2" customFormat="1" ht="24.2" customHeight="1">
      <c r="A530" s="36"/>
      <c r="B530" s="37"/>
      <c r="C530" s="236" t="s">
        <v>551</v>
      </c>
      <c r="D530" s="236" t="s">
        <v>280</v>
      </c>
      <c r="E530" s="237" t="s">
        <v>552</v>
      </c>
      <c r="F530" s="238" t="s">
        <v>553</v>
      </c>
      <c r="G530" s="239" t="s">
        <v>316</v>
      </c>
      <c r="H530" s="240">
        <v>4</v>
      </c>
      <c r="I530" s="241"/>
      <c r="J530" s="242">
        <f>ROUND(I530*H530,2)</f>
        <v>0</v>
      </c>
      <c r="K530" s="238" t="s">
        <v>19</v>
      </c>
      <c r="L530" s="243"/>
      <c r="M530" s="244" t="s">
        <v>19</v>
      </c>
      <c r="N530" s="245" t="s">
        <v>45</v>
      </c>
      <c r="O530" s="66"/>
      <c r="P530" s="184">
        <f>O530*H530</f>
        <v>0</v>
      </c>
      <c r="Q530" s="184">
        <v>2.7799999999999998E-2</v>
      </c>
      <c r="R530" s="184">
        <f>Q530*H530</f>
        <v>0.11119999999999999</v>
      </c>
      <c r="S530" s="184">
        <v>0</v>
      </c>
      <c r="T530" s="185">
        <f>S530*H530</f>
        <v>0</v>
      </c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R530" s="186" t="s">
        <v>198</v>
      </c>
      <c r="AT530" s="186" t="s">
        <v>280</v>
      </c>
      <c r="AU530" s="186" t="s">
        <v>84</v>
      </c>
      <c r="AY530" s="19" t="s">
        <v>132</v>
      </c>
      <c r="BE530" s="187">
        <f>IF(N530="základní",J530,0)</f>
        <v>0</v>
      </c>
      <c r="BF530" s="187">
        <f>IF(N530="snížená",J530,0)</f>
        <v>0</v>
      </c>
      <c r="BG530" s="187">
        <f>IF(N530="zákl. přenesená",J530,0)</f>
        <v>0</v>
      </c>
      <c r="BH530" s="187">
        <f>IF(N530="sníž. přenesená",J530,0)</f>
        <v>0</v>
      </c>
      <c r="BI530" s="187">
        <f>IF(N530="nulová",J530,0)</f>
        <v>0</v>
      </c>
      <c r="BJ530" s="19" t="s">
        <v>82</v>
      </c>
      <c r="BK530" s="187">
        <f>ROUND(I530*H530,2)</f>
        <v>0</v>
      </c>
      <c r="BL530" s="19" t="s">
        <v>139</v>
      </c>
      <c r="BM530" s="186" t="s">
        <v>554</v>
      </c>
    </row>
    <row r="531" spans="1:65" s="2" customFormat="1" ht="11.25">
      <c r="A531" s="36"/>
      <c r="B531" s="37"/>
      <c r="C531" s="38"/>
      <c r="D531" s="188" t="s">
        <v>141</v>
      </c>
      <c r="E531" s="38"/>
      <c r="F531" s="189" t="s">
        <v>553</v>
      </c>
      <c r="G531" s="38"/>
      <c r="H531" s="38"/>
      <c r="I531" s="190"/>
      <c r="J531" s="38"/>
      <c r="K531" s="38"/>
      <c r="L531" s="41"/>
      <c r="M531" s="191"/>
      <c r="N531" s="192"/>
      <c r="O531" s="66"/>
      <c r="P531" s="66"/>
      <c r="Q531" s="66"/>
      <c r="R531" s="66"/>
      <c r="S531" s="66"/>
      <c r="T531" s="67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T531" s="19" t="s">
        <v>141</v>
      </c>
      <c r="AU531" s="19" t="s">
        <v>84</v>
      </c>
    </row>
    <row r="532" spans="1:65" s="2" customFormat="1" ht="24.2" customHeight="1">
      <c r="A532" s="36"/>
      <c r="B532" s="37"/>
      <c r="C532" s="236" t="s">
        <v>555</v>
      </c>
      <c r="D532" s="236" t="s">
        <v>280</v>
      </c>
      <c r="E532" s="237" t="s">
        <v>556</v>
      </c>
      <c r="F532" s="238" t="s">
        <v>557</v>
      </c>
      <c r="G532" s="239" t="s">
        <v>316</v>
      </c>
      <c r="H532" s="240">
        <v>1</v>
      </c>
      <c r="I532" s="241"/>
      <c r="J532" s="242">
        <f>ROUND(I532*H532,2)</f>
        <v>0</v>
      </c>
      <c r="K532" s="238" t="s">
        <v>19</v>
      </c>
      <c r="L532" s="243"/>
      <c r="M532" s="244" t="s">
        <v>19</v>
      </c>
      <c r="N532" s="245" t="s">
        <v>45</v>
      </c>
      <c r="O532" s="66"/>
      <c r="P532" s="184">
        <f>O532*H532</f>
        <v>0</v>
      </c>
      <c r="Q532" s="184">
        <v>3.5700000000000003E-2</v>
      </c>
      <c r="R532" s="184">
        <f>Q532*H532</f>
        <v>3.5700000000000003E-2</v>
      </c>
      <c r="S532" s="184">
        <v>0</v>
      </c>
      <c r="T532" s="185">
        <f>S532*H532</f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R532" s="186" t="s">
        <v>198</v>
      </c>
      <c r="AT532" s="186" t="s">
        <v>280</v>
      </c>
      <c r="AU532" s="186" t="s">
        <v>84</v>
      </c>
      <c r="AY532" s="19" t="s">
        <v>132</v>
      </c>
      <c r="BE532" s="187">
        <f>IF(N532="základní",J532,0)</f>
        <v>0</v>
      </c>
      <c r="BF532" s="187">
        <f>IF(N532="snížená",J532,0)</f>
        <v>0</v>
      </c>
      <c r="BG532" s="187">
        <f>IF(N532="zákl. přenesená",J532,0)</f>
        <v>0</v>
      </c>
      <c r="BH532" s="187">
        <f>IF(N532="sníž. přenesená",J532,0)</f>
        <v>0</v>
      </c>
      <c r="BI532" s="187">
        <f>IF(N532="nulová",J532,0)</f>
        <v>0</v>
      </c>
      <c r="BJ532" s="19" t="s">
        <v>82</v>
      </c>
      <c r="BK532" s="187">
        <f>ROUND(I532*H532,2)</f>
        <v>0</v>
      </c>
      <c r="BL532" s="19" t="s">
        <v>139</v>
      </c>
      <c r="BM532" s="186" t="s">
        <v>558</v>
      </c>
    </row>
    <row r="533" spans="1:65" s="2" customFormat="1" ht="11.25">
      <c r="A533" s="36"/>
      <c r="B533" s="37"/>
      <c r="C533" s="38"/>
      <c r="D533" s="188" t="s">
        <v>141</v>
      </c>
      <c r="E533" s="38"/>
      <c r="F533" s="189" t="s">
        <v>557</v>
      </c>
      <c r="G533" s="38"/>
      <c r="H533" s="38"/>
      <c r="I533" s="190"/>
      <c r="J533" s="38"/>
      <c r="K533" s="38"/>
      <c r="L533" s="41"/>
      <c r="M533" s="191"/>
      <c r="N533" s="192"/>
      <c r="O533" s="66"/>
      <c r="P533" s="66"/>
      <c r="Q533" s="66"/>
      <c r="R533" s="66"/>
      <c r="S533" s="66"/>
      <c r="T533" s="67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T533" s="19" t="s">
        <v>141</v>
      </c>
      <c r="AU533" s="19" t="s">
        <v>84</v>
      </c>
    </row>
    <row r="534" spans="1:65" s="2" customFormat="1" ht="16.5" customHeight="1">
      <c r="A534" s="36"/>
      <c r="B534" s="37"/>
      <c r="C534" s="236" t="s">
        <v>559</v>
      </c>
      <c r="D534" s="236" t="s">
        <v>280</v>
      </c>
      <c r="E534" s="237" t="s">
        <v>560</v>
      </c>
      <c r="F534" s="238" t="s">
        <v>561</v>
      </c>
      <c r="G534" s="239" t="s">
        <v>316</v>
      </c>
      <c r="H534" s="240">
        <v>1</v>
      </c>
      <c r="I534" s="241"/>
      <c r="J534" s="242">
        <f>ROUND(I534*H534,2)</f>
        <v>0</v>
      </c>
      <c r="K534" s="238" t="s">
        <v>19</v>
      </c>
      <c r="L534" s="243"/>
      <c r="M534" s="244" t="s">
        <v>19</v>
      </c>
      <c r="N534" s="245" t="s">
        <v>45</v>
      </c>
      <c r="O534" s="66"/>
      <c r="P534" s="184">
        <f>O534*H534</f>
        <v>0</v>
      </c>
      <c r="Q534" s="184">
        <v>2.8999999999999998E-3</v>
      </c>
      <c r="R534" s="184">
        <f>Q534*H534</f>
        <v>2.8999999999999998E-3</v>
      </c>
      <c r="S534" s="184">
        <v>0</v>
      </c>
      <c r="T534" s="185">
        <f>S534*H534</f>
        <v>0</v>
      </c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R534" s="186" t="s">
        <v>198</v>
      </c>
      <c r="AT534" s="186" t="s">
        <v>280</v>
      </c>
      <c r="AU534" s="186" t="s">
        <v>84</v>
      </c>
      <c r="AY534" s="19" t="s">
        <v>132</v>
      </c>
      <c r="BE534" s="187">
        <f>IF(N534="základní",J534,0)</f>
        <v>0</v>
      </c>
      <c r="BF534" s="187">
        <f>IF(N534="snížená",J534,0)</f>
        <v>0</v>
      </c>
      <c r="BG534" s="187">
        <f>IF(N534="zákl. přenesená",J534,0)</f>
        <v>0</v>
      </c>
      <c r="BH534" s="187">
        <f>IF(N534="sníž. přenesená",J534,0)</f>
        <v>0</v>
      </c>
      <c r="BI534" s="187">
        <f>IF(N534="nulová",J534,0)</f>
        <v>0</v>
      </c>
      <c r="BJ534" s="19" t="s">
        <v>82</v>
      </c>
      <c r="BK534" s="187">
        <f>ROUND(I534*H534,2)</f>
        <v>0</v>
      </c>
      <c r="BL534" s="19" t="s">
        <v>139</v>
      </c>
      <c r="BM534" s="186" t="s">
        <v>562</v>
      </c>
    </row>
    <row r="535" spans="1:65" s="2" customFormat="1" ht="11.25">
      <c r="A535" s="36"/>
      <c r="B535" s="37"/>
      <c r="C535" s="38"/>
      <c r="D535" s="188" t="s">
        <v>141</v>
      </c>
      <c r="E535" s="38"/>
      <c r="F535" s="189" t="s">
        <v>561</v>
      </c>
      <c r="G535" s="38"/>
      <c r="H535" s="38"/>
      <c r="I535" s="190"/>
      <c r="J535" s="38"/>
      <c r="K535" s="38"/>
      <c r="L535" s="41"/>
      <c r="M535" s="191"/>
      <c r="N535" s="192"/>
      <c r="O535" s="66"/>
      <c r="P535" s="66"/>
      <c r="Q535" s="66"/>
      <c r="R535" s="66"/>
      <c r="S535" s="66"/>
      <c r="T535" s="67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T535" s="19" t="s">
        <v>141</v>
      </c>
      <c r="AU535" s="19" t="s">
        <v>84</v>
      </c>
    </row>
    <row r="536" spans="1:65" s="2" customFormat="1" ht="24.2" customHeight="1">
      <c r="A536" s="36"/>
      <c r="B536" s="37"/>
      <c r="C536" s="236" t="s">
        <v>563</v>
      </c>
      <c r="D536" s="236" t="s">
        <v>280</v>
      </c>
      <c r="E536" s="237" t="s">
        <v>564</v>
      </c>
      <c r="F536" s="238" t="s">
        <v>565</v>
      </c>
      <c r="G536" s="239" t="s">
        <v>316</v>
      </c>
      <c r="H536" s="240">
        <v>8</v>
      </c>
      <c r="I536" s="241"/>
      <c r="J536" s="242">
        <f>ROUND(I536*H536,2)</f>
        <v>0</v>
      </c>
      <c r="K536" s="238" t="s">
        <v>19</v>
      </c>
      <c r="L536" s="243"/>
      <c r="M536" s="244" t="s">
        <v>19</v>
      </c>
      <c r="N536" s="245" t="s">
        <v>45</v>
      </c>
      <c r="O536" s="66"/>
      <c r="P536" s="184">
        <f>O536*H536</f>
        <v>0</v>
      </c>
      <c r="Q536" s="184">
        <v>7.7999999999999996E-3</v>
      </c>
      <c r="R536" s="184">
        <f>Q536*H536</f>
        <v>6.2399999999999997E-2</v>
      </c>
      <c r="S536" s="184">
        <v>0</v>
      </c>
      <c r="T536" s="185">
        <f>S536*H536</f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R536" s="186" t="s">
        <v>198</v>
      </c>
      <c r="AT536" s="186" t="s">
        <v>280</v>
      </c>
      <c r="AU536" s="186" t="s">
        <v>84</v>
      </c>
      <c r="AY536" s="19" t="s">
        <v>132</v>
      </c>
      <c r="BE536" s="187">
        <f>IF(N536="základní",J536,0)</f>
        <v>0</v>
      </c>
      <c r="BF536" s="187">
        <f>IF(N536="snížená",J536,0)</f>
        <v>0</v>
      </c>
      <c r="BG536" s="187">
        <f>IF(N536="zákl. přenesená",J536,0)</f>
        <v>0</v>
      </c>
      <c r="BH536" s="187">
        <f>IF(N536="sníž. přenesená",J536,0)</f>
        <v>0</v>
      </c>
      <c r="BI536" s="187">
        <f>IF(N536="nulová",J536,0)</f>
        <v>0</v>
      </c>
      <c r="BJ536" s="19" t="s">
        <v>82</v>
      </c>
      <c r="BK536" s="187">
        <f>ROUND(I536*H536,2)</f>
        <v>0</v>
      </c>
      <c r="BL536" s="19" t="s">
        <v>139</v>
      </c>
      <c r="BM536" s="186" t="s">
        <v>566</v>
      </c>
    </row>
    <row r="537" spans="1:65" s="2" customFormat="1" ht="11.25">
      <c r="A537" s="36"/>
      <c r="B537" s="37"/>
      <c r="C537" s="38"/>
      <c r="D537" s="188" t="s">
        <v>141</v>
      </c>
      <c r="E537" s="38"/>
      <c r="F537" s="189" t="s">
        <v>565</v>
      </c>
      <c r="G537" s="38"/>
      <c r="H537" s="38"/>
      <c r="I537" s="190"/>
      <c r="J537" s="38"/>
      <c r="K537" s="38"/>
      <c r="L537" s="41"/>
      <c r="M537" s="191"/>
      <c r="N537" s="192"/>
      <c r="O537" s="66"/>
      <c r="P537" s="66"/>
      <c r="Q537" s="66"/>
      <c r="R537" s="66"/>
      <c r="S537" s="66"/>
      <c r="T537" s="67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T537" s="19" t="s">
        <v>141</v>
      </c>
      <c r="AU537" s="19" t="s">
        <v>84</v>
      </c>
    </row>
    <row r="538" spans="1:65" s="2" customFormat="1" ht="78" customHeight="1">
      <c r="A538" s="36"/>
      <c r="B538" s="37"/>
      <c r="C538" s="175" t="s">
        <v>567</v>
      </c>
      <c r="D538" s="175" t="s">
        <v>134</v>
      </c>
      <c r="E538" s="176" t="s">
        <v>568</v>
      </c>
      <c r="F538" s="177" t="s">
        <v>569</v>
      </c>
      <c r="G538" s="178" t="s">
        <v>176</v>
      </c>
      <c r="H538" s="179">
        <v>5.6</v>
      </c>
      <c r="I538" s="180"/>
      <c r="J538" s="181">
        <f>ROUND(I538*H538,2)</f>
        <v>0</v>
      </c>
      <c r="K538" s="177" t="s">
        <v>138</v>
      </c>
      <c r="L538" s="41"/>
      <c r="M538" s="182" t="s">
        <v>19</v>
      </c>
      <c r="N538" s="183" t="s">
        <v>45</v>
      </c>
      <c r="O538" s="66"/>
      <c r="P538" s="184">
        <f>O538*H538</f>
        <v>0</v>
      </c>
      <c r="Q538" s="184">
        <v>8.6000000000000003E-5</v>
      </c>
      <c r="R538" s="184">
        <f>Q538*H538</f>
        <v>4.816E-4</v>
      </c>
      <c r="S538" s="184">
        <v>4.2000000000000003E-2</v>
      </c>
      <c r="T538" s="185">
        <f>S538*H538</f>
        <v>0.23519999999999999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R538" s="186" t="s">
        <v>139</v>
      </c>
      <c r="AT538" s="186" t="s">
        <v>134</v>
      </c>
      <c r="AU538" s="186" t="s">
        <v>84</v>
      </c>
      <c r="AY538" s="19" t="s">
        <v>132</v>
      </c>
      <c r="BE538" s="187">
        <f>IF(N538="základní",J538,0)</f>
        <v>0</v>
      </c>
      <c r="BF538" s="187">
        <f>IF(N538="snížená",J538,0)</f>
        <v>0</v>
      </c>
      <c r="BG538" s="187">
        <f>IF(N538="zákl. přenesená",J538,0)</f>
        <v>0</v>
      </c>
      <c r="BH538" s="187">
        <f>IF(N538="sníž. přenesená",J538,0)</f>
        <v>0</v>
      </c>
      <c r="BI538" s="187">
        <f>IF(N538="nulová",J538,0)</f>
        <v>0</v>
      </c>
      <c r="BJ538" s="19" t="s">
        <v>82</v>
      </c>
      <c r="BK538" s="187">
        <f>ROUND(I538*H538,2)</f>
        <v>0</v>
      </c>
      <c r="BL538" s="19" t="s">
        <v>139</v>
      </c>
      <c r="BM538" s="186" t="s">
        <v>570</v>
      </c>
    </row>
    <row r="539" spans="1:65" s="2" customFormat="1" ht="48.75">
      <c r="A539" s="36"/>
      <c r="B539" s="37"/>
      <c r="C539" s="38"/>
      <c r="D539" s="188" t="s">
        <v>141</v>
      </c>
      <c r="E539" s="38"/>
      <c r="F539" s="189" t="s">
        <v>571</v>
      </c>
      <c r="G539" s="38"/>
      <c r="H539" s="38"/>
      <c r="I539" s="190"/>
      <c r="J539" s="38"/>
      <c r="K539" s="38"/>
      <c r="L539" s="41"/>
      <c r="M539" s="191"/>
      <c r="N539" s="192"/>
      <c r="O539" s="66"/>
      <c r="P539" s="66"/>
      <c r="Q539" s="66"/>
      <c r="R539" s="66"/>
      <c r="S539" s="66"/>
      <c r="T539" s="67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T539" s="19" t="s">
        <v>141</v>
      </c>
      <c r="AU539" s="19" t="s">
        <v>84</v>
      </c>
    </row>
    <row r="540" spans="1:65" s="12" customFormat="1" ht="22.9" customHeight="1">
      <c r="B540" s="159"/>
      <c r="C540" s="160"/>
      <c r="D540" s="161" t="s">
        <v>73</v>
      </c>
      <c r="E540" s="173" t="s">
        <v>572</v>
      </c>
      <c r="F540" s="173" t="s">
        <v>573</v>
      </c>
      <c r="G540" s="160"/>
      <c r="H540" s="160"/>
      <c r="I540" s="163"/>
      <c r="J540" s="174">
        <f>BK540</f>
        <v>0</v>
      </c>
      <c r="K540" s="160"/>
      <c r="L540" s="165"/>
      <c r="M540" s="166"/>
      <c r="N540" s="167"/>
      <c r="O540" s="167"/>
      <c r="P540" s="168">
        <f>SUM(P541:P568)</f>
        <v>0</v>
      </c>
      <c r="Q540" s="167"/>
      <c r="R540" s="168">
        <f>SUM(R541:R568)</f>
        <v>0</v>
      </c>
      <c r="S540" s="167"/>
      <c r="T540" s="169">
        <f>SUM(T541:T568)</f>
        <v>0</v>
      </c>
      <c r="AR540" s="170" t="s">
        <v>82</v>
      </c>
      <c r="AT540" s="171" t="s">
        <v>73</v>
      </c>
      <c r="AU540" s="171" t="s">
        <v>82</v>
      </c>
      <c r="AY540" s="170" t="s">
        <v>132</v>
      </c>
      <c r="BK540" s="172">
        <f>SUM(BK541:BK568)</f>
        <v>0</v>
      </c>
    </row>
    <row r="541" spans="1:65" s="2" customFormat="1" ht="33" customHeight="1">
      <c r="A541" s="36"/>
      <c r="B541" s="37"/>
      <c r="C541" s="175" t="s">
        <v>574</v>
      </c>
      <c r="D541" s="175" t="s">
        <v>134</v>
      </c>
      <c r="E541" s="176" t="s">
        <v>575</v>
      </c>
      <c r="F541" s="177" t="s">
        <v>576</v>
      </c>
      <c r="G541" s="178" t="s">
        <v>264</v>
      </c>
      <c r="H541" s="179">
        <v>0.23499999999999999</v>
      </c>
      <c r="I541" s="180"/>
      <c r="J541" s="181">
        <f>ROUND(I541*H541,2)</f>
        <v>0</v>
      </c>
      <c r="K541" s="177" t="s">
        <v>19</v>
      </c>
      <c r="L541" s="41"/>
      <c r="M541" s="182" t="s">
        <v>19</v>
      </c>
      <c r="N541" s="183" t="s">
        <v>45</v>
      </c>
      <c r="O541" s="66"/>
      <c r="P541" s="184">
        <f>O541*H541</f>
        <v>0</v>
      </c>
      <c r="Q541" s="184">
        <v>0</v>
      </c>
      <c r="R541" s="184">
        <f>Q541*H541</f>
        <v>0</v>
      </c>
      <c r="S541" s="184">
        <v>0</v>
      </c>
      <c r="T541" s="185">
        <f>S541*H541</f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R541" s="186" t="s">
        <v>139</v>
      </c>
      <c r="AT541" s="186" t="s">
        <v>134</v>
      </c>
      <c r="AU541" s="186" t="s">
        <v>84</v>
      </c>
      <c r="AY541" s="19" t="s">
        <v>132</v>
      </c>
      <c r="BE541" s="187">
        <f>IF(N541="základní",J541,0)</f>
        <v>0</v>
      </c>
      <c r="BF541" s="187">
        <f>IF(N541="snížená",J541,0)</f>
        <v>0</v>
      </c>
      <c r="BG541" s="187">
        <f>IF(N541="zákl. přenesená",J541,0)</f>
        <v>0</v>
      </c>
      <c r="BH541" s="187">
        <f>IF(N541="sníž. přenesená",J541,0)</f>
        <v>0</v>
      </c>
      <c r="BI541" s="187">
        <f>IF(N541="nulová",J541,0)</f>
        <v>0</v>
      </c>
      <c r="BJ541" s="19" t="s">
        <v>82</v>
      </c>
      <c r="BK541" s="187">
        <f>ROUND(I541*H541,2)</f>
        <v>0</v>
      </c>
      <c r="BL541" s="19" t="s">
        <v>139</v>
      </c>
      <c r="BM541" s="186" t="s">
        <v>577</v>
      </c>
    </row>
    <row r="542" spans="1:65" s="2" customFormat="1" ht="19.5">
      <c r="A542" s="36"/>
      <c r="B542" s="37"/>
      <c r="C542" s="38"/>
      <c r="D542" s="188" t="s">
        <v>141</v>
      </c>
      <c r="E542" s="38"/>
      <c r="F542" s="189" t="s">
        <v>576</v>
      </c>
      <c r="G542" s="38"/>
      <c r="H542" s="38"/>
      <c r="I542" s="190"/>
      <c r="J542" s="38"/>
      <c r="K542" s="38"/>
      <c r="L542" s="41"/>
      <c r="M542" s="191"/>
      <c r="N542" s="192"/>
      <c r="O542" s="66"/>
      <c r="P542" s="66"/>
      <c r="Q542" s="66"/>
      <c r="R542" s="66"/>
      <c r="S542" s="66"/>
      <c r="T542" s="67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T542" s="19" t="s">
        <v>141</v>
      </c>
      <c r="AU542" s="19" t="s">
        <v>84</v>
      </c>
    </row>
    <row r="543" spans="1:65" s="2" customFormat="1" ht="33" customHeight="1">
      <c r="A543" s="36"/>
      <c r="B543" s="37"/>
      <c r="C543" s="175" t="s">
        <v>578</v>
      </c>
      <c r="D543" s="175" t="s">
        <v>134</v>
      </c>
      <c r="E543" s="176" t="s">
        <v>579</v>
      </c>
      <c r="F543" s="177" t="s">
        <v>580</v>
      </c>
      <c r="G543" s="178" t="s">
        <v>264</v>
      </c>
      <c r="H543" s="179">
        <v>3.29</v>
      </c>
      <c r="I543" s="180"/>
      <c r="J543" s="181">
        <f>ROUND(I543*H543,2)</f>
        <v>0</v>
      </c>
      <c r="K543" s="177" t="s">
        <v>19</v>
      </c>
      <c r="L543" s="41"/>
      <c r="M543" s="182" t="s">
        <v>19</v>
      </c>
      <c r="N543" s="183" t="s">
        <v>45</v>
      </c>
      <c r="O543" s="66"/>
      <c r="P543" s="184">
        <f>O543*H543</f>
        <v>0</v>
      </c>
      <c r="Q543" s="184">
        <v>0</v>
      </c>
      <c r="R543" s="184">
        <f>Q543*H543</f>
        <v>0</v>
      </c>
      <c r="S543" s="184">
        <v>0</v>
      </c>
      <c r="T543" s="185">
        <f>S543*H543</f>
        <v>0</v>
      </c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R543" s="186" t="s">
        <v>139</v>
      </c>
      <c r="AT543" s="186" t="s">
        <v>134</v>
      </c>
      <c r="AU543" s="186" t="s">
        <v>84</v>
      </c>
      <c r="AY543" s="19" t="s">
        <v>132</v>
      </c>
      <c r="BE543" s="187">
        <f>IF(N543="základní",J543,0)</f>
        <v>0</v>
      </c>
      <c r="BF543" s="187">
        <f>IF(N543="snížená",J543,0)</f>
        <v>0</v>
      </c>
      <c r="BG543" s="187">
        <f>IF(N543="zákl. přenesená",J543,0)</f>
        <v>0</v>
      </c>
      <c r="BH543" s="187">
        <f>IF(N543="sníž. přenesená",J543,0)</f>
        <v>0</v>
      </c>
      <c r="BI543" s="187">
        <f>IF(N543="nulová",J543,0)</f>
        <v>0</v>
      </c>
      <c r="BJ543" s="19" t="s">
        <v>82</v>
      </c>
      <c r="BK543" s="187">
        <f>ROUND(I543*H543,2)</f>
        <v>0</v>
      </c>
      <c r="BL543" s="19" t="s">
        <v>139</v>
      </c>
      <c r="BM543" s="186" t="s">
        <v>581</v>
      </c>
    </row>
    <row r="544" spans="1:65" s="2" customFormat="1" ht="19.5">
      <c r="A544" s="36"/>
      <c r="B544" s="37"/>
      <c r="C544" s="38"/>
      <c r="D544" s="188" t="s">
        <v>141</v>
      </c>
      <c r="E544" s="38"/>
      <c r="F544" s="189" t="s">
        <v>580</v>
      </c>
      <c r="G544" s="38"/>
      <c r="H544" s="38"/>
      <c r="I544" s="190"/>
      <c r="J544" s="38"/>
      <c r="K544" s="38"/>
      <c r="L544" s="41"/>
      <c r="M544" s="191"/>
      <c r="N544" s="192"/>
      <c r="O544" s="66"/>
      <c r="P544" s="66"/>
      <c r="Q544" s="66"/>
      <c r="R544" s="66"/>
      <c r="S544" s="66"/>
      <c r="T544" s="67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T544" s="19" t="s">
        <v>141</v>
      </c>
      <c r="AU544" s="19" t="s">
        <v>84</v>
      </c>
    </row>
    <row r="545" spans="1:65" s="14" customFormat="1" ht="11.25">
      <c r="B545" s="203"/>
      <c r="C545" s="204"/>
      <c r="D545" s="188" t="s">
        <v>142</v>
      </c>
      <c r="E545" s="205" t="s">
        <v>19</v>
      </c>
      <c r="F545" s="206" t="s">
        <v>582</v>
      </c>
      <c r="G545" s="204"/>
      <c r="H545" s="207">
        <v>3.29</v>
      </c>
      <c r="I545" s="208"/>
      <c r="J545" s="204"/>
      <c r="K545" s="204"/>
      <c r="L545" s="209"/>
      <c r="M545" s="210"/>
      <c r="N545" s="211"/>
      <c r="O545" s="211"/>
      <c r="P545" s="211"/>
      <c r="Q545" s="211"/>
      <c r="R545" s="211"/>
      <c r="S545" s="211"/>
      <c r="T545" s="212"/>
      <c r="AT545" s="213" t="s">
        <v>142</v>
      </c>
      <c r="AU545" s="213" t="s">
        <v>84</v>
      </c>
      <c r="AV545" s="14" t="s">
        <v>84</v>
      </c>
      <c r="AW545" s="14" t="s">
        <v>35</v>
      </c>
      <c r="AX545" s="14" t="s">
        <v>74</v>
      </c>
      <c r="AY545" s="213" t="s">
        <v>132</v>
      </c>
    </row>
    <row r="546" spans="1:65" s="15" customFormat="1" ht="11.25">
      <c r="B546" s="214"/>
      <c r="C546" s="215"/>
      <c r="D546" s="188" t="s">
        <v>142</v>
      </c>
      <c r="E546" s="216" t="s">
        <v>19</v>
      </c>
      <c r="F546" s="217" t="s">
        <v>147</v>
      </c>
      <c r="G546" s="215"/>
      <c r="H546" s="218">
        <v>3.29</v>
      </c>
      <c r="I546" s="219"/>
      <c r="J546" s="215"/>
      <c r="K546" s="215"/>
      <c r="L546" s="220"/>
      <c r="M546" s="221"/>
      <c r="N546" s="222"/>
      <c r="O546" s="222"/>
      <c r="P546" s="222"/>
      <c r="Q546" s="222"/>
      <c r="R546" s="222"/>
      <c r="S546" s="222"/>
      <c r="T546" s="223"/>
      <c r="AT546" s="224" t="s">
        <v>142</v>
      </c>
      <c r="AU546" s="224" t="s">
        <v>84</v>
      </c>
      <c r="AV546" s="15" t="s">
        <v>139</v>
      </c>
      <c r="AW546" s="15" t="s">
        <v>35</v>
      </c>
      <c r="AX546" s="15" t="s">
        <v>82</v>
      </c>
      <c r="AY546" s="224" t="s">
        <v>132</v>
      </c>
    </row>
    <row r="547" spans="1:65" s="2" customFormat="1" ht="37.9" customHeight="1">
      <c r="A547" s="36"/>
      <c r="B547" s="37"/>
      <c r="C547" s="175" t="s">
        <v>583</v>
      </c>
      <c r="D547" s="175" t="s">
        <v>134</v>
      </c>
      <c r="E547" s="176" t="s">
        <v>584</v>
      </c>
      <c r="F547" s="177" t="s">
        <v>585</v>
      </c>
      <c r="G547" s="178" t="s">
        <v>264</v>
      </c>
      <c r="H547" s="179">
        <v>86.665000000000006</v>
      </c>
      <c r="I547" s="180"/>
      <c r="J547" s="181">
        <f>ROUND(I547*H547,2)</f>
        <v>0</v>
      </c>
      <c r="K547" s="177" t="s">
        <v>138</v>
      </c>
      <c r="L547" s="41"/>
      <c r="M547" s="182" t="s">
        <v>19</v>
      </c>
      <c r="N547" s="183" t="s">
        <v>45</v>
      </c>
      <c r="O547" s="66"/>
      <c r="P547" s="184">
        <f>O547*H547</f>
        <v>0</v>
      </c>
      <c r="Q547" s="184">
        <v>0</v>
      </c>
      <c r="R547" s="184">
        <f>Q547*H547</f>
        <v>0</v>
      </c>
      <c r="S547" s="184">
        <v>0</v>
      </c>
      <c r="T547" s="185">
        <f>S547*H547</f>
        <v>0</v>
      </c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R547" s="186" t="s">
        <v>139</v>
      </c>
      <c r="AT547" s="186" t="s">
        <v>134</v>
      </c>
      <c r="AU547" s="186" t="s">
        <v>84</v>
      </c>
      <c r="AY547" s="19" t="s">
        <v>132</v>
      </c>
      <c r="BE547" s="187">
        <f>IF(N547="základní",J547,0)</f>
        <v>0</v>
      </c>
      <c r="BF547" s="187">
        <f>IF(N547="snížená",J547,0)</f>
        <v>0</v>
      </c>
      <c r="BG547" s="187">
        <f>IF(N547="zákl. přenesená",J547,0)</f>
        <v>0</v>
      </c>
      <c r="BH547" s="187">
        <f>IF(N547="sníž. přenesená",J547,0)</f>
        <v>0</v>
      </c>
      <c r="BI547" s="187">
        <f>IF(N547="nulová",J547,0)</f>
        <v>0</v>
      </c>
      <c r="BJ547" s="19" t="s">
        <v>82</v>
      </c>
      <c r="BK547" s="187">
        <f>ROUND(I547*H547,2)</f>
        <v>0</v>
      </c>
      <c r="BL547" s="19" t="s">
        <v>139</v>
      </c>
      <c r="BM547" s="186" t="s">
        <v>586</v>
      </c>
    </row>
    <row r="548" spans="1:65" s="2" customFormat="1" ht="19.5">
      <c r="A548" s="36"/>
      <c r="B548" s="37"/>
      <c r="C548" s="38"/>
      <c r="D548" s="188" t="s">
        <v>141</v>
      </c>
      <c r="E548" s="38"/>
      <c r="F548" s="189" t="s">
        <v>585</v>
      </c>
      <c r="G548" s="38"/>
      <c r="H548" s="38"/>
      <c r="I548" s="190"/>
      <c r="J548" s="38"/>
      <c r="K548" s="38"/>
      <c r="L548" s="41"/>
      <c r="M548" s="191"/>
      <c r="N548" s="192"/>
      <c r="O548" s="66"/>
      <c r="P548" s="66"/>
      <c r="Q548" s="66"/>
      <c r="R548" s="66"/>
      <c r="S548" s="66"/>
      <c r="T548" s="67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T548" s="19" t="s">
        <v>141</v>
      </c>
      <c r="AU548" s="19" t="s">
        <v>84</v>
      </c>
    </row>
    <row r="549" spans="1:65" s="14" customFormat="1" ht="11.25">
      <c r="B549" s="203"/>
      <c r="C549" s="204"/>
      <c r="D549" s="188" t="s">
        <v>142</v>
      </c>
      <c r="E549" s="205" t="s">
        <v>19</v>
      </c>
      <c r="F549" s="206" t="s">
        <v>587</v>
      </c>
      <c r="G549" s="204"/>
      <c r="H549" s="207">
        <v>32.786000000000001</v>
      </c>
      <c r="I549" s="208"/>
      <c r="J549" s="204"/>
      <c r="K549" s="204"/>
      <c r="L549" s="209"/>
      <c r="M549" s="210"/>
      <c r="N549" s="211"/>
      <c r="O549" s="211"/>
      <c r="P549" s="211"/>
      <c r="Q549" s="211"/>
      <c r="R549" s="211"/>
      <c r="S549" s="211"/>
      <c r="T549" s="212"/>
      <c r="AT549" s="213" t="s">
        <v>142</v>
      </c>
      <c r="AU549" s="213" t="s">
        <v>84</v>
      </c>
      <c r="AV549" s="14" t="s">
        <v>84</v>
      </c>
      <c r="AW549" s="14" t="s">
        <v>35</v>
      </c>
      <c r="AX549" s="14" t="s">
        <v>74</v>
      </c>
      <c r="AY549" s="213" t="s">
        <v>132</v>
      </c>
    </row>
    <row r="550" spans="1:65" s="14" customFormat="1" ht="11.25">
      <c r="B550" s="203"/>
      <c r="C550" s="204"/>
      <c r="D550" s="188" t="s">
        <v>142</v>
      </c>
      <c r="E550" s="205" t="s">
        <v>19</v>
      </c>
      <c r="F550" s="206" t="s">
        <v>588</v>
      </c>
      <c r="G550" s="204"/>
      <c r="H550" s="207">
        <v>39.590000000000003</v>
      </c>
      <c r="I550" s="208"/>
      <c r="J550" s="204"/>
      <c r="K550" s="204"/>
      <c r="L550" s="209"/>
      <c r="M550" s="210"/>
      <c r="N550" s="211"/>
      <c r="O550" s="211"/>
      <c r="P550" s="211"/>
      <c r="Q550" s="211"/>
      <c r="R550" s="211"/>
      <c r="S550" s="211"/>
      <c r="T550" s="212"/>
      <c r="AT550" s="213" t="s">
        <v>142</v>
      </c>
      <c r="AU550" s="213" t="s">
        <v>84</v>
      </c>
      <c r="AV550" s="14" t="s">
        <v>84</v>
      </c>
      <c r="AW550" s="14" t="s">
        <v>35</v>
      </c>
      <c r="AX550" s="14" t="s">
        <v>74</v>
      </c>
      <c r="AY550" s="213" t="s">
        <v>132</v>
      </c>
    </row>
    <row r="551" spans="1:65" s="14" customFormat="1" ht="11.25">
      <c r="B551" s="203"/>
      <c r="C551" s="204"/>
      <c r="D551" s="188" t="s">
        <v>142</v>
      </c>
      <c r="E551" s="205" t="s">
        <v>19</v>
      </c>
      <c r="F551" s="206" t="s">
        <v>589</v>
      </c>
      <c r="G551" s="204"/>
      <c r="H551" s="207">
        <v>14.289</v>
      </c>
      <c r="I551" s="208"/>
      <c r="J551" s="204"/>
      <c r="K551" s="204"/>
      <c r="L551" s="209"/>
      <c r="M551" s="210"/>
      <c r="N551" s="211"/>
      <c r="O551" s="211"/>
      <c r="P551" s="211"/>
      <c r="Q551" s="211"/>
      <c r="R551" s="211"/>
      <c r="S551" s="211"/>
      <c r="T551" s="212"/>
      <c r="AT551" s="213" t="s">
        <v>142</v>
      </c>
      <c r="AU551" s="213" t="s">
        <v>84</v>
      </c>
      <c r="AV551" s="14" t="s">
        <v>84</v>
      </c>
      <c r="AW551" s="14" t="s">
        <v>35</v>
      </c>
      <c r="AX551" s="14" t="s">
        <v>74</v>
      </c>
      <c r="AY551" s="213" t="s">
        <v>132</v>
      </c>
    </row>
    <row r="552" spans="1:65" s="15" customFormat="1" ht="11.25">
      <c r="B552" s="214"/>
      <c r="C552" s="215"/>
      <c r="D552" s="188" t="s">
        <v>142</v>
      </c>
      <c r="E552" s="216" t="s">
        <v>19</v>
      </c>
      <c r="F552" s="217" t="s">
        <v>147</v>
      </c>
      <c r="G552" s="215"/>
      <c r="H552" s="218">
        <v>86.665000000000006</v>
      </c>
      <c r="I552" s="219"/>
      <c r="J552" s="215"/>
      <c r="K552" s="215"/>
      <c r="L552" s="220"/>
      <c r="M552" s="221"/>
      <c r="N552" s="222"/>
      <c r="O552" s="222"/>
      <c r="P552" s="222"/>
      <c r="Q552" s="222"/>
      <c r="R552" s="222"/>
      <c r="S552" s="222"/>
      <c r="T552" s="223"/>
      <c r="AT552" s="224" t="s">
        <v>142</v>
      </c>
      <c r="AU552" s="224" t="s">
        <v>84</v>
      </c>
      <c r="AV552" s="15" t="s">
        <v>139</v>
      </c>
      <c r="AW552" s="15" t="s">
        <v>35</v>
      </c>
      <c r="AX552" s="15" t="s">
        <v>82</v>
      </c>
      <c r="AY552" s="224" t="s">
        <v>132</v>
      </c>
    </row>
    <row r="553" spans="1:65" s="2" customFormat="1" ht="37.9" customHeight="1">
      <c r="A553" s="36"/>
      <c r="B553" s="37"/>
      <c r="C553" s="175" t="s">
        <v>590</v>
      </c>
      <c r="D553" s="175" t="s">
        <v>134</v>
      </c>
      <c r="E553" s="176" t="s">
        <v>591</v>
      </c>
      <c r="F553" s="177" t="s">
        <v>592</v>
      </c>
      <c r="G553" s="178" t="s">
        <v>264</v>
      </c>
      <c r="H553" s="179">
        <v>1213.31</v>
      </c>
      <c r="I553" s="180"/>
      <c r="J553" s="181">
        <f>ROUND(I553*H553,2)</f>
        <v>0</v>
      </c>
      <c r="K553" s="177" t="s">
        <v>138</v>
      </c>
      <c r="L553" s="41"/>
      <c r="M553" s="182" t="s">
        <v>19</v>
      </c>
      <c r="N553" s="183" t="s">
        <v>45</v>
      </c>
      <c r="O553" s="66"/>
      <c r="P553" s="184">
        <f>O553*H553</f>
        <v>0</v>
      </c>
      <c r="Q553" s="184">
        <v>0</v>
      </c>
      <c r="R553" s="184">
        <f>Q553*H553</f>
        <v>0</v>
      </c>
      <c r="S553" s="184">
        <v>0</v>
      </c>
      <c r="T553" s="185">
        <f>S553*H553</f>
        <v>0</v>
      </c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R553" s="186" t="s">
        <v>139</v>
      </c>
      <c r="AT553" s="186" t="s">
        <v>134</v>
      </c>
      <c r="AU553" s="186" t="s">
        <v>84</v>
      </c>
      <c r="AY553" s="19" t="s">
        <v>132</v>
      </c>
      <c r="BE553" s="187">
        <f>IF(N553="základní",J553,0)</f>
        <v>0</v>
      </c>
      <c r="BF553" s="187">
        <f>IF(N553="snížená",J553,0)</f>
        <v>0</v>
      </c>
      <c r="BG553" s="187">
        <f>IF(N553="zákl. přenesená",J553,0)</f>
        <v>0</v>
      </c>
      <c r="BH553" s="187">
        <f>IF(N553="sníž. přenesená",J553,0)</f>
        <v>0</v>
      </c>
      <c r="BI553" s="187">
        <f>IF(N553="nulová",J553,0)</f>
        <v>0</v>
      </c>
      <c r="BJ553" s="19" t="s">
        <v>82</v>
      </c>
      <c r="BK553" s="187">
        <f>ROUND(I553*H553,2)</f>
        <v>0</v>
      </c>
      <c r="BL553" s="19" t="s">
        <v>139</v>
      </c>
      <c r="BM553" s="186" t="s">
        <v>593</v>
      </c>
    </row>
    <row r="554" spans="1:65" s="2" customFormat="1" ht="29.25">
      <c r="A554" s="36"/>
      <c r="B554" s="37"/>
      <c r="C554" s="38"/>
      <c r="D554" s="188" t="s">
        <v>141</v>
      </c>
      <c r="E554" s="38"/>
      <c r="F554" s="189" t="s">
        <v>592</v>
      </c>
      <c r="G554" s="38"/>
      <c r="H554" s="38"/>
      <c r="I554" s="190"/>
      <c r="J554" s="38"/>
      <c r="K554" s="38"/>
      <c r="L554" s="41"/>
      <c r="M554" s="191"/>
      <c r="N554" s="192"/>
      <c r="O554" s="66"/>
      <c r="P554" s="66"/>
      <c r="Q554" s="66"/>
      <c r="R554" s="66"/>
      <c r="S554" s="66"/>
      <c r="T554" s="67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T554" s="19" t="s">
        <v>141</v>
      </c>
      <c r="AU554" s="19" t="s">
        <v>84</v>
      </c>
    </row>
    <row r="555" spans="1:65" s="14" customFormat="1" ht="11.25">
      <c r="B555" s="203"/>
      <c r="C555" s="204"/>
      <c r="D555" s="188" t="s">
        <v>142</v>
      </c>
      <c r="E555" s="205" t="s">
        <v>19</v>
      </c>
      <c r="F555" s="206" t="s">
        <v>594</v>
      </c>
      <c r="G555" s="204"/>
      <c r="H555" s="207">
        <v>1213.31</v>
      </c>
      <c r="I555" s="208"/>
      <c r="J555" s="204"/>
      <c r="K555" s="204"/>
      <c r="L555" s="209"/>
      <c r="M555" s="210"/>
      <c r="N555" s="211"/>
      <c r="O555" s="211"/>
      <c r="P555" s="211"/>
      <c r="Q555" s="211"/>
      <c r="R555" s="211"/>
      <c r="S555" s="211"/>
      <c r="T555" s="212"/>
      <c r="AT555" s="213" t="s">
        <v>142</v>
      </c>
      <c r="AU555" s="213" t="s">
        <v>84</v>
      </c>
      <c r="AV555" s="14" t="s">
        <v>84</v>
      </c>
      <c r="AW555" s="14" t="s">
        <v>35</v>
      </c>
      <c r="AX555" s="14" t="s">
        <v>74</v>
      </c>
      <c r="AY555" s="213" t="s">
        <v>132</v>
      </c>
    </row>
    <row r="556" spans="1:65" s="15" customFormat="1" ht="11.25">
      <c r="B556" s="214"/>
      <c r="C556" s="215"/>
      <c r="D556" s="188" t="s">
        <v>142</v>
      </c>
      <c r="E556" s="216" t="s">
        <v>19</v>
      </c>
      <c r="F556" s="217" t="s">
        <v>147</v>
      </c>
      <c r="G556" s="215"/>
      <c r="H556" s="218">
        <v>1213.31</v>
      </c>
      <c r="I556" s="219"/>
      <c r="J556" s="215"/>
      <c r="K556" s="215"/>
      <c r="L556" s="220"/>
      <c r="M556" s="221"/>
      <c r="N556" s="222"/>
      <c r="O556" s="222"/>
      <c r="P556" s="222"/>
      <c r="Q556" s="222"/>
      <c r="R556" s="222"/>
      <c r="S556" s="222"/>
      <c r="T556" s="223"/>
      <c r="AT556" s="224" t="s">
        <v>142</v>
      </c>
      <c r="AU556" s="224" t="s">
        <v>84</v>
      </c>
      <c r="AV556" s="15" t="s">
        <v>139</v>
      </c>
      <c r="AW556" s="15" t="s">
        <v>35</v>
      </c>
      <c r="AX556" s="15" t="s">
        <v>82</v>
      </c>
      <c r="AY556" s="224" t="s">
        <v>132</v>
      </c>
    </row>
    <row r="557" spans="1:65" s="2" customFormat="1" ht="44.25" customHeight="1">
      <c r="A557" s="36"/>
      <c r="B557" s="37"/>
      <c r="C557" s="175" t="s">
        <v>595</v>
      </c>
      <c r="D557" s="175" t="s">
        <v>134</v>
      </c>
      <c r="E557" s="176" t="s">
        <v>596</v>
      </c>
      <c r="F557" s="177" t="s">
        <v>597</v>
      </c>
      <c r="G557" s="178" t="s">
        <v>264</v>
      </c>
      <c r="H557" s="179">
        <v>14.289</v>
      </c>
      <c r="I557" s="180"/>
      <c r="J557" s="181">
        <f>ROUND(I557*H557,2)</f>
        <v>0</v>
      </c>
      <c r="K557" s="177" t="s">
        <v>138</v>
      </c>
      <c r="L557" s="41"/>
      <c r="M557" s="182" t="s">
        <v>19</v>
      </c>
      <c r="N557" s="183" t="s">
        <v>45</v>
      </c>
      <c r="O557" s="66"/>
      <c r="P557" s="184">
        <f>O557*H557</f>
        <v>0</v>
      </c>
      <c r="Q557" s="184">
        <v>0</v>
      </c>
      <c r="R557" s="184">
        <f>Q557*H557</f>
        <v>0</v>
      </c>
      <c r="S557" s="184">
        <v>0</v>
      </c>
      <c r="T557" s="185">
        <f>S557*H557</f>
        <v>0</v>
      </c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R557" s="186" t="s">
        <v>139</v>
      </c>
      <c r="AT557" s="186" t="s">
        <v>134</v>
      </c>
      <c r="AU557" s="186" t="s">
        <v>84</v>
      </c>
      <c r="AY557" s="19" t="s">
        <v>132</v>
      </c>
      <c r="BE557" s="187">
        <f>IF(N557="základní",J557,0)</f>
        <v>0</v>
      </c>
      <c r="BF557" s="187">
        <f>IF(N557="snížená",J557,0)</f>
        <v>0</v>
      </c>
      <c r="BG557" s="187">
        <f>IF(N557="zákl. přenesená",J557,0)</f>
        <v>0</v>
      </c>
      <c r="BH557" s="187">
        <f>IF(N557="sníž. přenesená",J557,0)</f>
        <v>0</v>
      </c>
      <c r="BI557" s="187">
        <f>IF(N557="nulová",J557,0)</f>
        <v>0</v>
      </c>
      <c r="BJ557" s="19" t="s">
        <v>82</v>
      </c>
      <c r="BK557" s="187">
        <f>ROUND(I557*H557,2)</f>
        <v>0</v>
      </c>
      <c r="BL557" s="19" t="s">
        <v>139</v>
      </c>
      <c r="BM557" s="186" t="s">
        <v>598</v>
      </c>
    </row>
    <row r="558" spans="1:65" s="2" customFormat="1" ht="19.5">
      <c r="A558" s="36"/>
      <c r="B558" s="37"/>
      <c r="C558" s="38"/>
      <c r="D558" s="188" t="s">
        <v>141</v>
      </c>
      <c r="E558" s="38"/>
      <c r="F558" s="189" t="s">
        <v>597</v>
      </c>
      <c r="G558" s="38"/>
      <c r="H558" s="38"/>
      <c r="I558" s="190"/>
      <c r="J558" s="38"/>
      <c r="K558" s="38"/>
      <c r="L558" s="41"/>
      <c r="M558" s="191"/>
      <c r="N558" s="192"/>
      <c r="O558" s="66"/>
      <c r="P558" s="66"/>
      <c r="Q558" s="66"/>
      <c r="R558" s="66"/>
      <c r="S558" s="66"/>
      <c r="T558" s="67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T558" s="19" t="s">
        <v>141</v>
      </c>
      <c r="AU558" s="19" t="s">
        <v>84</v>
      </c>
    </row>
    <row r="559" spans="1:65" s="14" customFormat="1" ht="11.25">
      <c r="B559" s="203"/>
      <c r="C559" s="204"/>
      <c r="D559" s="188" t="s">
        <v>142</v>
      </c>
      <c r="E559" s="205" t="s">
        <v>19</v>
      </c>
      <c r="F559" s="206" t="s">
        <v>589</v>
      </c>
      <c r="G559" s="204"/>
      <c r="H559" s="207">
        <v>14.289</v>
      </c>
      <c r="I559" s="208"/>
      <c r="J559" s="204"/>
      <c r="K559" s="204"/>
      <c r="L559" s="209"/>
      <c r="M559" s="210"/>
      <c r="N559" s="211"/>
      <c r="O559" s="211"/>
      <c r="P559" s="211"/>
      <c r="Q559" s="211"/>
      <c r="R559" s="211"/>
      <c r="S559" s="211"/>
      <c r="T559" s="212"/>
      <c r="AT559" s="213" t="s">
        <v>142</v>
      </c>
      <c r="AU559" s="213" t="s">
        <v>84</v>
      </c>
      <c r="AV559" s="14" t="s">
        <v>84</v>
      </c>
      <c r="AW559" s="14" t="s">
        <v>35</v>
      </c>
      <c r="AX559" s="14" t="s">
        <v>74</v>
      </c>
      <c r="AY559" s="213" t="s">
        <v>132</v>
      </c>
    </row>
    <row r="560" spans="1:65" s="15" customFormat="1" ht="11.25">
      <c r="B560" s="214"/>
      <c r="C560" s="215"/>
      <c r="D560" s="188" t="s">
        <v>142</v>
      </c>
      <c r="E560" s="216" t="s">
        <v>19</v>
      </c>
      <c r="F560" s="217" t="s">
        <v>147</v>
      </c>
      <c r="G560" s="215"/>
      <c r="H560" s="218">
        <v>14.289</v>
      </c>
      <c r="I560" s="219"/>
      <c r="J560" s="215"/>
      <c r="K560" s="215"/>
      <c r="L560" s="220"/>
      <c r="M560" s="221"/>
      <c r="N560" s="222"/>
      <c r="O560" s="222"/>
      <c r="P560" s="222"/>
      <c r="Q560" s="222"/>
      <c r="R560" s="222"/>
      <c r="S560" s="222"/>
      <c r="T560" s="223"/>
      <c r="AT560" s="224" t="s">
        <v>142</v>
      </c>
      <c r="AU560" s="224" t="s">
        <v>84</v>
      </c>
      <c r="AV560" s="15" t="s">
        <v>139</v>
      </c>
      <c r="AW560" s="15" t="s">
        <v>35</v>
      </c>
      <c r="AX560" s="15" t="s">
        <v>82</v>
      </c>
      <c r="AY560" s="224" t="s">
        <v>132</v>
      </c>
    </row>
    <row r="561" spans="1:65" s="2" customFormat="1" ht="44.25" customHeight="1">
      <c r="A561" s="36"/>
      <c r="B561" s="37"/>
      <c r="C561" s="175" t="s">
        <v>599</v>
      </c>
      <c r="D561" s="175" t="s">
        <v>134</v>
      </c>
      <c r="E561" s="176" t="s">
        <v>600</v>
      </c>
      <c r="F561" s="177" t="s">
        <v>601</v>
      </c>
      <c r="G561" s="178" t="s">
        <v>264</v>
      </c>
      <c r="H561" s="179">
        <v>39.590000000000003</v>
      </c>
      <c r="I561" s="180"/>
      <c r="J561" s="181">
        <f>ROUND(I561*H561,2)</f>
        <v>0</v>
      </c>
      <c r="K561" s="177" t="s">
        <v>138</v>
      </c>
      <c r="L561" s="41"/>
      <c r="M561" s="182" t="s">
        <v>19</v>
      </c>
      <c r="N561" s="183" t="s">
        <v>45</v>
      </c>
      <c r="O561" s="66"/>
      <c r="P561" s="184">
        <f>O561*H561</f>
        <v>0</v>
      </c>
      <c r="Q561" s="184">
        <v>0</v>
      </c>
      <c r="R561" s="184">
        <f>Q561*H561</f>
        <v>0</v>
      </c>
      <c r="S561" s="184">
        <v>0</v>
      </c>
      <c r="T561" s="185">
        <f>S561*H561</f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R561" s="186" t="s">
        <v>139</v>
      </c>
      <c r="AT561" s="186" t="s">
        <v>134</v>
      </c>
      <c r="AU561" s="186" t="s">
        <v>84</v>
      </c>
      <c r="AY561" s="19" t="s">
        <v>132</v>
      </c>
      <c r="BE561" s="187">
        <f>IF(N561="základní",J561,0)</f>
        <v>0</v>
      </c>
      <c r="BF561" s="187">
        <f>IF(N561="snížená",J561,0)</f>
        <v>0</v>
      </c>
      <c r="BG561" s="187">
        <f>IF(N561="zákl. přenesená",J561,0)</f>
        <v>0</v>
      </c>
      <c r="BH561" s="187">
        <f>IF(N561="sníž. přenesená",J561,0)</f>
        <v>0</v>
      </c>
      <c r="BI561" s="187">
        <f>IF(N561="nulová",J561,0)</f>
        <v>0</v>
      </c>
      <c r="BJ561" s="19" t="s">
        <v>82</v>
      </c>
      <c r="BK561" s="187">
        <f>ROUND(I561*H561,2)</f>
        <v>0</v>
      </c>
      <c r="BL561" s="19" t="s">
        <v>139</v>
      </c>
      <c r="BM561" s="186" t="s">
        <v>602</v>
      </c>
    </row>
    <row r="562" spans="1:65" s="2" customFormat="1" ht="29.25">
      <c r="A562" s="36"/>
      <c r="B562" s="37"/>
      <c r="C562" s="38"/>
      <c r="D562" s="188" t="s">
        <v>141</v>
      </c>
      <c r="E562" s="38"/>
      <c r="F562" s="189" t="s">
        <v>601</v>
      </c>
      <c r="G562" s="38"/>
      <c r="H562" s="38"/>
      <c r="I562" s="190"/>
      <c r="J562" s="38"/>
      <c r="K562" s="38"/>
      <c r="L562" s="41"/>
      <c r="M562" s="191"/>
      <c r="N562" s="192"/>
      <c r="O562" s="66"/>
      <c r="P562" s="66"/>
      <c r="Q562" s="66"/>
      <c r="R562" s="66"/>
      <c r="S562" s="66"/>
      <c r="T562" s="67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T562" s="19" t="s">
        <v>141</v>
      </c>
      <c r="AU562" s="19" t="s">
        <v>84</v>
      </c>
    </row>
    <row r="563" spans="1:65" s="14" customFormat="1" ht="11.25">
      <c r="B563" s="203"/>
      <c r="C563" s="204"/>
      <c r="D563" s="188" t="s">
        <v>142</v>
      </c>
      <c r="E563" s="205" t="s">
        <v>19</v>
      </c>
      <c r="F563" s="206" t="s">
        <v>588</v>
      </c>
      <c r="G563" s="204"/>
      <c r="H563" s="207">
        <v>39.590000000000003</v>
      </c>
      <c r="I563" s="208"/>
      <c r="J563" s="204"/>
      <c r="K563" s="204"/>
      <c r="L563" s="209"/>
      <c r="M563" s="210"/>
      <c r="N563" s="211"/>
      <c r="O563" s="211"/>
      <c r="P563" s="211"/>
      <c r="Q563" s="211"/>
      <c r="R563" s="211"/>
      <c r="S563" s="211"/>
      <c r="T563" s="212"/>
      <c r="AT563" s="213" t="s">
        <v>142</v>
      </c>
      <c r="AU563" s="213" t="s">
        <v>84</v>
      </c>
      <c r="AV563" s="14" t="s">
        <v>84</v>
      </c>
      <c r="AW563" s="14" t="s">
        <v>35</v>
      </c>
      <c r="AX563" s="14" t="s">
        <v>74</v>
      </c>
      <c r="AY563" s="213" t="s">
        <v>132</v>
      </c>
    </row>
    <row r="564" spans="1:65" s="15" customFormat="1" ht="11.25">
      <c r="B564" s="214"/>
      <c r="C564" s="215"/>
      <c r="D564" s="188" t="s">
        <v>142</v>
      </c>
      <c r="E564" s="216" t="s">
        <v>19</v>
      </c>
      <c r="F564" s="217" t="s">
        <v>147</v>
      </c>
      <c r="G564" s="215"/>
      <c r="H564" s="218">
        <v>39.590000000000003</v>
      </c>
      <c r="I564" s="219"/>
      <c r="J564" s="215"/>
      <c r="K564" s="215"/>
      <c r="L564" s="220"/>
      <c r="M564" s="221"/>
      <c r="N564" s="222"/>
      <c r="O564" s="222"/>
      <c r="P564" s="222"/>
      <c r="Q564" s="222"/>
      <c r="R564" s="222"/>
      <c r="S564" s="222"/>
      <c r="T564" s="223"/>
      <c r="AT564" s="224" t="s">
        <v>142</v>
      </c>
      <c r="AU564" s="224" t="s">
        <v>84</v>
      </c>
      <c r="AV564" s="15" t="s">
        <v>139</v>
      </c>
      <c r="AW564" s="15" t="s">
        <v>35</v>
      </c>
      <c r="AX564" s="15" t="s">
        <v>82</v>
      </c>
      <c r="AY564" s="224" t="s">
        <v>132</v>
      </c>
    </row>
    <row r="565" spans="1:65" s="2" customFormat="1" ht="44.25" customHeight="1">
      <c r="A565" s="36"/>
      <c r="B565" s="37"/>
      <c r="C565" s="175" t="s">
        <v>603</v>
      </c>
      <c r="D565" s="175" t="s">
        <v>134</v>
      </c>
      <c r="E565" s="176" t="s">
        <v>604</v>
      </c>
      <c r="F565" s="177" t="s">
        <v>263</v>
      </c>
      <c r="G565" s="178" t="s">
        <v>264</v>
      </c>
      <c r="H565" s="179">
        <v>32.786000000000001</v>
      </c>
      <c r="I565" s="180"/>
      <c r="J565" s="181">
        <f>ROUND(I565*H565,2)</f>
        <v>0</v>
      </c>
      <c r="K565" s="177" t="s">
        <v>138</v>
      </c>
      <c r="L565" s="41"/>
      <c r="M565" s="182" t="s">
        <v>19</v>
      </c>
      <c r="N565" s="183" t="s">
        <v>45</v>
      </c>
      <c r="O565" s="66"/>
      <c r="P565" s="184">
        <f>O565*H565</f>
        <v>0</v>
      </c>
      <c r="Q565" s="184">
        <v>0</v>
      </c>
      <c r="R565" s="184">
        <f>Q565*H565</f>
        <v>0</v>
      </c>
      <c r="S565" s="184">
        <v>0</v>
      </c>
      <c r="T565" s="185">
        <f>S565*H565</f>
        <v>0</v>
      </c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R565" s="186" t="s">
        <v>139</v>
      </c>
      <c r="AT565" s="186" t="s">
        <v>134</v>
      </c>
      <c r="AU565" s="186" t="s">
        <v>84</v>
      </c>
      <c r="AY565" s="19" t="s">
        <v>132</v>
      </c>
      <c r="BE565" s="187">
        <f>IF(N565="základní",J565,0)</f>
        <v>0</v>
      </c>
      <c r="BF565" s="187">
        <f>IF(N565="snížená",J565,0)</f>
        <v>0</v>
      </c>
      <c r="BG565" s="187">
        <f>IF(N565="zákl. přenesená",J565,0)</f>
        <v>0</v>
      </c>
      <c r="BH565" s="187">
        <f>IF(N565="sníž. přenesená",J565,0)</f>
        <v>0</v>
      </c>
      <c r="BI565" s="187">
        <f>IF(N565="nulová",J565,0)</f>
        <v>0</v>
      </c>
      <c r="BJ565" s="19" t="s">
        <v>82</v>
      </c>
      <c r="BK565" s="187">
        <f>ROUND(I565*H565,2)</f>
        <v>0</v>
      </c>
      <c r="BL565" s="19" t="s">
        <v>139</v>
      </c>
      <c r="BM565" s="186" t="s">
        <v>605</v>
      </c>
    </row>
    <row r="566" spans="1:65" s="2" customFormat="1" ht="29.25">
      <c r="A566" s="36"/>
      <c r="B566" s="37"/>
      <c r="C566" s="38"/>
      <c r="D566" s="188" t="s">
        <v>141</v>
      </c>
      <c r="E566" s="38"/>
      <c r="F566" s="189" t="s">
        <v>263</v>
      </c>
      <c r="G566" s="38"/>
      <c r="H566" s="38"/>
      <c r="I566" s="190"/>
      <c r="J566" s="38"/>
      <c r="K566" s="38"/>
      <c r="L566" s="41"/>
      <c r="M566" s="191"/>
      <c r="N566" s="192"/>
      <c r="O566" s="66"/>
      <c r="P566" s="66"/>
      <c r="Q566" s="66"/>
      <c r="R566" s="66"/>
      <c r="S566" s="66"/>
      <c r="T566" s="67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T566" s="19" t="s">
        <v>141</v>
      </c>
      <c r="AU566" s="19" t="s">
        <v>84</v>
      </c>
    </row>
    <row r="567" spans="1:65" s="14" customFormat="1" ht="11.25">
      <c r="B567" s="203"/>
      <c r="C567" s="204"/>
      <c r="D567" s="188" t="s">
        <v>142</v>
      </c>
      <c r="E567" s="205" t="s">
        <v>19</v>
      </c>
      <c r="F567" s="206" t="s">
        <v>587</v>
      </c>
      <c r="G567" s="204"/>
      <c r="H567" s="207">
        <v>32.786000000000001</v>
      </c>
      <c r="I567" s="208"/>
      <c r="J567" s="204"/>
      <c r="K567" s="204"/>
      <c r="L567" s="209"/>
      <c r="M567" s="210"/>
      <c r="N567" s="211"/>
      <c r="O567" s="211"/>
      <c r="P567" s="211"/>
      <c r="Q567" s="211"/>
      <c r="R567" s="211"/>
      <c r="S567" s="211"/>
      <c r="T567" s="212"/>
      <c r="AT567" s="213" t="s">
        <v>142</v>
      </c>
      <c r="AU567" s="213" t="s">
        <v>84</v>
      </c>
      <c r="AV567" s="14" t="s">
        <v>84</v>
      </c>
      <c r="AW567" s="14" t="s">
        <v>35</v>
      </c>
      <c r="AX567" s="14" t="s">
        <v>74</v>
      </c>
      <c r="AY567" s="213" t="s">
        <v>132</v>
      </c>
    </row>
    <row r="568" spans="1:65" s="15" customFormat="1" ht="11.25">
      <c r="B568" s="214"/>
      <c r="C568" s="215"/>
      <c r="D568" s="188" t="s">
        <v>142</v>
      </c>
      <c r="E568" s="216" t="s">
        <v>19</v>
      </c>
      <c r="F568" s="217" t="s">
        <v>147</v>
      </c>
      <c r="G568" s="215"/>
      <c r="H568" s="218">
        <v>32.786000000000001</v>
      </c>
      <c r="I568" s="219"/>
      <c r="J568" s="215"/>
      <c r="K568" s="215"/>
      <c r="L568" s="220"/>
      <c r="M568" s="221"/>
      <c r="N568" s="222"/>
      <c r="O568" s="222"/>
      <c r="P568" s="222"/>
      <c r="Q568" s="222"/>
      <c r="R568" s="222"/>
      <c r="S568" s="222"/>
      <c r="T568" s="223"/>
      <c r="AT568" s="224" t="s">
        <v>142</v>
      </c>
      <c r="AU568" s="224" t="s">
        <v>84</v>
      </c>
      <c r="AV568" s="15" t="s">
        <v>139</v>
      </c>
      <c r="AW568" s="15" t="s">
        <v>35</v>
      </c>
      <c r="AX568" s="15" t="s">
        <v>82</v>
      </c>
      <c r="AY568" s="224" t="s">
        <v>132</v>
      </c>
    </row>
    <row r="569" spans="1:65" s="12" customFormat="1" ht="22.9" customHeight="1">
      <c r="B569" s="159"/>
      <c r="C569" s="160"/>
      <c r="D569" s="161" t="s">
        <v>73</v>
      </c>
      <c r="E569" s="173" t="s">
        <v>606</v>
      </c>
      <c r="F569" s="173" t="s">
        <v>607</v>
      </c>
      <c r="G569" s="160"/>
      <c r="H569" s="160"/>
      <c r="I569" s="163"/>
      <c r="J569" s="174">
        <f>BK569</f>
        <v>0</v>
      </c>
      <c r="K569" s="160"/>
      <c r="L569" s="165"/>
      <c r="M569" s="166"/>
      <c r="N569" s="167"/>
      <c r="O569" s="167"/>
      <c r="P569" s="168">
        <f>SUM(P570:P571)</f>
        <v>0</v>
      </c>
      <c r="Q569" s="167"/>
      <c r="R569" s="168">
        <f>SUM(R570:R571)</f>
        <v>0</v>
      </c>
      <c r="S569" s="167"/>
      <c r="T569" s="169">
        <f>SUM(T570:T571)</f>
        <v>0</v>
      </c>
      <c r="AR569" s="170" t="s">
        <v>82</v>
      </c>
      <c r="AT569" s="171" t="s">
        <v>73</v>
      </c>
      <c r="AU569" s="171" t="s">
        <v>82</v>
      </c>
      <c r="AY569" s="170" t="s">
        <v>132</v>
      </c>
      <c r="BK569" s="172">
        <f>SUM(BK570:BK571)</f>
        <v>0</v>
      </c>
    </row>
    <row r="570" spans="1:65" s="2" customFormat="1" ht="37.9" customHeight="1">
      <c r="A570" s="36"/>
      <c r="B570" s="37"/>
      <c r="C570" s="175" t="s">
        <v>608</v>
      </c>
      <c r="D570" s="175" t="s">
        <v>134</v>
      </c>
      <c r="E570" s="176" t="s">
        <v>609</v>
      </c>
      <c r="F570" s="177" t="s">
        <v>610</v>
      </c>
      <c r="G570" s="178" t="s">
        <v>264</v>
      </c>
      <c r="H570" s="179">
        <v>251.82400000000001</v>
      </c>
      <c r="I570" s="180"/>
      <c r="J570" s="181">
        <f>ROUND(I570*H570,2)</f>
        <v>0</v>
      </c>
      <c r="K570" s="177" t="s">
        <v>138</v>
      </c>
      <c r="L570" s="41"/>
      <c r="M570" s="182" t="s">
        <v>19</v>
      </c>
      <c r="N570" s="183" t="s">
        <v>45</v>
      </c>
      <c r="O570" s="66"/>
      <c r="P570" s="184">
        <f>O570*H570</f>
        <v>0</v>
      </c>
      <c r="Q570" s="184">
        <v>0</v>
      </c>
      <c r="R570" s="184">
        <f>Q570*H570</f>
        <v>0</v>
      </c>
      <c r="S570" s="184">
        <v>0</v>
      </c>
      <c r="T570" s="185">
        <f>S570*H570</f>
        <v>0</v>
      </c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R570" s="186" t="s">
        <v>139</v>
      </c>
      <c r="AT570" s="186" t="s">
        <v>134</v>
      </c>
      <c r="AU570" s="186" t="s">
        <v>84</v>
      </c>
      <c r="AY570" s="19" t="s">
        <v>132</v>
      </c>
      <c r="BE570" s="187">
        <f>IF(N570="základní",J570,0)</f>
        <v>0</v>
      </c>
      <c r="BF570" s="187">
        <f>IF(N570="snížená",J570,0)</f>
        <v>0</v>
      </c>
      <c r="BG570" s="187">
        <f>IF(N570="zákl. přenesená",J570,0)</f>
        <v>0</v>
      </c>
      <c r="BH570" s="187">
        <f>IF(N570="sníž. přenesená",J570,0)</f>
        <v>0</v>
      </c>
      <c r="BI570" s="187">
        <f>IF(N570="nulová",J570,0)</f>
        <v>0</v>
      </c>
      <c r="BJ570" s="19" t="s">
        <v>82</v>
      </c>
      <c r="BK570" s="187">
        <f>ROUND(I570*H570,2)</f>
        <v>0</v>
      </c>
      <c r="BL570" s="19" t="s">
        <v>139</v>
      </c>
      <c r="BM570" s="186" t="s">
        <v>611</v>
      </c>
    </row>
    <row r="571" spans="1:65" s="2" customFormat="1" ht="19.5">
      <c r="A571" s="36"/>
      <c r="B571" s="37"/>
      <c r="C571" s="38"/>
      <c r="D571" s="188" t="s">
        <v>141</v>
      </c>
      <c r="E571" s="38"/>
      <c r="F571" s="189" t="s">
        <v>610</v>
      </c>
      <c r="G571" s="38"/>
      <c r="H571" s="38"/>
      <c r="I571" s="190"/>
      <c r="J571" s="38"/>
      <c r="K571" s="38"/>
      <c r="L571" s="41"/>
      <c r="M571" s="246"/>
      <c r="N571" s="247"/>
      <c r="O571" s="248"/>
      <c r="P571" s="248"/>
      <c r="Q571" s="248"/>
      <c r="R571" s="248"/>
      <c r="S571" s="248"/>
      <c r="T571" s="249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T571" s="19" t="s">
        <v>141</v>
      </c>
      <c r="AU571" s="19" t="s">
        <v>84</v>
      </c>
    </row>
    <row r="572" spans="1:65" s="2" customFormat="1" ht="6.95" customHeight="1">
      <c r="A572" s="36"/>
      <c r="B572" s="49"/>
      <c r="C572" s="50"/>
      <c r="D572" s="50"/>
      <c r="E572" s="50"/>
      <c r="F572" s="50"/>
      <c r="G572" s="50"/>
      <c r="H572" s="50"/>
      <c r="I572" s="50"/>
      <c r="J572" s="50"/>
      <c r="K572" s="50"/>
      <c r="L572" s="41"/>
      <c r="M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</row>
  </sheetData>
  <sheetProtection algorithmName="SHA-512" hashValue="kbJDdQiFZqA1j2pPlDWjpbUU2Jo10bgysKZmE5MWARkv7hCRewwh0tRoOjOaW2j34QiOdHgS+1kFM7ZfWQse8A==" saltValue="LyRvBUnu+Dqugm/bP2AMBTmjiW9DTMqTrn18TcnDZDQ57KRTaA1kti9pa0bwdfo4zygSsCv3emCGwzHImSSLmw==" spinCount="100000" sheet="1" objects="1" scenarios="1" formatColumns="0" formatRows="0" autoFilter="0"/>
  <autoFilter ref="C88:K571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AT2" s="19" t="s">
        <v>87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100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1" t="str">
        <f>'Rekapitulace stavby'!K6</f>
        <v>SFDI - Opatření pro zvýšení bezpečnosti chodců v ul. Tuklatská, Ke Mlýnu, Tlustovousy, Tuklaty - ZMĚNA</v>
      </c>
      <c r="F7" s="372"/>
      <c r="G7" s="372"/>
      <c r="H7" s="372"/>
      <c r="L7" s="22"/>
    </row>
    <row r="8" spans="1:46" s="2" customFormat="1" ht="12" customHeight="1">
      <c r="A8" s="36"/>
      <c r="B8" s="41"/>
      <c r="C8" s="36"/>
      <c r="D8" s="107" t="s">
        <v>101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30" customHeight="1">
      <c r="A9" s="36"/>
      <c r="B9" s="41"/>
      <c r="C9" s="36"/>
      <c r="D9" s="36"/>
      <c r="E9" s="373" t="s">
        <v>612</v>
      </c>
      <c r="F9" s="374"/>
      <c r="G9" s="374"/>
      <c r="H9" s="37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5. 9. 2019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5" t="str">
        <f>'Rekapitulace stavby'!E14</f>
        <v>Vyplň údaj</v>
      </c>
      <c r="F18" s="376"/>
      <c r="G18" s="376"/>
      <c r="H18" s="376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33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34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37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7" t="s">
        <v>19</v>
      </c>
      <c r="F27" s="377"/>
      <c r="G27" s="377"/>
      <c r="H27" s="37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ROUND(J88,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ROUND((SUM(BE88:BE429)),  2)</f>
        <v>0</v>
      </c>
      <c r="G33" s="36"/>
      <c r="H33" s="36"/>
      <c r="I33" s="120">
        <v>0.21</v>
      </c>
      <c r="J33" s="119">
        <f>ROUND(((SUM(BE88:BE429))*I33),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ROUND((SUM(BF88:BF429)),  2)</f>
        <v>0</v>
      </c>
      <c r="G34" s="36"/>
      <c r="H34" s="36"/>
      <c r="I34" s="120">
        <v>0.15</v>
      </c>
      <c r="J34" s="119">
        <f>ROUND(((SUM(BF88:BF429))*I34),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ROUND((SUM(BG88:BG429)),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ROUND((SUM(BH88:BH429)),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ROUND((SUM(BI88:BI429)),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103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78" t="str">
        <f>E7</f>
        <v>SFDI - Opatření pro zvýšení bezpečnosti chodců v ul. Tuklatská, Ke Mlýnu, Tlustovousy, Tuklaty - ZMĚNA</v>
      </c>
      <c r="F48" s="379"/>
      <c r="G48" s="379"/>
      <c r="H48" s="37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101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30" customHeight="1">
      <c r="A50" s="36"/>
      <c r="B50" s="37"/>
      <c r="C50" s="38"/>
      <c r="D50" s="38"/>
      <c r="E50" s="331" t="str">
        <f>E9</f>
        <v>TUKL011-02 - SO101 – Komunikace a zpevněné plochy - neuznatelné náklady</v>
      </c>
      <c r="F50" s="380"/>
      <c r="G50" s="380"/>
      <c r="H50" s="38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Tuklaty</v>
      </c>
      <c r="G52" s="38"/>
      <c r="H52" s="38"/>
      <c r="I52" s="31" t="s">
        <v>23</v>
      </c>
      <c r="J52" s="61" t="str">
        <f>IF(J12="","",J12)</f>
        <v>5. 9. 2019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40.15" customHeight="1">
      <c r="A54" s="36"/>
      <c r="B54" s="37"/>
      <c r="C54" s="31" t="s">
        <v>25</v>
      </c>
      <c r="D54" s="38"/>
      <c r="E54" s="38"/>
      <c r="F54" s="29" t="str">
        <f>E15</f>
        <v>Obec Tuklaty, Na Rafandě 14, 250 82 Tuklaty</v>
      </c>
      <c r="G54" s="38"/>
      <c r="H54" s="38"/>
      <c r="I54" s="31" t="s">
        <v>32</v>
      </c>
      <c r="J54" s="34" t="str">
        <f>E21</f>
        <v>Ivana Otevřelová, Kouřimská 26, 130 00 Praha 3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>Podhola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104</v>
      </c>
      <c r="D57" s="133"/>
      <c r="E57" s="133"/>
      <c r="F57" s="133"/>
      <c r="G57" s="133"/>
      <c r="H57" s="133"/>
      <c r="I57" s="133"/>
      <c r="J57" s="134" t="s">
        <v>105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106</v>
      </c>
    </row>
    <row r="60" spans="1:47" s="9" customFormat="1" ht="24.95" customHeight="1">
      <c r="B60" s="136"/>
      <c r="C60" s="137"/>
      <c r="D60" s="138" t="s">
        <v>107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108</v>
      </c>
      <c r="E61" s="145"/>
      <c r="F61" s="145"/>
      <c r="G61" s="145"/>
      <c r="H61" s="145"/>
      <c r="I61" s="145"/>
      <c r="J61" s="146">
        <f>J90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109</v>
      </c>
      <c r="E62" s="145"/>
      <c r="F62" s="145"/>
      <c r="G62" s="145"/>
      <c r="H62" s="145"/>
      <c r="I62" s="145"/>
      <c r="J62" s="146">
        <f>J235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111</v>
      </c>
      <c r="E63" s="145"/>
      <c r="F63" s="145"/>
      <c r="G63" s="145"/>
      <c r="H63" s="145"/>
      <c r="I63" s="145"/>
      <c r="J63" s="146">
        <f>J249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613</v>
      </c>
      <c r="E64" s="145"/>
      <c r="F64" s="145"/>
      <c r="G64" s="145"/>
      <c r="H64" s="145"/>
      <c r="I64" s="145"/>
      <c r="J64" s="146">
        <f>J255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113</v>
      </c>
      <c r="E65" s="145"/>
      <c r="F65" s="145"/>
      <c r="G65" s="145"/>
      <c r="H65" s="145"/>
      <c r="I65" s="145"/>
      <c r="J65" s="146">
        <f>J317</f>
        <v>0</v>
      </c>
      <c r="K65" s="143"/>
      <c r="L65" s="147"/>
    </row>
    <row r="66" spans="1:31" s="10" customFormat="1" ht="19.899999999999999" customHeight="1">
      <c r="B66" s="142"/>
      <c r="C66" s="143"/>
      <c r="D66" s="144" t="s">
        <v>614</v>
      </c>
      <c r="E66" s="145"/>
      <c r="F66" s="145"/>
      <c r="G66" s="145"/>
      <c r="H66" s="145"/>
      <c r="I66" s="145"/>
      <c r="J66" s="146">
        <f>J331</f>
        <v>0</v>
      </c>
      <c r="K66" s="143"/>
      <c r="L66" s="147"/>
    </row>
    <row r="67" spans="1:31" s="10" customFormat="1" ht="19.899999999999999" customHeight="1">
      <c r="B67" s="142"/>
      <c r="C67" s="143"/>
      <c r="D67" s="144" t="s">
        <v>115</v>
      </c>
      <c r="E67" s="145"/>
      <c r="F67" s="145"/>
      <c r="G67" s="145"/>
      <c r="H67" s="145"/>
      <c r="I67" s="145"/>
      <c r="J67" s="146">
        <f>J409</f>
        <v>0</v>
      </c>
      <c r="K67" s="143"/>
      <c r="L67" s="147"/>
    </row>
    <row r="68" spans="1:31" s="10" customFormat="1" ht="19.899999999999999" customHeight="1">
      <c r="B68" s="142"/>
      <c r="C68" s="143"/>
      <c r="D68" s="144" t="s">
        <v>116</v>
      </c>
      <c r="E68" s="145"/>
      <c r="F68" s="145"/>
      <c r="G68" s="145"/>
      <c r="H68" s="145"/>
      <c r="I68" s="145"/>
      <c r="J68" s="146">
        <f>J427</f>
        <v>0</v>
      </c>
      <c r="K68" s="143"/>
      <c r="L68" s="147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117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26.25" customHeight="1">
      <c r="A78" s="36"/>
      <c r="B78" s="37"/>
      <c r="C78" s="38"/>
      <c r="D78" s="38"/>
      <c r="E78" s="378" t="str">
        <f>E7</f>
        <v>SFDI - Opatření pro zvýšení bezpečnosti chodců v ul. Tuklatská, Ke Mlýnu, Tlustovousy, Tuklaty - ZMĚNA</v>
      </c>
      <c r="F78" s="379"/>
      <c r="G78" s="379"/>
      <c r="H78" s="379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101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30" customHeight="1">
      <c r="A80" s="36"/>
      <c r="B80" s="37"/>
      <c r="C80" s="38"/>
      <c r="D80" s="38"/>
      <c r="E80" s="331" t="str">
        <f>E9</f>
        <v>TUKL011-02 - SO101 – Komunikace a zpevněné plochy - neuznatelné náklady</v>
      </c>
      <c r="F80" s="380"/>
      <c r="G80" s="380"/>
      <c r="H80" s="380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Tuklaty</v>
      </c>
      <c r="G82" s="38"/>
      <c r="H82" s="38"/>
      <c r="I82" s="31" t="s">
        <v>23</v>
      </c>
      <c r="J82" s="61" t="str">
        <f>IF(J12="","",J12)</f>
        <v>5. 9. 2019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40.15" customHeight="1">
      <c r="A84" s="36"/>
      <c r="B84" s="37"/>
      <c r="C84" s="31" t="s">
        <v>25</v>
      </c>
      <c r="D84" s="38"/>
      <c r="E84" s="38"/>
      <c r="F84" s="29" t="str">
        <f>E15</f>
        <v>Obec Tuklaty, Na Rafandě 14, 250 82 Tuklaty</v>
      </c>
      <c r="G84" s="38"/>
      <c r="H84" s="38"/>
      <c r="I84" s="31" t="s">
        <v>32</v>
      </c>
      <c r="J84" s="34" t="str">
        <f>E21</f>
        <v>Ivana Otevřelová, Kouřimská 26, 130 00 Praha 3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30</v>
      </c>
      <c r="D85" s="38"/>
      <c r="E85" s="38"/>
      <c r="F85" s="29" t="str">
        <f>IF(E18="","",E18)</f>
        <v>Vyplň údaj</v>
      </c>
      <c r="G85" s="38"/>
      <c r="H85" s="38"/>
      <c r="I85" s="31" t="s">
        <v>36</v>
      </c>
      <c r="J85" s="34" t="str">
        <f>E24</f>
        <v>Podhola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48"/>
      <c r="B87" s="149"/>
      <c r="C87" s="150" t="s">
        <v>118</v>
      </c>
      <c r="D87" s="151" t="s">
        <v>59</v>
      </c>
      <c r="E87" s="151" t="s">
        <v>55</v>
      </c>
      <c r="F87" s="151" t="s">
        <v>56</v>
      </c>
      <c r="G87" s="151" t="s">
        <v>119</v>
      </c>
      <c r="H87" s="151" t="s">
        <v>120</v>
      </c>
      <c r="I87" s="151" t="s">
        <v>121</v>
      </c>
      <c r="J87" s="151" t="s">
        <v>105</v>
      </c>
      <c r="K87" s="152" t="s">
        <v>122</v>
      </c>
      <c r="L87" s="153"/>
      <c r="M87" s="70" t="s">
        <v>19</v>
      </c>
      <c r="N87" s="71" t="s">
        <v>44</v>
      </c>
      <c r="O87" s="71" t="s">
        <v>123</v>
      </c>
      <c r="P87" s="71" t="s">
        <v>124</v>
      </c>
      <c r="Q87" s="71" t="s">
        <v>125</v>
      </c>
      <c r="R87" s="71" t="s">
        <v>126</v>
      </c>
      <c r="S87" s="71" t="s">
        <v>127</v>
      </c>
      <c r="T87" s="72" t="s">
        <v>128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pans="1:65" s="2" customFormat="1" ht="22.9" customHeight="1">
      <c r="A88" s="36"/>
      <c r="B88" s="37"/>
      <c r="C88" s="77" t="s">
        <v>129</v>
      </c>
      <c r="D88" s="38"/>
      <c r="E88" s="38"/>
      <c r="F88" s="38"/>
      <c r="G88" s="38"/>
      <c r="H88" s="38"/>
      <c r="I88" s="38"/>
      <c r="J88" s="154">
        <f>BK88</f>
        <v>0</v>
      </c>
      <c r="K88" s="38"/>
      <c r="L88" s="41"/>
      <c r="M88" s="73"/>
      <c r="N88" s="155"/>
      <c r="O88" s="74"/>
      <c r="P88" s="156">
        <f>P89</f>
        <v>0</v>
      </c>
      <c r="Q88" s="74"/>
      <c r="R88" s="156">
        <f>R89</f>
        <v>130.11038870749999</v>
      </c>
      <c r="S88" s="74"/>
      <c r="T88" s="157">
        <f>T89</f>
        <v>41.15278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73</v>
      </c>
      <c r="AU88" s="19" t="s">
        <v>106</v>
      </c>
      <c r="BK88" s="158">
        <f>BK89</f>
        <v>0</v>
      </c>
    </row>
    <row r="89" spans="1:65" s="12" customFormat="1" ht="25.9" customHeight="1">
      <c r="B89" s="159"/>
      <c r="C89" s="160"/>
      <c r="D89" s="161" t="s">
        <v>73</v>
      </c>
      <c r="E89" s="162" t="s">
        <v>130</v>
      </c>
      <c r="F89" s="162" t="s">
        <v>131</v>
      </c>
      <c r="G89" s="160"/>
      <c r="H89" s="160"/>
      <c r="I89" s="163"/>
      <c r="J89" s="164">
        <f>BK89</f>
        <v>0</v>
      </c>
      <c r="K89" s="160"/>
      <c r="L89" s="165"/>
      <c r="M89" s="166"/>
      <c r="N89" s="167"/>
      <c r="O89" s="167"/>
      <c r="P89" s="168">
        <f>P90+P235+P249+P255+P317+P331+P409+P427</f>
        <v>0</v>
      </c>
      <c r="Q89" s="167"/>
      <c r="R89" s="168">
        <f>R90+R235+R249+R255+R317+R331+R409+R427</f>
        <v>130.11038870749999</v>
      </c>
      <c r="S89" s="167"/>
      <c r="T89" s="169">
        <f>T90+T235+T249+T255+T317+T331+T409+T427</f>
        <v>41.15278</v>
      </c>
      <c r="AR89" s="170" t="s">
        <v>82</v>
      </c>
      <c r="AT89" s="171" t="s">
        <v>73</v>
      </c>
      <c r="AU89" s="171" t="s">
        <v>74</v>
      </c>
      <c r="AY89" s="170" t="s">
        <v>132</v>
      </c>
      <c r="BK89" s="172">
        <f>BK90+BK235+BK249+BK255+BK317+BK331+BK409+BK427</f>
        <v>0</v>
      </c>
    </row>
    <row r="90" spans="1:65" s="12" customFormat="1" ht="22.9" customHeight="1">
      <c r="B90" s="159"/>
      <c r="C90" s="160"/>
      <c r="D90" s="161" t="s">
        <v>73</v>
      </c>
      <c r="E90" s="173" t="s">
        <v>82</v>
      </c>
      <c r="F90" s="173" t="s">
        <v>133</v>
      </c>
      <c r="G90" s="160"/>
      <c r="H90" s="160"/>
      <c r="I90" s="163"/>
      <c r="J90" s="174">
        <f>BK90</f>
        <v>0</v>
      </c>
      <c r="K90" s="160"/>
      <c r="L90" s="165"/>
      <c r="M90" s="166"/>
      <c r="N90" s="167"/>
      <c r="O90" s="167"/>
      <c r="P90" s="168">
        <f>SUM(P91:P234)</f>
        <v>0</v>
      </c>
      <c r="Q90" s="167"/>
      <c r="R90" s="168">
        <f>SUM(R91:R234)</f>
        <v>0.79819812000000012</v>
      </c>
      <c r="S90" s="167"/>
      <c r="T90" s="169">
        <f>SUM(T91:T234)</f>
        <v>41.15278</v>
      </c>
      <c r="AR90" s="170" t="s">
        <v>82</v>
      </c>
      <c r="AT90" s="171" t="s">
        <v>73</v>
      </c>
      <c r="AU90" s="171" t="s">
        <v>82</v>
      </c>
      <c r="AY90" s="170" t="s">
        <v>132</v>
      </c>
      <c r="BK90" s="172">
        <f>SUM(BK91:BK234)</f>
        <v>0</v>
      </c>
    </row>
    <row r="91" spans="1:65" s="2" customFormat="1" ht="24.2" customHeight="1">
      <c r="A91" s="36"/>
      <c r="B91" s="37"/>
      <c r="C91" s="175" t="s">
        <v>82</v>
      </c>
      <c r="D91" s="175" t="s">
        <v>134</v>
      </c>
      <c r="E91" s="176" t="s">
        <v>135</v>
      </c>
      <c r="F91" s="177" t="s">
        <v>615</v>
      </c>
      <c r="G91" s="178" t="s">
        <v>137</v>
      </c>
      <c r="H91" s="179">
        <v>101.36</v>
      </c>
      <c r="I91" s="180"/>
      <c r="J91" s="181">
        <f>ROUND(I91*H91,2)</f>
        <v>0</v>
      </c>
      <c r="K91" s="177" t="s">
        <v>138</v>
      </c>
      <c r="L91" s="41"/>
      <c r="M91" s="182" t="s">
        <v>19</v>
      </c>
      <c r="N91" s="183" t="s">
        <v>45</v>
      </c>
      <c r="O91" s="66"/>
      <c r="P91" s="184">
        <f>O91*H91</f>
        <v>0</v>
      </c>
      <c r="Q91" s="184">
        <v>0</v>
      </c>
      <c r="R91" s="184">
        <f>Q91*H91</f>
        <v>0</v>
      </c>
      <c r="S91" s="184">
        <v>0.17</v>
      </c>
      <c r="T91" s="185">
        <f>S91*H91</f>
        <v>17.231200000000001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6" t="s">
        <v>139</v>
      </c>
      <c r="AT91" s="186" t="s">
        <v>134</v>
      </c>
      <c r="AU91" s="186" t="s">
        <v>84</v>
      </c>
      <c r="AY91" s="19" t="s">
        <v>132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9" t="s">
        <v>82</v>
      </c>
      <c r="BK91" s="187">
        <f>ROUND(I91*H91,2)</f>
        <v>0</v>
      </c>
      <c r="BL91" s="19" t="s">
        <v>139</v>
      </c>
      <c r="BM91" s="186" t="s">
        <v>616</v>
      </c>
    </row>
    <row r="92" spans="1:65" s="2" customFormat="1" ht="39">
      <c r="A92" s="36"/>
      <c r="B92" s="37"/>
      <c r="C92" s="38"/>
      <c r="D92" s="188" t="s">
        <v>141</v>
      </c>
      <c r="E92" s="38"/>
      <c r="F92" s="189" t="s">
        <v>136</v>
      </c>
      <c r="G92" s="38"/>
      <c r="H92" s="38"/>
      <c r="I92" s="190"/>
      <c r="J92" s="38"/>
      <c r="K92" s="38"/>
      <c r="L92" s="41"/>
      <c r="M92" s="191"/>
      <c r="N92" s="192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141</v>
      </c>
      <c r="AU92" s="19" t="s">
        <v>84</v>
      </c>
    </row>
    <row r="93" spans="1:65" s="13" customFormat="1" ht="11.25">
      <c r="B93" s="193"/>
      <c r="C93" s="194"/>
      <c r="D93" s="188" t="s">
        <v>142</v>
      </c>
      <c r="E93" s="195" t="s">
        <v>19</v>
      </c>
      <c r="F93" s="196" t="s">
        <v>143</v>
      </c>
      <c r="G93" s="194"/>
      <c r="H93" s="195" t="s">
        <v>19</v>
      </c>
      <c r="I93" s="197"/>
      <c r="J93" s="194"/>
      <c r="K93" s="194"/>
      <c r="L93" s="198"/>
      <c r="M93" s="199"/>
      <c r="N93" s="200"/>
      <c r="O93" s="200"/>
      <c r="P93" s="200"/>
      <c r="Q93" s="200"/>
      <c r="R93" s="200"/>
      <c r="S93" s="200"/>
      <c r="T93" s="201"/>
      <c r="AT93" s="202" t="s">
        <v>142</v>
      </c>
      <c r="AU93" s="202" t="s">
        <v>84</v>
      </c>
      <c r="AV93" s="13" t="s">
        <v>82</v>
      </c>
      <c r="AW93" s="13" t="s">
        <v>35</v>
      </c>
      <c r="AX93" s="13" t="s">
        <v>74</v>
      </c>
      <c r="AY93" s="202" t="s">
        <v>132</v>
      </c>
    </row>
    <row r="94" spans="1:65" s="14" customFormat="1" ht="11.25">
      <c r="B94" s="203"/>
      <c r="C94" s="204"/>
      <c r="D94" s="188" t="s">
        <v>142</v>
      </c>
      <c r="E94" s="205" t="s">
        <v>19</v>
      </c>
      <c r="F94" s="206" t="s">
        <v>617</v>
      </c>
      <c r="G94" s="204"/>
      <c r="H94" s="207">
        <v>101.36</v>
      </c>
      <c r="I94" s="208"/>
      <c r="J94" s="204"/>
      <c r="K94" s="204"/>
      <c r="L94" s="209"/>
      <c r="M94" s="210"/>
      <c r="N94" s="211"/>
      <c r="O94" s="211"/>
      <c r="P94" s="211"/>
      <c r="Q94" s="211"/>
      <c r="R94" s="211"/>
      <c r="S94" s="211"/>
      <c r="T94" s="212"/>
      <c r="AT94" s="213" t="s">
        <v>142</v>
      </c>
      <c r="AU94" s="213" t="s">
        <v>84</v>
      </c>
      <c r="AV94" s="14" t="s">
        <v>84</v>
      </c>
      <c r="AW94" s="14" t="s">
        <v>35</v>
      </c>
      <c r="AX94" s="14" t="s">
        <v>74</v>
      </c>
      <c r="AY94" s="213" t="s">
        <v>132</v>
      </c>
    </row>
    <row r="95" spans="1:65" s="15" customFormat="1" ht="11.25">
      <c r="B95" s="214"/>
      <c r="C95" s="215"/>
      <c r="D95" s="188" t="s">
        <v>142</v>
      </c>
      <c r="E95" s="216" t="s">
        <v>19</v>
      </c>
      <c r="F95" s="217" t="s">
        <v>147</v>
      </c>
      <c r="G95" s="215"/>
      <c r="H95" s="218">
        <v>101.36</v>
      </c>
      <c r="I95" s="219"/>
      <c r="J95" s="215"/>
      <c r="K95" s="215"/>
      <c r="L95" s="220"/>
      <c r="M95" s="221"/>
      <c r="N95" s="222"/>
      <c r="O95" s="222"/>
      <c r="P95" s="222"/>
      <c r="Q95" s="222"/>
      <c r="R95" s="222"/>
      <c r="S95" s="222"/>
      <c r="T95" s="223"/>
      <c r="AT95" s="224" t="s">
        <v>142</v>
      </c>
      <c r="AU95" s="224" t="s">
        <v>84</v>
      </c>
      <c r="AV95" s="15" t="s">
        <v>139</v>
      </c>
      <c r="AW95" s="15" t="s">
        <v>35</v>
      </c>
      <c r="AX95" s="15" t="s">
        <v>82</v>
      </c>
      <c r="AY95" s="224" t="s">
        <v>132</v>
      </c>
    </row>
    <row r="96" spans="1:65" s="2" customFormat="1" ht="24.2" customHeight="1">
      <c r="A96" s="36"/>
      <c r="B96" s="37"/>
      <c r="C96" s="175" t="s">
        <v>84</v>
      </c>
      <c r="D96" s="175" t="s">
        <v>134</v>
      </c>
      <c r="E96" s="176" t="s">
        <v>154</v>
      </c>
      <c r="F96" s="177" t="s">
        <v>618</v>
      </c>
      <c r="G96" s="178" t="s">
        <v>137</v>
      </c>
      <c r="H96" s="179">
        <v>101.36</v>
      </c>
      <c r="I96" s="180"/>
      <c r="J96" s="181">
        <f>ROUND(I96*H96,2)</f>
        <v>0</v>
      </c>
      <c r="K96" s="177" t="s">
        <v>138</v>
      </c>
      <c r="L96" s="41"/>
      <c r="M96" s="182" t="s">
        <v>19</v>
      </c>
      <c r="N96" s="183" t="s">
        <v>45</v>
      </c>
      <c r="O96" s="66"/>
      <c r="P96" s="184">
        <f>O96*H96</f>
        <v>0</v>
      </c>
      <c r="Q96" s="184">
        <v>0</v>
      </c>
      <c r="R96" s="184">
        <f>Q96*H96</f>
        <v>0</v>
      </c>
      <c r="S96" s="184">
        <v>9.8000000000000004E-2</v>
      </c>
      <c r="T96" s="185">
        <f>S96*H96</f>
        <v>9.9332799999999999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6" t="s">
        <v>139</v>
      </c>
      <c r="AT96" s="186" t="s">
        <v>134</v>
      </c>
      <c r="AU96" s="186" t="s">
        <v>84</v>
      </c>
      <c r="AY96" s="19" t="s">
        <v>132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9" t="s">
        <v>82</v>
      </c>
      <c r="BK96" s="187">
        <f>ROUND(I96*H96,2)</f>
        <v>0</v>
      </c>
      <c r="BL96" s="19" t="s">
        <v>139</v>
      </c>
      <c r="BM96" s="186" t="s">
        <v>619</v>
      </c>
    </row>
    <row r="97" spans="1:65" s="2" customFormat="1" ht="29.25">
      <c r="A97" s="36"/>
      <c r="B97" s="37"/>
      <c r="C97" s="38"/>
      <c r="D97" s="188" t="s">
        <v>141</v>
      </c>
      <c r="E97" s="38"/>
      <c r="F97" s="189" t="s">
        <v>155</v>
      </c>
      <c r="G97" s="38"/>
      <c r="H97" s="38"/>
      <c r="I97" s="190"/>
      <c r="J97" s="38"/>
      <c r="K97" s="38"/>
      <c r="L97" s="41"/>
      <c r="M97" s="191"/>
      <c r="N97" s="192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141</v>
      </c>
      <c r="AU97" s="19" t="s">
        <v>84</v>
      </c>
    </row>
    <row r="98" spans="1:65" s="13" customFormat="1" ht="11.25">
      <c r="B98" s="193"/>
      <c r="C98" s="194"/>
      <c r="D98" s="188" t="s">
        <v>142</v>
      </c>
      <c r="E98" s="195" t="s">
        <v>19</v>
      </c>
      <c r="F98" s="196" t="s">
        <v>143</v>
      </c>
      <c r="G98" s="194"/>
      <c r="H98" s="195" t="s">
        <v>19</v>
      </c>
      <c r="I98" s="197"/>
      <c r="J98" s="194"/>
      <c r="K98" s="194"/>
      <c r="L98" s="198"/>
      <c r="M98" s="199"/>
      <c r="N98" s="200"/>
      <c r="O98" s="200"/>
      <c r="P98" s="200"/>
      <c r="Q98" s="200"/>
      <c r="R98" s="200"/>
      <c r="S98" s="200"/>
      <c r="T98" s="201"/>
      <c r="AT98" s="202" t="s">
        <v>142</v>
      </c>
      <c r="AU98" s="202" t="s">
        <v>84</v>
      </c>
      <c r="AV98" s="13" t="s">
        <v>82</v>
      </c>
      <c r="AW98" s="13" t="s">
        <v>35</v>
      </c>
      <c r="AX98" s="13" t="s">
        <v>74</v>
      </c>
      <c r="AY98" s="202" t="s">
        <v>132</v>
      </c>
    </row>
    <row r="99" spans="1:65" s="14" customFormat="1" ht="11.25">
      <c r="B99" s="203"/>
      <c r="C99" s="204"/>
      <c r="D99" s="188" t="s">
        <v>142</v>
      </c>
      <c r="E99" s="205" t="s">
        <v>19</v>
      </c>
      <c r="F99" s="206" t="s">
        <v>617</v>
      </c>
      <c r="G99" s="204"/>
      <c r="H99" s="207">
        <v>101.36</v>
      </c>
      <c r="I99" s="208"/>
      <c r="J99" s="204"/>
      <c r="K99" s="204"/>
      <c r="L99" s="209"/>
      <c r="M99" s="210"/>
      <c r="N99" s="211"/>
      <c r="O99" s="211"/>
      <c r="P99" s="211"/>
      <c r="Q99" s="211"/>
      <c r="R99" s="211"/>
      <c r="S99" s="211"/>
      <c r="T99" s="212"/>
      <c r="AT99" s="213" t="s">
        <v>142</v>
      </c>
      <c r="AU99" s="213" t="s">
        <v>84</v>
      </c>
      <c r="AV99" s="14" t="s">
        <v>84</v>
      </c>
      <c r="AW99" s="14" t="s">
        <v>35</v>
      </c>
      <c r="AX99" s="14" t="s">
        <v>74</v>
      </c>
      <c r="AY99" s="213" t="s">
        <v>132</v>
      </c>
    </row>
    <row r="100" spans="1:65" s="15" customFormat="1" ht="11.25">
      <c r="B100" s="214"/>
      <c r="C100" s="215"/>
      <c r="D100" s="188" t="s">
        <v>142</v>
      </c>
      <c r="E100" s="216" t="s">
        <v>19</v>
      </c>
      <c r="F100" s="217" t="s">
        <v>147</v>
      </c>
      <c r="G100" s="215"/>
      <c r="H100" s="218">
        <v>101.36</v>
      </c>
      <c r="I100" s="219"/>
      <c r="J100" s="215"/>
      <c r="K100" s="215"/>
      <c r="L100" s="220"/>
      <c r="M100" s="221"/>
      <c r="N100" s="222"/>
      <c r="O100" s="222"/>
      <c r="P100" s="222"/>
      <c r="Q100" s="222"/>
      <c r="R100" s="222"/>
      <c r="S100" s="222"/>
      <c r="T100" s="223"/>
      <c r="AT100" s="224" t="s">
        <v>142</v>
      </c>
      <c r="AU100" s="224" t="s">
        <v>84</v>
      </c>
      <c r="AV100" s="15" t="s">
        <v>139</v>
      </c>
      <c r="AW100" s="15" t="s">
        <v>35</v>
      </c>
      <c r="AX100" s="15" t="s">
        <v>82</v>
      </c>
      <c r="AY100" s="224" t="s">
        <v>132</v>
      </c>
    </row>
    <row r="101" spans="1:65" s="2" customFormat="1" ht="24.2" customHeight="1">
      <c r="A101" s="36"/>
      <c r="B101" s="37"/>
      <c r="C101" s="175" t="s">
        <v>153</v>
      </c>
      <c r="D101" s="175" t="s">
        <v>134</v>
      </c>
      <c r="E101" s="176" t="s">
        <v>157</v>
      </c>
      <c r="F101" s="177" t="s">
        <v>620</v>
      </c>
      <c r="G101" s="178" t="s">
        <v>137</v>
      </c>
      <c r="H101" s="179">
        <v>14.7</v>
      </c>
      <c r="I101" s="180"/>
      <c r="J101" s="181">
        <f>ROUND(I101*H101,2)</f>
        <v>0</v>
      </c>
      <c r="K101" s="177" t="s">
        <v>138</v>
      </c>
      <c r="L101" s="41"/>
      <c r="M101" s="182" t="s">
        <v>19</v>
      </c>
      <c r="N101" s="183" t="s">
        <v>45</v>
      </c>
      <c r="O101" s="66"/>
      <c r="P101" s="184">
        <f>O101*H101</f>
        <v>0</v>
      </c>
      <c r="Q101" s="184">
        <v>4.795E-5</v>
      </c>
      <c r="R101" s="184">
        <f>Q101*H101</f>
        <v>7.0486499999999994E-4</v>
      </c>
      <c r="S101" s="184">
        <v>0.128</v>
      </c>
      <c r="T101" s="185">
        <f>S101*H101</f>
        <v>1.8815999999999999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86" t="s">
        <v>139</v>
      </c>
      <c r="AT101" s="186" t="s">
        <v>134</v>
      </c>
      <c r="AU101" s="186" t="s">
        <v>84</v>
      </c>
      <c r="AY101" s="19" t="s">
        <v>132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19" t="s">
        <v>82</v>
      </c>
      <c r="BK101" s="187">
        <f>ROUND(I101*H101,2)</f>
        <v>0</v>
      </c>
      <c r="BL101" s="19" t="s">
        <v>139</v>
      </c>
      <c r="BM101" s="186" t="s">
        <v>621</v>
      </c>
    </row>
    <row r="102" spans="1:65" s="2" customFormat="1" ht="29.25">
      <c r="A102" s="36"/>
      <c r="B102" s="37"/>
      <c r="C102" s="38"/>
      <c r="D102" s="188" t="s">
        <v>141</v>
      </c>
      <c r="E102" s="38"/>
      <c r="F102" s="189" t="s">
        <v>158</v>
      </c>
      <c r="G102" s="38"/>
      <c r="H102" s="38"/>
      <c r="I102" s="190"/>
      <c r="J102" s="38"/>
      <c r="K102" s="38"/>
      <c r="L102" s="41"/>
      <c r="M102" s="191"/>
      <c r="N102" s="192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141</v>
      </c>
      <c r="AU102" s="19" t="s">
        <v>84</v>
      </c>
    </row>
    <row r="103" spans="1:65" s="13" customFormat="1" ht="11.25">
      <c r="B103" s="193"/>
      <c r="C103" s="194"/>
      <c r="D103" s="188" t="s">
        <v>142</v>
      </c>
      <c r="E103" s="195" t="s">
        <v>19</v>
      </c>
      <c r="F103" s="196" t="s">
        <v>160</v>
      </c>
      <c r="G103" s="194"/>
      <c r="H103" s="195" t="s">
        <v>19</v>
      </c>
      <c r="I103" s="197"/>
      <c r="J103" s="194"/>
      <c r="K103" s="194"/>
      <c r="L103" s="198"/>
      <c r="M103" s="199"/>
      <c r="N103" s="200"/>
      <c r="O103" s="200"/>
      <c r="P103" s="200"/>
      <c r="Q103" s="200"/>
      <c r="R103" s="200"/>
      <c r="S103" s="200"/>
      <c r="T103" s="201"/>
      <c r="AT103" s="202" t="s">
        <v>142</v>
      </c>
      <c r="AU103" s="202" t="s">
        <v>84</v>
      </c>
      <c r="AV103" s="13" t="s">
        <v>82</v>
      </c>
      <c r="AW103" s="13" t="s">
        <v>35</v>
      </c>
      <c r="AX103" s="13" t="s">
        <v>74</v>
      </c>
      <c r="AY103" s="202" t="s">
        <v>132</v>
      </c>
    </row>
    <row r="104" spans="1:65" s="14" customFormat="1" ht="11.25">
      <c r="B104" s="203"/>
      <c r="C104" s="204"/>
      <c r="D104" s="188" t="s">
        <v>142</v>
      </c>
      <c r="E104" s="205" t="s">
        <v>19</v>
      </c>
      <c r="F104" s="206" t="s">
        <v>622</v>
      </c>
      <c r="G104" s="204"/>
      <c r="H104" s="207">
        <v>14.7</v>
      </c>
      <c r="I104" s="208"/>
      <c r="J104" s="204"/>
      <c r="K104" s="204"/>
      <c r="L104" s="209"/>
      <c r="M104" s="210"/>
      <c r="N104" s="211"/>
      <c r="O104" s="211"/>
      <c r="P104" s="211"/>
      <c r="Q104" s="211"/>
      <c r="R104" s="211"/>
      <c r="S104" s="211"/>
      <c r="T104" s="212"/>
      <c r="AT104" s="213" t="s">
        <v>142</v>
      </c>
      <c r="AU104" s="213" t="s">
        <v>84</v>
      </c>
      <c r="AV104" s="14" t="s">
        <v>84</v>
      </c>
      <c r="AW104" s="14" t="s">
        <v>35</v>
      </c>
      <c r="AX104" s="14" t="s">
        <v>74</v>
      </c>
      <c r="AY104" s="213" t="s">
        <v>132</v>
      </c>
    </row>
    <row r="105" spans="1:65" s="15" customFormat="1" ht="11.25">
      <c r="B105" s="214"/>
      <c r="C105" s="215"/>
      <c r="D105" s="188" t="s">
        <v>142</v>
      </c>
      <c r="E105" s="216" t="s">
        <v>19</v>
      </c>
      <c r="F105" s="217" t="s">
        <v>147</v>
      </c>
      <c r="G105" s="215"/>
      <c r="H105" s="218">
        <v>14.7</v>
      </c>
      <c r="I105" s="219"/>
      <c r="J105" s="215"/>
      <c r="K105" s="215"/>
      <c r="L105" s="220"/>
      <c r="M105" s="221"/>
      <c r="N105" s="222"/>
      <c r="O105" s="222"/>
      <c r="P105" s="222"/>
      <c r="Q105" s="222"/>
      <c r="R105" s="222"/>
      <c r="S105" s="222"/>
      <c r="T105" s="223"/>
      <c r="AT105" s="224" t="s">
        <v>142</v>
      </c>
      <c r="AU105" s="224" t="s">
        <v>84</v>
      </c>
      <c r="AV105" s="15" t="s">
        <v>139</v>
      </c>
      <c r="AW105" s="15" t="s">
        <v>35</v>
      </c>
      <c r="AX105" s="15" t="s">
        <v>82</v>
      </c>
      <c r="AY105" s="224" t="s">
        <v>132</v>
      </c>
    </row>
    <row r="106" spans="1:65" s="2" customFormat="1" ht="24.2" customHeight="1">
      <c r="A106" s="36"/>
      <c r="B106" s="37"/>
      <c r="C106" s="175" t="s">
        <v>139</v>
      </c>
      <c r="D106" s="175" t="s">
        <v>134</v>
      </c>
      <c r="E106" s="176" t="s">
        <v>166</v>
      </c>
      <c r="F106" s="177" t="s">
        <v>623</v>
      </c>
      <c r="G106" s="178" t="s">
        <v>137</v>
      </c>
      <c r="H106" s="179">
        <v>14.7</v>
      </c>
      <c r="I106" s="180"/>
      <c r="J106" s="181">
        <f>ROUND(I106*H106,2)</f>
        <v>0</v>
      </c>
      <c r="K106" s="177" t="s">
        <v>138</v>
      </c>
      <c r="L106" s="41"/>
      <c r="M106" s="182" t="s">
        <v>19</v>
      </c>
      <c r="N106" s="183" t="s">
        <v>45</v>
      </c>
      <c r="O106" s="66"/>
      <c r="P106" s="184">
        <f>O106*H106</f>
        <v>0</v>
      </c>
      <c r="Q106" s="184">
        <v>9.2219999999999995E-5</v>
      </c>
      <c r="R106" s="184">
        <f>Q106*H106</f>
        <v>1.3556339999999999E-3</v>
      </c>
      <c r="S106" s="184">
        <v>0.25600000000000001</v>
      </c>
      <c r="T106" s="185">
        <f>S106*H106</f>
        <v>3.7631999999999999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6" t="s">
        <v>139</v>
      </c>
      <c r="AT106" s="186" t="s">
        <v>134</v>
      </c>
      <c r="AU106" s="186" t="s">
        <v>84</v>
      </c>
      <c r="AY106" s="19" t="s">
        <v>132</v>
      </c>
      <c r="BE106" s="187">
        <f>IF(N106="základní",J106,0)</f>
        <v>0</v>
      </c>
      <c r="BF106" s="187">
        <f>IF(N106="snížená",J106,0)</f>
        <v>0</v>
      </c>
      <c r="BG106" s="187">
        <f>IF(N106="zákl. přenesená",J106,0)</f>
        <v>0</v>
      </c>
      <c r="BH106" s="187">
        <f>IF(N106="sníž. přenesená",J106,0)</f>
        <v>0</v>
      </c>
      <c r="BI106" s="187">
        <f>IF(N106="nulová",J106,0)</f>
        <v>0</v>
      </c>
      <c r="BJ106" s="19" t="s">
        <v>82</v>
      </c>
      <c r="BK106" s="187">
        <f>ROUND(I106*H106,2)</f>
        <v>0</v>
      </c>
      <c r="BL106" s="19" t="s">
        <v>139</v>
      </c>
      <c r="BM106" s="186" t="s">
        <v>624</v>
      </c>
    </row>
    <row r="107" spans="1:65" s="2" customFormat="1" ht="29.25">
      <c r="A107" s="36"/>
      <c r="B107" s="37"/>
      <c r="C107" s="38"/>
      <c r="D107" s="188" t="s">
        <v>141</v>
      </c>
      <c r="E107" s="38"/>
      <c r="F107" s="189" t="s">
        <v>167</v>
      </c>
      <c r="G107" s="38"/>
      <c r="H107" s="38"/>
      <c r="I107" s="190"/>
      <c r="J107" s="38"/>
      <c r="K107" s="38"/>
      <c r="L107" s="41"/>
      <c r="M107" s="191"/>
      <c r="N107" s="192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9" t="s">
        <v>141</v>
      </c>
      <c r="AU107" s="19" t="s">
        <v>84</v>
      </c>
    </row>
    <row r="108" spans="1:65" s="13" customFormat="1" ht="11.25">
      <c r="B108" s="193"/>
      <c r="C108" s="194"/>
      <c r="D108" s="188" t="s">
        <v>142</v>
      </c>
      <c r="E108" s="195" t="s">
        <v>19</v>
      </c>
      <c r="F108" s="196" t="s">
        <v>160</v>
      </c>
      <c r="G108" s="194"/>
      <c r="H108" s="195" t="s">
        <v>19</v>
      </c>
      <c r="I108" s="197"/>
      <c r="J108" s="194"/>
      <c r="K108" s="194"/>
      <c r="L108" s="198"/>
      <c r="M108" s="199"/>
      <c r="N108" s="200"/>
      <c r="O108" s="200"/>
      <c r="P108" s="200"/>
      <c r="Q108" s="200"/>
      <c r="R108" s="200"/>
      <c r="S108" s="200"/>
      <c r="T108" s="201"/>
      <c r="AT108" s="202" t="s">
        <v>142</v>
      </c>
      <c r="AU108" s="202" t="s">
        <v>84</v>
      </c>
      <c r="AV108" s="13" t="s">
        <v>82</v>
      </c>
      <c r="AW108" s="13" t="s">
        <v>35</v>
      </c>
      <c r="AX108" s="13" t="s">
        <v>74</v>
      </c>
      <c r="AY108" s="202" t="s">
        <v>132</v>
      </c>
    </row>
    <row r="109" spans="1:65" s="14" customFormat="1" ht="11.25">
      <c r="B109" s="203"/>
      <c r="C109" s="204"/>
      <c r="D109" s="188" t="s">
        <v>142</v>
      </c>
      <c r="E109" s="205" t="s">
        <v>19</v>
      </c>
      <c r="F109" s="206" t="s">
        <v>622</v>
      </c>
      <c r="G109" s="204"/>
      <c r="H109" s="207">
        <v>14.7</v>
      </c>
      <c r="I109" s="208"/>
      <c r="J109" s="204"/>
      <c r="K109" s="204"/>
      <c r="L109" s="209"/>
      <c r="M109" s="210"/>
      <c r="N109" s="211"/>
      <c r="O109" s="211"/>
      <c r="P109" s="211"/>
      <c r="Q109" s="211"/>
      <c r="R109" s="211"/>
      <c r="S109" s="211"/>
      <c r="T109" s="212"/>
      <c r="AT109" s="213" t="s">
        <v>142</v>
      </c>
      <c r="AU109" s="213" t="s">
        <v>84</v>
      </c>
      <c r="AV109" s="14" t="s">
        <v>84</v>
      </c>
      <c r="AW109" s="14" t="s">
        <v>35</v>
      </c>
      <c r="AX109" s="14" t="s">
        <v>74</v>
      </c>
      <c r="AY109" s="213" t="s">
        <v>132</v>
      </c>
    </row>
    <row r="110" spans="1:65" s="15" customFormat="1" ht="11.25">
      <c r="B110" s="214"/>
      <c r="C110" s="215"/>
      <c r="D110" s="188" t="s">
        <v>142</v>
      </c>
      <c r="E110" s="216" t="s">
        <v>19</v>
      </c>
      <c r="F110" s="217" t="s">
        <v>147</v>
      </c>
      <c r="G110" s="215"/>
      <c r="H110" s="218">
        <v>14.7</v>
      </c>
      <c r="I110" s="219"/>
      <c r="J110" s="215"/>
      <c r="K110" s="215"/>
      <c r="L110" s="220"/>
      <c r="M110" s="221"/>
      <c r="N110" s="222"/>
      <c r="O110" s="222"/>
      <c r="P110" s="222"/>
      <c r="Q110" s="222"/>
      <c r="R110" s="222"/>
      <c r="S110" s="222"/>
      <c r="T110" s="223"/>
      <c r="AT110" s="224" t="s">
        <v>142</v>
      </c>
      <c r="AU110" s="224" t="s">
        <v>84</v>
      </c>
      <c r="AV110" s="15" t="s">
        <v>139</v>
      </c>
      <c r="AW110" s="15" t="s">
        <v>35</v>
      </c>
      <c r="AX110" s="15" t="s">
        <v>82</v>
      </c>
      <c r="AY110" s="224" t="s">
        <v>132</v>
      </c>
    </row>
    <row r="111" spans="1:65" s="2" customFormat="1" ht="16.5" customHeight="1">
      <c r="A111" s="36"/>
      <c r="B111" s="37"/>
      <c r="C111" s="175" t="s">
        <v>165</v>
      </c>
      <c r="D111" s="175" t="s">
        <v>134</v>
      </c>
      <c r="E111" s="176" t="s">
        <v>174</v>
      </c>
      <c r="F111" s="177" t="s">
        <v>625</v>
      </c>
      <c r="G111" s="178" t="s">
        <v>176</v>
      </c>
      <c r="H111" s="179">
        <v>40.700000000000003</v>
      </c>
      <c r="I111" s="180"/>
      <c r="J111" s="181">
        <f>ROUND(I111*H111,2)</f>
        <v>0</v>
      </c>
      <c r="K111" s="177" t="s">
        <v>138</v>
      </c>
      <c r="L111" s="41"/>
      <c r="M111" s="182" t="s">
        <v>19</v>
      </c>
      <c r="N111" s="183" t="s">
        <v>45</v>
      </c>
      <c r="O111" s="66"/>
      <c r="P111" s="184">
        <f>O111*H111</f>
        <v>0</v>
      </c>
      <c r="Q111" s="184">
        <v>0</v>
      </c>
      <c r="R111" s="184">
        <f>Q111*H111</f>
        <v>0</v>
      </c>
      <c r="S111" s="184">
        <v>0.20499999999999999</v>
      </c>
      <c r="T111" s="185">
        <f>S111*H111</f>
        <v>8.3435000000000006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6" t="s">
        <v>139</v>
      </c>
      <c r="AT111" s="186" t="s">
        <v>134</v>
      </c>
      <c r="AU111" s="186" t="s">
        <v>84</v>
      </c>
      <c r="AY111" s="19" t="s">
        <v>132</v>
      </c>
      <c r="BE111" s="187">
        <f>IF(N111="základní",J111,0)</f>
        <v>0</v>
      </c>
      <c r="BF111" s="187">
        <f>IF(N111="snížená",J111,0)</f>
        <v>0</v>
      </c>
      <c r="BG111" s="187">
        <f>IF(N111="zákl. přenesená",J111,0)</f>
        <v>0</v>
      </c>
      <c r="BH111" s="187">
        <f>IF(N111="sníž. přenesená",J111,0)</f>
        <v>0</v>
      </c>
      <c r="BI111" s="187">
        <f>IF(N111="nulová",J111,0)</f>
        <v>0</v>
      </c>
      <c r="BJ111" s="19" t="s">
        <v>82</v>
      </c>
      <c r="BK111" s="187">
        <f>ROUND(I111*H111,2)</f>
        <v>0</v>
      </c>
      <c r="BL111" s="19" t="s">
        <v>139</v>
      </c>
      <c r="BM111" s="186" t="s">
        <v>626</v>
      </c>
    </row>
    <row r="112" spans="1:65" s="2" customFormat="1" ht="29.25">
      <c r="A112" s="36"/>
      <c r="B112" s="37"/>
      <c r="C112" s="38"/>
      <c r="D112" s="188" t="s">
        <v>141</v>
      </c>
      <c r="E112" s="38"/>
      <c r="F112" s="189" t="s">
        <v>175</v>
      </c>
      <c r="G112" s="38"/>
      <c r="H112" s="38"/>
      <c r="I112" s="190"/>
      <c r="J112" s="38"/>
      <c r="K112" s="38"/>
      <c r="L112" s="41"/>
      <c r="M112" s="191"/>
      <c r="N112" s="192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141</v>
      </c>
      <c r="AU112" s="19" t="s">
        <v>84</v>
      </c>
    </row>
    <row r="113" spans="1:65" s="14" customFormat="1" ht="11.25">
      <c r="B113" s="203"/>
      <c r="C113" s="204"/>
      <c r="D113" s="188" t="s">
        <v>142</v>
      </c>
      <c r="E113" s="205" t="s">
        <v>19</v>
      </c>
      <c r="F113" s="206" t="s">
        <v>627</v>
      </c>
      <c r="G113" s="204"/>
      <c r="H113" s="207">
        <v>40.700000000000003</v>
      </c>
      <c r="I113" s="208"/>
      <c r="J113" s="204"/>
      <c r="K113" s="204"/>
      <c r="L113" s="209"/>
      <c r="M113" s="210"/>
      <c r="N113" s="211"/>
      <c r="O113" s="211"/>
      <c r="P113" s="211"/>
      <c r="Q113" s="211"/>
      <c r="R113" s="211"/>
      <c r="S113" s="211"/>
      <c r="T113" s="212"/>
      <c r="AT113" s="213" t="s">
        <v>142</v>
      </c>
      <c r="AU113" s="213" t="s">
        <v>84</v>
      </c>
      <c r="AV113" s="14" t="s">
        <v>84</v>
      </c>
      <c r="AW113" s="14" t="s">
        <v>35</v>
      </c>
      <c r="AX113" s="14" t="s">
        <v>74</v>
      </c>
      <c r="AY113" s="213" t="s">
        <v>132</v>
      </c>
    </row>
    <row r="114" spans="1:65" s="15" customFormat="1" ht="11.25">
      <c r="B114" s="214"/>
      <c r="C114" s="215"/>
      <c r="D114" s="188" t="s">
        <v>142</v>
      </c>
      <c r="E114" s="216" t="s">
        <v>19</v>
      </c>
      <c r="F114" s="217" t="s">
        <v>147</v>
      </c>
      <c r="G114" s="215"/>
      <c r="H114" s="218">
        <v>40.700000000000003</v>
      </c>
      <c r="I114" s="219"/>
      <c r="J114" s="215"/>
      <c r="K114" s="215"/>
      <c r="L114" s="220"/>
      <c r="M114" s="221"/>
      <c r="N114" s="222"/>
      <c r="O114" s="222"/>
      <c r="P114" s="222"/>
      <c r="Q114" s="222"/>
      <c r="R114" s="222"/>
      <c r="S114" s="222"/>
      <c r="T114" s="223"/>
      <c r="AT114" s="224" t="s">
        <v>142</v>
      </c>
      <c r="AU114" s="224" t="s">
        <v>84</v>
      </c>
      <c r="AV114" s="15" t="s">
        <v>139</v>
      </c>
      <c r="AW114" s="15" t="s">
        <v>35</v>
      </c>
      <c r="AX114" s="15" t="s">
        <v>82</v>
      </c>
      <c r="AY114" s="224" t="s">
        <v>132</v>
      </c>
    </row>
    <row r="115" spans="1:65" s="2" customFormat="1" ht="24.2" customHeight="1">
      <c r="A115" s="36"/>
      <c r="B115" s="37"/>
      <c r="C115" s="175" t="s">
        <v>173</v>
      </c>
      <c r="D115" s="175" t="s">
        <v>134</v>
      </c>
      <c r="E115" s="176" t="s">
        <v>182</v>
      </c>
      <c r="F115" s="177" t="s">
        <v>628</v>
      </c>
      <c r="G115" s="178" t="s">
        <v>184</v>
      </c>
      <c r="H115" s="179">
        <v>22.21</v>
      </c>
      <c r="I115" s="180"/>
      <c r="J115" s="181">
        <f>ROUND(I115*H115,2)</f>
        <v>0</v>
      </c>
      <c r="K115" s="177" t="s">
        <v>138</v>
      </c>
      <c r="L115" s="41"/>
      <c r="M115" s="182" t="s">
        <v>19</v>
      </c>
      <c r="N115" s="183" t="s">
        <v>45</v>
      </c>
      <c r="O115" s="66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6" t="s">
        <v>139</v>
      </c>
      <c r="AT115" s="186" t="s">
        <v>134</v>
      </c>
      <c r="AU115" s="186" t="s">
        <v>84</v>
      </c>
      <c r="AY115" s="19" t="s">
        <v>132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9" t="s">
        <v>82</v>
      </c>
      <c r="BK115" s="187">
        <f>ROUND(I115*H115,2)</f>
        <v>0</v>
      </c>
      <c r="BL115" s="19" t="s">
        <v>139</v>
      </c>
      <c r="BM115" s="186" t="s">
        <v>629</v>
      </c>
    </row>
    <row r="116" spans="1:65" s="2" customFormat="1" ht="29.25">
      <c r="A116" s="36"/>
      <c r="B116" s="37"/>
      <c r="C116" s="38"/>
      <c r="D116" s="188" t="s">
        <v>141</v>
      </c>
      <c r="E116" s="38"/>
      <c r="F116" s="189" t="s">
        <v>183</v>
      </c>
      <c r="G116" s="38"/>
      <c r="H116" s="38"/>
      <c r="I116" s="190"/>
      <c r="J116" s="38"/>
      <c r="K116" s="38"/>
      <c r="L116" s="41"/>
      <c r="M116" s="191"/>
      <c r="N116" s="192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141</v>
      </c>
      <c r="AU116" s="19" t="s">
        <v>84</v>
      </c>
    </row>
    <row r="117" spans="1:65" s="13" customFormat="1" ht="11.25">
      <c r="B117" s="193"/>
      <c r="C117" s="194"/>
      <c r="D117" s="188" t="s">
        <v>142</v>
      </c>
      <c r="E117" s="195" t="s">
        <v>19</v>
      </c>
      <c r="F117" s="196" t="s">
        <v>186</v>
      </c>
      <c r="G117" s="194"/>
      <c r="H117" s="195" t="s">
        <v>19</v>
      </c>
      <c r="I117" s="197"/>
      <c r="J117" s="194"/>
      <c r="K117" s="194"/>
      <c r="L117" s="198"/>
      <c r="M117" s="199"/>
      <c r="N117" s="200"/>
      <c r="O117" s="200"/>
      <c r="P117" s="200"/>
      <c r="Q117" s="200"/>
      <c r="R117" s="200"/>
      <c r="S117" s="200"/>
      <c r="T117" s="201"/>
      <c r="AT117" s="202" t="s">
        <v>142</v>
      </c>
      <c r="AU117" s="202" t="s">
        <v>84</v>
      </c>
      <c r="AV117" s="13" t="s">
        <v>82</v>
      </c>
      <c r="AW117" s="13" t="s">
        <v>35</v>
      </c>
      <c r="AX117" s="13" t="s">
        <v>74</v>
      </c>
      <c r="AY117" s="202" t="s">
        <v>132</v>
      </c>
    </row>
    <row r="118" spans="1:65" s="14" customFormat="1" ht="11.25">
      <c r="B118" s="203"/>
      <c r="C118" s="204"/>
      <c r="D118" s="188" t="s">
        <v>142</v>
      </c>
      <c r="E118" s="205" t="s">
        <v>19</v>
      </c>
      <c r="F118" s="206" t="s">
        <v>630</v>
      </c>
      <c r="G118" s="204"/>
      <c r="H118" s="207">
        <v>22.21</v>
      </c>
      <c r="I118" s="208"/>
      <c r="J118" s="204"/>
      <c r="K118" s="204"/>
      <c r="L118" s="209"/>
      <c r="M118" s="210"/>
      <c r="N118" s="211"/>
      <c r="O118" s="211"/>
      <c r="P118" s="211"/>
      <c r="Q118" s="211"/>
      <c r="R118" s="211"/>
      <c r="S118" s="211"/>
      <c r="T118" s="212"/>
      <c r="AT118" s="213" t="s">
        <v>142</v>
      </c>
      <c r="AU118" s="213" t="s">
        <v>84</v>
      </c>
      <c r="AV118" s="14" t="s">
        <v>84</v>
      </c>
      <c r="AW118" s="14" t="s">
        <v>35</v>
      </c>
      <c r="AX118" s="14" t="s">
        <v>74</v>
      </c>
      <c r="AY118" s="213" t="s">
        <v>132</v>
      </c>
    </row>
    <row r="119" spans="1:65" s="15" customFormat="1" ht="11.25">
      <c r="B119" s="214"/>
      <c r="C119" s="215"/>
      <c r="D119" s="188" t="s">
        <v>142</v>
      </c>
      <c r="E119" s="216" t="s">
        <v>19</v>
      </c>
      <c r="F119" s="217" t="s">
        <v>147</v>
      </c>
      <c r="G119" s="215"/>
      <c r="H119" s="218">
        <v>22.21</v>
      </c>
      <c r="I119" s="219"/>
      <c r="J119" s="215"/>
      <c r="K119" s="215"/>
      <c r="L119" s="220"/>
      <c r="M119" s="221"/>
      <c r="N119" s="222"/>
      <c r="O119" s="222"/>
      <c r="P119" s="222"/>
      <c r="Q119" s="222"/>
      <c r="R119" s="222"/>
      <c r="S119" s="222"/>
      <c r="T119" s="223"/>
      <c r="AT119" s="224" t="s">
        <v>142</v>
      </c>
      <c r="AU119" s="224" t="s">
        <v>84</v>
      </c>
      <c r="AV119" s="15" t="s">
        <v>139</v>
      </c>
      <c r="AW119" s="15" t="s">
        <v>35</v>
      </c>
      <c r="AX119" s="15" t="s">
        <v>82</v>
      </c>
      <c r="AY119" s="224" t="s">
        <v>132</v>
      </c>
    </row>
    <row r="120" spans="1:65" s="2" customFormat="1" ht="24.2" customHeight="1">
      <c r="A120" s="36"/>
      <c r="B120" s="37"/>
      <c r="C120" s="175" t="s">
        <v>181</v>
      </c>
      <c r="D120" s="175" t="s">
        <v>134</v>
      </c>
      <c r="E120" s="176" t="s">
        <v>199</v>
      </c>
      <c r="F120" s="177" t="s">
        <v>631</v>
      </c>
      <c r="G120" s="178" t="s">
        <v>184</v>
      </c>
      <c r="H120" s="179">
        <v>4.8209999999999997</v>
      </c>
      <c r="I120" s="180"/>
      <c r="J120" s="181">
        <f>ROUND(I120*H120,2)</f>
        <v>0</v>
      </c>
      <c r="K120" s="177" t="s">
        <v>138</v>
      </c>
      <c r="L120" s="41"/>
      <c r="M120" s="182" t="s">
        <v>19</v>
      </c>
      <c r="N120" s="183" t="s">
        <v>45</v>
      </c>
      <c r="O120" s="66"/>
      <c r="P120" s="184">
        <f>O120*H120</f>
        <v>0</v>
      </c>
      <c r="Q120" s="184">
        <v>0</v>
      </c>
      <c r="R120" s="184">
        <f>Q120*H120</f>
        <v>0</v>
      </c>
      <c r="S120" s="184">
        <v>0</v>
      </c>
      <c r="T120" s="185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6" t="s">
        <v>139</v>
      </c>
      <c r="AT120" s="186" t="s">
        <v>134</v>
      </c>
      <c r="AU120" s="186" t="s">
        <v>84</v>
      </c>
      <c r="AY120" s="19" t="s">
        <v>132</v>
      </c>
      <c r="BE120" s="187">
        <f>IF(N120="základní",J120,0)</f>
        <v>0</v>
      </c>
      <c r="BF120" s="187">
        <f>IF(N120="snížená",J120,0)</f>
        <v>0</v>
      </c>
      <c r="BG120" s="187">
        <f>IF(N120="zákl. přenesená",J120,0)</f>
        <v>0</v>
      </c>
      <c r="BH120" s="187">
        <f>IF(N120="sníž. přenesená",J120,0)</f>
        <v>0</v>
      </c>
      <c r="BI120" s="187">
        <f>IF(N120="nulová",J120,0)</f>
        <v>0</v>
      </c>
      <c r="BJ120" s="19" t="s">
        <v>82</v>
      </c>
      <c r="BK120" s="187">
        <f>ROUND(I120*H120,2)</f>
        <v>0</v>
      </c>
      <c r="BL120" s="19" t="s">
        <v>139</v>
      </c>
      <c r="BM120" s="186" t="s">
        <v>632</v>
      </c>
    </row>
    <row r="121" spans="1:65" s="2" customFormat="1" ht="39">
      <c r="A121" s="36"/>
      <c r="B121" s="37"/>
      <c r="C121" s="38"/>
      <c r="D121" s="188" t="s">
        <v>141</v>
      </c>
      <c r="E121" s="38"/>
      <c r="F121" s="189" t="s">
        <v>200</v>
      </c>
      <c r="G121" s="38"/>
      <c r="H121" s="38"/>
      <c r="I121" s="190"/>
      <c r="J121" s="38"/>
      <c r="K121" s="38"/>
      <c r="L121" s="41"/>
      <c r="M121" s="191"/>
      <c r="N121" s="192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141</v>
      </c>
      <c r="AU121" s="19" t="s">
        <v>84</v>
      </c>
    </row>
    <row r="122" spans="1:65" s="2" customFormat="1" ht="24.2" customHeight="1">
      <c r="A122" s="36"/>
      <c r="B122" s="37"/>
      <c r="C122" s="175" t="s">
        <v>198</v>
      </c>
      <c r="D122" s="175" t="s">
        <v>134</v>
      </c>
      <c r="E122" s="176" t="s">
        <v>203</v>
      </c>
      <c r="F122" s="177" t="s">
        <v>633</v>
      </c>
      <c r="G122" s="178" t="s">
        <v>184</v>
      </c>
      <c r="H122" s="179">
        <v>1.792</v>
      </c>
      <c r="I122" s="180"/>
      <c r="J122" s="181">
        <f>ROUND(I122*H122,2)</f>
        <v>0</v>
      </c>
      <c r="K122" s="177" t="s">
        <v>138</v>
      </c>
      <c r="L122" s="41"/>
      <c r="M122" s="182" t="s">
        <v>19</v>
      </c>
      <c r="N122" s="183" t="s">
        <v>45</v>
      </c>
      <c r="O122" s="66"/>
      <c r="P122" s="184">
        <f>O122*H122</f>
        <v>0</v>
      </c>
      <c r="Q122" s="184">
        <v>0</v>
      </c>
      <c r="R122" s="184">
        <f>Q122*H122</f>
        <v>0</v>
      </c>
      <c r="S122" s="184">
        <v>0</v>
      </c>
      <c r="T122" s="185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6" t="s">
        <v>139</v>
      </c>
      <c r="AT122" s="186" t="s">
        <v>134</v>
      </c>
      <c r="AU122" s="186" t="s">
        <v>84</v>
      </c>
      <c r="AY122" s="19" t="s">
        <v>132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19" t="s">
        <v>82</v>
      </c>
      <c r="BK122" s="187">
        <f>ROUND(I122*H122,2)</f>
        <v>0</v>
      </c>
      <c r="BL122" s="19" t="s">
        <v>139</v>
      </c>
      <c r="BM122" s="186" t="s">
        <v>634</v>
      </c>
    </row>
    <row r="123" spans="1:65" s="2" customFormat="1" ht="29.25">
      <c r="A123" s="36"/>
      <c r="B123" s="37"/>
      <c r="C123" s="38"/>
      <c r="D123" s="188" t="s">
        <v>141</v>
      </c>
      <c r="E123" s="38"/>
      <c r="F123" s="189" t="s">
        <v>204</v>
      </c>
      <c r="G123" s="38"/>
      <c r="H123" s="38"/>
      <c r="I123" s="190"/>
      <c r="J123" s="38"/>
      <c r="K123" s="38"/>
      <c r="L123" s="41"/>
      <c r="M123" s="191"/>
      <c r="N123" s="192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141</v>
      </c>
      <c r="AU123" s="19" t="s">
        <v>84</v>
      </c>
    </row>
    <row r="124" spans="1:65" s="13" customFormat="1" ht="11.25">
      <c r="B124" s="193"/>
      <c r="C124" s="194"/>
      <c r="D124" s="188" t="s">
        <v>142</v>
      </c>
      <c r="E124" s="195" t="s">
        <v>19</v>
      </c>
      <c r="F124" s="196" t="s">
        <v>208</v>
      </c>
      <c r="G124" s="194"/>
      <c r="H124" s="195" t="s">
        <v>19</v>
      </c>
      <c r="I124" s="197"/>
      <c r="J124" s="194"/>
      <c r="K124" s="194"/>
      <c r="L124" s="198"/>
      <c r="M124" s="199"/>
      <c r="N124" s="200"/>
      <c r="O124" s="200"/>
      <c r="P124" s="200"/>
      <c r="Q124" s="200"/>
      <c r="R124" s="200"/>
      <c r="S124" s="200"/>
      <c r="T124" s="201"/>
      <c r="AT124" s="202" t="s">
        <v>142</v>
      </c>
      <c r="AU124" s="202" t="s">
        <v>84</v>
      </c>
      <c r="AV124" s="13" t="s">
        <v>82</v>
      </c>
      <c r="AW124" s="13" t="s">
        <v>35</v>
      </c>
      <c r="AX124" s="13" t="s">
        <v>74</v>
      </c>
      <c r="AY124" s="202" t="s">
        <v>132</v>
      </c>
    </row>
    <row r="125" spans="1:65" s="14" customFormat="1" ht="11.25">
      <c r="B125" s="203"/>
      <c r="C125" s="204"/>
      <c r="D125" s="188" t="s">
        <v>142</v>
      </c>
      <c r="E125" s="205" t="s">
        <v>19</v>
      </c>
      <c r="F125" s="206" t="s">
        <v>635</v>
      </c>
      <c r="G125" s="204"/>
      <c r="H125" s="207">
        <v>1.0720000000000001</v>
      </c>
      <c r="I125" s="208"/>
      <c r="J125" s="204"/>
      <c r="K125" s="204"/>
      <c r="L125" s="209"/>
      <c r="M125" s="210"/>
      <c r="N125" s="211"/>
      <c r="O125" s="211"/>
      <c r="P125" s="211"/>
      <c r="Q125" s="211"/>
      <c r="R125" s="211"/>
      <c r="S125" s="211"/>
      <c r="T125" s="212"/>
      <c r="AT125" s="213" t="s">
        <v>142</v>
      </c>
      <c r="AU125" s="213" t="s">
        <v>84</v>
      </c>
      <c r="AV125" s="14" t="s">
        <v>84</v>
      </c>
      <c r="AW125" s="14" t="s">
        <v>35</v>
      </c>
      <c r="AX125" s="14" t="s">
        <v>74</v>
      </c>
      <c r="AY125" s="213" t="s">
        <v>132</v>
      </c>
    </row>
    <row r="126" spans="1:65" s="13" customFormat="1" ht="11.25">
      <c r="B126" s="193"/>
      <c r="C126" s="194"/>
      <c r="D126" s="188" t="s">
        <v>142</v>
      </c>
      <c r="E126" s="195" t="s">
        <v>19</v>
      </c>
      <c r="F126" s="196" t="s">
        <v>210</v>
      </c>
      <c r="G126" s="194"/>
      <c r="H126" s="195" t="s">
        <v>19</v>
      </c>
      <c r="I126" s="197"/>
      <c r="J126" s="194"/>
      <c r="K126" s="194"/>
      <c r="L126" s="198"/>
      <c r="M126" s="199"/>
      <c r="N126" s="200"/>
      <c r="O126" s="200"/>
      <c r="P126" s="200"/>
      <c r="Q126" s="200"/>
      <c r="R126" s="200"/>
      <c r="S126" s="200"/>
      <c r="T126" s="201"/>
      <c r="AT126" s="202" t="s">
        <v>142</v>
      </c>
      <c r="AU126" s="202" t="s">
        <v>84</v>
      </c>
      <c r="AV126" s="13" t="s">
        <v>82</v>
      </c>
      <c r="AW126" s="13" t="s">
        <v>35</v>
      </c>
      <c r="AX126" s="13" t="s">
        <v>74</v>
      </c>
      <c r="AY126" s="202" t="s">
        <v>132</v>
      </c>
    </row>
    <row r="127" spans="1:65" s="14" customFormat="1" ht="11.25">
      <c r="B127" s="203"/>
      <c r="C127" s="204"/>
      <c r="D127" s="188" t="s">
        <v>142</v>
      </c>
      <c r="E127" s="205" t="s">
        <v>19</v>
      </c>
      <c r="F127" s="206" t="s">
        <v>211</v>
      </c>
      <c r="G127" s="204"/>
      <c r="H127" s="207">
        <v>0.72</v>
      </c>
      <c r="I127" s="208"/>
      <c r="J127" s="204"/>
      <c r="K127" s="204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142</v>
      </c>
      <c r="AU127" s="213" t="s">
        <v>84</v>
      </c>
      <c r="AV127" s="14" t="s">
        <v>84</v>
      </c>
      <c r="AW127" s="14" t="s">
        <v>35</v>
      </c>
      <c r="AX127" s="14" t="s">
        <v>74</v>
      </c>
      <c r="AY127" s="213" t="s">
        <v>132</v>
      </c>
    </row>
    <row r="128" spans="1:65" s="15" customFormat="1" ht="11.25">
      <c r="B128" s="214"/>
      <c r="C128" s="215"/>
      <c r="D128" s="188" t="s">
        <v>142</v>
      </c>
      <c r="E128" s="216" t="s">
        <v>19</v>
      </c>
      <c r="F128" s="217" t="s">
        <v>147</v>
      </c>
      <c r="G128" s="215"/>
      <c r="H128" s="218">
        <v>1.792</v>
      </c>
      <c r="I128" s="219"/>
      <c r="J128" s="215"/>
      <c r="K128" s="215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142</v>
      </c>
      <c r="AU128" s="224" t="s">
        <v>84</v>
      </c>
      <c r="AV128" s="15" t="s">
        <v>139</v>
      </c>
      <c r="AW128" s="15" t="s">
        <v>35</v>
      </c>
      <c r="AX128" s="15" t="s">
        <v>82</v>
      </c>
      <c r="AY128" s="224" t="s">
        <v>132</v>
      </c>
    </row>
    <row r="129" spans="1:65" s="2" customFormat="1" ht="24.2" customHeight="1">
      <c r="A129" s="36"/>
      <c r="B129" s="37"/>
      <c r="C129" s="175" t="s">
        <v>202</v>
      </c>
      <c r="D129" s="175" t="s">
        <v>134</v>
      </c>
      <c r="E129" s="176" t="s">
        <v>213</v>
      </c>
      <c r="F129" s="177" t="s">
        <v>636</v>
      </c>
      <c r="G129" s="178" t="s">
        <v>184</v>
      </c>
      <c r="H129" s="179">
        <v>0.17899999999999999</v>
      </c>
      <c r="I129" s="180"/>
      <c r="J129" s="181">
        <f>ROUND(I129*H129,2)</f>
        <v>0</v>
      </c>
      <c r="K129" s="177" t="s">
        <v>138</v>
      </c>
      <c r="L129" s="41"/>
      <c r="M129" s="182" t="s">
        <v>19</v>
      </c>
      <c r="N129" s="183" t="s">
        <v>45</v>
      </c>
      <c r="O129" s="66"/>
      <c r="P129" s="184">
        <f>O129*H129</f>
        <v>0</v>
      </c>
      <c r="Q129" s="184">
        <v>0</v>
      </c>
      <c r="R129" s="184">
        <f>Q129*H129</f>
        <v>0</v>
      </c>
      <c r="S129" s="184">
        <v>0</v>
      </c>
      <c r="T129" s="185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6" t="s">
        <v>139</v>
      </c>
      <c r="AT129" s="186" t="s">
        <v>134</v>
      </c>
      <c r="AU129" s="186" t="s">
        <v>84</v>
      </c>
      <c r="AY129" s="19" t="s">
        <v>132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19" t="s">
        <v>82</v>
      </c>
      <c r="BK129" s="187">
        <f>ROUND(I129*H129,2)</f>
        <v>0</v>
      </c>
      <c r="BL129" s="19" t="s">
        <v>139</v>
      </c>
      <c r="BM129" s="186" t="s">
        <v>637</v>
      </c>
    </row>
    <row r="130" spans="1:65" s="2" customFormat="1" ht="29.25">
      <c r="A130" s="36"/>
      <c r="B130" s="37"/>
      <c r="C130" s="38"/>
      <c r="D130" s="188" t="s">
        <v>141</v>
      </c>
      <c r="E130" s="38"/>
      <c r="F130" s="189" t="s">
        <v>214</v>
      </c>
      <c r="G130" s="38"/>
      <c r="H130" s="38"/>
      <c r="I130" s="190"/>
      <c r="J130" s="38"/>
      <c r="K130" s="38"/>
      <c r="L130" s="41"/>
      <c r="M130" s="191"/>
      <c r="N130" s="192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141</v>
      </c>
      <c r="AU130" s="19" t="s">
        <v>84</v>
      </c>
    </row>
    <row r="131" spans="1:65" s="2" customFormat="1" ht="21.75" customHeight="1">
      <c r="A131" s="36"/>
      <c r="B131" s="37"/>
      <c r="C131" s="175" t="s">
        <v>212</v>
      </c>
      <c r="D131" s="175" t="s">
        <v>134</v>
      </c>
      <c r="E131" s="176" t="s">
        <v>217</v>
      </c>
      <c r="F131" s="177" t="s">
        <v>638</v>
      </c>
      <c r="G131" s="178" t="s">
        <v>184</v>
      </c>
      <c r="H131" s="179">
        <v>1.25</v>
      </c>
      <c r="I131" s="180"/>
      <c r="J131" s="181">
        <f>ROUND(I131*H131,2)</f>
        <v>0</v>
      </c>
      <c r="K131" s="177" t="s">
        <v>138</v>
      </c>
      <c r="L131" s="41"/>
      <c r="M131" s="182" t="s">
        <v>19</v>
      </c>
      <c r="N131" s="183" t="s">
        <v>45</v>
      </c>
      <c r="O131" s="66"/>
      <c r="P131" s="184">
        <f>O131*H131</f>
        <v>0</v>
      </c>
      <c r="Q131" s="184">
        <v>0</v>
      </c>
      <c r="R131" s="184">
        <f>Q131*H131</f>
        <v>0</v>
      </c>
      <c r="S131" s="184">
        <v>0</v>
      </c>
      <c r="T131" s="185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86" t="s">
        <v>139</v>
      </c>
      <c r="AT131" s="186" t="s">
        <v>134</v>
      </c>
      <c r="AU131" s="186" t="s">
        <v>84</v>
      </c>
      <c r="AY131" s="19" t="s">
        <v>132</v>
      </c>
      <c r="BE131" s="187">
        <f>IF(N131="základní",J131,0)</f>
        <v>0</v>
      </c>
      <c r="BF131" s="187">
        <f>IF(N131="snížená",J131,0)</f>
        <v>0</v>
      </c>
      <c r="BG131" s="187">
        <f>IF(N131="zákl. přenesená",J131,0)</f>
        <v>0</v>
      </c>
      <c r="BH131" s="187">
        <f>IF(N131="sníž. přenesená",J131,0)</f>
        <v>0</v>
      </c>
      <c r="BI131" s="187">
        <f>IF(N131="nulová",J131,0)</f>
        <v>0</v>
      </c>
      <c r="BJ131" s="19" t="s">
        <v>82</v>
      </c>
      <c r="BK131" s="187">
        <f>ROUND(I131*H131,2)</f>
        <v>0</v>
      </c>
      <c r="BL131" s="19" t="s">
        <v>139</v>
      </c>
      <c r="BM131" s="186" t="s">
        <v>639</v>
      </c>
    </row>
    <row r="132" spans="1:65" s="2" customFormat="1" ht="19.5">
      <c r="A132" s="36"/>
      <c r="B132" s="37"/>
      <c r="C132" s="38"/>
      <c r="D132" s="188" t="s">
        <v>141</v>
      </c>
      <c r="E132" s="38"/>
      <c r="F132" s="189" t="s">
        <v>218</v>
      </c>
      <c r="G132" s="38"/>
      <c r="H132" s="38"/>
      <c r="I132" s="190"/>
      <c r="J132" s="38"/>
      <c r="K132" s="38"/>
      <c r="L132" s="41"/>
      <c r="M132" s="191"/>
      <c r="N132" s="192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141</v>
      </c>
      <c r="AU132" s="19" t="s">
        <v>84</v>
      </c>
    </row>
    <row r="133" spans="1:65" s="13" customFormat="1" ht="11.25">
      <c r="B133" s="193"/>
      <c r="C133" s="194"/>
      <c r="D133" s="188" t="s">
        <v>142</v>
      </c>
      <c r="E133" s="195" t="s">
        <v>19</v>
      </c>
      <c r="F133" s="196" t="s">
        <v>220</v>
      </c>
      <c r="G133" s="194"/>
      <c r="H133" s="195" t="s">
        <v>19</v>
      </c>
      <c r="I133" s="197"/>
      <c r="J133" s="194"/>
      <c r="K133" s="194"/>
      <c r="L133" s="198"/>
      <c r="M133" s="199"/>
      <c r="N133" s="200"/>
      <c r="O133" s="200"/>
      <c r="P133" s="200"/>
      <c r="Q133" s="200"/>
      <c r="R133" s="200"/>
      <c r="S133" s="200"/>
      <c r="T133" s="201"/>
      <c r="AT133" s="202" t="s">
        <v>142</v>
      </c>
      <c r="AU133" s="202" t="s">
        <v>84</v>
      </c>
      <c r="AV133" s="13" t="s">
        <v>82</v>
      </c>
      <c r="AW133" s="13" t="s">
        <v>35</v>
      </c>
      <c r="AX133" s="13" t="s">
        <v>74</v>
      </c>
      <c r="AY133" s="202" t="s">
        <v>132</v>
      </c>
    </row>
    <row r="134" spans="1:65" s="14" customFormat="1" ht="11.25">
      <c r="B134" s="203"/>
      <c r="C134" s="204"/>
      <c r="D134" s="188" t="s">
        <v>142</v>
      </c>
      <c r="E134" s="205" t="s">
        <v>19</v>
      </c>
      <c r="F134" s="206" t="s">
        <v>221</v>
      </c>
      <c r="G134" s="204"/>
      <c r="H134" s="207">
        <v>1.2</v>
      </c>
      <c r="I134" s="208"/>
      <c r="J134" s="204"/>
      <c r="K134" s="204"/>
      <c r="L134" s="209"/>
      <c r="M134" s="210"/>
      <c r="N134" s="211"/>
      <c r="O134" s="211"/>
      <c r="P134" s="211"/>
      <c r="Q134" s="211"/>
      <c r="R134" s="211"/>
      <c r="S134" s="211"/>
      <c r="T134" s="212"/>
      <c r="AT134" s="213" t="s">
        <v>142</v>
      </c>
      <c r="AU134" s="213" t="s">
        <v>84</v>
      </c>
      <c r="AV134" s="14" t="s">
        <v>84</v>
      </c>
      <c r="AW134" s="14" t="s">
        <v>35</v>
      </c>
      <c r="AX134" s="14" t="s">
        <v>74</v>
      </c>
      <c r="AY134" s="213" t="s">
        <v>132</v>
      </c>
    </row>
    <row r="135" spans="1:65" s="13" customFormat="1" ht="11.25">
      <c r="B135" s="193"/>
      <c r="C135" s="194"/>
      <c r="D135" s="188" t="s">
        <v>142</v>
      </c>
      <c r="E135" s="195" t="s">
        <v>19</v>
      </c>
      <c r="F135" s="196" t="s">
        <v>640</v>
      </c>
      <c r="G135" s="194"/>
      <c r="H135" s="195" t="s">
        <v>19</v>
      </c>
      <c r="I135" s="197"/>
      <c r="J135" s="194"/>
      <c r="K135" s="194"/>
      <c r="L135" s="198"/>
      <c r="M135" s="199"/>
      <c r="N135" s="200"/>
      <c r="O135" s="200"/>
      <c r="P135" s="200"/>
      <c r="Q135" s="200"/>
      <c r="R135" s="200"/>
      <c r="S135" s="200"/>
      <c r="T135" s="201"/>
      <c r="AT135" s="202" t="s">
        <v>142</v>
      </c>
      <c r="AU135" s="202" t="s">
        <v>84</v>
      </c>
      <c r="AV135" s="13" t="s">
        <v>82</v>
      </c>
      <c r="AW135" s="13" t="s">
        <v>35</v>
      </c>
      <c r="AX135" s="13" t="s">
        <v>74</v>
      </c>
      <c r="AY135" s="202" t="s">
        <v>132</v>
      </c>
    </row>
    <row r="136" spans="1:65" s="14" customFormat="1" ht="11.25">
      <c r="B136" s="203"/>
      <c r="C136" s="204"/>
      <c r="D136" s="188" t="s">
        <v>142</v>
      </c>
      <c r="E136" s="205" t="s">
        <v>19</v>
      </c>
      <c r="F136" s="206" t="s">
        <v>641</v>
      </c>
      <c r="G136" s="204"/>
      <c r="H136" s="207">
        <v>0.05</v>
      </c>
      <c r="I136" s="208"/>
      <c r="J136" s="204"/>
      <c r="K136" s="204"/>
      <c r="L136" s="209"/>
      <c r="M136" s="210"/>
      <c r="N136" s="211"/>
      <c r="O136" s="211"/>
      <c r="P136" s="211"/>
      <c r="Q136" s="211"/>
      <c r="R136" s="211"/>
      <c r="S136" s="211"/>
      <c r="T136" s="212"/>
      <c r="AT136" s="213" t="s">
        <v>142</v>
      </c>
      <c r="AU136" s="213" t="s">
        <v>84</v>
      </c>
      <c r="AV136" s="14" t="s">
        <v>84</v>
      </c>
      <c r="AW136" s="14" t="s">
        <v>35</v>
      </c>
      <c r="AX136" s="14" t="s">
        <v>74</v>
      </c>
      <c r="AY136" s="213" t="s">
        <v>132</v>
      </c>
    </row>
    <row r="137" spans="1:65" s="15" customFormat="1" ht="11.25">
      <c r="B137" s="214"/>
      <c r="C137" s="215"/>
      <c r="D137" s="188" t="s">
        <v>142</v>
      </c>
      <c r="E137" s="216" t="s">
        <v>19</v>
      </c>
      <c r="F137" s="217" t="s">
        <v>147</v>
      </c>
      <c r="G137" s="215"/>
      <c r="H137" s="218">
        <v>1.25</v>
      </c>
      <c r="I137" s="219"/>
      <c r="J137" s="215"/>
      <c r="K137" s="215"/>
      <c r="L137" s="220"/>
      <c r="M137" s="221"/>
      <c r="N137" s="222"/>
      <c r="O137" s="222"/>
      <c r="P137" s="222"/>
      <c r="Q137" s="222"/>
      <c r="R137" s="222"/>
      <c r="S137" s="222"/>
      <c r="T137" s="223"/>
      <c r="AT137" s="224" t="s">
        <v>142</v>
      </c>
      <c r="AU137" s="224" t="s">
        <v>84</v>
      </c>
      <c r="AV137" s="15" t="s">
        <v>139</v>
      </c>
      <c r="AW137" s="15" t="s">
        <v>35</v>
      </c>
      <c r="AX137" s="15" t="s">
        <v>82</v>
      </c>
      <c r="AY137" s="224" t="s">
        <v>132</v>
      </c>
    </row>
    <row r="138" spans="1:65" s="2" customFormat="1" ht="21.75" customHeight="1">
      <c r="A138" s="36"/>
      <c r="B138" s="37"/>
      <c r="C138" s="175" t="s">
        <v>216</v>
      </c>
      <c r="D138" s="175" t="s">
        <v>134</v>
      </c>
      <c r="E138" s="176" t="s">
        <v>223</v>
      </c>
      <c r="F138" s="177" t="s">
        <v>642</v>
      </c>
      <c r="G138" s="178" t="s">
        <v>184</v>
      </c>
      <c r="H138" s="179">
        <v>0.125</v>
      </c>
      <c r="I138" s="180"/>
      <c r="J138" s="181">
        <f>ROUND(I138*H138,2)</f>
        <v>0</v>
      </c>
      <c r="K138" s="177" t="s">
        <v>138</v>
      </c>
      <c r="L138" s="41"/>
      <c r="M138" s="182" t="s">
        <v>19</v>
      </c>
      <c r="N138" s="183" t="s">
        <v>45</v>
      </c>
      <c r="O138" s="66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6" t="s">
        <v>139</v>
      </c>
      <c r="AT138" s="186" t="s">
        <v>134</v>
      </c>
      <c r="AU138" s="186" t="s">
        <v>84</v>
      </c>
      <c r="AY138" s="19" t="s">
        <v>132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9" t="s">
        <v>82</v>
      </c>
      <c r="BK138" s="187">
        <f>ROUND(I138*H138,2)</f>
        <v>0</v>
      </c>
      <c r="BL138" s="19" t="s">
        <v>139</v>
      </c>
      <c r="BM138" s="186" t="s">
        <v>643</v>
      </c>
    </row>
    <row r="139" spans="1:65" s="2" customFormat="1" ht="29.25">
      <c r="A139" s="36"/>
      <c r="B139" s="37"/>
      <c r="C139" s="38"/>
      <c r="D139" s="188" t="s">
        <v>141</v>
      </c>
      <c r="E139" s="38"/>
      <c r="F139" s="189" t="s">
        <v>224</v>
      </c>
      <c r="G139" s="38"/>
      <c r="H139" s="38"/>
      <c r="I139" s="190"/>
      <c r="J139" s="38"/>
      <c r="K139" s="38"/>
      <c r="L139" s="41"/>
      <c r="M139" s="191"/>
      <c r="N139" s="192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141</v>
      </c>
      <c r="AU139" s="19" t="s">
        <v>84</v>
      </c>
    </row>
    <row r="140" spans="1:65" s="2" customFormat="1" ht="24.2" customHeight="1">
      <c r="A140" s="36"/>
      <c r="B140" s="37"/>
      <c r="C140" s="175" t="s">
        <v>222</v>
      </c>
      <c r="D140" s="175" t="s">
        <v>134</v>
      </c>
      <c r="E140" s="176" t="s">
        <v>227</v>
      </c>
      <c r="F140" s="177" t="s">
        <v>644</v>
      </c>
      <c r="G140" s="178" t="s">
        <v>184</v>
      </c>
      <c r="H140" s="179">
        <v>1.2</v>
      </c>
      <c r="I140" s="180"/>
      <c r="J140" s="181">
        <f>ROUND(I140*H140,2)</f>
        <v>0</v>
      </c>
      <c r="K140" s="177" t="s">
        <v>138</v>
      </c>
      <c r="L140" s="41"/>
      <c r="M140" s="182" t="s">
        <v>19</v>
      </c>
      <c r="N140" s="183" t="s">
        <v>45</v>
      </c>
      <c r="O140" s="66"/>
      <c r="P140" s="184">
        <f>O140*H140</f>
        <v>0</v>
      </c>
      <c r="Q140" s="184">
        <v>0</v>
      </c>
      <c r="R140" s="184">
        <f>Q140*H140</f>
        <v>0</v>
      </c>
      <c r="S140" s="184">
        <v>0</v>
      </c>
      <c r="T140" s="185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86" t="s">
        <v>139</v>
      </c>
      <c r="AT140" s="186" t="s">
        <v>134</v>
      </c>
      <c r="AU140" s="186" t="s">
        <v>84</v>
      </c>
      <c r="AY140" s="19" t="s">
        <v>132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19" t="s">
        <v>82</v>
      </c>
      <c r="BK140" s="187">
        <f>ROUND(I140*H140,2)</f>
        <v>0</v>
      </c>
      <c r="BL140" s="19" t="s">
        <v>139</v>
      </c>
      <c r="BM140" s="186" t="s">
        <v>645</v>
      </c>
    </row>
    <row r="141" spans="1:65" s="2" customFormat="1" ht="29.25">
      <c r="A141" s="36"/>
      <c r="B141" s="37"/>
      <c r="C141" s="38"/>
      <c r="D141" s="188" t="s">
        <v>141</v>
      </c>
      <c r="E141" s="38"/>
      <c r="F141" s="189" t="s">
        <v>228</v>
      </c>
      <c r="G141" s="38"/>
      <c r="H141" s="38"/>
      <c r="I141" s="190"/>
      <c r="J141" s="38"/>
      <c r="K141" s="38"/>
      <c r="L141" s="41"/>
      <c r="M141" s="191"/>
      <c r="N141" s="192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141</v>
      </c>
      <c r="AU141" s="19" t="s">
        <v>84</v>
      </c>
    </row>
    <row r="142" spans="1:65" s="13" customFormat="1" ht="11.25">
      <c r="B142" s="193"/>
      <c r="C142" s="194"/>
      <c r="D142" s="188" t="s">
        <v>142</v>
      </c>
      <c r="E142" s="195" t="s">
        <v>19</v>
      </c>
      <c r="F142" s="196" t="s">
        <v>220</v>
      </c>
      <c r="G142" s="194"/>
      <c r="H142" s="195" t="s">
        <v>19</v>
      </c>
      <c r="I142" s="197"/>
      <c r="J142" s="194"/>
      <c r="K142" s="194"/>
      <c r="L142" s="198"/>
      <c r="M142" s="199"/>
      <c r="N142" s="200"/>
      <c r="O142" s="200"/>
      <c r="P142" s="200"/>
      <c r="Q142" s="200"/>
      <c r="R142" s="200"/>
      <c r="S142" s="200"/>
      <c r="T142" s="201"/>
      <c r="AT142" s="202" t="s">
        <v>142</v>
      </c>
      <c r="AU142" s="202" t="s">
        <v>84</v>
      </c>
      <c r="AV142" s="13" t="s">
        <v>82</v>
      </c>
      <c r="AW142" s="13" t="s">
        <v>35</v>
      </c>
      <c r="AX142" s="13" t="s">
        <v>74</v>
      </c>
      <c r="AY142" s="202" t="s">
        <v>132</v>
      </c>
    </row>
    <row r="143" spans="1:65" s="14" customFormat="1" ht="11.25">
      <c r="B143" s="203"/>
      <c r="C143" s="204"/>
      <c r="D143" s="188" t="s">
        <v>142</v>
      </c>
      <c r="E143" s="205" t="s">
        <v>19</v>
      </c>
      <c r="F143" s="206" t="s">
        <v>221</v>
      </c>
      <c r="G143" s="204"/>
      <c r="H143" s="207">
        <v>1.2</v>
      </c>
      <c r="I143" s="208"/>
      <c r="J143" s="204"/>
      <c r="K143" s="204"/>
      <c r="L143" s="209"/>
      <c r="M143" s="210"/>
      <c r="N143" s="211"/>
      <c r="O143" s="211"/>
      <c r="P143" s="211"/>
      <c r="Q143" s="211"/>
      <c r="R143" s="211"/>
      <c r="S143" s="211"/>
      <c r="T143" s="212"/>
      <c r="AT143" s="213" t="s">
        <v>142</v>
      </c>
      <c r="AU143" s="213" t="s">
        <v>84</v>
      </c>
      <c r="AV143" s="14" t="s">
        <v>84</v>
      </c>
      <c r="AW143" s="14" t="s">
        <v>35</v>
      </c>
      <c r="AX143" s="14" t="s">
        <v>74</v>
      </c>
      <c r="AY143" s="213" t="s">
        <v>132</v>
      </c>
    </row>
    <row r="144" spans="1:65" s="15" customFormat="1" ht="11.25">
      <c r="B144" s="214"/>
      <c r="C144" s="215"/>
      <c r="D144" s="188" t="s">
        <v>142</v>
      </c>
      <c r="E144" s="216" t="s">
        <v>19</v>
      </c>
      <c r="F144" s="217" t="s">
        <v>147</v>
      </c>
      <c r="G144" s="215"/>
      <c r="H144" s="218">
        <v>1.2</v>
      </c>
      <c r="I144" s="219"/>
      <c r="J144" s="215"/>
      <c r="K144" s="215"/>
      <c r="L144" s="220"/>
      <c r="M144" s="221"/>
      <c r="N144" s="222"/>
      <c r="O144" s="222"/>
      <c r="P144" s="222"/>
      <c r="Q144" s="222"/>
      <c r="R144" s="222"/>
      <c r="S144" s="222"/>
      <c r="T144" s="223"/>
      <c r="AT144" s="224" t="s">
        <v>142</v>
      </c>
      <c r="AU144" s="224" t="s">
        <v>84</v>
      </c>
      <c r="AV144" s="15" t="s">
        <v>139</v>
      </c>
      <c r="AW144" s="15" t="s">
        <v>35</v>
      </c>
      <c r="AX144" s="15" t="s">
        <v>82</v>
      </c>
      <c r="AY144" s="224" t="s">
        <v>132</v>
      </c>
    </row>
    <row r="145" spans="1:65" s="2" customFormat="1" ht="24.2" customHeight="1">
      <c r="A145" s="36"/>
      <c r="B145" s="37"/>
      <c r="C145" s="175" t="s">
        <v>226</v>
      </c>
      <c r="D145" s="175" t="s">
        <v>134</v>
      </c>
      <c r="E145" s="176" t="s">
        <v>231</v>
      </c>
      <c r="F145" s="177" t="s">
        <v>646</v>
      </c>
      <c r="G145" s="178" t="s">
        <v>184</v>
      </c>
      <c r="H145" s="179">
        <v>0.76</v>
      </c>
      <c r="I145" s="180"/>
      <c r="J145" s="181">
        <f>ROUND(I145*H145,2)</f>
        <v>0</v>
      </c>
      <c r="K145" s="177" t="s">
        <v>138</v>
      </c>
      <c r="L145" s="41"/>
      <c r="M145" s="182" t="s">
        <v>19</v>
      </c>
      <c r="N145" s="183" t="s">
        <v>45</v>
      </c>
      <c r="O145" s="66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6" t="s">
        <v>139</v>
      </c>
      <c r="AT145" s="186" t="s">
        <v>134</v>
      </c>
      <c r="AU145" s="186" t="s">
        <v>84</v>
      </c>
      <c r="AY145" s="19" t="s">
        <v>132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19" t="s">
        <v>82</v>
      </c>
      <c r="BK145" s="187">
        <f>ROUND(I145*H145,2)</f>
        <v>0</v>
      </c>
      <c r="BL145" s="19" t="s">
        <v>139</v>
      </c>
      <c r="BM145" s="186" t="s">
        <v>647</v>
      </c>
    </row>
    <row r="146" spans="1:65" s="2" customFormat="1" ht="39">
      <c r="A146" s="36"/>
      <c r="B146" s="37"/>
      <c r="C146" s="38"/>
      <c r="D146" s="188" t="s">
        <v>141</v>
      </c>
      <c r="E146" s="38"/>
      <c r="F146" s="189" t="s">
        <v>232</v>
      </c>
      <c r="G146" s="38"/>
      <c r="H146" s="38"/>
      <c r="I146" s="190"/>
      <c r="J146" s="38"/>
      <c r="K146" s="38"/>
      <c r="L146" s="41"/>
      <c r="M146" s="191"/>
      <c r="N146" s="192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141</v>
      </c>
      <c r="AU146" s="19" t="s">
        <v>84</v>
      </c>
    </row>
    <row r="147" spans="1:65" s="13" customFormat="1" ht="11.25">
      <c r="B147" s="193"/>
      <c r="C147" s="194"/>
      <c r="D147" s="188" t="s">
        <v>142</v>
      </c>
      <c r="E147" s="195" t="s">
        <v>19</v>
      </c>
      <c r="F147" s="196" t="s">
        <v>234</v>
      </c>
      <c r="G147" s="194"/>
      <c r="H147" s="195" t="s">
        <v>19</v>
      </c>
      <c r="I147" s="197"/>
      <c r="J147" s="194"/>
      <c r="K147" s="194"/>
      <c r="L147" s="198"/>
      <c r="M147" s="199"/>
      <c r="N147" s="200"/>
      <c r="O147" s="200"/>
      <c r="P147" s="200"/>
      <c r="Q147" s="200"/>
      <c r="R147" s="200"/>
      <c r="S147" s="200"/>
      <c r="T147" s="201"/>
      <c r="AT147" s="202" t="s">
        <v>142</v>
      </c>
      <c r="AU147" s="202" t="s">
        <v>84</v>
      </c>
      <c r="AV147" s="13" t="s">
        <v>82</v>
      </c>
      <c r="AW147" s="13" t="s">
        <v>35</v>
      </c>
      <c r="AX147" s="13" t="s">
        <v>74</v>
      </c>
      <c r="AY147" s="202" t="s">
        <v>132</v>
      </c>
    </row>
    <row r="148" spans="1:65" s="14" customFormat="1" ht="11.25">
      <c r="B148" s="203"/>
      <c r="C148" s="204"/>
      <c r="D148" s="188" t="s">
        <v>142</v>
      </c>
      <c r="E148" s="205" t="s">
        <v>19</v>
      </c>
      <c r="F148" s="206" t="s">
        <v>235</v>
      </c>
      <c r="G148" s="204"/>
      <c r="H148" s="207">
        <v>0.76</v>
      </c>
      <c r="I148" s="208"/>
      <c r="J148" s="204"/>
      <c r="K148" s="204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142</v>
      </c>
      <c r="AU148" s="213" t="s">
        <v>84</v>
      </c>
      <c r="AV148" s="14" t="s">
        <v>84</v>
      </c>
      <c r="AW148" s="14" t="s">
        <v>35</v>
      </c>
      <c r="AX148" s="14" t="s">
        <v>74</v>
      </c>
      <c r="AY148" s="213" t="s">
        <v>132</v>
      </c>
    </row>
    <row r="149" spans="1:65" s="15" customFormat="1" ht="11.25">
      <c r="B149" s="214"/>
      <c r="C149" s="215"/>
      <c r="D149" s="188" t="s">
        <v>142</v>
      </c>
      <c r="E149" s="216" t="s">
        <v>19</v>
      </c>
      <c r="F149" s="217" t="s">
        <v>147</v>
      </c>
      <c r="G149" s="215"/>
      <c r="H149" s="218">
        <v>0.76</v>
      </c>
      <c r="I149" s="219"/>
      <c r="J149" s="215"/>
      <c r="K149" s="215"/>
      <c r="L149" s="220"/>
      <c r="M149" s="221"/>
      <c r="N149" s="222"/>
      <c r="O149" s="222"/>
      <c r="P149" s="222"/>
      <c r="Q149" s="222"/>
      <c r="R149" s="222"/>
      <c r="S149" s="222"/>
      <c r="T149" s="223"/>
      <c r="AT149" s="224" t="s">
        <v>142</v>
      </c>
      <c r="AU149" s="224" t="s">
        <v>84</v>
      </c>
      <c r="AV149" s="15" t="s">
        <v>139</v>
      </c>
      <c r="AW149" s="15" t="s">
        <v>35</v>
      </c>
      <c r="AX149" s="15" t="s">
        <v>82</v>
      </c>
      <c r="AY149" s="224" t="s">
        <v>132</v>
      </c>
    </row>
    <row r="150" spans="1:65" s="2" customFormat="1" ht="24.2" customHeight="1">
      <c r="A150" s="36"/>
      <c r="B150" s="37"/>
      <c r="C150" s="175" t="s">
        <v>230</v>
      </c>
      <c r="D150" s="175" t="s">
        <v>134</v>
      </c>
      <c r="E150" s="176" t="s">
        <v>238</v>
      </c>
      <c r="F150" s="177" t="s">
        <v>648</v>
      </c>
      <c r="G150" s="178" t="s">
        <v>184</v>
      </c>
      <c r="H150" s="179">
        <v>24.872</v>
      </c>
      <c r="I150" s="180"/>
      <c r="J150" s="181">
        <f>ROUND(I150*H150,2)</f>
        <v>0</v>
      </c>
      <c r="K150" s="177" t="s">
        <v>138</v>
      </c>
      <c r="L150" s="41"/>
      <c r="M150" s="182" t="s">
        <v>19</v>
      </c>
      <c r="N150" s="183" t="s">
        <v>45</v>
      </c>
      <c r="O150" s="66"/>
      <c r="P150" s="184">
        <f>O150*H150</f>
        <v>0</v>
      </c>
      <c r="Q150" s="184">
        <v>0</v>
      </c>
      <c r="R150" s="184">
        <f>Q150*H150</f>
        <v>0</v>
      </c>
      <c r="S150" s="184">
        <v>0</v>
      </c>
      <c r="T150" s="185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6" t="s">
        <v>139</v>
      </c>
      <c r="AT150" s="186" t="s">
        <v>134</v>
      </c>
      <c r="AU150" s="186" t="s">
        <v>84</v>
      </c>
      <c r="AY150" s="19" t="s">
        <v>132</v>
      </c>
      <c r="BE150" s="187">
        <f>IF(N150="základní",J150,0)</f>
        <v>0</v>
      </c>
      <c r="BF150" s="187">
        <f>IF(N150="snížená",J150,0)</f>
        <v>0</v>
      </c>
      <c r="BG150" s="187">
        <f>IF(N150="zákl. přenesená",J150,0)</f>
        <v>0</v>
      </c>
      <c r="BH150" s="187">
        <f>IF(N150="sníž. přenesená",J150,0)</f>
        <v>0</v>
      </c>
      <c r="BI150" s="187">
        <f>IF(N150="nulová",J150,0)</f>
        <v>0</v>
      </c>
      <c r="BJ150" s="19" t="s">
        <v>82</v>
      </c>
      <c r="BK150" s="187">
        <f>ROUND(I150*H150,2)</f>
        <v>0</v>
      </c>
      <c r="BL150" s="19" t="s">
        <v>139</v>
      </c>
      <c r="BM150" s="186" t="s">
        <v>649</v>
      </c>
    </row>
    <row r="151" spans="1:65" s="2" customFormat="1" ht="39">
      <c r="A151" s="36"/>
      <c r="B151" s="37"/>
      <c r="C151" s="38"/>
      <c r="D151" s="188" t="s">
        <v>141</v>
      </c>
      <c r="E151" s="38"/>
      <c r="F151" s="189" t="s">
        <v>239</v>
      </c>
      <c r="G151" s="38"/>
      <c r="H151" s="38"/>
      <c r="I151" s="190"/>
      <c r="J151" s="38"/>
      <c r="K151" s="38"/>
      <c r="L151" s="41"/>
      <c r="M151" s="191"/>
      <c r="N151" s="192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141</v>
      </c>
      <c r="AU151" s="19" t="s">
        <v>84</v>
      </c>
    </row>
    <row r="152" spans="1:65" s="13" customFormat="1" ht="11.25">
      <c r="B152" s="193"/>
      <c r="C152" s="194"/>
      <c r="D152" s="188" t="s">
        <v>142</v>
      </c>
      <c r="E152" s="195" t="s">
        <v>19</v>
      </c>
      <c r="F152" s="196" t="s">
        <v>186</v>
      </c>
      <c r="G152" s="194"/>
      <c r="H152" s="195" t="s">
        <v>19</v>
      </c>
      <c r="I152" s="197"/>
      <c r="J152" s="194"/>
      <c r="K152" s="194"/>
      <c r="L152" s="198"/>
      <c r="M152" s="199"/>
      <c r="N152" s="200"/>
      <c r="O152" s="200"/>
      <c r="P152" s="200"/>
      <c r="Q152" s="200"/>
      <c r="R152" s="200"/>
      <c r="S152" s="200"/>
      <c r="T152" s="201"/>
      <c r="AT152" s="202" t="s">
        <v>142</v>
      </c>
      <c r="AU152" s="202" t="s">
        <v>84</v>
      </c>
      <c r="AV152" s="13" t="s">
        <v>82</v>
      </c>
      <c r="AW152" s="13" t="s">
        <v>35</v>
      </c>
      <c r="AX152" s="13" t="s">
        <v>74</v>
      </c>
      <c r="AY152" s="202" t="s">
        <v>132</v>
      </c>
    </row>
    <row r="153" spans="1:65" s="14" customFormat="1" ht="11.25">
      <c r="B153" s="203"/>
      <c r="C153" s="204"/>
      <c r="D153" s="188" t="s">
        <v>142</v>
      </c>
      <c r="E153" s="205" t="s">
        <v>19</v>
      </c>
      <c r="F153" s="206" t="s">
        <v>630</v>
      </c>
      <c r="G153" s="204"/>
      <c r="H153" s="207">
        <v>22.21</v>
      </c>
      <c r="I153" s="208"/>
      <c r="J153" s="204"/>
      <c r="K153" s="204"/>
      <c r="L153" s="209"/>
      <c r="M153" s="210"/>
      <c r="N153" s="211"/>
      <c r="O153" s="211"/>
      <c r="P153" s="211"/>
      <c r="Q153" s="211"/>
      <c r="R153" s="211"/>
      <c r="S153" s="211"/>
      <c r="T153" s="212"/>
      <c r="AT153" s="213" t="s">
        <v>142</v>
      </c>
      <c r="AU153" s="213" t="s">
        <v>84</v>
      </c>
      <c r="AV153" s="14" t="s">
        <v>84</v>
      </c>
      <c r="AW153" s="14" t="s">
        <v>35</v>
      </c>
      <c r="AX153" s="14" t="s">
        <v>74</v>
      </c>
      <c r="AY153" s="213" t="s">
        <v>132</v>
      </c>
    </row>
    <row r="154" spans="1:65" s="16" customFormat="1" ht="11.25">
      <c r="B154" s="225"/>
      <c r="C154" s="226"/>
      <c r="D154" s="188" t="s">
        <v>142</v>
      </c>
      <c r="E154" s="227" t="s">
        <v>19</v>
      </c>
      <c r="F154" s="228" t="s">
        <v>195</v>
      </c>
      <c r="G154" s="226"/>
      <c r="H154" s="229">
        <v>22.21</v>
      </c>
      <c r="I154" s="230"/>
      <c r="J154" s="226"/>
      <c r="K154" s="226"/>
      <c r="L154" s="231"/>
      <c r="M154" s="232"/>
      <c r="N154" s="233"/>
      <c r="O154" s="233"/>
      <c r="P154" s="233"/>
      <c r="Q154" s="233"/>
      <c r="R154" s="233"/>
      <c r="S154" s="233"/>
      <c r="T154" s="234"/>
      <c r="AT154" s="235" t="s">
        <v>142</v>
      </c>
      <c r="AU154" s="235" t="s">
        <v>84</v>
      </c>
      <c r="AV154" s="16" t="s">
        <v>153</v>
      </c>
      <c r="AW154" s="16" t="s">
        <v>35</v>
      </c>
      <c r="AX154" s="16" t="s">
        <v>74</v>
      </c>
      <c r="AY154" s="235" t="s">
        <v>132</v>
      </c>
    </row>
    <row r="155" spans="1:65" s="13" customFormat="1" ht="11.25">
      <c r="B155" s="193"/>
      <c r="C155" s="194"/>
      <c r="D155" s="188" t="s">
        <v>142</v>
      </c>
      <c r="E155" s="195" t="s">
        <v>19</v>
      </c>
      <c r="F155" s="196" t="s">
        <v>220</v>
      </c>
      <c r="G155" s="194"/>
      <c r="H155" s="195" t="s">
        <v>19</v>
      </c>
      <c r="I155" s="197"/>
      <c r="J155" s="194"/>
      <c r="K155" s="194"/>
      <c r="L155" s="198"/>
      <c r="M155" s="199"/>
      <c r="N155" s="200"/>
      <c r="O155" s="200"/>
      <c r="P155" s="200"/>
      <c r="Q155" s="200"/>
      <c r="R155" s="200"/>
      <c r="S155" s="200"/>
      <c r="T155" s="201"/>
      <c r="AT155" s="202" t="s">
        <v>142</v>
      </c>
      <c r="AU155" s="202" t="s">
        <v>84</v>
      </c>
      <c r="AV155" s="13" t="s">
        <v>82</v>
      </c>
      <c r="AW155" s="13" t="s">
        <v>35</v>
      </c>
      <c r="AX155" s="13" t="s">
        <v>74</v>
      </c>
      <c r="AY155" s="202" t="s">
        <v>132</v>
      </c>
    </row>
    <row r="156" spans="1:65" s="14" customFormat="1" ht="11.25">
      <c r="B156" s="203"/>
      <c r="C156" s="204"/>
      <c r="D156" s="188" t="s">
        <v>142</v>
      </c>
      <c r="E156" s="205" t="s">
        <v>19</v>
      </c>
      <c r="F156" s="206" t="s">
        <v>221</v>
      </c>
      <c r="G156" s="204"/>
      <c r="H156" s="207">
        <v>1.2</v>
      </c>
      <c r="I156" s="208"/>
      <c r="J156" s="204"/>
      <c r="K156" s="204"/>
      <c r="L156" s="209"/>
      <c r="M156" s="210"/>
      <c r="N156" s="211"/>
      <c r="O156" s="211"/>
      <c r="P156" s="211"/>
      <c r="Q156" s="211"/>
      <c r="R156" s="211"/>
      <c r="S156" s="211"/>
      <c r="T156" s="212"/>
      <c r="AT156" s="213" t="s">
        <v>142</v>
      </c>
      <c r="AU156" s="213" t="s">
        <v>84</v>
      </c>
      <c r="AV156" s="14" t="s">
        <v>84</v>
      </c>
      <c r="AW156" s="14" t="s">
        <v>35</v>
      </c>
      <c r="AX156" s="14" t="s">
        <v>74</v>
      </c>
      <c r="AY156" s="213" t="s">
        <v>132</v>
      </c>
    </row>
    <row r="157" spans="1:65" s="13" customFormat="1" ht="11.25">
      <c r="B157" s="193"/>
      <c r="C157" s="194"/>
      <c r="D157" s="188" t="s">
        <v>142</v>
      </c>
      <c r="E157" s="195" t="s">
        <v>19</v>
      </c>
      <c r="F157" s="196" t="s">
        <v>640</v>
      </c>
      <c r="G157" s="194"/>
      <c r="H157" s="195" t="s">
        <v>19</v>
      </c>
      <c r="I157" s="197"/>
      <c r="J157" s="194"/>
      <c r="K157" s="194"/>
      <c r="L157" s="198"/>
      <c r="M157" s="199"/>
      <c r="N157" s="200"/>
      <c r="O157" s="200"/>
      <c r="P157" s="200"/>
      <c r="Q157" s="200"/>
      <c r="R157" s="200"/>
      <c r="S157" s="200"/>
      <c r="T157" s="201"/>
      <c r="AT157" s="202" t="s">
        <v>142</v>
      </c>
      <c r="AU157" s="202" t="s">
        <v>84</v>
      </c>
      <c r="AV157" s="13" t="s">
        <v>82</v>
      </c>
      <c r="AW157" s="13" t="s">
        <v>35</v>
      </c>
      <c r="AX157" s="13" t="s">
        <v>74</v>
      </c>
      <c r="AY157" s="202" t="s">
        <v>132</v>
      </c>
    </row>
    <row r="158" spans="1:65" s="14" customFormat="1" ht="11.25">
      <c r="B158" s="203"/>
      <c r="C158" s="204"/>
      <c r="D158" s="188" t="s">
        <v>142</v>
      </c>
      <c r="E158" s="205" t="s">
        <v>19</v>
      </c>
      <c r="F158" s="206" t="s">
        <v>650</v>
      </c>
      <c r="G158" s="204"/>
      <c r="H158" s="207">
        <v>0.05</v>
      </c>
      <c r="I158" s="208"/>
      <c r="J158" s="204"/>
      <c r="K158" s="204"/>
      <c r="L158" s="209"/>
      <c r="M158" s="210"/>
      <c r="N158" s="211"/>
      <c r="O158" s="211"/>
      <c r="P158" s="211"/>
      <c r="Q158" s="211"/>
      <c r="R158" s="211"/>
      <c r="S158" s="211"/>
      <c r="T158" s="212"/>
      <c r="AT158" s="213" t="s">
        <v>142</v>
      </c>
      <c r="AU158" s="213" t="s">
        <v>84</v>
      </c>
      <c r="AV158" s="14" t="s">
        <v>84</v>
      </c>
      <c r="AW158" s="14" t="s">
        <v>35</v>
      </c>
      <c r="AX158" s="14" t="s">
        <v>74</v>
      </c>
      <c r="AY158" s="213" t="s">
        <v>132</v>
      </c>
    </row>
    <row r="159" spans="1:65" s="16" customFormat="1" ht="11.25">
      <c r="B159" s="225"/>
      <c r="C159" s="226"/>
      <c r="D159" s="188" t="s">
        <v>142</v>
      </c>
      <c r="E159" s="227" t="s">
        <v>19</v>
      </c>
      <c r="F159" s="228" t="s">
        <v>195</v>
      </c>
      <c r="G159" s="226"/>
      <c r="H159" s="229">
        <v>1.25</v>
      </c>
      <c r="I159" s="230"/>
      <c r="J159" s="226"/>
      <c r="K159" s="226"/>
      <c r="L159" s="231"/>
      <c r="M159" s="232"/>
      <c r="N159" s="233"/>
      <c r="O159" s="233"/>
      <c r="P159" s="233"/>
      <c r="Q159" s="233"/>
      <c r="R159" s="233"/>
      <c r="S159" s="233"/>
      <c r="T159" s="234"/>
      <c r="AT159" s="235" t="s">
        <v>142</v>
      </c>
      <c r="AU159" s="235" t="s">
        <v>84</v>
      </c>
      <c r="AV159" s="16" t="s">
        <v>153</v>
      </c>
      <c r="AW159" s="16" t="s">
        <v>35</v>
      </c>
      <c r="AX159" s="16" t="s">
        <v>74</v>
      </c>
      <c r="AY159" s="235" t="s">
        <v>132</v>
      </c>
    </row>
    <row r="160" spans="1:65" s="13" customFormat="1" ht="11.25">
      <c r="B160" s="193"/>
      <c r="C160" s="194"/>
      <c r="D160" s="188" t="s">
        <v>142</v>
      </c>
      <c r="E160" s="195" t="s">
        <v>19</v>
      </c>
      <c r="F160" s="196" t="s">
        <v>208</v>
      </c>
      <c r="G160" s="194"/>
      <c r="H160" s="195" t="s">
        <v>19</v>
      </c>
      <c r="I160" s="197"/>
      <c r="J160" s="194"/>
      <c r="K160" s="194"/>
      <c r="L160" s="198"/>
      <c r="M160" s="199"/>
      <c r="N160" s="200"/>
      <c r="O160" s="200"/>
      <c r="P160" s="200"/>
      <c r="Q160" s="200"/>
      <c r="R160" s="200"/>
      <c r="S160" s="200"/>
      <c r="T160" s="201"/>
      <c r="AT160" s="202" t="s">
        <v>142</v>
      </c>
      <c r="AU160" s="202" t="s">
        <v>84</v>
      </c>
      <c r="AV160" s="13" t="s">
        <v>82</v>
      </c>
      <c r="AW160" s="13" t="s">
        <v>35</v>
      </c>
      <c r="AX160" s="13" t="s">
        <v>74</v>
      </c>
      <c r="AY160" s="202" t="s">
        <v>132</v>
      </c>
    </row>
    <row r="161" spans="1:65" s="14" customFormat="1" ht="11.25">
      <c r="B161" s="203"/>
      <c r="C161" s="204"/>
      <c r="D161" s="188" t="s">
        <v>142</v>
      </c>
      <c r="E161" s="205" t="s">
        <v>19</v>
      </c>
      <c r="F161" s="206" t="s">
        <v>635</v>
      </c>
      <c r="G161" s="204"/>
      <c r="H161" s="207">
        <v>1.0720000000000001</v>
      </c>
      <c r="I161" s="208"/>
      <c r="J161" s="204"/>
      <c r="K161" s="204"/>
      <c r="L161" s="209"/>
      <c r="M161" s="210"/>
      <c r="N161" s="211"/>
      <c r="O161" s="211"/>
      <c r="P161" s="211"/>
      <c r="Q161" s="211"/>
      <c r="R161" s="211"/>
      <c r="S161" s="211"/>
      <c r="T161" s="212"/>
      <c r="AT161" s="213" t="s">
        <v>142</v>
      </c>
      <c r="AU161" s="213" t="s">
        <v>84</v>
      </c>
      <c r="AV161" s="14" t="s">
        <v>84</v>
      </c>
      <c r="AW161" s="14" t="s">
        <v>35</v>
      </c>
      <c r="AX161" s="14" t="s">
        <v>74</v>
      </c>
      <c r="AY161" s="213" t="s">
        <v>132</v>
      </c>
    </row>
    <row r="162" spans="1:65" s="13" customFormat="1" ht="11.25">
      <c r="B162" s="193"/>
      <c r="C162" s="194"/>
      <c r="D162" s="188" t="s">
        <v>142</v>
      </c>
      <c r="E162" s="195" t="s">
        <v>19</v>
      </c>
      <c r="F162" s="196" t="s">
        <v>210</v>
      </c>
      <c r="G162" s="194"/>
      <c r="H162" s="195" t="s">
        <v>19</v>
      </c>
      <c r="I162" s="197"/>
      <c r="J162" s="194"/>
      <c r="K162" s="194"/>
      <c r="L162" s="198"/>
      <c r="M162" s="199"/>
      <c r="N162" s="200"/>
      <c r="O162" s="200"/>
      <c r="P162" s="200"/>
      <c r="Q162" s="200"/>
      <c r="R162" s="200"/>
      <c r="S162" s="200"/>
      <c r="T162" s="201"/>
      <c r="AT162" s="202" t="s">
        <v>142</v>
      </c>
      <c r="AU162" s="202" t="s">
        <v>84</v>
      </c>
      <c r="AV162" s="13" t="s">
        <v>82</v>
      </c>
      <c r="AW162" s="13" t="s">
        <v>35</v>
      </c>
      <c r="AX162" s="13" t="s">
        <v>74</v>
      </c>
      <c r="AY162" s="202" t="s">
        <v>132</v>
      </c>
    </row>
    <row r="163" spans="1:65" s="14" customFormat="1" ht="11.25">
      <c r="B163" s="203"/>
      <c r="C163" s="204"/>
      <c r="D163" s="188" t="s">
        <v>142</v>
      </c>
      <c r="E163" s="205" t="s">
        <v>19</v>
      </c>
      <c r="F163" s="206" t="s">
        <v>211</v>
      </c>
      <c r="G163" s="204"/>
      <c r="H163" s="207">
        <v>0.72</v>
      </c>
      <c r="I163" s="208"/>
      <c r="J163" s="204"/>
      <c r="K163" s="204"/>
      <c r="L163" s="209"/>
      <c r="M163" s="210"/>
      <c r="N163" s="211"/>
      <c r="O163" s="211"/>
      <c r="P163" s="211"/>
      <c r="Q163" s="211"/>
      <c r="R163" s="211"/>
      <c r="S163" s="211"/>
      <c r="T163" s="212"/>
      <c r="AT163" s="213" t="s">
        <v>142</v>
      </c>
      <c r="AU163" s="213" t="s">
        <v>84</v>
      </c>
      <c r="AV163" s="14" t="s">
        <v>84</v>
      </c>
      <c r="AW163" s="14" t="s">
        <v>35</v>
      </c>
      <c r="AX163" s="14" t="s">
        <v>74</v>
      </c>
      <c r="AY163" s="213" t="s">
        <v>132</v>
      </c>
    </row>
    <row r="164" spans="1:65" s="16" customFormat="1" ht="11.25">
      <c r="B164" s="225"/>
      <c r="C164" s="226"/>
      <c r="D164" s="188" t="s">
        <v>142</v>
      </c>
      <c r="E164" s="227" t="s">
        <v>19</v>
      </c>
      <c r="F164" s="228" t="s">
        <v>195</v>
      </c>
      <c r="G164" s="226"/>
      <c r="H164" s="229">
        <v>1.792</v>
      </c>
      <c r="I164" s="230"/>
      <c r="J164" s="226"/>
      <c r="K164" s="226"/>
      <c r="L164" s="231"/>
      <c r="M164" s="232"/>
      <c r="N164" s="233"/>
      <c r="O164" s="233"/>
      <c r="P164" s="233"/>
      <c r="Q164" s="233"/>
      <c r="R164" s="233"/>
      <c r="S164" s="233"/>
      <c r="T164" s="234"/>
      <c r="AT164" s="235" t="s">
        <v>142</v>
      </c>
      <c r="AU164" s="235" t="s">
        <v>84</v>
      </c>
      <c r="AV164" s="16" t="s">
        <v>153</v>
      </c>
      <c r="AW164" s="16" t="s">
        <v>35</v>
      </c>
      <c r="AX164" s="16" t="s">
        <v>74</v>
      </c>
      <c r="AY164" s="235" t="s">
        <v>132</v>
      </c>
    </row>
    <row r="165" spans="1:65" s="13" customFormat="1" ht="11.25">
      <c r="B165" s="193"/>
      <c r="C165" s="194"/>
      <c r="D165" s="188" t="s">
        <v>142</v>
      </c>
      <c r="E165" s="195" t="s">
        <v>19</v>
      </c>
      <c r="F165" s="196" t="s">
        <v>242</v>
      </c>
      <c r="G165" s="194"/>
      <c r="H165" s="195" t="s">
        <v>19</v>
      </c>
      <c r="I165" s="197"/>
      <c r="J165" s="194"/>
      <c r="K165" s="194"/>
      <c r="L165" s="198"/>
      <c r="M165" s="199"/>
      <c r="N165" s="200"/>
      <c r="O165" s="200"/>
      <c r="P165" s="200"/>
      <c r="Q165" s="200"/>
      <c r="R165" s="200"/>
      <c r="S165" s="200"/>
      <c r="T165" s="201"/>
      <c r="AT165" s="202" t="s">
        <v>142</v>
      </c>
      <c r="AU165" s="202" t="s">
        <v>84</v>
      </c>
      <c r="AV165" s="13" t="s">
        <v>82</v>
      </c>
      <c r="AW165" s="13" t="s">
        <v>35</v>
      </c>
      <c r="AX165" s="13" t="s">
        <v>74</v>
      </c>
      <c r="AY165" s="202" t="s">
        <v>132</v>
      </c>
    </row>
    <row r="166" spans="1:65" s="14" customFormat="1" ht="11.25">
      <c r="B166" s="203"/>
      <c r="C166" s="204"/>
      <c r="D166" s="188" t="s">
        <v>142</v>
      </c>
      <c r="E166" s="205" t="s">
        <v>19</v>
      </c>
      <c r="F166" s="206" t="s">
        <v>243</v>
      </c>
      <c r="G166" s="204"/>
      <c r="H166" s="207">
        <v>-0.38</v>
      </c>
      <c r="I166" s="208"/>
      <c r="J166" s="204"/>
      <c r="K166" s="204"/>
      <c r="L166" s="209"/>
      <c r="M166" s="210"/>
      <c r="N166" s="211"/>
      <c r="O166" s="211"/>
      <c r="P166" s="211"/>
      <c r="Q166" s="211"/>
      <c r="R166" s="211"/>
      <c r="S166" s="211"/>
      <c r="T166" s="212"/>
      <c r="AT166" s="213" t="s">
        <v>142</v>
      </c>
      <c r="AU166" s="213" t="s">
        <v>84</v>
      </c>
      <c r="AV166" s="14" t="s">
        <v>84</v>
      </c>
      <c r="AW166" s="14" t="s">
        <v>35</v>
      </c>
      <c r="AX166" s="14" t="s">
        <v>74</v>
      </c>
      <c r="AY166" s="213" t="s">
        <v>132</v>
      </c>
    </row>
    <row r="167" spans="1:65" s="16" customFormat="1" ht="11.25">
      <c r="B167" s="225"/>
      <c r="C167" s="226"/>
      <c r="D167" s="188" t="s">
        <v>142</v>
      </c>
      <c r="E167" s="227" t="s">
        <v>19</v>
      </c>
      <c r="F167" s="228" t="s">
        <v>195</v>
      </c>
      <c r="G167" s="226"/>
      <c r="H167" s="229">
        <v>-0.38</v>
      </c>
      <c r="I167" s="230"/>
      <c r="J167" s="226"/>
      <c r="K167" s="226"/>
      <c r="L167" s="231"/>
      <c r="M167" s="232"/>
      <c r="N167" s="233"/>
      <c r="O167" s="233"/>
      <c r="P167" s="233"/>
      <c r="Q167" s="233"/>
      <c r="R167" s="233"/>
      <c r="S167" s="233"/>
      <c r="T167" s="234"/>
      <c r="AT167" s="235" t="s">
        <v>142</v>
      </c>
      <c r="AU167" s="235" t="s">
        <v>84</v>
      </c>
      <c r="AV167" s="16" t="s">
        <v>153</v>
      </c>
      <c r="AW167" s="16" t="s">
        <v>35</v>
      </c>
      <c r="AX167" s="16" t="s">
        <v>74</v>
      </c>
      <c r="AY167" s="235" t="s">
        <v>132</v>
      </c>
    </row>
    <row r="168" spans="1:65" s="15" customFormat="1" ht="11.25">
      <c r="B168" s="214"/>
      <c r="C168" s="215"/>
      <c r="D168" s="188" t="s">
        <v>142</v>
      </c>
      <c r="E168" s="216" t="s">
        <v>19</v>
      </c>
      <c r="F168" s="217" t="s">
        <v>147</v>
      </c>
      <c r="G168" s="215"/>
      <c r="H168" s="218">
        <v>24.872</v>
      </c>
      <c r="I168" s="219"/>
      <c r="J168" s="215"/>
      <c r="K168" s="215"/>
      <c r="L168" s="220"/>
      <c r="M168" s="221"/>
      <c r="N168" s="222"/>
      <c r="O168" s="222"/>
      <c r="P168" s="222"/>
      <c r="Q168" s="222"/>
      <c r="R168" s="222"/>
      <c r="S168" s="222"/>
      <c r="T168" s="223"/>
      <c r="AT168" s="224" t="s">
        <v>142</v>
      </c>
      <c r="AU168" s="224" t="s">
        <v>84</v>
      </c>
      <c r="AV168" s="15" t="s">
        <v>139</v>
      </c>
      <c r="AW168" s="15" t="s">
        <v>35</v>
      </c>
      <c r="AX168" s="15" t="s">
        <v>82</v>
      </c>
      <c r="AY168" s="224" t="s">
        <v>132</v>
      </c>
    </row>
    <row r="169" spans="1:65" s="2" customFormat="1" ht="33" customHeight="1">
      <c r="A169" s="36"/>
      <c r="B169" s="37"/>
      <c r="C169" s="175" t="s">
        <v>8</v>
      </c>
      <c r="D169" s="175" t="s">
        <v>134</v>
      </c>
      <c r="E169" s="176" t="s">
        <v>247</v>
      </c>
      <c r="F169" s="177" t="s">
        <v>651</v>
      </c>
      <c r="G169" s="178" t="s">
        <v>184</v>
      </c>
      <c r="H169" s="179">
        <v>124.36</v>
      </c>
      <c r="I169" s="180"/>
      <c r="J169" s="181">
        <f>ROUND(I169*H169,2)</f>
        <v>0</v>
      </c>
      <c r="K169" s="177" t="s">
        <v>138</v>
      </c>
      <c r="L169" s="41"/>
      <c r="M169" s="182" t="s">
        <v>19</v>
      </c>
      <c r="N169" s="183" t="s">
        <v>45</v>
      </c>
      <c r="O169" s="66"/>
      <c r="P169" s="184">
        <f>O169*H169</f>
        <v>0</v>
      </c>
      <c r="Q169" s="184">
        <v>0</v>
      </c>
      <c r="R169" s="184">
        <f>Q169*H169</f>
        <v>0</v>
      </c>
      <c r="S169" s="184">
        <v>0</v>
      </c>
      <c r="T169" s="185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6" t="s">
        <v>139</v>
      </c>
      <c r="AT169" s="186" t="s">
        <v>134</v>
      </c>
      <c r="AU169" s="186" t="s">
        <v>84</v>
      </c>
      <c r="AY169" s="19" t="s">
        <v>132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19" t="s">
        <v>82</v>
      </c>
      <c r="BK169" s="187">
        <f>ROUND(I169*H169,2)</f>
        <v>0</v>
      </c>
      <c r="BL169" s="19" t="s">
        <v>139</v>
      </c>
      <c r="BM169" s="186" t="s">
        <v>652</v>
      </c>
    </row>
    <row r="170" spans="1:65" s="2" customFormat="1" ht="39">
      <c r="A170" s="36"/>
      <c r="B170" s="37"/>
      <c r="C170" s="38"/>
      <c r="D170" s="188" t="s">
        <v>141</v>
      </c>
      <c r="E170" s="38"/>
      <c r="F170" s="189" t="s">
        <v>248</v>
      </c>
      <c r="G170" s="38"/>
      <c r="H170" s="38"/>
      <c r="I170" s="190"/>
      <c r="J170" s="38"/>
      <c r="K170" s="38"/>
      <c r="L170" s="41"/>
      <c r="M170" s="191"/>
      <c r="N170" s="192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141</v>
      </c>
      <c r="AU170" s="19" t="s">
        <v>84</v>
      </c>
    </row>
    <row r="171" spans="1:65" s="14" customFormat="1" ht="11.25">
      <c r="B171" s="203"/>
      <c r="C171" s="204"/>
      <c r="D171" s="188" t="s">
        <v>142</v>
      </c>
      <c r="E171" s="205" t="s">
        <v>19</v>
      </c>
      <c r="F171" s="206" t="s">
        <v>653</v>
      </c>
      <c r="G171" s="204"/>
      <c r="H171" s="207">
        <v>124.36</v>
      </c>
      <c r="I171" s="208"/>
      <c r="J171" s="204"/>
      <c r="K171" s="204"/>
      <c r="L171" s="209"/>
      <c r="M171" s="210"/>
      <c r="N171" s="211"/>
      <c r="O171" s="211"/>
      <c r="P171" s="211"/>
      <c r="Q171" s="211"/>
      <c r="R171" s="211"/>
      <c r="S171" s="211"/>
      <c r="T171" s="212"/>
      <c r="AT171" s="213" t="s">
        <v>142</v>
      </c>
      <c r="AU171" s="213" t="s">
        <v>84</v>
      </c>
      <c r="AV171" s="14" t="s">
        <v>84</v>
      </c>
      <c r="AW171" s="14" t="s">
        <v>35</v>
      </c>
      <c r="AX171" s="14" t="s">
        <v>74</v>
      </c>
      <c r="AY171" s="213" t="s">
        <v>132</v>
      </c>
    </row>
    <row r="172" spans="1:65" s="15" customFormat="1" ht="11.25">
      <c r="B172" s="214"/>
      <c r="C172" s="215"/>
      <c r="D172" s="188" t="s">
        <v>142</v>
      </c>
      <c r="E172" s="216" t="s">
        <v>19</v>
      </c>
      <c r="F172" s="217" t="s">
        <v>147</v>
      </c>
      <c r="G172" s="215"/>
      <c r="H172" s="218">
        <v>124.36</v>
      </c>
      <c r="I172" s="219"/>
      <c r="J172" s="215"/>
      <c r="K172" s="215"/>
      <c r="L172" s="220"/>
      <c r="M172" s="221"/>
      <c r="N172" s="222"/>
      <c r="O172" s="222"/>
      <c r="P172" s="222"/>
      <c r="Q172" s="222"/>
      <c r="R172" s="222"/>
      <c r="S172" s="222"/>
      <c r="T172" s="223"/>
      <c r="AT172" s="224" t="s">
        <v>142</v>
      </c>
      <c r="AU172" s="224" t="s">
        <v>84</v>
      </c>
      <c r="AV172" s="15" t="s">
        <v>139</v>
      </c>
      <c r="AW172" s="15" t="s">
        <v>35</v>
      </c>
      <c r="AX172" s="15" t="s">
        <v>82</v>
      </c>
      <c r="AY172" s="224" t="s">
        <v>132</v>
      </c>
    </row>
    <row r="173" spans="1:65" s="2" customFormat="1" ht="21.75" customHeight="1">
      <c r="A173" s="36"/>
      <c r="B173" s="37"/>
      <c r="C173" s="175" t="s">
        <v>246</v>
      </c>
      <c r="D173" s="175" t="s">
        <v>134</v>
      </c>
      <c r="E173" s="176" t="s">
        <v>252</v>
      </c>
      <c r="F173" s="177" t="s">
        <v>654</v>
      </c>
      <c r="G173" s="178" t="s">
        <v>184</v>
      </c>
      <c r="H173" s="179">
        <v>0.38</v>
      </c>
      <c r="I173" s="180"/>
      <c r="J173" s="181">
        <f>ROUND(I173*H173,2)</f>
        <v>0</v>
      </c>
      <c r="K173" s="177" t="s">
        <v>138</v>
      </c>
      <c r="L173" s="41"/>
      <c r="M173" s="182" t="s">
        <v>19</v>
      </c>
      <c r="N173" s="183" t="s">
        <v>45</v>
      </c>
      <c r="O173" s="66"/>
      <c r="P173" s="184">
        <f>O173*H173</f>
        <v>0</v>
      </c>
      <c r="Q173" s="184">
        <v>0</v>
      </c>
      <c r="R173" s="184">
        <f>Q173*H173</f>
        <v>0</v>
      </c>
      <c r="S173" s="184">
        <v>0</v>
      </c>
      <c r="T173" s="185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86" t="s">
        <v>139</v>
      </c>
      <c r="AT173" s="186" t="s">
        <v>134</v>
      </c>
      <c r="AU173" s="186" t="s">
        <v>84</v>
      </c>
      <c r="AY173" s="19" t="s">
        <v>132</v>
      </c>
      <c r="BE173" s="187">
        <f>IF(N173="základní",J173,0)</f>
        <v>0</v>
      </c>
      <c r="BF173" s="187">
        <f>IF(N173="snížená",J173,0)</f>
        <v>0</v>
      </c>
      <c r="BG173" s="187">
        <f>IF(N173="zákl. přenesená",J173,0)</f>
        <v>0</v>
      </c>
      <c r="BH173" s="187">
        <f>IF(N173="sníž. přenesená",J173,0)</f>
        <v>0</v>
      </c>
      <c r="BI173" s="187">
        <f>IF(N173="nulová",J173,0)</f>
        <v>0</v>
      </c>
      <c r="BJ173" s="19" t="s">
        <v>82</v>
      </c>
      <c r="BK173" s="187">
        <f>ROUND(I173*H173,2)</f>
        <v>0</v>
      </c>
      <c r="BL173" s="19" t="s">
        <v>139</v>
      </c>
      <c r="BM173" s="186" t="s">
        <v>655</v>
      </c>
    </row>
    <row r="174" spans="1:65" s="2" customFormat="1" ht="19.5">
      <c r="A174" s="36"/>
      <c r="B174" s="37"/>
      <c r="C174" s="38"/>
      <c r="D174" s="188" t="s">
        <v>141</v>
      </c>
      <c r="E174" s="38"/>
      <c r="F174" s="189" t="s">
        <v>253</v>
      </c>
      <c r="G174" s="38"/>
      <c r="H174" s="38"/>
      <c r="I174" s="190"/>
      <c r="J174" s="38"/>
      <c r="K174" s="38"/>
      <c r="L174" s="41"/>
      <c r="M174" s="191"/>
      <c r="N174" s="192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9" t="s">
        <v>141</v>
      </c>
      <c r="AU174" s="19" t="s">
        <v>84</v>
      </c>
    </row>
    <row r="175" spans="1:65" s="13" customFormat="1" ht="11.25">
      <c r="B175" s="193"/>
      <c r="C175" s="194"/>
      <c r="D175" s="188" t="s">
        <v>142</v>
      </c>
      <c r="E175" s="195" t="s">
        <v>19</v>
      </c>
      <c r="F175" s="196" t="s">
        <v>234</v>
      </c>
      <c r="G175" s="194"/>
      <c r="H175" s="195" t="s">
        <v>19</v>
      </c>
      <c r="I175" s="197"/>
      <c r="J175" s="194"/>
      <c r="K175" s="194"/>
      <c r="L175" s="198"/>
      <c r="M175" s="199"/>
      <c r="N175" s="200"/>
      <c r="O175" s="200"/>
      <c r="P175" s="200"/>
      <c r="Q175" s="200"/>
      <c r="R175" s="200"/>
      <c r="S175" s="200"/>
      <c r="T175" s="201"/>
      <c r="AT175" s="202" t="s">
        <v>142</v>
      </c>
      <c r="AU175" s="202" t="s">
        <v>84</v>
      </c>
      <c r="AV175" s="13" t="s">
        <v>82</v>
      </c>
      <c r="AW175" s="13" t="s">
        <v>35</v>
      </c>
      <c r="AX175" s="13" t="s">
        <v>74</v>
      </c>
      <c r="AY175" s="202" t="s">
        <v>132</v>
      </c>
    </row>
    <row r="176" spans="1:65" s="14" customFormat="1" ht="11.25">
      <c r="B176" s="203"/>
      <c r="C176" s="204"/>
      <c r="D176" s="188" t="s">
        <v>142</v>
      </c>
      <c r="E176" s="205" t="s">
        <v>19</v>
      </c>
      <c r="F176" s="206" t="s">
        <v>255</v>
      </c>
      <c r="G176" s="204"/>
      <c r="H176" s="207">
        <v>0.38</v>
      </c>
      <c r="I176" s="208"/>
      <c r="J176" s="204"/>
      <c r="K176" s="204"/>
      <c r="L176" s="209"/>
      <c r="M176" s="210"/>
      <c r="N176" s="211"/>
      <c r="O176" s="211"/>
      <c r="P176" s="211"/>
      <c r="Q176" s="211"/>
      <c r="R176" s="211"/>
      <c r="S176" s="211"/>
      <c r="T176" s="212"/>
      <c r="AT176" s="213" t="s">
        <v>142</v>
      </c>
      <c r="AU176" s="213" t="s">
        <v>84</v>
      </c>
      <c r="AV176" s="14" t="s">
        <v>84</v>
      </c>
      <c r="AW176" s="14" t="s">
        <v>35</v>
      </c>
      <c r="AX176" s="14" t="s">
        <v>74</v>
      </c>
      <c r="AY176" s="213" t="s">
        <v>132</v>
      </c>
    </row>
    <row r="177" spans="1:65" s="15" customFormat="1" ht="11.25">
      <c r="B177" s="214"/>
      <c r="C177" s="215"/>
      <c r="D177" s="188" t="s">
        <v>142</v>
      </c>
      <c r="E177" s="216" t="s">
        <v>19</v>
      </c>
      <c r="F177" s="217" t="s">
        <v>147</v>
      </c>
      <c r="G177" s="215"/>
      <c r="H177" s="218">
        <v>0.38</v>
      </c>
      <c r="I177" s="219"/>
      <c r="J177" s="215"/>
      <c r="K177" s="215"/>
      <c r="L177" s="220"/>
      <c r="M177" s="221"/>
      <c r="N177" s="222"/>
      <c r="O177" s="222"/>
      <c r="P177" s="222"/>
      <c r="Q177" s="222"/>
      <c r="R177" s="222"/>
      <c r="S177" s="222"/>
      <c r="T177" s="223"/>
      <c r="AT177" s="224" t="s">
        <v>142</v>
      </c>
      <c r="AU177" s="224" t="s">
        <v>84</v>
      </c>
      <c r="AV177" s="15" t="s">
        <v>139</v>
      </c>
      <c r="AW177" s="15" t="s">
        <v>35</v>
      </c>
      <c r="AX177" s="15" t="s">
        <v>82</v>
      </c>
      <c r="AY177" s="224" t="s">
        <v>132</v>
      </c>
    </row>
    <row r="178" spans="1:65" s="2" customFormat="1" ht="24.2" customHeight="1">
      <c r="A178" s="36"/>
      <c r="B178" s="37"/>
      <c r="C178" s="175" t="s">
        <v>251</v>
      </c>
      <c r="D178" s="175" t="s">
        <v>134</v>
      </c>
      <c r="E178" s="176" t="s">
        <v>262</v>
      </c>
      <c r="F178" s="177" t="s">
        <v>656</v>
      </c>
      <c r="G178" s="178" t="s">
        <v>264</v>
      </c>
      <c r="H178" s="179">
        <v>44.77</v>
      </c>
      <c r="I178" s="180"/>
      <c r="J178" s="181">
        <f>ROUND(I178*H178,2)</f>
        <v>0</v>
      </c>
      <c r="K178" s="177" t="s">
        <v>138</v>
      </c>
      <c r="L178" s="41"/>
      <c r="M178" s="182" t="s">
        <v>19</v>
      </c>
      <c r="N178" s="183" t="s">
        <v>45</v>
      </c>
      <c r="O178" s="66"/>
      <c r="P178" s="184">
        <f>O178*H178</f>
        <v>0</v>
      </c>
      <c r="Q178" s="184">
        <v>0</v>
      </c>
      <c r="R178" s="184">
        <f>Q178*H178</f>
        <v>0</v>
      </c>
      <c r="S178" s="184">
        <v>0</v>
      </c>
      <c r="T178" s="185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86" t="s">
        <v>139</v>
      </c>
      <c r="AT178" s="186" t="s">
        <v>134</v>
      </c>
      <c r="AU178" s="186" t="s">
        <v>84</v>
      </c>
      <c r="AY178" s="19" t="s">
        <v>132</v>
      </c>
      <c r="BE178" s="187">
        <f>IF(N178="základní",J178,0)</f>
        <v>0</v>
      </c>
      <c r="BF178" s="187">
        <f>IF(N178="snížená",J178,0)</f>
        <v>0</v>
      </c>
      <c r="BG178" s="187">
        <f>IF(N178="zákl. přenesená",J178,0)</f>
        <v>0</v>
      </c>
      <c r="BH178" s="187">
        <f>IF(N178="sníž. přenesená",J178,0)</f>
        <v>0</v>
      </c>
      <c r="BI178" s="187">
        <f>IF(N178="nulová",J178,0)</f>
        <v>0</v>
      </c>
      <c r="BJ178" s="19" t="s">
        <v>82</v>
      </c>
      <c r="BK178" s="187">
        <f>ROUND(I178*H178,2)</f>
        <v>0</v>
      </c>
      <c r="BL178" s="19" t="s">
        <v>139</v>
      </c>
      <c r="BM178" s="186" t="s">
        <v>657</v>
      </c>
    </row>
    <row r="179" spans="1:65" s="2" customFormat="1" ht="29.25">
      <c r="A179" s="36"/>
      <c r="B179" s="37"/>
      <c r="C179" s="38"/>
      <c r="D179" s="188" t="s">
        <v>141</v>
      </c>
      <c r="E179" s="38"/>
      <c r="F179" s="189" t="s">
        <v>263</v>
      </c>
      <c r="G179" s="38"/>
      <c r="H179" s="38"/>
      <c r="I179" s="190"/>
      <c r="J179" s="38"/>
      <c r="K179" s="38"/>
      <c r="L179" s="41"/>
      <c r="M179" s="191"/>
      <c r="N179" s="192"/>
      <c r="O179" s="66"/>
      <c r="P179" s="66"/>
      <c r="Q179" s="66"/>
      <c r="R179" s="66"/>
      <c r="S179" s="66"/>
      <c r="T179" s="67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T179" s="19" t="s">
        <v>141</v>
      </c>
      <c r="AU179" s="19" t="s">
        <v>84</v>
      </c>
    </row>
    <row r="180" spans="1:65" s="14" customFormat="1" ht="11.25">
      <c r="B180" s="203"/>
      <c r="C180" s="204"/>
      <c r="D180" s="188" t="s">
        <v>142</v>
      </c>
      <c r="E180" s="205" t="s">
        <v>19</v>
      </c>
      <c r="F180" s="206" t="s">
        <v>658</v>
      </c>
      <c r="G180" s="204"/>
      <c r="H180" s="207">
        <v>44.77</v>
      </c>
      <c r="I180" s="208"/>
      <c r="J180" s="204"/>
      <c r="K180" s="204"/>
      <c r="L180" s="209"/>
      <c r="M180" s="210"/>
      <c r="N180" s="211"/>
      <c r="O180" s="211"/>
      <c r="P180" s="211"/>
      <c r="Q180" s="211"/>
      <c r="R180" s="211"/>
      <c r="S180" s="211"/>
      <c r="T180" s="212"/>
      <c r="AT180" s="213" t="s">
        <v>142</v>
      </c>
      <c r="AU180" s="213" t="s">
        <v>84</v>
      </c>
      <c r="AV180" s="14" t="s">
        <v>84</v>
      </c>
      <c r="AW180" s="14" t="s">
        <v>35</v>
      </c>
      <c r="AX180" s="14" t="s">
        <v>74</v>
      </c>
      <c r="AY180" s="213" t="s">
        <v>132</v>
      </c>
    </row>
    <row r="181" spans="1:65" s="15" customFormat="1" ht="11.25">
      <c r="B181" s="214"/>
      <c r="C181" s="215"/>
      <c r="D181" s="188" t="s">
        <v>142</v>
      </c>
      <c r="E181" s="216" t="s">
        <v>19</v>
      </c>
      <c r="F181" s="217" t="s">
        <v>147</v>
      </c>
      <c r="G181" s="215"/>
      <c r="H181" s="218">
        <v>44.77</v>
      </c>
      <c r="I181" s="219"/>
      <c r="J181" s="215"/>
      <c r="K181" s="215"/>
      <c r="L181" s="220"/>
      <c r="M181" s="221"/>
      <c r="N181" s="222"/>
      <c r="O181" s="222"/>
      <c r="P181" s="222"/>
      <c r="Q181" s="222"/>
      <c r="R181" s="222"/>
      <c r="S181" s="222"/>
      <c r="T181" s="223"/>
      <c r="AT181" s="224" t="s">
        <v>142</v>
      </c>
      <c r="AU181" s="224" t="s">
        <v>84</v>
      </c>
      <c r="AV181" s="15" t="s">
        <v>139</v>
      </c>
      <c r="AW181" s="15" t="s">
        <v>35</v>
      </c>
      <c r="AX181" s="15" t="s">
        <v>82</v>
      </c>
      <c r="AY181" s="224" t="s">
        <v>132</v>
      </c>
    </row>
    <row r="182" spans="1:65" s="2" customFormat="1" ht="24.2" customHeight="1">
      <c r="A182" s="36"/>
      <c r="B182" s="37"/>
      <c r="C182" s="175" t="s">
        <v>257</v>
      </c>
      <c r="D182" s="175" t="s">
        <v>134</v>
      </c>
      <c r="E182" s="176" t="s">
        <v>268</v>
      </c>
      <c r="F182" s="177" t="s">
        <v>659</v>
      </c>
      <c r="G182" s="178" t="s">
        <v>184</v>
      </c>
      <c r="H182" s="179">
        <v>0.38</v>
      </c>
      <c r="I182" s="180"/>
      <c r="J182" s="181">
        <f>ROUND(I182*H182,2)</f>
        <v>0</v>
      </c>
      <c r="K182" s="177" t="s">
        <v>138</v>
      </c>
      <c r="L182" s="41"/>
      <c r="M182" s="182" t="s">
        <v>19</v>
      </c>
      <c r="N182" s="183" t="s">
        <v>45</v>
      </c>
      <c r="O182" s="66"/>
      <c r="P182" s="184">
        <f>O182*H182</f>
        <v>0</v>
      </c>
      <c r="Q182" s="184">
        <v>0</v>
      </c>
      <c r="R182" s="184">
        <f>Q182*H182</f>
        <v>0</v>
      </c>
      <c r="S182" s="184">
        <v>0</v>
      </c>
      <c r="T182" s="185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6" t="s">
        <v>139</v>
      </c>
      <c r="AT182" s="186" t="s">
        <v>134</v>
      </c>
      <c r="AU182" s="186" t="s">
        <v>84</v>
      </c>
      <c r="AY182" s="19" t="s">
        <v>132</v>
      </c>
      <c r="BE182" s="187">
        <f>IF(N182="základní",J182,0)</f>
        <v>0</v>
      </c>
      <c r="BF182" s="187">
        <f>IF(N182="snížená",J182,0)</f>
        <v>0</v>
      </c>
      <c r="BG182" s="187">
        <f>IF(N182="zákl. přenesená",J182,0)</f>
        <v>0</v>
      </c>
      <c r="BH182" s="187">
        <f>IF(N182="sníž. přenesená",J182,0)</f>
        <v>0</v>
      </c>
      <c r="BI182" s="187">
        <f>IF(N182="nulová",J182,0)</f>
        <v>0</v>
      </c>
      <c r="BJ182" s="19" t="s">
        <v>82</v>
      </c>
      <c r="BK182" s="187">
        <f>ROUND(I182*H182,2)</f>
        <v>0</v>
      </c>
      <c r="BL182" s="19" t="s">
        <v>139</v>
      </c>
      <c r="BM182" s="186" t="s">
        <v>660</v>
      </c>
    </row>
    <row r="183" spans="1:65" s="2" customFormat="1" ht="29.25">
      <c r="A183" s="36"/>
      <c r="B183" s="37"/>
      <c r="C183" s="38"/>
      <c r="D183" s="188" t="s">
        <v>141</v>
      </c>
      <c r="E183" s="38"/>
      <c r="F183" s="189" t="s">
        <v>269</v>
      </c>
      <c r="G183" s="38"/>
      <c r="H183" s="38"/>
      <c r="I183" s="190"/>
      <c r="J183" s="38"/>
      <c r="K183" s="38"/>
      <c r="L183" s="41"/>
      <c r="M183" s="191"/>
      <c r="N183" s="192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141</v>
      </c>
      <c r="AU183" s="19" t="s">
        <v>84</v>
      </c>
    </row>
    <row r="184" spans="1:65" s="13" customFormat="1" ht="11.25">
      <c r="B184" s="193"/>
      <c r="C184" s="194"/>
      <c r="D184" s="188" t="s">
        <v>142</v>
      </c>
      <c r="E184" s="195" t="s">
        <v>19</v>
      </c>
      <c r="F184" s="196" t="s">
        <v>220</v>
      </c>
      <c r="G184" s="194"/>
      <c r="H184" s="195" t="s">
        <v>19</v>
      </c>
      <c r="I184" s="197"/>
      <c r="J184" s="194"/>
      <c r="K184" s="194"/>
      <c r="L184" s="198"/>
      <c r="M184" s="199"/>
      <c r="N184" s="200"/>
      <c r="O184" s="200"/>
      <c r="P184" s="200"/>
      <c r="Q184" s="200"/>
      <c r="R184" s="200"/>
      <c r="S184" s="200"/>
      <c r="T184" s="201"/>
      <c r="AT184" s="202" t="s">
        <v>142</v>
      </c>
      <c r="AU184" s="202" t="s">
        <v>84</v>
      </c>
      <c r="AV184" s="13" t="s">
        <v>82</v>
      </c>
      <c r="AW184" s="13" t="s">
        <v>35</v>
      </c>
      <c r="AX184" s="13" t="s">
        <v>74</v>
      </c>
      <c r="AY184" s="202" t="s">
        <v>132</v>
      </c>
    </row>
    <row r="185" spans="1:65" s="14" customFormat="1" ht="11.25">
      <c r="B185" s="203"/>
      <c r="C185" s="204"/>
      <c r="D185" s="188" t="s">
        <v>142</v>
      </c>
      <c r="E185" s="205" t="s">
        <v>19</v>
      </c>
      <c r="F185" s="206" t="s">
        <v>271</v>
      </c>
      <c r="G185" s="204"/>
      <c r="H185" s="207">
        <v>0.2</v>
      </c>
      <c r="I185" s="208"/>
      <c r="J185" s="204"/>
      <c r="K185" s="204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142</v>
      </c>
      <c r="AU185" s="213" t="s">
        <v>84</v>
      </c>
      <c r="AV185" s="14" t="s">
        <v>84</v>
      </c>
      <c r="AW185" s="14" t="s">
        <v>35</v>
      </c>
      <c r="AX185" s="14" t="s">
        <v>74</v>
      </c>
      <c r="AY185" s="213" t="s">
        <v>132</v>
      </c>
    </row>
    <row r="186" spans="1:65" s="16" customFormat="1" ht="11.25">
      <c r="B186" s="225"/>
      <c r="C186" s="226"/>
      <c r="D186" s="188" t="s">
        <v>142</v>
      </c>
      <c r="E186" s="227" t="s">
        <v>19</v>
      </c>
      <c r="F186" s="228" t="s">
        <v>195</v>
      </c>
      <c r="G186" s="226"/>
      <c r="H186" s="229">
        <v>0.2</v>
      </c>
      <c r="I186" s="230"/>
      <c r="J186" s="226"/>
      <c r="K186" s="226"/>
      <c r="L186" s="231"/>
      <c r="M186" s="232"/>
      <c r="N186" s="233"/>
      <c r="O186" s="233"/>
      <c r="P186" s="233"/>
      <c r="Q186" s="233"/>
      <c r="R186" s="233"/>
      <c r="S186" s="233"/>
      <c r="T186" s="234"/>
      <c r="AT186" s="235" t="s">
        <v>142</v>
      </c>
      <c r="AU186" s="235" t="s">
        <v>84</v>
      </c>
      <c r="AV186" s="16" t="s">
        <v>153</v>
      </c>
      <c r="AW186" s="16" t="s">
        <v>35</v>
      </c>
      <c r="AX186" s="16" t="s">
        <v>74</v>
      </c>
      <c r="AY186" s="235" t="s">
        <v>132</v>
      </c>
    </row>
    <row r="187" spans="1:65" s="13" customFormat="1" ht="11.25">
      <c r="B187" s="193"/>
      <c r="C187" s="194"/>
      <c r="D187" s="188" t="s">
        <v>142</v>
      </c>
      <c r="E187" s="195" t="s">
        <v>19</v>
      </c>
      <c r="F187" s="196" t="s">
        <v>210</v>
      </c>
      <c r="G187" s="194"/>
      <c r="H187" s="195" t="s">
        <v>19</v>
      </c>
      <c r="I187" s="197"/>
      <c r="J187" s="194"/>
      <c r="K187" s="194"/>
      <c r="L187" s="198"/>
      <c r="M187" s="199"/>
      <c r="N187" s="200"/>
      <c r="O187" s="200"/>
      <c r="P187" s="200"/>
      <c r="Q187" s="200"/>
      <c r="R187" s="200"/>
      <c r="S187" s="200"/>
      <c r="T187" s="201"/>
      <c r="AT187" s="202" t="s">
        <v>142</v>
      </c>
      <c r="AU187" s="202" t="s">
        <v>84</v>
      </c>
      <c r="AV187" s="13" t="s">
        <v>82</v>
      </c>
      <c r="AW187" s="13" t="s">
        <v>35</v>
      </c>
      <c r="AX187" s="13" t="s">
        <v>74</v>
      </c>
      <c r="AY187" s="202" t="s">
        <v>132</v>
      </c>
    </row>
    <row r="188" spans="1:65" s="14" customFormat="1" ht="11.25">
      <c r="B188" s="203"/>
      <c r="C188" s="204"/>
      <c r="D188" s="188" t="s">
        <v>142</v>
      </c>
      <c r="E188" s="205" t="s">
        <v>19</v>
      </c>
      <c r="F188" s="206" t="s">
        <v>272</v>
      </c>
      <c r="G188" s="204"/>
      <c r="H188" s="207">
        <v>0.72</v>
      </c>
      <c r="I188" s="208"/>
      <c r="J188" s="204"/>
      <c r="K188" s="204"/>
      <c r="L188" s="209"/>
      <c r="M188" s="210"/>
      <c r="N188" s="211"/>
      <c r="O188" s="211"/>
      <c r="P188" s="211"/>
      <c r="Q188" s="211"/>
      <c r="R188" s="211"/>
      <c r="S188" s="211"/>
      <c r="T188" s="212"/>
      <c r="AT188" s="213" t="s">
        <v>142</v>
      </c>
      <c r="AU188" s="213" t="s">
        <v>84</v>
      </c>
      <c r="AV188" s="14" t="s">
        <v>84</v>
      </c>
      <c r="AW188" s="14" t="s">
        <v>35</v>
      </c>
      <c r="AX188" s="14" t="s">
        <v>74</v>
      </c>
      <c r="AY188" s="213" t="s">
        <v>132</v>
      </c>
    </row>
    <row r="189" spans="1:65" s="14" customFormat="1" ht="11.25">
      <c r="B189" s="203"/>
      <c r="C189" s="204"/>
      <c r="D189" s="188" t="s">
        <v>142</v>
      </c>
      <c r="E189" s="205" t="s">
        <v>19</v>
      </c>
      <c r="F189" s="206" t="s">
        <v>273</v>
      </c>
      <c r="G189" s="204"/>
      <c r="H189" s="207">
        <v>-0.12</v>
      </c>
      <c r="I189" s="208"/>
      <c r="J189" s="204"/>
      <c r="K189" s="204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142</v>
      </c>
      <c r="AU189" s="213" t="s">
        <v>84</v>
      </c>
      <c r="AV189" s="14" t="s">
        <v>84</v>
      </c>
      <c r="AW189" s="14" t="s">
        <v>35</v>
      </c>
      <c r="AX189" s="14" t="s">
        <v>74</v>
      </c>
      <c r="AY189" s="213" t="s">
        <v>132</v>
      </c>
    </row>
    <row r="190" spans="1:65" s="14" customFormat="1" ht="11.25">
      <c r="B190" s="203"/>
      <c r="C190" s="204"/>
      <c r="D190" s="188" t="s">
        <v>142</v>
      </c>
      <c r="E190" s="205" t="s">
        <v>19</v>
      </c>
      <c r="F190" s="206" t="s">
        <v>274</v>
      </c>
      <c r="G190" s="204"/>
      <c r="H190" s="207">
        <v>-0.42</v>
      </c>
      <c r="I190" s="208"/>
      <c r="J190" s="204"/>
      <c r="K190" s="204"/>
      <c r="L190" s="209"/>
      <c r="M190" s="210"/>
      <c r="N190" s="211"/>
      <c r="O190" s="211"/>
      <c r="P190" s="211"/>
      <c r="Q190" s="211"/>
      <c r="R190" s="211"/>
      <c r="S190" s="211"/>
      <c r="T190" s="212"/>
      <c r="AT190" s="213" t="s">
        <v>142</v>
      </c>
      <c r="AU190" s="213" t="s">
        <v>84</v>
      </c>
      <c r="AV190" s="14" t="s">
        <v>84</v>
      </c>
      <c r="AW190" s="14" t="s">
        <v>35</v>
      </c>
      <c r="AX190" s="14" t="s">
        <v>74</v>
      </c>
      <c r="AY190" s="213" t="s">
        <v>132</v>
      </c>
    </row>
    <row r="191" spans="1:65" s="16" customFormat="1" ht="11.25">
      <c r="B191" s="225"/>
      <c r="C191" s="226"/>
      <c r="D191" s="188" t="s">
        <v>142</v>
      </c>
      <c r="E191" s="227" t="s">
        <v>19</v>
      </c>
      <c r="F191" s="228" t="s">
        <v>195</v>
      </c>
      <c r="G191" s="226"/>
      <c r="H191" s="229">
        <v>0.18</v>
      </c>
      <c r="I191" s="230"/>
      <c r="J191" s="226"/>
      <c r="K191" s="226"/>
      <c r="L191" s="231"/>
      <c r="M191" s="232"/>
      <c r="N191" s="233"/>
      <c r="O191" s="233"/>
      <c r="P191" s="233"/>
      <c r="Q191" s="233"/>
      <c r="R191" s="233"/>
      <c r="S191" s="233"/>
      <c r="T191" s="234"/>
      <c r="AT191" s="235" t="s">
        <v>142</v>
      </c>
      <c r="AU191" s="235" t="s">
        <v>84</v>
      </c>
      <c r="AV191" s="16" t="s">
        <v>153</v>
      </c>
      <c r="AW191" s="16" t="s">
        <v>35</v>
      </c>
      <c r="AX191" s="16" t="s">
        <v>74</v>
      </c>
      <c r="AY191" s="235" t="s">
        <v>132</v>
      </c>
    </row>
    <row r="192" spans="1:65" s="15" customFormat="1" ht="11.25">
      <c r="B192" s="214"/>
      <c r="C192" s="215"/>
      <c r="D192" s="188" t="s">
        <v>142</v>
      </c>
      <c r="E192" s="216" t="s">
        <v>19</v>
      </c>
      <c r="F192" s="217" t="s">
        <v>147</v>
      </c>
      <c r="G192" s="215"/>
      <c r="H192" s="218">
        <v>0.38</v>
      </c>
      <c r="I192" s="219"/>
      <c r="J192" s="215"/>
      <c r="K192" s="215"/>
      <c r="L192" s="220"/>
      <c r="M192" s="221"/>
      <c r="N192" s="222"/>
      <c r="O192" s="222"/>
      <c r="P192" s="222"/>
      <c r="Q192" s="222"/>
      <c r="R192" s="222"/>
      <c r="S192" s="222"/>
      <c r="T192" s="223"/>
      <c r="AT192" s="224" t="s">
        <v>142</v>
      </c>
      <c r="AU192" s="224" t="s">
        <v>84</v>
      </c>
      <c r="AV192" s="15" t="s">
        <v>139</v>
      </c>
      <c r="AW192" s="15" t="s">
        <v>35</v>
      </c>
      <c r="AX192" s="15" t="s">
        <v>82</v>
      </c>
      <c r="AY192" s="224" t="s">
        <v>132</v>
      </c>
    </row>
    <row r="193" spans="1:65" s="2" customFormat="1" ht="24.2" customHeight="1">
      <c r="A193" s="36"/>
      <c r="B193" s="37"/>
      <c r="C193" s="175" t="s">
        <v>261</v>
      </c>
      <c r="D193" s="175" t="s">
        <v>134</v>
      </c>
      <c r="E193" s="176" t="s">
        <v>275</v>
      </c>
      <c r="F193" s="177" t="s">
        <v>661</v>
      </c>
      <c r="G193" s="178" t="s">
        <v>184</v>
      </c>
      <c r="H193" s="179">
        <v>0.42</v>
      </c>
      <c r="I193" s="180"/>
      <c r="J193" s="181">
        <f>ROUND(I193*H193,2)</f>
        <v>0</v>
      </c>
      <c r="K193" s="177" t="s">
        <v>138</v>
      </c>
      <c r="L193" s="41"/>
      <c r="M193" s="182" t="s">
        <v>19</v>
      </c>
      <c r="N193" s="183" t="s">
        <v>45</v>
      </c>
      <c r="O193" s="66"/>
      <c r="P193" s="184">
        <f>O193*H193</f>
        <v>0</v>
      </c>
      <c r="Q193" s="184">
        <v>0</v>
      </c>
      <c r="R193" s="184">
        <f>Q193*H193</f>
        <v>0</v>
      </c>
      <c r="S193" s="184">
        <v>0</v>
      </c>
      <c r="T193" s="185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6" t="s">
        <v>139</v>
      </c>
      <c r="AT193" s="186" t="s">
        <v>134</v>
      </c>
      <c r="AU193" s="186" t="s">
        <v>84</v>
      </c>
      <c r="AY193" s="19" t="s">
        <v>132</v>
      </c>
      <c r="BE193" s="187">
        <f>IF(N193="základní",J193,0)</f>
        <v>0</v>
      </c>
      <c r="BF193" s="187">
        <f>IF(N193="snížená",J193,0)</f>
        <v>0</v>
      </c>
      <c r="BG193" s="187">
        <f>IF(N193="zákl. přenesená",J193,0)</f>
        <v>0</v>
      </c>
      <c r="BH193" s="187">
        <f>IF(N193="sníž. přenesená",J193,0)</f>
        <v>0</v>
      </c>
      <c r="BI193" s="187">
        <f>IF(N193="nulová",J193,0)</f>
        <v>0</v>
      </c>
      <c r="BJ193" s="19" t="s">
        <v>82</v>
      </c>
      <c r="BK193" s="187">
        <f>ROUND(I193*H193,2)</f>
        <v>0</v>
      </c>
      <c r="BL193" s="19" t="s">
        <v>139</v>
      </c>
      <c r="BM193" s="186" t="s">
        <v>662</v>
      </c>
    </row>
    <row r="194" spans="1:65" s="2" customFormat="1" ht="39">
      <c r="A194" s="36"/>
      <c r="B194" s="37"/>
      <c r="C194" s="38"/>
      <c r="D194" s="188" t="s">
        <v>141</v>
      </c>
      <c r="E194" s="38"/>
      <c r="F194" s="189" t="s">
        <v>276</v>
      </c>
      <c r="G194" s="38"/>
      <c r="H194" s="38"/>
      <c r="I194" s="190"/>
      <c r="J194" s="38"/>
      <c r="K194" s="38"/>
      <c r="L194" s="41"/>
      <c r="M194" s="191"/>
      <c r="N194" s="192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141</v>
      </c>
      <c r="AU194" s="19" t="s">
        <v>84</v>
      </c>
    </row>
    <row r="195" spans="1:65" s="13" customFormat="1" ht="11.25">
      <c r="B195" s="193"/>
      <c r="C195" s="194"/>
      <c r="D195" s="188" t="s">
        <v>142</v>
      </c>
      <c r="E195" s="195" t="s">
        <v>19</v>
      </c>
      <c r="F195" s="196" t="s">
        <v>210</v>
      </c>
      <c r="G195" s="194"/>
      <c r="H195" s="195" t="s">
        <v>19</v>
      </c>
      <c r="I195" s="197"/>
      <c r="J195" s="194"/>
      <c r="K195" s="194"/>
      <c r="L195" s="198"/>
      <c r="M195" s="199"/>
      <c r="N195" s="200"/>
      <c r="O195" s="200"/>
      <c r="P195" s="200"/>
      <c r="Q195" s="200"/>
      <c r="R195" s="200"/>
      <c r="S195" s="200"/>
      <c r="T195" s="201"/>
      <c r="AT195" s="202" t="s">
        <v>142</v>
      </c>
      <c r="AU195" s="202" t="s">
        <v>84</v>
      </c>
      <c r="AV195" s="13" t="s">
        <v>82</v>
      </c>
      <c r="AW195" s="13" t="s">
        <v>35</v>
      </c>
      <c r="AX195" s="13" t="s">
        <v>74</v>
      </c>
      <c r="AY195" s="202" t="s">
        <v>132</v>
      </c>
    </row>
    <row r="196" spans="1:65" s="14" customFormat="1" ht="11.25">
      <c r="B196" s="203"/>
      <c r="C196" s="204"/>
      <c r="D196" s="188" t="s">
        <v>142</v>
      </c>
      <c r="E196" s="205" t="s">
        <v>19</v>
      </c>
      <c r="F196" s="206" t="s">
        <v>278</v>
      </c>
      <c r="G196" s="204"/>
      <c r="H196" s="207">
        <v>0.42</v>
      </c>
      <c r="I196" s="208"/>
      <c r="J196" s="204"/>
      <c r="K196" s="204"/>
      <c r="L196" s="209"/>
      <c r="M196" s="210"/>
      <c r="N196" s="211"/>
      <c r="O196" s="211"/>
      <c r="P196" s="211"/>
      <c r="Q196" s="211"/>
      <c r="R196" s="211"/>
      <c r="S196" s="211"/>
      <c r="T196" s="212"/>
      <c r="AT196" s="213" t="s">
        <v>142</v>
      </c>
      <c r="AU196" s="213" t="s">
        <v>84</v>
      </c>
      <c r="AV196" s="14" t="s">
        <v>84</v>
      </c>
      <c r="AW196" s="14" t="s">
        <v>35</v>
      </c>
      <c r="AX196" s="14" t="s">
        <v>74</v>
      </c>
      <c r="AY196" s="213" t="s">
        <v>132</v>
      </c>
    </row>
    <row r="197" spans="1:65" s="15" customFormat="1" ht="11.25">
      <c r="B197" s="214"/>
      <c r="C197" s="215"/>
      <c r="D197" s="188" t="s">
        <v>142</v>
      </c>
      <c r="E197" s="216" t="s">
        <v>19</v>
      </c>
      <c r="F197" s="217" t="s">
        <v>147</v>
      </c>
      <c r="G197" s="215"/>
      <c r="H197" s="218">
        <v>0.42</v>
      </c>
      <c r="I197" s="219"/>
      <c r="J197" s="215"/>
      <c r="K197" s="215"/>
      <c r="L197" s="220"/>
      <c r="M197" s="221"/>
      <c r="N197" s="222"/>
      <c r="O197" s="222"/>
      <c r="P197" s="222"/>
      <c r="Q197" s="222"/>
      <c r="R197" s="222"/>
      <c r="S197" s="222"/>
      <c r="T197" s="223"/>
      <c r="AT197" s="224" t="s">
        <v>142</v>
      </c>
      <c r="AU197" s="224" t="s">
        <v>84</v>
      </c>
      <c r="AV197" s="15" t="s">
        <v>139</v>
      </c>
      <c r="AW197" s="15" t="s">
        <v>35</v>
      </c>
      <c r="AX197" s="15" t="s">
        <v>82</v>
      </c>
      <c r="AY197" s="224" t="s">
        <v>132</v>
      </c>
    </row>
    <row r="198" spans="1:65" s="2" customFormat="1" ht="16.5" customHeight="1">
      <c r="A198" s="36"/>
      <c r="B198" s="37"/>
      <c r="C198" s="236" t="s">
        <v>267</v>
      </c>
      <c r="D198" s="236" t="s">
        <v>280</v>
      </c>
      <c r="E198" s="237" t="s">
        <v>281</v>
      </c>
      <c r="F198" s="238" t="s">
        <v>282</v>
      </c>
      <c r="G198" s="239" t="s">
        <v>264</v>
      </c>
      <c r="H198" s="240">
        <v>0.79400000000000004</v>
      </c>
      <c r="I198" s="241"/>
      <c r="J198" s="242">
        <f>ROUND(I198*H198,2)</f>
        <v>0</v>
      </c>
      <c r="K198" s="238" t="s">
        <v>138</v>
      </c>
      <c r="L198" s="243"/>
      <c r="M198" s="244" t="s">
        <v>19</v>
      </c>
      <c r="N198" s="245" t="s">
        <v>45</v>
      </c>
      <c r="O198" s="66"/>
      <c r="P198" s="184">
        <f>O198*H198</f>
        <v>0</v>
      </c>
      <c r="Q198" s="184">
        <v>1</v>
      </c>
      <c r="R198" s="184">
        <f>Q198*H198</f>
        <v>0.79400000000000004</v>
      </c>
      <c r="S198" s="184">
        <v>0</v>
      </c>
      <c r="T198" s="185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86" t="s">
        <v>198</v>
      </c>
      <c r="AT198" s="186" t="s">
        <v>280</v>
      </c>
      <c r="AU198" s="186" t="s">
        <v>84</v>
      </c>
      <c r="AY198" s="19" t="s">
        <v>132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19" t="s">
        <v>82</v>
      </c>
      <c r="BK198" s="187">
        <f>ROUND(I198*H198,2)</f>
        <v>0</v>
      </c>
      <c r="BL198" s="19" t="s">
        <v>139</v>
      </c>
      <c r="BM198" s="186" t="s">
        <v>663</v>
      </c>
    </row>
    <row r="199" spans="1:65" s="2" customFormat="1" ht="11.25">
      <c r="A199" s="36"/>
      <c r="B199" s="37"/>
      <c r="C199" s="38"/>
      <c r="D199" s="188" t="s">
        <v>141</v>
      </c>
      <c r="E199" s="38"/>
      <c r="F199" s="189" t="s">
        <v>282</v>
      </c>
      <c r="G199" s="38"/>
      <c r="H199" s="38"/>
      <c r="I199" s="190"/>
      <c r="J199" s="38"/>
      <c r="K199" s="38"/>
      <c r="L199" s="41"/>
      <c r="M199" s="191"/>
      <c r="N199" s="192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9" t="s">
        <v>141</v>
      </c>
      <c r="AU199" s="19" t="s">
        <v>84</v>
      </c>
    </row>
    <row r="200" spans="1:65" s="14" customFormat="1" ht="11.25">
      <c r="B200" s="203"/>
      <c r="C200" s="204"/>
      <c r="D200" s="188" t="s">
        <v>142</v>
      </c>
      <c r="E200" s="205" t="s">
        <v>19</v>
      </c>
      <c r="F200" s="206" t="s">
        <v>284</v>
      </c>
      <c r="G200" s="204"/>
      <c r="H200" s="207">
        <v>0.79400000000000004</v>
      </c>
      <c r="I200" s="208"/>
      <c r="J200" s="204"/>
      <c r="K200" s="204"/>
      <c r="L200" s="209"/>
      <c r="M200" s="210"/>
      <c r="N200" s="211"/>
      <c r="O200" s="211"/>
      <c r="P200" s="211"/>
      <c r="Q200" s="211"/>
      <c r="R200" s="211"/>
      <c r="S200" s="211"/>
      <c r="T200" s="212"/>
      <c r="AT200" s="213" t="s">
        <v>142</v>
      </c>
      <c r="AU200" s="213" t="s">
        <v>84</v>
      </c>
      <c r="AV200" s="14" t="s">
        <v>84</v>
      </c>
      <c r="AW200" s="14" t="s">
        <v>35</v>
      </c>
      <c r="AX200" s="14" t="s">
        <v>74</v>
      </c>
      <c r="AY200" s="213" t="s">
        <v>132</v>
      </c>
    </row>
    <row r="201" spans="1:65" s="15" customFormat="1" ht="11.25">
      <c r="B201" s="214"/>
      <c r="C201" s="215"/>
      <c r="D201" s="188" t="s">
        <v>142</v>
      </c>
      <c r="E201" s="216" t="s">
        <v>19</v>
      </c>
      <c r="F201" s="217" t="s">
        <v>147</v>
      </c>
      <c r="G201" s="215"/>
      <c r="H201" s="218">
        <v>0.79400000000000004</v>
      </c>
      <c r="I201" s="219"/>
      <c r="J201" s="215"/>
      <c r="K201" s="215"/>
      <c r="L201" s="220"/>
      <c r="M201" s="221"/>
      <c r="N201" s="222"/>
      <c r="O201" s="222"/>
      <c r="P201" s="222"/>
      <c r="Q201" s="222"/>
      <c r="R201" s="222"/>
      <c r="S201" s="222"/>
      <c r="T201" s="223"/>
      <c r="AT201" s="224" t="s">
        <v>142</v>
      </c>
      <c r="AU201" s="224" t="s">
        <v>84</v>
      </c>
      <c r="AV201" s="15" t="s">
        <v>139</v>
      </c>
      <c r="AW201" s="15" t="s">
        <v>35</v>
      </c>
      <c r="AX201" s="15" t="s">
        <v>82</v>
      </c>
      <c r="AY201" s="224" t="s">
        <v>132</v>
      </c>
    </row>
    <row r="202" spans="1:65" s="2" customFormat="1" ht="24.2" customHeight="1">
      <c r="A202" s="36"/>
      <c r="B202" s="37"/>
      <c r="C202" s="175" t="s">
        <v>7</v>
      </c>
      <c r="D202" s="175" t="s">
        <v>134</v>
      </c>
      <c r="E202" s="176" t="s">
        <v>664</v>
      </c>
      <c r="F202" s="177" t="s">
        <v>665</v>
      </c>
      <c r="G202" s="178" t="s">
        <v>137</v>
      </c>
      <c r="H202" s="179">
        <v>82.07</v>
      </c>
      <c r="I202" s="180"/>
      <c r="J202" s="181">
        <f>ROUND(I202*H202,2)</f>
        <v>0</v>
      </c>
      <c r="K202" s="177" t="s">
        <v>138</v>
      </c>
      <c r="L202" s="41"/>
      <c r="M202" s="182" t="s">
        <v>19</v>
      </c>
      <c r="N202" s="183" t="s">
        <v>45</v>
      </c>
      <c r="O202" s="66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6" t="s">
        <v>139</v>
      </c>
      <c r="AT202" s="186" t="s">
        <v>134</v>
      </c>
      <c r="AU202" s="186" t="s">
        <v>84</v>
      </c>
      <c r="AY202" s="19" t="s">
        <v>132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19" t="s">
        <v>82</v>
      </c>
      <c r="BK202" s="187">
        <f>ROUND(I202*H202,2)</f>
        <v>0</v>
      </c>
      <c r="BL202" s="19" t="s">
        <v>139</v>
      </c>
      <c r="BM202" s="186" t="s">
        <v>666</v>
      </c>
    </row>
    <row r="203" spans="1:65" s="2" customFormat="1" ht="19.5">
      <c r="A203" s="36"/>
      <c r="B203" s="37"/>
      <c r="C203" s="38"/>
      <c r="D203" s="188" t="s">
        <v>141</v>
      </c>
      <c r="E203" s="38"/>
      <c r="F203" s="189" t="s">
        <v>667</v>
      </c>
      <c r="G203" s="38"/>
      <c r="H203" s="38"/>
      <c r="I203" s="190"/>
      <c r="J203" s="38"/>
      <c r="K203" s="38"/>
      <c r="L203" s="41"/>
      <c r="M203" s="191"/>
      <c r="N203" s="192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141</v>
      </c>
      <c r="AU203" s="19" t="s">
        <v>84</v>
      </c>
    </row>
    <row r="204" spans="1:65" s="13" customFormat="1" ht="11.25">
      <c r="B204" s="193"/>
      <c r="C204" s="194"/>
      <c r="D204" s="188" t="s">
        <v>142</v>
      </c>
      <c r="E204" s="195" t="s">
        <v>19</v>
      </c>
      <c r="F204" s="196" t="s">
        <v>668</v>
      </c>
      <c r="G204" s="194"/>
      <c r="H204" s="195" t="s">
        <v>19</v>
      </c>
      <c r="I204" s="197"/>
      <c r="J204" s="194"/>
      <c r="K204" s="194"/>
      <c r="L204" s="198"/>
      <c r="M204" s="199"/>
      <c r="N204" s="200"/>
      <c r="O204" s="200"/>
      <c r="P204" s="200"/>
      <c r="Q204" s="200"/>
      <c r="R204" s="200"/>
      <c r="S204" s="200"/>
      <c r="T204" s="201"/>
      <c r="AT204" s="202" t="s">
        <v>142</v>
      </c>
      <c r="AU204" s="202" t="s">
        <v>84</v>
      </c>
      <c r="AV204" s="13" t="s">
        <v>82</v>
      </c>
      <c r="AW204" s="13" t="s">
        <v>35</v>
      </c>
      <c r="AX204" s="13" t="s">
        <v>74</v>
      </c>
      <c r="AY204" s="202" t="s">
        <v>132</v>
      </c>
    </row>
    <row r="205" spans="1:65" s="14" customFormat="1" ht="11.25">
      <c r="B205" s="203"/>
      <c r="C205" s="204"/>
      <c r="D205" s="188" t="s">
        <v>142</v>
      </c>
      <c r="E205" s="205" t="s">
        <v>19</v>
      </c>
      <c r="F205" s="206" t="s">
        <v>669</v>
      </c>
      <c r="G205" s="204"/>
      <c r="H205" s="207">
        <v>82.07</v>
      </c>
      <c r="I205" s="208"/>
      <c r="J205" s="204"/>
      <c r="K205" s="204"/>
      <c r="L205" s="209"/>
      <c r="M205" s="210"/>
      <c r="N205" s="211"/>
      <c r="O205" s="211"/>
      <c r="P205" s="211"/>
      <c r="Q205" s="211"/>
      <c r="R205" s="211"/>
      <c r="S205" s="211"/>
      <c r="T205" s="212"/>
      <c r="AT205" s="213" t="s">
        <v>142</v>
      </c>
      <c r="AU205" s="213" t="s">
        <v>84</v>
      </c>
      <c r="AV205" s="14" t="s">
        <v>84</v>
      </c>
      <c r="AW205" s="14" t="s">
        <v>35</v>
      </c>
      <c r="AX205" s="14" t="s">
        <v>74</v>
      </c>
      <c r="AY205" s="213" t="s">
        <v>132</v>
      </c>
    </row>
    <row r="206" spans="1:65" s="15" customFormat="1" ht="11.25">
      <c r="B206" s="214"/>
      <c r="C206" s="215"/>
      <c r="D206" s="188" t="s">
        <v>142</v>
      </c>
      <c r="E206" s="216" t="s">
        <v>19</v>
      </c>
      <c r="F206" s="217" t="s">
        <v>147</v>
      </c>
      <c r="G206" s="215"/>
      <c r="H206" s="218">
        <v>82.07</v>
      </c>
      <c r="I206" s="219"/>
      <c r="J206" s="215"/>
      <c r="K206" s="215"/>
      <c r="L206" s="220"/>
      <c r="M206" s="221"/>
      <c r="N206" s="222"/>
      <c r="O206" s="222"/>
      <c r="P206" s="222"/>
      <c r="Q206" s="222"/>
      <c r="R206" s="222"/>
      <c r="S206" s="222"/>
      <c r="T206" s="223"/>
      <c r="AT206" s="224" t="s">
        <v>142</v>
      </c>
      <c r="AU206" s="224" t="s">
        <v>84</v>
      </c>
      <c r="AV206" s="15" t="s">
        <v>139</v>
      </c>
      <c r="AW206" s="15" t="s">
        <v>35</v>
      </c>
      <c r="AX206" s="15" t="s">
        <v>82</v>
      </c>
      <c r="AY206" s="224" t="s">
        <v>132</v>
      </c>
    </row>
    <row r="207" spans="1:65" s="2" customFormat="1" ht="16.5" customHeight="1">
      <c r="A207" s="36"/>
      <c r="B207" s="37"/>
      <c r="C207" s="236" t="s">
        <v>279</v>
      </c>
      <c r="D207" s="236" t="s">
        <v>280</v>
      </c>
      <c r="E207" s="237" t="s">
        <v>670</v>
      </c>
      <c r="F207" s="238" t="s">
        <v>671</v>
      </c>
      <c r="G207" s="239" t="s">
        <v>184</v>
      </c>
      <c r="H207" s="240">
        <v>8.4529999999999994</v>
      </c>
      <c r="I207" s="241"/>
      <c r="J207" s="242">
        <f>ROUND(I207*H207,2)</f>
        <v>0</v>
      </c>
      <c r="K207" s="238" t="s">
        <v>19</v>
      </c>
      <c r="L207" s="243"/>
      <c r="M207" s="244" t="s">
        <v>19</v>
      </c>
      <c r="N207" s="245" t="s">
        <v>45</v>
      </c>
      <c r="O207" s="66"/>
      <c r="P207" s="184">
        <f>O207*H207</f>
        <v>0</v>
      </c>
      <c r="Q207" s="184">
        <v>0</v>
      </c>
      <c r="R207" s="184">
        <f>Q207*H207</f>
        <v>0</v>
      </c>
      <c r="S207" s="184">
        <v>0</v>
      </c>
      <c r="T207" s="185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6" t="s">
        <v>198</v>
      </c>
      <c r="AT207" s="186" t="s">
        <v>280</v>
      </c>
      <c r="AU207" s="186" t="s">
        <v>84</v>
      </c>
      <c r="AY207" s="19" t="s">
        <v>132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19" t="s">
        <v>82</v>
      </c>
      <c r="BK207" s="187">
        <f>ROUND(I207*H207,2)</f>
        <v>0</v>
      </c>
      <c r="BL207" s="19" t="s">
        <v>139</v>
      </c>
      <c r="BM207" s="186" t="s">
        <v>672</v>
      </c>
    </row>
    <row r="208" spans="1:65" s="2" customFormat="1" ht="11.25">
      <c r="A208" s="36"/>
      <c r="B208" s="37"/>
      <c r="C208" s="38"/>
      <c r="D208" s="188" t="s">
        <v>141</v>
      </c>
      <c r="E208" s="38"/>
      <c r="F208" s="189" t="s">
        <v>671</v>
      </c>
      <c r="G208" s="38"/>
      <c r="H208" s="38"/>
      <c r="I208" s="190"/>
      <c r="J208" s="38"/>
      <c r="K208" s="38"/>
      <c r="L208" s="41"/>
      <c r="M208" s="191"/>
      <c r="N208" s="192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141</v>
      </c>
      <c r="AU208" s="19" t="s">
        <v>84</v>
      </c>
    </row>
    <row r="209" spans="1:65" s="14" customFormat="1" ht="11.25">
      <c r="B209" s="203"/>
      <c r="C209" s="204"/>
      <c r="D209" s="188" t="s">
        <v>142</v>
      </c>
      <c r="E209" s="205" t="s">
        <v>19</v>
      </c>
      <c r="F209" s="206" t="s">
        <v>673</v>
      </c>
      <c r="G209" s="204"/>
      <c r="H209" s="207">
        <v>8.4529999999999994</v>
      </c>
      <c r="I209" s="208"/>
      <c r="J209" s="204"/>
      <c r="K209" s="204"/>
      <c r="L209" s="209"/>
      <c r="M209" s="210"/>
      <c r="N209" s="211"/>
      <c r="O209" s="211"/>
      <c r="P209" s="211"/>
      <c r="Q209" s="211"/>
      <c r="R209" s="211"/>
      <c r="S209" s="211"/>
      <c r="T209" s="212"/>
      <c r="AT209" s="213" t="s">
        <v>142</v>
      </c>
      <c r="AU209" s="213" t="s">
        <v>84</v>
      </c>
      <c r="AV209" s="14" t="s">
        <v>84</v>
      </c>
      <c r="AW209" s="14" t="s">
        <v>35</v>
      </c>
      <c r="AX209" s="14" t="s">
        <v>74</v>
      </c>
      <c r="AY209" s="213" t="s">
        <v>132</v>
      </c>
    </row>
    <row r="210" spans="1:65" s="15" customFormat="1" ht="11.25">
      <c r="B210" s="214"/>
      <c r="C210" s="215"/>
      <c r="D210" s="188" t="s">
        <v>142</v>
      </c>
      <c r="E210" s="216" t="s">
        <v>19</v>
      </c>
      <c r="F210" s="217" t="s">
        <v>147</v>
      </c>
      <c r="G210" s="215"/>
      <c r="H210" s="218">
        <v>8.4529999999999994</v>
      </c>
      <c r="I210" s="219"/>
      <c r="J210" s="215"/>
      <c r="K210" s="215"/>
      <c r="L210" s="220"/>
      <c r="M210" s="221"/>
      <c r="N210" s="222"/>
      <c r="O210" s="222"/>
      <c r="P210" s="222"/>
      <c r="Q210" s="222"/>
      <c r="R210" s="222"/>
      <c r="S210" s="222"/>
      <c r="T210" s="223"/>
      <c r="AT210" s="224" t="s">
        <v>142</v>
      </c>
      <c r="AU210" s="224" t="s">
        <v>84</v>
      </c>
      <c r="AV210" s="15" t="s">
        <v>139</v>
      </c>
      <c r="AW210" s="15" t="s">
        <v>35</v>
      </c>
      <c r="AX210" s="15" t="s">
        <v>82</v>
      </c>
      <c r="AY210" s="224" t="s">
        <v>132</v>
      </c>
    </row>
    <row r="211" spans="1:65" s="2" customFormat="1" ht="24.2" customHeight="1">
      <c r="A211" s="36"/>
      <c r="B211" s="37"/>
      <c r="C211" s="175" t="s">
        <v>285</v>
      </c>
      <c r="D211" s="175" t="s">
        <v>134</v>
      </c>
      <c r="E211" s="176" t="s">
        <v>674</v>
      </c>
      <c r="F211" s="177" t="s">
        <v>675</v>
      </c>
      <c r="G211" s="178" t="s">
        <v>137</v>
      </c>
      <c r="H211" s="179">
        <v>82.07</v>
      </c>
      <c r="I211" s="180"/>
      <c r="J211" s="181">
        <f>ROUND(I211*H211,2)</f>
        <v>0</v>
      </c>
      <c r="K211" s="177" t="s">
        <v>138</v>
      </c>
      <c r="L211" s="41"/>
      <c r="M211" s="182" t="s">
        <v>19</v>
      </c>
      <c r="N211" s="183" t="s">
        <v>45</v>
      </c>
      <c r="O211" s="66"/>
      <c r="P211" s="184">
        <f>O211*H211</f>
        <v>0</v>
      </c>
      <c r="Q211" s="184">
        <v>0</v>
      </c>
      <c r="R211" s="184">
        <f>Q211*H211</f>
        <v>0</v>
      </c>
      <c r="S211" s="184">
        <v>0</v>
      </c>
      <c r="T211" s="185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86" t="s">
        <v>139</v>
      </c>
      <c r="AT211" s="186" t="s">
        <v>134</v>
      </c>
      <c r="AU211" s="186" t="s">
        <v>84</v>
      </c>
      <c r="AY211" s="19" t="s">
        <v>132</v>
      </c>
      <c r="BE211" s="187">
        <f>IF(N211="základní",J211,0)</f>
        <v>0</v>
      </c>
      <c r="BF211" s="187">
        <f>IF(N211="snížená",J211,0)</f>
        <v>0</v>
      </c>
      <c r="BG211" s="187">
        <f>IF(N211="zákl. přenesená",J211,0)</f>
        <v>0</v>
      </c>
      <c r="BH211" s="187">
        <f>IF(N211="sníž. přenesená",J211,0)</f>
        <v>0</v>
      </c>
      <c r="BI211" s="187">
        <f>IF(N211="nulová",J211,0)</f>
        <v>0</v>
      </c>
      <c r="BJ211" s="19" t="s">
        <v>82</v>
      </c>
      <c r="BK211" s="187">
        <f>ROUND(I211*H211,2)</f>
        <v>0</v>
      </c>
      <c r="BL211" s="19" t="s">
        <v>139</v>
      </c>
      <c r="BM211" s="186" t="s">
        <v>676</v>
      </c>
    </row>
    <row r="212" spans="1:65" s="2" customFormat="1" ht="19.5">
      <c r="A212" s="36"/>
      <c r="B212" s="37"/>
      <c r="C212" s="38"/>
      <c r="D212" s="188" t="s">
        <v>141</v>
      </c>
      <c r="E212" s="38"/>
      <c r="F212" s="189" t="s">
        <v>677</v>
      </c>
      <c r="G212" s="38"/>
      <c r="H212" s="38"/>
      <c r="I212" s="190"/>
      <c r="J212" s="38"/>
      <c r="K212" s="38"/>
      <c r="L212" s="41"/>
      <c r="M212" s="191"/>
      <c r="N212" s="192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141</v>
      </c>
      <c r="AU212" s="19" t="s">
        <v>84</v>
      </c>
    </row>
    <row r="213" spans="1:65" s="2" customFormat="1" ht="16.5" customHeight="1">
      <c r="A213" s="36"/>
      <c r="B213" s="37"/>
      <c r="C213" s="236" t="s">
        <v>293</v>
      </c>
      <c r="D213" s="236" t="s">
        <v>280</v>
      </c>
      <c r="E213" s="237" t="s">
        <v>678</v>
      </c>
      <c r="F213" s="238" t="s">
        <v>679</v>
      </c>
      <c r="G213" s="239" t="s">
        <v>680</v>
      </c>
      <c r="H213" s="240">
        <v>2.113</v>
      </c>
      <c r="I213" s="241"/>
      <c r="J213" s="242">
        <f>ROUND(I213*H213,2)</f>
        <v>0</v>
      </c>
      <c r="K213" s="238" t="s">
        <v>138</v>
      </c>
      <c r="L213" s="243"/>
      <c r="M213" s="244" t="s">
        <v>19</v>
      </c>
      <c r="N213" s="245" t="s">
        <v>45</v>
      </c>
      <c r="O213" s="66"/>
      <c r="P213" s="184">
        <f>O213*H213</f>
        <v>0</v>
      </c>
      <c r="Q213" s="184">
        <v>1E-3</v>
      </c>
      <c r="R213" s="184">
        <f>Q213*H213</f>
        <v>2.1129999999999999E-3</v>
      </c>
      <c r="S213" s="184">
        <v>0</v>
      </c>
      <c r="T213" s="185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86" t="s">
        <v>198</v>
      </c>
      <c r="AT213" s="186" t="s">
        <v>280</v>
      </c>
      <c r="AU213" s="186" t="s">
        <v>84</v>
      </c>
      <c r="AY213" s="19" t="s">
        <v>132</v>
      </c>
      <c r="BE213" s="187">
        <f>IF(N213="základní",J213,0)</f>
        <v>0</v>
      </c>
      <c r="BF213" s="187">
        <f>IF(N213="snížená",J213,0)</f>
        <v>0</v>
      </c>
      <c r="BG213" s="187">
        <f>IF(N213="zákl. přenesená",J213,0)</f>
        <v>0</v>
      </c>
      <c r="BH213" s="187">
        <f>IF(N213="sníž. přenesená",J213,0)</f>
        <v>0</v>
      </c>
      <c r="BI213" s="187">
        <f>IF(N213="nulová",J213,0)</f>
        <v>0</v>
      </c>
      <c r="BJ213" s="19" t="s">
        <v>82</v>
      </c>
      <c r="BK213" s="187">
        <f>ROUND(I213*H213,2)</f>
        <v>0</v>
      </c>
      <c r="BL213" s="19" t="s">
        <v>139</v>
      </c>
      <c r="BM213" s="186" t="s">
        <v>681</v>
      </c>
    </row>
    <row r="214" spans="1:65" s="2" customFormat="1" ht="11.25">
      <c r="A214" s="36"/>
      <c r="B214" s="37"/>
      <c r="C214" s="38"/>
      <c r="D214" s="188" t="s">
        <v>141</v>
      </c>
      <c r="E214" s="38"/>
      <c r="F214" s="189" t="s">
        <v>679</v>
      </c>
      <c r="G214" s="38"/>
      <c r="H214" s="38"/>
      <c r="I214" s="190"/>
      <c r="J214" s="38"/>
      <c r="K214" s="38"/>
      <c r="L214" s="41"/>
      <c r="M214" s="191"/>
      <c r="N214" s="192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141</v>
      </c>
      <c r="AU214" s="19" t="s">
        <v>84</v>
      </c>
    </row>
    <row r="215" spans="1:65" s="14" customFormat="1" ht="11.25">
      <c r="B215" s="203"/>
      <c r="C215" s="204"/>
      <c r="D215" s="188" t="s">
        <v>142</v>
      </c>
      <c r="E215" s="205" t="s">
        <v>19</v>
      </c>
      <c r="F215" s="206" t="s">
        <v>682</v>
      </c>
      <c r="G215" s="204"/>
      <c r="H215" s="207">
        <v>2.113</v>
      </c>
      <c r="I215" s="208"/>
      <c r="J215" s="204"/>
      <c r="K215" s="204"/>
      <c r="L215" s="209"/>
      <c r="M215" s="210"/>
      <c r="N215" s="211"/>
      <c r="O215" s="211"/>
      <c r="P215" s="211"/>
      <c r="Q215" s="211"/>
      <c r="R215" s="211"/>
      <c r="S215" s="211"/>
      <c r="T215" s="212"/>
      <c r="AT215" s="213" t="s">
        <v>142</v>
      </c>
      <c r="AU215" s="213" t="s">
        <v>84</v>
      </c>
      <c r="AV215" s="14" t="s">
        <v>84</v>
      </c>
      <c r="AW215" s="14" t="s">
        <v>35</v>
      </c>
      <c r="AX215" s="14" t="s">
        <v>74</v>
      </c>
      <c r="AY215" s="213" t="s">
        <v>132</v>
      </c>
    </row>
    <row r="216" spans="1:65" s="15" customFormat="1" ht="11.25">
      <c r="B216" s="214"/>
      <c r="C216" s="215"/>
      <c r="D216" s="188" t="s">
        <v>142</v>
      </c>
      <c r="E216" s="216" t="s">
        <v>19</v>
      </c>
      <c r="F216" s="217" t="s">
        <v>147</v>
      </c>
      <c r="G216" s="215"/>
      <c r="H216" s="218">
        <v>2.113</v>
      </c>
      <c r="I216" s="219"/>
      <c r="J216" s="215"/>
      <c r="K216" s="215"/>
      <c r="L216" s="220"/>
      <c r="M216" s="221"/>
      <c r="N216" s="222"/>
      <c r="O216" s="222"/>
      <c r="P216" s="222"/>
      <c r="Q216" s="222"/>
      <c r="R216" s="222"/>
      <c r="S216" s="222"/>
      <c r="T216" s="223"/>
      <c r="AT216" s="224" t="s">
        <v>142</v>
      </c>
      <c r="AU216" s="224" t="s">
        <v>84</v>
      </c>
      <c r="AV216" s="15" t="s">
        <v>139</v>
      </c>
      <c r="AW216" s="15" t="s">
        <v>35</v>
      </c>
      <c r="AX216" s="15" t="s">
        <v>82</v>
      </c>
      <c r="AY216" s="224" t="s">
        <v>132</v>
      </c>
    </row>
    <row r="217" spans="1:65" s="2" customFormat="1" ht="21.75" customHeight="1">
      <c r="A217" s="36"/>
      <c r="B217" s="37"/>
      <c r="C217" s="175" t="s">
        <v>298</v>
      </c>
      <c r="D217" s="175" t="s">
        <v>134</v>
      </c>
      <c r="E217" s="176" t="s">
        <v>286</v>
      </c>
      <c r="F217" s="177" t="s">
        <v>683</v>
      </c>
      <c r="G217" s="178" t="s">
        <v>137</v>
      </c>
      <c r="H217" s="179">
        <v>180.13800000000001</v>
      </c>
      <c r="I217" s="180"/>
      <c r="J217" s="181">
        <f>ROUND(I217*H217,2)</f>
        <v>0</v>
      </c>
      <c r="K217" s="177" t="s">
        <v>138</v>
      </c>
      <c r="L217" s="41"/>
      <c r="M217" s="182" t="s">
        <v>19</v>
      </c>
      <c r="N217" s="183" t="s">
        <v>45</v>
      </c>
      <c r="O217" s="66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6" t="s">
        <v>139</v>
      </c>
      <c r="AT217" s="186" t="s">
        <v>134</v>
      </c>
      <c r="AU217" s="186" t="s">
        <v>84</v>
      </c>
      <c r="AY217" s="19" t="s">
        <v>132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19" t="s">
        <v>82</v>
      </c>
      <c r="BK217" s="187">
        <f>ROUND(I217*H217,2)</f>
        <v>0</v>
      </c>
      <c r="BL217" s="19" t="s">
        <v>139</v>
      </c>
      <c r="BM217" s="186" t="s">
        <v>684</v>
      </c>
    </row>
    <row r="218" spans="1:65" s="2" customFormat="1" ht="19.5">
      <c r="A218" s="36"/>
      <c r="B218" s="37"/>
      <c r="C218" s="38"/>
      <c r="D218" s="188" t="s">
        <v>141</v>
      </c>
      <c r="E218" s="38"/>
      <c r="F218" s="189" t="s">
        <v>287</v>
      </c>
      <c r="G218" s="38"/>
      <c r="H218" s="38"/>
      <c r="I218" s="190"/>
      <c r="J218" s="38"/>
      <c r="K218" s="38"/>
      <c r="L218" s="41"/>
      <c r="M218" s="191"/>
      <c r="N218" s="192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141</v>
      </c>
      <c r="AU218" s="19" t="s">
        <v>84</v>
      </c>
    </row>
    <row r="219" spans="1:65" s="13" customFormat="1" ht="11.25">
      <c r="B219" s="193"/>
      <c r="C219" s="194"/>
      <c r="D219" s="188" t="s">
        <v>142</v>
      </c>
      <c r="E219" s="195" t="s">
        <v>19</v>
      </c>
      <c r="F219" s="196" t="s">
        <v>685</v>
      </c>
      <c r="G219" s="194"/>
      <c r="H219" s="195" t="s">
        <v>19</v>
      </c>
      <c r="I219" s="197"/>
      <c r="J219" s="194"/>
      <c r="K219" s="194"/>
      <c r="L219" s="198"/>
      <c r="M219" s="199"/>
      <c r="N219" s="200"/>
      <c r="O219" s="200"/>
      <c r="P219" s="200"/>
      <c r="Q219" s="200"/>
      <c r="R219" s="200"/>
      <c r="S219" s="200"/>
      <c r="T219" s="201"/>
      <c r="AT219" s="202" t="s">
        <v>142</v>
      </c>
      <c r="AU219" s="202" t="s">
        <v>84</v>
      </c>
      <c r="AV219" s="13" t="s">
        <v>82</v>
      </c>
      <c r="AW219" s="13" t="s">
        <v>35</v>
      </c>
      <c r="AX219" s="13" t="s">
        <v>74</v>
      </c>
      <c r="AY219" s="202" t="s">
        <v>132</v>
      </c>
    </row>
    <row r="220" spans="1:65" s="13" customFormat="1" ht="11.25">
      <c r="B220" s="193"/>
      <c r="C220" s="194"/>
      <c r="D220" s="188" t="s">
        <v>142</v>
      </c>
      <c r="E220" s="195" t="s">
        <v>19</v>
      </c>
      <c r="F220" s="196" t="s">
        <v>187</v>
      </c>
      <c r="G220" s="194"/>
      <c r="H220" s="195" t="s">
        <v>19</v>
      </c>
      <c r="I220" s="197"/>
      <c r="J220" s="194"/>
      <c r="K220" s="194"/>
      <c r="L220" s="198"/>
      <c r="M220" s="199"/>
      <c r="N220" s="200"/>
      <c r="O220" s="200"/>
      <c r="P220" s="200"/>
      <c r="Q220" s="200"/>
      <c r="R220" s="200"/>
      <c r="S220" s="200"/>
      <c r="T220" s="201"/>
      <c r="AT220" s="202" t="s">
        <v>142</v>
      </c>
      <c r="AU220" s="202" t="s">
        <v>84</v>
      </c>
      <c r="AV220" s="13" t="s">
        <v>82</v>
      </c>
      <c r="AW220" s="13" t="s">
        <v>35</v>
      </c>
      <c r="AX220" s="13" t="s">
        <v>74</v>
      </c>
      <c r="AY220" s="202" t="s">
        <v>132</v>
      </c>
    </row>
    <row r="221" spans="1:65" s="13" customFormat="1" ht="11.25">
      <c r="B221" s="193"/>
      <c r="C221" s="194"/>
      <c r="D221" s="188" t="s">
        <v>142</v>
      </c>
      <c r="E221" s="195" t="s">
        <v>19</v>
      </c>
      <c r="F221" s="196" t="s">
        <v>190</v>
      </c>
      <c r="G221" s="194"/>
      <c r="H221" s="195" t="s">
        <v>19</v>
      </c>
      <c r="I221" s="197"/>
      <c r="J221" s="194"/>
      <c r="K221" s="194"/>
      <c r="L221" s="198"/>
      <c r="M221" s="199"/>
      <c r="N221" s="200"/>
      <c r="O221" s="200"/>
      <c r="P221" s="200"/>
      <c r="Q221" s="200"/>
      <c r="R221" s="200"/>
      <c r="S221" s="200"/>
      <c r="T221" s="201"/>
      <c r="AT221" s="202" t="s">
        <v>142</v>
      </c>
      <c r="AU221" s="202" t="s">
        <v>84</v>
      </c>
      <c r="AV221" s="13" t="s">
        <v>82</v>
      </c>
      <c r="AW221" s="13" t="s">
        <v>35</v>
      </c>
      <c r="AX221" s="13" t="s">
        <v>74</v>
      </c>
      <c r="AY221" s="202" t="s">
        <v>132</v>
      </c>
    </row>
    <row r="222" spans="1:65" s="13" customFormat="1" ht="11.25">
      <c r="B222" s="193"/>
      <c r="C222" s="194"/>
      <c r="D222" s="188" t="s">
        <v>142</v>
      </c>
      <c r="E222" s="195" t="s">
        <v>19</v>
      </c>
      <c r="F222" s="196" t="s">
        <v>193</v>
      </c>
      <c r="G222" s="194"/>
      <c r="H222" s="195" t="s">
        <v>19</v>
      </c>
      <c r="I222" s="197"/>
      <c r="J222" s="194"/>
      <c r="K222" s="194"/>
      <c r="L222" s="198"/>
      <c r="M222" s="199"/>
      <c r="N222" s="200"/>
      <c r="O222" s="200"/>
      <c r="P222" s="200"/>
      <c r="Q222" s="200"/>
      <c r="R222" s="200"/>
      <c r="S222" s="200"/>
      <c r="T222" s="201"/>
      <c r="AT222" s="202" t="s">
        <v>142</v>
      </c>
      <c r="AU222" s="202" t="s">
        <v>84</v>
      </c>
      <c r="AV222" s="13" t="s">
        <v>82</v>
      </c>
      <c r="AW222" s="13" t="s">
        <v>35</v>
      </c>
      <c r="AX222" s="13" t="s">
        <v>74</v>
      </c>
      <c r="AY222" s="202" t="s">
        <v>132</v>
      </c>
    </row>
    <row r="223" spans="1:65" s="14" customFormat="1" ht="11.25">
      <c r="B223" s="203"/>
      <c r="C223" s="204"/>
      <c r="D223" s="188" t="s">
        <v>142</v>
      </c>
      <c r="E223" s="205" t="s">
        <v>19</v>
      </c>
      <c r="F223" s="206" t="s">
        <v>686</v>
      </c>
      <c r="G223" s="204"/>
      <c r="H223" s="207">
        <v>180.13800000000001</v>
      </c>
      <c r="I223" s="208"/>
      <c r="J223" s="204"/>
      <c r="K223" s="204"/>
      <c r="L223" s="209"/>
      <c r="M223" s="210"/>
      <c r="N223" s="211"/>
      <c r="O223" s="211"/>
      <c r="P223" s="211"/>
      <c r="Q223" s="211"/>
      <c r="R223" s="211"/>
      <c r="S223" s="211"/>
      <c r="T223" s="212"/>
      <c r="AT223" s="213" t="s">
        <v>142</v>
      </c>
      <c r="AU223" s="213" t="s">
        <v>84</v>
      </c>
      <c r="AV223" s="14" t="s">
        <v>84</v>
      </c>
      <c r="AW223" s="14" t="s">
        <v>35</v>
      </c>
      <c r="AX223" s="14" t="s">
        <v>74</v>
      </c>
      <c r="AY223" s="213" t="s">
        <v>132</v>
      </c>
    </row>
    <row r="224" spans="1:65" s="15" customFormat="1" ht="11.25">
      <c r="B224" s="214"/>
      <c r="C224" s="215"/>
      <c r="D224" s="188" t="s">
        <v>142</v>
      </c>
      <c r="E224" s="216" t="s">
        <v>19</v>
      </c>
      <c r="F224" s="217" t="s">
        <v>147</v>
      </c>
      <c r="G224" s="215"/>
      <c r="H224" s="218">
        <v>180.13800000000001</v>
      </c>
      <c r="I224" s="219"/>
      <c r="J224" s="215"/>
      <c r="K224" s="215"/>
      <c r="L224" s="220"/>
      <c r="M224" s="221"/>
      <c r="N224" s="222"/>
      <c r="O224" s="222"/>
      <c r="P224" s="222"/>
      <c r="Q224" s="222"/>
      <c r="R224" s="222"/>
      <c r="S224" s="222"/>
      <c r="T224" s="223"/>
      <c r="AT224" s="224" t="s">
        <v>142</v>
      </c>
      <c r="AU224" s="224" t="s">
        <v>84</v>
      </c>
      <c r="AV224" s="15" t="s">
        <v>139</v>
      </c>
      <c r="AW224" s="15" t="s">
        <v>35</v>
      </c>
      <c r="AX224" s="15" t="s">
        <v>82</v>
      </c>
      <c r="AY224" s="224" t="s">
        <v>132</v>
      </c>
    </row>
    <row r="225" spans="1:65" s="2" customFormat="1" ht="21.75" customHeight="1">
      <c r="A225" s="36"/>
      <c r="B225" s="37"/>
      <c r="C225" s="175" t="s">
        <v>303</v>
      </c>
      <c r="D225" s="175" t="s">
        <v>134</v>
      </c>
      <c r="E225" s="176" t="s">
        <v>687</v>
      </c>
      <c r="F225" s="177" t="s">
        <v>688</v>
      </c>
      <c r="G225" s="178" t="s">
        <v>137</v>
      </c>
      <c r="H225" s="179">
        <v>82.07</v>
      </c>
      <c r="I225" s="180"/>
      <c r="J225" s="181">
        <f>ROUND(I225*H225,2)</f>
        <v>0</v>
      </c>
      <c r="K225" s="177" t="s">
        <v>138</v>
      </c>
      <c r="L225" s="41"/>
      <c r="M225" s="182" t="s">
        <v>19</v>
      </c>
      <c r="N225" s="183" t="s">
        <v>45</v>
      </c>
      <c r="O225" s="66"/>
      <c r="P225" s="184">
        <f>O225*H225</f>
        <v>0</v>
      </c>
      <c r="Q225" s="184">
        <v>0</v>
      </c>
      <c r="R225" s="184">
        <f>Q225*H225</f>
        <v>0</v>
      </c>
      <c r="S225" s="184">
        <v>0</v>
      </c>
      <c r="T225" s="185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86" t="s">
        <v>139</v>
      </c>
      <c r="AT225" s="186" t="s">
        <v>134</v>
      </c>
      <c r="AU225" s="186" t="s">
        <v>84</v>
      </c>
      <c r="AY225" s="19" t="s">
        <v>132</v>
      </c>
      <c r="BE225" s="187">
        <f>IF(N225="základní",J225,0)</f>
        <v>0</v>
      </c>
      <c r="BF225" s="187">
        <f>IF(N225="snížená",J225,0)</f>
        <v>0</v>
      </c>
      <c r="BG225" s="187">
        <f>IF(N225="zákl. přenesená",J225,0)</f>
        <v>0</v>
      </c>
      <c r="BH225" s="187">
        <f>IF(N225="sníž. přenesená",J225,0)</f>
        <v>0</v>
      </c>
      <c r="BI225" s="187">
        <f>IF(N225="nulová",J225,0)</f>
        <v>0</v>
      </c>
      <c r="BJ225" s="19" t="s">
        <v>82</v>
      </c>
      <c r="BK225" s="187">
        <f>ROUND(I225*H225,2)</f>
        <v>0</v>
      </c>
      <c r="BL225" s="19" t="s">
        <v>139</v>
      </c>
      <c r="BM225" s="186" t="s">
        <v>689</v>
      </c>
    </row>
    <row r="226" spans="1:65" s="2" customFormat="1" ht="11.25">
      <c r="A226" s="36"/>
      <c r="B226" s="37"/>
      <c r="C226" s="38"/>
      <c r="D226" s="188" t="s">
        <v>141</v>
      </c>
      <c r="E226" s="38"/>
      <c r="F226" s="189" t="s">
        <v>690</v>
      </c>
      <c r="G226" s="38"/>
      <c r="H226" s="38"/>
      <c r="I226" s="190"/>
      <c r="J226" s="38"/>
      <c r="K226" s="38"/>
      <c r="L226" s="41"/>
      <c r="M226" s="191"/>
      <c r="N226" s="192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141</v>
      </c>
      <c r="AU226" s="19" t="s">
        <v>84</v>
      </c>
    </row>
    <row r="227" spans="1:65" s="2" customFormat="1" ht="21.75" customHeight="1">
      <c r="A227" s="36"/>
      <c r="B227" s="37"/>
      <c r="C227" s="175" t="s">
        <v>309</v>
      </c>
      <c r="D227" s="175" t="s">
        <v>134</v>
      </c>
      <c r="E227" s="176" t="s">
        <v>691</v>
      </c>
      <c r="F227" s="177" t="s">
        <v>692</v>
      </c>
      <c r="G227" s="178" t="s">
        <v>137</v>
      </c>
      <c r="H227" s="179">
        <v>82.07</v>
      </c>
      <c r="I227" s="180"/>
      <c r="J227" s="181">
        <f>ROUND(I227*H227,2)</f>
        <v>0</v>
      </c>
      <c r="K227" s="177" t="s">
        <v>138</v>
      </c>
      <c r="L227" s="41"/>
      <c r="M227" s="182" t="s">
        <v>19</v>
      </c>
      <c r="N227" s="183" t="s">
        <v>45</v>
      </c>
      <c r="O227" s="66"/>
      <c r="P227" s="184">
        <f>O227*H227</f>
        <v>0</v>
      </c>
      <c r="Q227" s="184">
        <v>0</v>
      </c>
      <c r="R227" s="184">
        <f>Q227*H227</f>
        <v>0</v>
      </c>
      <c r="S227" s="184">
        <v>0</v>
      </c>
      <c r="T227" s="185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86" t="s">
        <v>139</v>
      </c>
      <c r="AT227" s="186" t="s">
        <v>134</v>
      </c>
      <c r="AU227" s="186" t="s">
        <v>84</v>
      </c>
      <c r="AY227" s="19" t="s">
        <v>132</v>
      </c>
      <c r="BE227" s="187">
        <f>IF(N227="základní",J227,0)</f>
        <v>0</v>
      </c>
      <c r="BF227" s="187">
        <f>IF(N227="snížená",J227,0)</f>
        <v>0</v>
      </c>
      <c r="BG227" s="187">
        <f>IF(N227="zákl. přenesená",J227,0)</f>
        <v>0</v>
      </c>
      <c r="BH227" s="187">
        <f>IF(N227="sníž. přenesená",J227,0)</f>
        <v>0</v>
      </c>
      <c r="BI227" s="187">
        <f>IF(N227="nulová",J227,0)</f>
        <v>0</v>
      </c>
      <c r="BJ227" s="19" t="s">
        <v>82</v>
      </c>
      <c r="BK227" s="187">
        <f>ROUND(I227*H227,2)</f>
        <v>0</v>
      </c>
      <c r="BL227" s="19" t="s">
        <v>139</v>
      </c>
      <c r="BM227" s="186" t="s">
        <v>693</v>
      </c>
    </row>
    <row r="228" spans="1:65" s="2" customFormat="1" ht="11.25">
      <c r="A228" s="36"/>
      <c r="B228" s="37"/>
      <c r="C228" s="38"/>
      <c r="D228" s="188" t="s">
        <v>141</v>
      </c>
      <c r="E228" s="38"/>
      <c r="F228" s="189" t="s">
        <v>694</v>
      </c>
      <c r="G228" s="38"/>
      <c r="H228" s="38"/>
      <c r="I228" s="190"/>
      <c r="J228" s="38"/>
      <c r="K228" s="38"/>
      <c r="L228" s="41"/>
      <c r="M228" s="191"/>
      <c r="N228" s="192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141</v>
      </c>
      <c r="AU228" s="19" t="s">
        <v>84</v>
      </c>
    </row>
    <row r="229" spans="1:65" s="2" customFormat="1" ht="16.5" customHeight="1">
      <c r="A229" s="36"/>
      <c r="B229" s="37"/>
      <c r="C229" s="175" t="s">
        <v>313</v>
      </c>
      <c r="D229" s="175" t="s">
        <v>134</v>
      </c>
      <c r="E229" s="176" t="s">
        <v>695</v>
      </c>
      <c r="F229" s="177" t="s">
        <v>696</v>
      </c>
      <c r="G229" s="178" t="s">
        <v>137</v>
      </c>
      <c r="H229" s="179">
        <v>82.07</v>
      </c>
      <c r="I229" s="180"/>
      <c r="J229" s="181">
        <f>ROUND(I229*H229,2)</f>
        <v>0</v>
      </c>
      <c r="K229" s="177" t="s">
        <v>138</v>
      </c>
      <c r="L229" s="41"/>
      <c r="M229" s="182" t="s">
        <v>19</v>
      </c>
      <c r="N229" s="183" t="s">
        <v>45</v>
      </c>
      <c r="O229" s="66"/>
      <c r="P229" s="184">
        <f>O229*H229</f>
        <v>0</v>
      </c>
      <c r="Q229" s="184">
        <v>0</v>
      </c>
      <c r="R229" s="184">
        <f>Q229*H229</f>
        <v>0</v>
      </c>
      <c r="S229" s="184">
        <v>0</v>
      </c>
      <c r="T229" s="185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86" t="s">
        <v>139</v>
      </c>
      <c r="AT229" s="186" t="s">
        <v>134</v>
      </c>
      <c r="AU229" s="186" t="s">
        <v>84</v>
      </c>
      <c r="AY229" s="19" t="s">
        <v>132</v>
      </c>
      <c r="BE229" s="187">
        <f>IF(N229="základní",J229,0)</f>
        <v>0</v>
      </c>
      <c r="BF229" s="187">
        <f>IF(N229="snížená",J229,0)</f>
        <v>0</v>
      </c>
      <c r="BG229" s="187">
        <f>IF(N229="zákl. přenesená",J229,0)</f>
        <v>0</v>
      </c>
      <c r="BH229" s="187">
        <f>IF(N229="sníž. přenesená",J229,0)</f>
        <v>0</v>
      </c>
      <c r="BI229" s="187">
        <f>IF(N229="nulová",J229,0)</f>
        <v>0</v>
      </c>
      <c r="BJ229" s="19" t="s">
        <v>82</v>
      </c>
      <c r="BK229" s="187">
        <f>ROUND(I229*H229,2)</f>
        <v>0</v>
      </c>
      <c r="BL229" s="19" t="s">
        <v>139</v>
      </c>
      <c r="BM229" s="186" t="s">
        <v>697</v>
      </c>
    </row>
    <row r="230" spans="1:65" s="2" customFormat="1" ht="11.25">
      <c r="A230" s="36"/>
      <c r="B230" s="37"/>
      <c r="C230" s="38"/>
      <c r="D230" s="188" t="s">
        <v>141</v>
      </c>
      <c r="E230" s="38"/>
      <c r="F230" s="189" t="s">
        <v>698</v>
      </c>
      <c r="G230" s="38"/>
      <c r="H230" s="38"/>
      <c r="I230" s="190"/>
      <c r="J230" s="38"/>
      <c r="K230" s="38"/>
      <c r="L230" s="41"/>
      <c r="M230" s="191"/>
      <c r="N230" s="192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141</v>
      </c>
      <c r="AU230" s="19" t="s">
        <v>84</v>
      </c>
    </row>
    <row r="231" spans="1:65" s="2" customFormat="1" ht="33" customHeight="1">
      <c r="A231" s="36"/>
      <c r="B231" s="37"/>
      <c r="C231" s="175" t="s">
        <v>319</v>
      </c>
      <c r="D231" s="175" t="s">
        <v>134</v>
      </c>
      <c r="E231" s="176" t="s">
        <v>699</v>
      </c>
      <c r="F231" s="177" t="s">
        <v>700</v>
      </c>
      <c r="G231" s="178" t="s">
        <v>137</v>
      </c>
      <c r="H231" s="179">
        <v>82.07</v>
      </c>
      <c r="I231" s="180"/>
      <c r="J231" s="181">
        <f>ROUND(I231*H231,2)</f>
        <v>0</v>
      </c>
      <c r="K231" s="177" t="s">
        <v>138</v>
      </c>
      <c r="L231" s="41"/>
      <c r="M231" s="182" t="s">
        <v>19</v>
      </c>
      <c r="N231" s="183" t="s">
        <v>45</v>
      </c>
      <c r="O231" s="66"/>
      <c r="P231" s="184">
        <f>O231*H231</f>
        <v>0</v>
      </c>
      <c r="Q231" s="184">
        <v>2.9999999999999999E-7</v>
      </c>
      <c r="R231" s="184">
        <f>Q231*H231</f>
        <v>2.4620999999999997E-5</v>
      </c>
      <c r="S231" s="184">
        <v>0</v>
      </c>
      <c r="T231" s="185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86" t="s">
        <v>139</v>
      </c>
      <c r="AT231" s="186" t="s">
        <v>134</v>
      </c>
      <c r="AU231" s="186" t="s">
        <v>84</v>
      </c>
      <c r="AY231" s="19" t="s">
        <v>132</v>
      </c>
      <c r="BE231" s="187">
        <f>IF(N231="základní",J231,0)</f>
        <v>0</v>
      </c>
      <c r="BF231" s="187">
        <f>IF(N231="snížená",J231,0)</f>
        <v>0</v>
      </c>
      <c r="BG231" s="187">
        <f>IF(N231="zákl. přenesená",J231,0)</f>
        <v>0</v>
      </c>
      <c r="BH231" s="187">
        <f>IF(N231="sníž. přenesená",J231,0)</f>
        <v>0</v>
      </c>
      <c r="BI231" s="187">
        <f>IF(N231="nulová",J231,0)</f>
        <v>0</v>
      </c>
      <c r="BJ231" s="19" t="s">
        <v>82</v>
      </c>
      <c r="BK231" s="187">
        <f>ROUND(I231*H231,2)</f>
        <v>0</v>
      </c>
      <c r="BL231" s="19" t="s">
        <v>139</v>
      </c>
      <c r="BM231" s="186" t="s">
        <v>701</v>
      </c>
    </row>
    <row r="232" spans="1:65" s="2" customFormat="1" ht="29.25">
      <c r="A232" s="36"/>
      <c r="B232" s="37"/>
      <c r="C232" s="38"/>
      <c r="D232" s="188" t="s">
        <v>141</v>
      </c>
      <c r="E232" s="38"/>
      <c r="F232" s="189" t="s">
        <v>702</v>
      </c>
      <c r="G232" s="38"/>
      <c r="H232" s="38"/>
      <c r="I232" s="190"/>
      <c r="J232" s="38"/>
      <c r="K232" s="38"/>
      <c r="L232" s="41"/>
      <c r="M232" s="191"/>
      <c r="N232" s="192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9" t="s">
        <v>141</v>
      </c>
      <c r="AU232" s="19" t="s">
        <v>84</v>
      </c>
    </row>
    <row r="233" spans="1:65" s="2" customFormat="1" ht="21.75" customHeight="1">
      <c r="A233" s="36"/>
      <c r="B233" s="37"/>
      <c r="C233" s="175" t="s">
        <v>325</v>
      </c>
      <c r="D233" s="175" t="s">
        <v>134</v>
      </c>
      <c r="E233" s="176" t="s">
        <v>703</v>
      </c>
      <c r="F233" s="177" t="s">
        <v>704</v>
      </c>
      <c r="G233" s="178" t="s">
        <v>137</v>
      </c>
      <c r="H233" s="179">
        <v>82.07</v>
      </c>
      <c r="I233" s="180"/>
      <c r="J233" s="181">
        <f>ROUND(I233*H233,2)</f>
        <v>0</v>
      </c>
      <c r="K233" s="177" t="s">
        <v>138</v>
      </c>
      <c r="L233" s="41"/>
      <c r="M233" s="182" t="s">
        <v>19</v>
      </c>
      <c r="N233" s="183" t="s">
        <v>45</v>
      </c>
      <c r="O233" s="66"/>
      <c r="P233" s="184">
        <f>O233*H233</f>
        <v>0</v>
      </c>
      <c r="Q233" s="184">
        <v>0</v>
      </c>
      <c r="R233" s="184">
        <f>Q233*H233</f>
        <v>0</v>
      </c>
      <c r="S233" s="184">
        <v>0</v>
      </c>
      <c r="T233" s="185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86" t="s">
        <v>139</v>
      </c>
      <c r="AT233" s="186" t="s">
        <v>134</v>
      </c>
      <c r="AU233" s="186" t="s">
        <v>84</v>
      </c>
      <c r="AY233" s="19" t="s">
        <v>132</v>
      </c>
      <c r="BE233" s="187">
        <f>IF(N233="základní",J233,0)</f>
        <v>0</v>
      </c>
      <c r="BF233" s="187">
        <f>IF(N233="snížená",J233,0)</f>
        <v>0</v>
      </c>
      <c r="BG233" s="187">
        <f>IF(N233="zákl. přenesená",J233,0)</f>
        <v>0</v>
      </c>
      <c r="BH233" s="187">
        <f>IF(N233="sníž. přenesená",J233,0)</f>
        <v>0</v>
      </c>
      <c r="BI233" s="187">
        <f>IF(N233="nulová",J233,0)</f>
        <v>0</v>
      </c>
      <c r="BJ233" s="19" t="s">
        <v>82</v>
      </c>
      <c r="BK233" s="187">
        <f>ROUND(I233*H233,2)</f>
        <v>0</v>
      </c>
      <c r="BL233" s="19" t="s">
        <v>139</v>
      </c>
      <c r="BM233" s="186" t="s">
        <v>705</v>
      </c>
    </row>
    <row r="234" spans="1:65" s="2" customFormat="1" ht="11.25">
      <c r="A234" s="36"/>
      <c r="B234" s="37"/>
      <c r="C234" s="38"/>
      <c r="D234" s="188" t="s">
        <v>141</v>
      </c>
      <c r="E234" s="38"/>
      <c r="F234" s="189" t="s">
        <v>706</v>
      </c>
      <c r="G234" s="38"/>
      <c r="H234" s="38"/>
      <c r="I234" s="190"/>
      <c r="J234" s="38"/>
      <c r="K234" s="38"/>
      <c r="L234" s="41"/>
      <c r="M234" s="191"/>
      <c r="N234" s="192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141</v>
      </c>
      <c r="AU234" s="19" t="s">
        <v>84</v>
      </c>
    </row>
    <row r="235" spans="1:65" s="12" customFormat="1" ht="22.9" customHeight="1">
      <c r="B235" s="159"/>
      <c r="C235" s="160"/>
      <c r="D235" s="161" t="s">
        <v>73</v>
      </c>
      <c r="E235" s="173" t="s">
        <v>84</v>
      </c>
      <c r="F235" s="173" t="s">
        <v>292</v>
      </c>
      <c r="G235" s="160"/>
      <c r="H235" s="160"/>
      <c r="I235" s="163"/>
      <c r="J235" s="174">
        <f>BK235</f>
        <v>0</v>
      </c>
      <c r="K235" s="160"/>
      <c r="L235" s="165"/>
      <c r="M235" s="166"/>
      <c r="N235" s="167"/>
      <c r="O235" s="167"/>
      <c r="P235" s="168">
        <f>SUM(P236:P248)</f>
        <v>0</v>
      </c>
      <c r="Q235" s="167"/>
      <c r="R235" s="168">
        <f>SUM(R236:R248)</f>
        <v>2.9816399999999998E-3</v>
      </c>
      <c r="S235" s="167"/>
      <c r="T235" s="169">
        <f>SUM(T236:T248)</f>
        <v>0</v>
      </c>
      <c r="AR235" s="170" t="s">
        <v>82</v>
      </c>
      <c r="AT235" s="171" t="s">
        <v>73</v>
      </c>
      <c r="AU235" s="171" t="s">
        <v>82</v>
      </c>
      <c r="AY235" s="170" t="s">
        <v>132</v>
      </c>
      <c r="BK235" s="172">
        <f>SUM(BK236:BK248)</f>
        <v>0</v>
      </c>
    </row>
    <row r="236" spans="1:65" s="2" customFormat="1" ht="33" customHeight="1">
      <c r="A236" s="36"/>
      <c r="B236" s="37"/>
      <c r="C236" s="175" t="s">
        <v>331</v>
      </c>
      <c r="D236" s="175" t="s">
        <v>134</v>
      </c>
      <c r="E236" s="176" t="s">
        <v>294</v>
      </c>
      <c r="F236" s="177" t="s">
        <v>295</v>
      </c>
      <c r="G236" s="178" t="s">
        <v>184</v>
      </c>
      <c r="H236" s="179">
        <v>1</v>
      </c>
      <c r="I236" s="180"/>
      <c r="J236" s="181">
        <f>ROUND(I236*H236,2)</f>
        <v>0</v>
      </c>
      <c r="K236" s="177" t="s">
        <v>19</v>
      </c>
      <c r="L236" s="41"/>
      <c r="M236" s="182" t="s">
        <v>19</v>
      </c>
      <c r="N236" s="183" t="s">
        <v>45</v>
      </c>
      <c r="O236" s="66"/>
      <c r="P236" s="184">
        <f>O236*H236</f>
        <v>0</v>
      </c>
      <c r="Q236" s="184">
        <v>0</v>
      </c>
      <c r="R236" s="184">
        <f>Q236*H236</f>
        <v>0</v>
      </c>
      <c r="S236" s="184">
        <v>0</v>
      </c>
      <c r="T236" s="185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86" t="s">
        <v>139</v>
      </c>
      <c r="AT236" s="186" t="s">
        <v>134</v>
      </c>
      <c r="AU236" s="186" t="s">
        <v>84</v>
      </c>
      <c r="AY236" s="19" t="s">
        <v>132</v>
      </c>
      <c r="BE236" s="187">
        <f>IF(N236="základní",J236,0)</f>
        <v>0</v>
      </c>
      <c r="BF236" s="187">
        <f>IF(N236="snížená",J236,0)</f>
        <v>0</v>
      </c>
      <c r="BG236" s="187">
        <f>IF(N236="zákl. přenesená",J236,0)</f>
        <v>0</v>
      </c>
      <c r="BH236" s="187">
        <f>IF(N236="sníž. přenesená",J236,0)</f>
        <v>0</v>
      </c>
      <c r="BI236" s="187">
        <f>IF(N236="nulová",J236,0)</f>
        <v>0</v>
      </c>
      <c r="BJ236" s="19" t="s">
        <v>82</v>
      </c>
      <c r="BK236" s="187">
        <f>ROUND(I236*H236,2)</f>
        <v>0</v>
      </c>
      <c r="BL236" s="19" t="s">
        <v>139</v>
      </c>
      <c r="BM236" s="186" t="s">
        <v>707</v>
      </c>
    </row>
    <row r="237" spans="1:65" s="2" customFormat="1" ht="19.5">
      <c r="A237" s="36"/>
      <c r="B237" s="37"/>
      <c r="C237" s="38"/>
      <c r="D237" s="188" t="s">
        <v>141</v>
      </c>
      <c r="E237" s="38"/>
      <c r="F237" s="189" t="s">
        <v>295</v>
      </c>
      <c r="G237" s="38"/>
      <c r="H237" s="38"/>
      <c r="I237" s="190"/>
      <c r="J237" s="38"/>
      <c r="K237" s="38"/>
      <c r="L237" s="41"/>
      <c r="M237" s="191"/>
      <c r="N237" s="192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141</v>
      </c>
      <c r="AU237" s="19" t="s">
        <v>84</v>
      </c>
    </row>
    <row r="238" spans="1:65" s="13" customFormat="1" ht="11.25">
      <c r="B238" s="193"/>
      <c r="C238" s="194"/>
      <c r="D238" s="188" t="s">
        <v>142</v>
      </c>
      <c r="E238" s="195" t="s">
        <v>19</v>
      </c>
      <c r="F238" s="196" t="s">
        <v>220</v>
      </c>
      <c r="G238" s="194"/>
      <c r="H238" s="195" t="s">
        <v>19</v>
      </c>
      <c r="I238" s="197"/>
      <c r="J238" s="194"/>
      <c r="K238" s="194"/>
      <c r="L238" s="198"/>
      <c r="M238" s="199"/>
      <c r="N238" s="200"/>
      <c r="O238" s="200"/>
      <c r="P238" s="200"/>
      <c r="Q238" s="200"/>
      <c r="R238" s="200"/>
      <c r="S238" s="200"/>
      <c r="T238" s="201"/>
      <c r="AT238" s="202" t="s">
        <v>142</v>
      </c>
      <c r="AU238" s="202" t="s">
        <v>84</v>
      </c>
      <c r="AV238" s="13" t="s">
        <v>82</v>
      </c>
      <c r="AW238" s="13" t="s">
        <v>35</v>
      </c>
      <c r="AX238" s="13" t="s">
        <v>74</v>
      </c>
      <c r="AY238" s="202" t="s">
        <v>132</v>
      </c>
    </row>
    <row r="239" spans="1:65" s="14" customFormat="1" ht="11.25">
      <c r="B239" s="203"/>
      <c r="C239" s="204"/>
      <c r="D239" s="188" t="s">
        <v>142</v>
      </c>
      <c r="E239" s="205" t="s">
        <v>19</v>
      </c>
      <c r="F239" s="206" t="s">
        <v>297</v>
      </c>
      <c r="G239" s="204"/>
      <c r="H239" s="207">
        <v>1</v>
      </c>
      <c r="I239" s="208"/>
      <c r="J239" s="204"/>
      <c r="K239" s="204"/>
      <c r="L239" s="209"/>
      <c r="M239" s="210"/>
      <c r="N239" s="211"/>
      <c r="O239" s="211"/>
      <c r="P239" s="211"/>
      <c r="Q239" s="211"/>
      <c r="R239" s="211"/>
      <c r="S239" s="211"/>
      <c r="T239" s="212"/>
      <c r="AT239" s="213" t="s">
        <v>142</v>
      </c>
      <c r="AU239" s="213" t="s">
        <v>84</v>
      </c>
      <c r="AV239" s="14" t="s">
        <v>84</v>
      </c>
      <c r="AW239" s="14" t="s">
        <v>35</v>
      </c>
      <c r="AX239" s="14" t="s">
        <v>74</v>
      </c>
      <c r="AY239" s="213" t="s">
        <v>132</v>
      </c>
    </row>
    <row r="240" spans="1:65" s="15" customFormat="1" ht="11.25">
      <c r="B240" s="214"/>
      <c r="C240" s="215"/>
      <c r="D240" s="188" t="s">
        <v>142</v>
      </c>
      <c r="E240" s="216" t="s">
        <v>19</v>
      </c>
      <c r="F240" s="217" t="s">
        <v>147</v>
      </c>
      <c r="G240" s="215"/>
      <c r="H240" s="218">
        <v>1</v>
      </c>
      <c r="I240" s="219"/>
      <c r="J240" s="215"/>
      <c r="K240" s="215"/>
      <c r="L240" s="220"/>
      <c r="M240" s="221"/>
      <c r="N240" s="222"/>
      <c r="O240" s="222"/>
      <c r="P240" s="222"/>
      <c r="Q240" s="222"/>
      <c r="R240" s="222"/>
      <c r="S240" s="222"/>
      <c r="T240" s="223"/>
      <c r="AT240" s="224" t="s">
        <v>142</v>
      </c>
      <c r="AU240" s="224" t="s">
        <v>84</v>
      </c>
      <c r="AV240" s="15" t="s">
        <v>139</v>
      </c>
      <c r="AW240" s="15" t="s">
        <v>35</v>
      </c>
      <c r="AX240" s="15" t="s">
        <v>82</v>
      </c>
      <c r="AY240" s="224" t="s">
        <v>132</v>
      </c>
    </row>
    <row r="241" spans="1:65" s="2" customFormat="1" ht="24.2" customHeight="1">
      <c r="A241" s="36"/>
      <c r="B241" s="37"/>
      <c r="C241" s="175" t="s">
        <v>335</v>
      </c>
      <c r="D241" s="175" t="s">
        <v>134</v>
      </c>
      <c r="E241" s="176" t="s">
        <v>299</v>
      </c>
      <c r="F241" s="177" t="s">
        <v>708</v>
      </c>
      <c r="G241" s="178" t="s">
        <v>137</v>
      </c>
      <c r="H241" s="179">
        <v>6</v>
      </c>
      <c r="I241" s="180"/>
      <c r="J241" s="181">
        <f>ROUND(I241*H241,2)</f>
        <v>0</v>
      </c>
      <c r="K241" s="177" t="s">
        <v>138</v>
      </c>
      <c r="L241" s="41"/>
      <c r="M241" s="182" t="s">
        <v>19</v>
      </c>
      <c r="N241" s="183" t="s">
        <v>45</v>
      </c>
      <c r="O241" s="66"/>
      <c r="P241" s="184">
        <f>O241*H241</f>
        <v>0</v>
      </c>
      <c r="Q241" s="184">
        <v>1.6694E-4</v>
      </c>
      <c r="R241" s="184">
        <f>Q241*H241</f>
        <v>1.00164E-3</v>
      </c>
      <c r="S241" s="184">
        <v>0</v>
      </c>
      <c r="T241" s="185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86" t="s">
        <v>139</v>
      </c>
      <c r="AT241" s="186" t="s">
        <v>134</v>
      </c>
      <c r="AU241" s="186" t="s">
        <v>84</v>
      </c>
      <c r="AY241" s="19" t="s">
        <v>132</v>
      </c>
      <c r="BE241" s="187">
        <f>IF(N241="základní",J241,0)</f>
        <v>0</v>
      </c>
      <c r="BF241" s="187">
        <f>IF(N241="snížená",J241,0)</f>
        <v>0</v>
      </c>
      <c r="BG241" s="187">
        <f>IF(N241="zákl. přenesená",J241,0)</f>
        <v>0</v>
      </c>
      <c r="BH241" s="187">
        <f>IF(N241="sníž. přenesená",J241,0)</f>
        <v>0</v>
      </c>
      <c r="BI241" s="187">
        <f>IF(N241="nulová",J241,0)</f>
        <v>0</v>
      </c>
      <c r="BJ241" s="19" t="s">
        <v>82</v>
      </c>
      <c r="BK241" s="187">
        <f>ROUND(I241*H241,2)</f>
        <v>0</v>
      </c>
      <c r="BL241" s="19" t="s">
        <v>139</v>
      </c>
      <c r="BM241" s="186" t="s">
        <v>709</v>
      </c>
    </row>
    <row r="242" spans="1:65" s="2" customFormat="1" ht="19.5">
      <c r="A242" s="36"/>
      <c r="B242" s="37"/>
      <c r="C242" s="38"/>
      <c r="D242" s="188" t="s">
        <v>141</v>
      </c>
      <c r="E242" s="38"/>
      <c r="F242" s="189" t="s">
        <v>300</v>
      </c>
      <c r="G242" s="38"/>
      <c r="H242" s="38"/>
      <c r="I242" s="190"/>
      <c r="J242" s="38"/>
      <c r="K242" s="38"/>
      <c r="L242" s="41"/>
      <c r="M242" s="191"/>
      <c r="N242" s="192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9" t="s">
        <v>141</v>
      </c>
      <c r="AU242" s="19" t="s">
        <v>84</v>
      </c>
    </row>
    <row r="243" spans="1:65" s="14" customFormat="1" ht="11.25">
      <c r="B243" s="203"/>
      <c r="C243" s="204"/>
      <c r="D243" s="188" t="s">
        <v>142</v>
      </c>
      <c r="E243" s="205" t="s">
        <v>19</v>
      </c>
      <c r="F243" s="206" t="s">
        <v>302</v>
      </c>
      <c r="G243" s="204"/>
      <c r="H243" s="207">
        <v>6</v>
      </c>
      <c r="I243" s="208"/>
      <c r="J243" s="204"/>
      <c r="K243" s="204"/>
      <c r="L243" s="209"/>
      <c r="M243" s="210"/>
      <c r="N243" s="211"/>
      <c r="O243" s="211"/>
      <c r="P243" s="211"/>
      <c r="Q243" s="211"/>
      <c r="R243" s="211"/>
      <c r="S243" s="211"/>
      <c r="T243" s="212"/>
      <c r="AT243" s="213" t="s">
        <v>142</v>
      </c>
      <c r="AU243" s="213" t="s">
        <v>84</v>
      </c>
      <c r="AV243" s="14" t="s">
        <v>84</v>
      </c>
      <c r="AW243" s="14" t="s">
        <v>35</v>
      </c>
      <c r="AX243" s="14" t="s">
        <v>74</v>
      </c>
      <c r="AY243" s="213" t="s">
        <v>132</v>
      </c>
    </row>
    <row r="244" spans="1:65" s="15" customFormat="1" ht="11.25">
      <c r="B244" s="214"/>
      <c r="C244" s="215"/>
      <c r="D244" s="188" t="s">
        <v>142</v>
      </c>
      <c r="E244" s="216" t="s">
        <v>19</v>
      </c>
      <c r="F244" s="217" t="s">
        <v>147</v>
      </c>
      <c r="G244" s="215"/>
      <c r="H244" s="218">
        <v>6</v>
      </c>
      <c r="I244" s="219"/>
      <c r="J244" s="215"/>
      <c r="K244" s="215"/>
      <c r="L244" s="220"/>
      <c r="M244" s="221"/>
      <c r="N244" s="222"/>
      <c r="O244" s="222"/>
      <c r="P244" s="222"/>
      <c r="Q244" s="222"/>
      <c r="R244" s="222"/>
      <c r="S244" s="222"/>
      <c r="T244" s="223"/>
      <c r="AT244" s="224" t="s">
        <v>142</v>
      </c>
      <c r="AU244" s="224" t="s">
        <v>84</v>
      </c>
      <c r="AV244" s="15" t="s">
        <v>139</v>
      </c>
      <c r="AW244" s="15" t="s">
        <v>35</v>
      </c>
      <c r="AX244" s="15" t="s">
        <v>82</v>
      </c>
      <c r="AY244" s="224" t="s">
        <v>132</v>
      </c>
    </row>
    <row r="245" spans="1:65" s="2" customFormat="1" ht="24.2" customHeight="1">
      <c r="A245" s="36"/>
      <c r="B245" s="37"/>
      <c r="C245" s="236" t="s">
        <v>339</v>
      </c>
      <c r="D245" s="236" t="s">
        <v>280</v>
      </c>
      <c r="E245" s="237" t="s">
        <v>304</v>
      </c>
      <c r="F245" s="238" t="s">
        <v>305</v>
      </c>
      <c r="G245" s="239" t="s">
        <v>137</v>
      </c>
      <c r="H245" s="240">
        <v>6.6</v>
      </c>
      <c r="I245" s="241"/>
      <c r="J245" s="242">
        <f>ROUND(I245*H245,2)</f>
        <v>0</v>
      </c>
      <c r="K245" s="238" t="s">
        <v>138</v>
      </c>
      <c r="L245" s="243"/>
      <c r="M245" s="244" t="s">
        <v>19</v>
      </c>
      <c r="N245" s="245" t="s">
        <v>45</v>
      </c>
      <c r="O245" s="66"/>
      <c r="P245" s="184">
        <f>O245*H245</f>
        <v>0</v>
      </c>
      <c r="Q245" s="184">
        <v>2.9999999999999997E-4</v>
      </c>
      <c r="R245" s="184">
        <f>Q245*H245</f>
        <v>1.9799999999999996E-3</v>
      </c>
      <c r="S245" s="184">
        <v>0</v>
      </c>
      <c r="T245" s="185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86" t="s">
        <v>198</v>
      </c>
      <c r="AT245" s="186" t="s">
        <v>280</v>
      </c>
      <c r="AU245" s="186" t="s">
        <v>84</v>
      </c>
      <c r="AY245" s="19" t="s">
        <v>132</v>
      </c>
      <c r="BE245" s="187">
        <f>IF(N245="základní",J245,0)</f>
        <v>0</v>
      </c>
      <c r="BF245" s="187">
        <f>IF(N245="snížená",J245,0)</f>
        <v>0</v>
      </c>
      <c r="BG245" s="187">
        <f>IF(N245="zákl. přenesená",J245,0)</f>
        <v>0</v>
      </c>
      <c r="BH245" s="187">
        <f>IF(N245="sníž. přenesená",J245,0)</f>
        <v>0</v>
      </c>
      <c r="BI245" s="187">
        <f>IF(N245="nulová",J245,0)</f>
        <v>0</v>
      </c>
      <c r="BJ245" s="19" t="s">
        <v>82</v>
      </c>
      <c r="BK245" s="187">
        <f>ROUND(I245*H245,2)</f>
        <v>0</v>
      </c>
      <c r="BL245" s="19" t="s">
        <v>139</v>
      </c>
      <c r="BM245" s="186" t="s">
        <v>710</v>
      </c>
    </row>
    <row r="246" spans="1:65" s="2" customFormat="1" ht="19.5">
      <c r="A246" s="36"/>
      <c r="B246" s="37"/>
      <c r="C246" s="38"/>
      <c r="D246" s="188" t="s">
        <v>141</v>
      </c>
      <c r="E246" s="38"/>
      <c r="F246" s="189" t="s">
        <v>305</v>
      </c>
      <c r="G246" s="38"/>
      <c r="H246" s="38"/>
      <c r="I246" s="190"/>
      <c r="J246" s="38"/>
      <c r="K246" s="38"/>
      <c r="L246" s="41"/>
      <c r="M246" s="191"/>
      <c r="N246" s="192"/>
      <c r="O246" s="66"/>
      <c r="P246" s="66"/>
      <c r="Q246" s="66"/>
      <c r="R246" s="66"/>
      <c r="S246" s="66"/>
      <c r="T246" s="67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9" t="s">
        <v>141</v>
      </c>
      <c r="AU246" s="19" t="s">
        <v>84</v>
      </c>
    </row>
    <row r="247" spans="1:65" s="14" customFormat="1" ht="11.25">
      <c r="B247" s="203"/>
      <c r="C247" s="204"/>
      <c r="D247" s="188" t="s">
        <v>142</v>
      </c>
      <c r="E247" s="205" t="s">
        <v>19</v>
      </c>
      <c r="F247" s="206" t="s">
        <v>307</v>
      </c>
      <c r="G247" s="204"/>
      <c r="H247" s="207">
        <v>6.6</v>
      </c>
      <c r="I247" s="208"/>
      <c r="J247" s="204"/>
      <c r="K247" s="204"/>
      <c r="L247" s="209"/>
      <c r="M247" s="210"/>
      <c r="N247" s="211"/>
      <c r="O247" s="211"/>
      <c r="P247" s="211"/>
      <c r="Q247" s="211"/>
      <c r="R247" s="211"/>
      <c r="S247" s="211"/>
      <c r="T247" s="212"/>
      <c r="AT247" s="213" t="s">
        <v>142</v>
      </c>
      <c r="AU247" s="213" t="s">
        <v>84</v>
      </c>
      <c r="AV247" s="14" t="s">
        <v>84</v>
      </c>
      <c r="AW247" s="14" t="s">
        <v>35</v>
      </c>
      <c r="AX247" s="14" t="s">
        <v>74</v>
      </c>
      <c r="AY247" s="213" t="s">
        <v>132</v>
      </c>
    </row>
    <row r="248" spans="1:65" s="15" customFormat="1" ht="11.25">
      <c r="B248" s="214"/>
      <c r="C248" s="215"/>
      <c r="D248" s="188" t="s">
        <v>142</v>
      </c>
      <c r="E248" s="216" t="s">
        <v>19</v>
      </c>
      <c r="F248" s="217" t="s">
        <v>147</v>
      </c>
      <c r="G248" s="215"/>
      <c r="H248" s="218">
        <v>6.6</v>
      </c>
      <c r="I248" s="219"/>
      <c r="J248" s="215"/>
      <c r="K248" s="215"/>
      <c r="L248" s="220"/>
      <c r="M248" s="221"/>
      <c r="N248" s="222"/>
      <c r="O248" s="222"/>
      <c r="P248" s="222"/>
      <c r="Q248" s="222"/>
      <c r="R248" s="222"/>
      <c r="S248" s="222"/>
      <c r="T248" s="223"/>
      <c r="AT248" s="224" t="s">
        <v>142</v>
      </c>
      <c r="AU248" s="224" t="s">
        <v>84</v>
      </c>
      <c r="AV248" s="15" t="s">
        <v>139</v>
      </c>
      <c r="AW248" s="15" t="s">
        <v>35</v>
      </c>
      <c r="AX248" s="15" t="s">
        <v>82</v>
      </c>
      <c r="AY248" s="224" t="s">
        <v>132</v>
      </c>
    </row>
    <row r="249" spans="1:65" s="12" customFormat="1" ht="22.9" customHeight="1">
      <c r="B249" s="159"/>
      <c r="C249" s="160"/>
      <c r="D249" s="161" t="s">
        <v>73</v>
      </c>
      <c r="E249" s="173" t="s">
        <v>139</v>
      </c>
      <c r="F249" s="173" t="s">
        <v>318</v>
      </c>
      <c r="G249" s="160"/>
      <c r="H249" s="160"/>
      <c r="I249" s="163"/>
      <c r="J249" s="174">
        <f>BK249</f>
        <v>0</v>
      </c>
      <c r="K249" s="160"/>
      <c r="L249" s="165"/>
      <c r="M249" s="166"/>
      <c r="N249" s="167"/>
      <c r="O249" s="167"/>
      <c r="P249" s="168">
        <f>SUM(P250:P254)</f>
        <v>0</v>
      </c>
      <c r="Q249" s="167"/>
      <c r="R249" s="168">
        <f>SUM(R250:R254)</f>
        <v>0.22689239999999999</v>
      </c>
      <c r="S249" s="167"/>
      <c r="T249" s="169">
        <f>SUM(T250:T254)</f>
        <v>0</v>
      </c>
      <c r="AR249" s="170" t="s">
        <v>82</v>
      </c>
      <c r="AT249" s="171" t="s">
        <v>73</v>
      </c>
      <c r="AU249" s="171" t="s">
        <v>82</v>
      </c>
      <c r="AY249" s="170" t="s">
        <v>132</v>
      </c>
      <c r="BK249" s="172">
        <f>SUM(BK250:BK254)</f>
        <v>0</v>
      </c>
    </row>
    <row r="250" spans="1:65" s="2" customFormat="1" ht="24.2" customHeight="1">
      <c r="A250" s="36"/>
      <c r="B250" s="37"/>
      <c r="C250" s="175" t="s">
        <v>344</v>
      </c>
      <c r="D250" s="175" t="s">
        <v>134</v>
      </c>
      <c r="E250" s="176" t="s">
        <v>320</v>
      </c>
      <c r="F250" s="177" t="s">
        <v>711</v>
      </c>
      <c r="G250" s="178" t="s">
        <v>184</v>
      </c>
      <c r="H250" s="179">
        <v>0.12</v>
      </c>
      <c r="I250" s="180"/>
      <c r="J250" s="181">
        <f>ROUND(I250*H250,2)</f>
        <v>0</v>
      </c>
      <c r="K250" s="177" t="s">
        <v>138</v>
      </c>
      <c r="L250" s="41"/>
      <c r="M250" s="182" t="s">
        <v>19</v>
      </c>
      <c r="N250" s="183" t="s">
        <v>45</v>
      </c>
      <c r="O250" s="66"/>
      <c r="P250" s="184">
        <f>O250*H250</f>
        <v>0</v>
      </c>
      <c r="Q250" s="184">
        <v>1.8907700000000001</v>
      </c>
      <c r="R250" s="184">
        <f>Q250*H250</f>
        <v>0.22689239999999999</v>
      </c>
      <c r="S250" s="184">
        <v>0</v>
      </c>
      <c r="T250" s="185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86" t="s">
        <v>139</v>
      </c>
      <c r="AT250" s="186" t="s">
        <v>134</v>
      </c>
      <c r="AU250" s="186" t="s">
        <v>84</v>
      </c>
      <c r="AY250" s="19" t="s">
        <v>132</v>
      </c>
      <c r="BE250" s="187">
        <f>IF(N250="základní",J250,0)</f>
        <v>0</v>
      </c>
      <c r="BF250" s="187">
        <f>IF(N250="snížená",J250,0)</f>
        <v>0</v>
      </c>
      <c r="BG250" s="187">
        <f>IF(N250="zákl. přenesená",J250,0)</f>
        <v>0</v>
      </c>
      <c r="BH250" s="187">
        <f>IF(N250="sníž. přenesená",J250,0)</f>
        <v>0</v>
      </c>
      <c r="BI250" s="187">
        <f>IF(N250="nulová",J250,0)</f>
        <v>0</v>
      </c>
      <c r="BJ250" s="19" t="s">
        <v>82</v>
      </c>
      <c r="BK250" s="187">
        <f>ROUND(I250*H250,2)</f>
        <v>0</v>
      </c>
      <c r="BL250" s="19" t="s">
        <v>139</v>
      </c>
      <c r="BM250" s="186" t="s">
        <v>712</v>
      </c>
    </row>
    <row r="251" spans="1:65" s="2" customFormat="1" ht="19.5">
      <c r="A251" s="36"/>
      <c r="B251" s="37"/>
      <c r="C251" s="38"/>
      <c r="D251" s="188" t="s">
        <v>141</v>
      </c>
      <c r="E251" s="38"/>
      <c r="F251" s="189" t="s">
        <v>321</v>
      </c>
      <c r="G251" s="38"/>
      <c r="H251" s="38"/>
      <c r="I251" s="190"/>
      <c r="J251" s="38"/>
      <c r="K251" s="38"/>
      <c r="L251" s="41"/>
      <c r="M251" s="191"/>
      <c r="N251" s="192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9" t="s">
        <v>141</v>
      </c>
      <c r="AU251" s="19" t="s">
        <v>84</v>
      </c>
    </row>
    <row r="252" spans="1:65" s="13" customFormat="1" ht="11.25">
      <c r="B252" s="193"/>
      <c r="C252" s="194"/>
      <c r="D252" s="188" t="s">
        <v>142</v>
      </c>
      <c r="E252" s="195" t="s">
        <v>19</v>
      </c>
      <c r="F252" s="196" t="s">
        <v>210</v>
      </c>
      <c r="G252" s="194"/>
      <c r="H252" s="195" t="s">
        <v>19</v>
      </c>
      <c r="I252" s="197"/>
      <c r="J252" s="194"/>
      <c r="K252" s="194"/>
      <c r="L252" s="198"/>
      <c r="M252" s="199"/>
      <c r="N252" s="200"/>
      <c r="O252" s="200"/>
      <c r="P252" s="200"/>
      <c r="Q252" s="200"/>
      <c r="R252" s="200"/>
      <c r="S252" s="200"/>
      <c r="T252" s="201"/>
      <c r="AT252" s="202" t="s">
        <v>142</v>
      </c>
      <c r="AU252" s="202" t="s">
        <v>84</v>
      </c>
      <c r="AV252" s="13" t="s">
        <v>82</v>
      </c>
      <c r="AW252" s="13" t="s">
        <v>35</v>
      </c>
      <c r="AX252" s="13" t="s">
        <v>74</v>
      </c>
      <c r="AY252" s="202" t="s">
        <v>132</v>
      </c>
    </row>
    <row r="253" spans="1:65" s="14" customFormat="1" ht="11.25">
      <c r="B253" s="203"/>
      <c r="C253" s="204"/>
      <c r="D253" s="188" t="s">
        <v>142</v>
      </c>
      <c r="E253" s="205" t="s">
        <v>19</v>
      </c>
      <c r="F253" s="206" t="s">
        <v>323</v>
      </c>
      <c r="G253" s="204"/>
      <c r="H253" s="207">
        <v>0.12</v>
      </c>
      <c r="I253" s="208"/>
      <c r="J253" s="204"/>
      <c r="K253" s="204"/>
      <c r="L253" s="209"/>
      <c r="M253" s="210"/>
      <c r="N253" s="211"/>
      <c r="O253" s="211"/>
      <c r="P253" s="211"/>
      <c r="Q253" s="211"/>
      <c r="R253" s="211"/>
      <c r="S253" s="211"/>
      <c r="T253" s="212"/>
      <c r="AT253" s="213" t="s">
        <v>142</v>
      </c>
      <c r="AU253" s="213" t="s">
        <v>84</v>
      </c>
      <c r="AV253" s="14" t="s">
        <v>84</v>
      </c>
      <c r="AW253" s="14" t="s">
        <v>35</v>
      </c>
      <c r="AX253" s="14" t="s">
        <v>74</v>
      </c>
      <c r="AY253" s="213" t="s">
        <v>132</v>
      </c>
    </row>
    <row r="254" spans="1:65" s="15" customFormat="1" ht="11.25">
      <c r="B254" s="214"/>
      <c r="C254" s="215"/>
      <c r="D254" s="188" t="s">
        <v>142</v>
      </c>
      <c r="E254" s="216" t="s">
        <v>19</v>
      </c>
      <c r="F254" s="217" t="s">
        <v>147</v>
      </c>
      <c r="G254" s="215"/>
      <c r="H254" s="218">
        <v>0.12</v>
      </c>
      <c r="I254" s="219"/>
      <c r="J254" s="215"/>
      <c r="K254" s="215"/>
      <c r="L254" s="220"/>
      <c r="M254" s="221"/>
      <c r="N254" s="222"/>
      <c r="O254" s="222"/>
      <c r="P254" s="222"/>
      <c r="Q254" s="222"/>
      <c r="R254" s="222"/>
      <c r="S254" s="222"/>
      <c r="T254" s="223"/>
      <c r="AT254" s="224" t="s">
        <v>142</v>
      </c>
      <c r="AU254" s="224" t="s">
        <v>84</v>
      </c>
      <c r="AV254" s="15" t="s">
        <v>139</v>
      </c>
      <c r="AW254" s="15" t="s">
        <v>35</v>
      </c>
      <c r="AX254" s="15" t="s">
        <v>82</v>
      </c>
      <c r="AY254" s="224" t="s">
        <v>132</v>
      </c>
    </row>
    <row r="255" spans="1:65" s="12" customFormat="1" ht="22.9" customHeight="1">
      <c r="B255" s="159"/>
      <c r="C255" s="160"/>
      <c r="D255" s="161" t="s">
        <v>73</v>
      </c>
      <c r="E255" s="173" t="s">
        <v>165</v>
      </c>
      <c r="F255" s="173" t="s">
        <v>713</v>
      </c>
      <c r="G255" s="160"/>
      <c r="H255" s="160"/>
      <c r="I255" s="163"/>
      <c r="J255" s="174">
        <f>BK255</f>
        <v>0</v>
      </c>
      <c r="K255" s="160"/>
      <c r="L255" s="165"/>
      <c r="M255" s="166"/>
      <c r="N255" s="167"/>
      <c r="O255" s="167"/>
      <c r="P255" s="168">
        <f>SUM(P256:P316)</f>
        <v>0</v>
      </c>
      <c r="Q255" s="167"/>
      <c r="R255" s="168">
        <f>SUM(R256:R316)</f>
        <v>102.06268250000001</v>
      </c>
      <c r="S255" s="167"/>
      <c r="T255" s="169">
        <f>SUM(T256:T316)</f>
        <v>0</v>
      </c>
      <c r="AR255" s="170" t="s">
        <v>82</v>
      </c>
      <c r="AT255" s="171" t="s">
        <v>73</v>
      </c>
      <c r="AU255" s="171" t="s">
        <v>82</v>
      </c>
      <c r="AY255" s="170" t="s">
        <v>132</v>
      </c>
      <c r="BK255" s="172">
        <f>SUM(BK256:BK316)</f>
        <v>0</v>
      </c>
    </row>
    <row r="256" spans="1:65" s="2" customFormat="1" ht="16.5" customHeight="1">
      <c r="A256" s="36"/>
      <c r="B256" s="37"/>
      <c r="C256" s="175" t="s">
        <v>350</v>
      </c>
      <c r="D256" s="175" t="s">
        <v>134</v>
      </c>
      <c r="E256" s="176" t="s">
        <v>326</v>
      </c>
      <c r="F256" s="177" t="s">
        <v>714</v>
      </c>
      <c r="G256" s="178" t="s">
        <v>137</v>
      </c>
      <c r="H256" s="179">
        <v>180.13800000000001</v>
      </c>
      <c r="I256" s="180"/>
      <c r="J256" s="181">
        <f>ROUND(I256*H256,2)</f>
        <v>0</v>
      </c>
      <c r="K256" s="177" t="s">
        <v>138</v>
      </c>
      <c r="L256" s="41"/>
      <c r="M256" s="182" t="s">
        <v>19</v>
      </c>
      <c r="N256" s="183" t="s">
        <v>45</v>
      </c>
      <c r="O256" s="66"/>
      <c r="P256" s="184">
        <f>O256*H256</f>
        <v>0</v>
      </c>
      <c r="Q256" s="184">
        <v>0.378</v>
      </c>
      <c r="R256" s="184">
        <f>Q256*H256</f>
        <v>68.092163999999997</v>
      </c>
      <c r="S256" s="184">
        <v>0</v>
      </c>
      <c r="T256" s="185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86" t="s">
        <v>139</v>
      </c>
      <c r="AT256" s="186" t="s">
        <v>134</v>
      </c>
      <c r="AU256" s="186" t="s">
        <v>84</v>
      </c>
      <c r="AY256" s="19" t="s">
        <v>132</v>
      </c>
      <c r="BE256" s="187">
        <f>IF(N256="základní",J256,0)</f>
        <v>0</v>
      </c>
      <c r="BF256" s="187">
        <f>IF(N256="snížená",J256,0)</f>
        <v>0</v>
      </c>
      <c r="BG256" s="187">
        <f>IF(N256="zákl. přenesená",J256,0)</f>
        <v>0</v>
      </c>
      <c r="BH256" s="187">
        <f>IF(N256="sníž. přenesená",J256,0)</f>
        <v>0</v>
      </c>
      <c r="BI256" s="187">
        <f>IF(N256="nulová",J256,0)</f>
        <v>0</v>
      </c>
      <c r="BJ256" s="19" t="s">
        <v>82</v>
      </c>
      <c r="BK256" s="187">
        <f>ROUND(I256*H256,2)</f>
        <v>0</v>
      </c>
      <c r="BL256" s="19" t="s">
        <v>139</v>
      </c>
      <c r="BM256" s="186" t="s">
        <v>715</v>
      </c>
    </row>
    <row r="257" spans="1:65" s="2" customFormat="1" ht="19.5">
      <c r="A257" s="36"/>
      <c r="B257" s="37"/>
      <c r="C257" s="38"/>
      <c r="D257" s="188" t="s">
        <v>141</v>
      </c>
      <c r="E257" s="38"/>
      <c r="F257" s="189" t="s">
        <v>327</v>
      </c>
      <c r="G257" s="38"/>
      <c r="H257" s="38"/>
      <c r="I257" s="190"/>
      <c r="J257" s="38"/>
      <c r="K257" s="38"/>
      <c r="L257" s="41"/>
      <c r="M257" s="191"/>
      <c r="N257" s="192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9" t="s">
        <v>141</v>
      </c>
      <c r="AU257" s="19" t="s">
        <v>84</v>
      </c>
    </row>
    <row r="258" spans="1:65" s="13" customFormat="1" ht="11.25">
      <c r="B258" s="193"/>
      <c r="C258" s="194"/>
      <c r="D258" s="188" t="s">
        <v>142</v>
      </c>
      <c r="E258" s="195" t="s">
        <v>19</v>
      </c>
      <c r="F258" s="196" t="s">
        <v>685</v>
      </c>
      <c r="G258" s="194"/>
      <c r="H258" s="195" t="s">
        <v>19</v>
      </c>
      <c r="I258" s="197"/>
      <c r="J258" s="194"/>
      <c r="K258" s="194"/>
      <c r="L258" s="198"/>
      <c r="M258" s="199"/>
      <c r="N258" s="200"/>
      <c r="O258" s="200"/>
      <c r="P258" s="200"/>
      <c r="Q258" s="200"/>
      <c r="R258" s="200"/>
      <c r="S258" s="200"/>
      <c r="T258" s="201"/>
      <c r="AT258" s="202" t="s">
        <v>142</v>
      </c>
      <c r="AU258" s="202" t="s">
        <v>84</v>
      </c>
      <c r="AV258" s="13" t="s">
        <v>82</v>
      </c>
      <c r="AW258" s="13" t="s">
        <v>35</v>
      </c>
      <c r="AX258" s="13" t="s">
        <v>74</v>
      </c>
      <c r="AY258" s="202" t="s">
        <v>132</v>
      </c>
    </row>
    <row r="259" spans="1:65" s="13" customFormat="1" ht="11.25">
      <c r="B259" s="193"/>
      <c r="C259" s="194"/>
      <c r="D259" s="188" t="s">
        <v>142</v>
      </c>
      <c r="E259" s="195" t="s">
        <v>19</v>
      </c>
      <c r="F259" s="196" t="s">
        <v>187</v>
      </c>
      <c r="G259" s="194"/>
      <c r="H259" s="195" t="s">
        <v>19</v>
      </c>
      <c r="I259" s="197"/>
      <c r="J259" s="194"/>
      <c r="K259" s="194"/>
      <c r="L259" s="198"/>
      <c r="M259" s="199"/>
      <c r="N259" s="200"/>
      <c r="O259" s="200"/>
      <c r="P259" s="200"/>
      <c r="Q259" s="200"/>
      <c r="R259" s="200"/>
      <c r="S259" s="200"/>
      <c r="T259" s="201"/>
      <c r="AT259" s="202" t="s">
        <v>142</v>
      </c>
      <c r="AU259" s="202" t="s">
        <v>84</v>
      </c>
      <c r="AV259" s="13" t="s">
        <v>82</v>
      </c>
      <c r="AW259" s="13" t="s">
        <v>35</v>
      </c>
      <c r="AX259" s="13" t="s">
        <v>74</v>
      </c>
      <c r="AY259" s="202" t="s">
        <v>132</v>
      </c>
    </row>
    <row r="260" spans="1:65" s="13" customFormat="1" ht="11.25">
      <c r="B260" s="193"/>
      <c r="C260" s="194"/>
      <c r="D260" s="188" t="s">
        <v>142</v>
      </c>
      <c r="E260" s="195" t="s">
        <v>19</v>
      </c>
      <c r="F260" s="196" t="s">
        <v>190</v>
      </c>
      <c r="G260" s="194"/>
      <c r="H260" s="195" t="s">
        <v>19</v>
      </c>
      <c r="I260" s="197"/>
      <c r="J260" s="194"/>
      <c r="K260" s="194"/>
      <c r="L260" s="198"/>
      <c r="M260" s="199"/>
      <c r="N260" s="200"/>
      <c r="O260" s="200"/>
      <c r="P260" s="200"/>
      <c r="Q260" s="200"/>
      <c r="R260" s="200"/>
      <c r="S260" s="200"/>
      <c r="T260" s="201"/>
      <c r="AT260" s="202" t="s">
        <v>142</v>
      </c>
      <c r="AU260" s="202" t="s">
        <v>84</v>
      </c>
      <c r="AV260" s="13" t="s">
        <v>82</v>
      </c>
      <c r="AW260" s="13" t="s">
        <v>35</v>
      </c>
      <c r="AX260" s="13" t="s">
        <v>74</v>
      </c>
      <c r="AY260" s="202" t="s">
        <v>132</v>
      </c>
    </row>
    <row r="261" spans="1:65" s="13" customFormat="1" ht="11.25">
      <c r="B261" s="193"/>
      <c r="C261" s="194"/>
      <c r="D261" s="188" t="s">
        <v>142</v>
      </c>
      <c r="E261" s="195" t="s">
        <v>19</v>
      </c>
      <c r="F261" s="196" t="s">
        <v>193</v>
      </c>
      <c r="G261" s="194"/>
      <c r="H261" s="195" t="s">
        <v>19</v>
      </c>
      <c r="I261" s="197"/>
      <c r="J261" s="194"/>
      <c r="K261" s="194"/>
      <c r="L261" s="198"/>
      <c r="M261" s="199"/>
      <c r="N261" s="200"/>
      <c r="O261" s="200"/>
      <c r="P261" s="200"/>
      <c r="Q261" s="200"/>
      <c r="R261" s="200"/>
      <c r="S261" s="200"/>
      <c r="T261" s="201"/>
      <c r="AT261" s="202" t="s">
        <v>142</v>
      </c>
      <c r="AU261" s="202" t="s">
        <v>84</v>
      </c>
      <c r="AV261" s="13" t="s">
        <v>82</v>
      </c>
      <c r="AW261" s="13" t="s">
        <v>35</v>
      </c>
      <c r="AX261" s="13" t="s">
        <v>74</v>
      </c>
      <c r="AY261" s="202" t="s">
        <v>132</v>
      </c>
    </row>
    <row r="262" spans="1:65" s="14" customFormat="1" ht="11.25">
      <c r="B262" s="203"/>
      <c r="C262" s="204"/>
      <c r="D262" s="188" t="s">
        <v>142</v>
      </c>
      <c r="E262" s="205" t="s">
        <v>19</v>
      </c>
      <c r="F262" s="206" t="s">
        <v>686</v>
      </c>
      <c r="G262" s="204"/>
      <c r="H262" s="207">
        <v>180.13800000000001</v>
      </c>
      <c r="I262" s="208"/>
      <c r="J262" s="204"/>
      <c r="K262" s="204"/>
      <c r="L262" s="209"/>
      <c r="M262" s="210"/>
      <c r="N262" s="211"/>
      <c r="O262" s="211"/>
      <c r="P262" s="211"/>
      <c r="Q262" s="211"/>
      <c r="R262" s="211"/>
      <c r="S262" s="211"/>
      <c r="T262" s="212"/>
      <c r="AT262" s="213" t="s">
        <v>142</v>
      </c>
      <c r="AU262" s="213" t="s">
        <v>84</v>
      </c>
      <c r="AV262" s="14" t="s">
        <v>84</v>
      </c>
      <c r="AW262" s="14" t="s">
        <v>35</v>
      </c>
      <c r="AX262" s="14" t="s">
        <v>74</v>
      </c>
      <c r="AY262" s="213" t="s">
        <v>132</v>
      </c>
    </row>
    <row r="263" spans="1:65" s="15" customFormat="1" ht="11.25">
      <c r="B263" s="214"/>
      <c r="C263" s="215"/>
      <c r="D263" s="188" t="s">
        <v>142</v>
      </c>
      <c r="E263" s="216" t="s">
        <v>19</v>
      </c>
      <c r="F263" s="217" t="s">
        <v>147</v>
      </c>
      <c r="G263" s="215"/>
      <c r="H263" s="218">
        <v>180.13800000000001</v>
      </c>
      <c r="I263" s="219"/>
      <c r="J263" s="215"/>
      <c r="K263" s="215"/>
      <c r="L263" s="220"/>
      <c r="M263" s="221"/>
      <c r="N263" s="222"/>
      <c r="O263" s="222"/>
      <c r="P263" s="222"/>
      <c r="Q263" s="222"/>
      <c r="R263" s="222"/>
      <c r="S263" s="222"/>
      <c r="T263" s="223"/>
      <c r="AT263" s="224" t="s">
        <v>142</v>
      </c>
      <c r="AU263" s="224" t="s">
        <v>84</v>
      </c>
      <c r="AV263" s="15" t="s">
        <v>139</v>
      </c>
      <c r="AW263" s="15" t="s">
        <v>35</v>
      </c>
      <c r="AX263" s="15" t="s">
        <v>82</v>
      </c>
      <c r="AY263" s="224" t="s">
        <v>132</v>
      </c>
    </row>
    <row r="264" spans="1:65" s="2" customFormat="1" ht="33" customHeight="1">
      <c r="A264" s="36"/>
      <c r="B264" s="37"/>
      <c r="C264" s="175" t="s">
        <v>361</v>
      </c>
      <c r="D264" s="175" t="s">
        <v>134</v>
      </c>
      <c r="E264" s="176" t="s">
        <v>332</v>
      </c>
      <c r="F264" s="177" t="s">
        <v>716</v>
      </c>
      <c r="G264" s="178" t="s">
        <v>137</v>
      </c>
      <c r="H264" s="179">
        <v>6.7</v>
      </c>
      <c r="I264" s="180"/>
      <c r="J264" s="181">
        <f>ROUND(I264*H264,2)</f>
        <v>0</v>
      </c>
      <c r="K264" s="177" t="s">
        <v>138</v>
      </c>
      <c r="L264" s="41"/>
      <c r="M264" s="182" t="s">
        <v>19</v>
      </c>
      <c r="N264" s="183" t="s">
        <v>45</v>
      </c>
      <c r="O264" s="66"/>
      <c r="P264" s="184">
        <f>O264*H264</f>
        <v>0</v>
      </c>
      <c r="Q264" s="184">
        <v>0.15826000000000001</v>
      </c>
      <c r="R264" s="184">
        <f>Q264*H264</f>
        <v>1.0603420000000001</v>
      </c>
      <c r="S264" s="184">
        <v>0</v>
      </c>
      <c r="T264" s="185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6" t="s">
        <v>139</v>
      </c>
      <c r="AT264" s="186" t="s">
        <v>134</v>
      </c>
      <c r="AU264" s="186" t="s">
        <v>84</v>
      </c>
      <c r="AY264" s="19" t="s">
        <v>132</v>
      </c>
      <c r="BE264" s="187">
        <f>IF(N264="základní",J264,0)</f>
        <v>0</v>
      </c>
      <c r="BF264" s="187">
        <f>IF(N264="snížená",J264,0)</f>
        <v>0</v>
      </c>
      <c r="BG264" s="187">
        <f>IF(N264="zákl. přenesená",J264,0)</f>
        <v>0</v>
      </c>
      <c r="BH264" s="187">
        <f>IF(N264="sníž. přenesená",J264,0)</f>
        <v>0</v>
      </c>
      <c r="BI264" s="187">
        <f>IF(N264="nulová",J264,0)</f>
        <v>0</v>
      </c>
      <c r="BJ264" s="19" t="s">
        <v>82</v>
      </c>
      <c r="BK264" s="187">
        <f>ROUND(I264*H264,2)</f>
        <v>0</v>
      </c>
      <c r="BL264" s="19" t="s">
        <v>139</v>
      </c>
      <c r="BM264" s="186" t="s">
        <v>717</v>
      </c>
    </row>
    <row r="265" spans="1:65" s="2" customFormat="1" ht="29.25">
      <c r="A265" s="36"/>
      <c r="B265" s="37"/>
      <c r="C265" s="38"/>
      <c r="D265" s="188" t="s">
        <v>141</v>
      </c>
      <c r="E265" s="38"/>
      <c r="F265" s="189" t="s">
        <v>333</v>
      </c>
      <c r="G265" s="38"/>
      <c r="H265" s="38"/>
      <c r="I265" s="190"/>
      <c r="J265" s="38"/>
      <c r="K265" s="38"/>
      <c r="L265" s="41"/>
      <c r="M265" s="191"/>
      <c r="N265" s="192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9" t="s">
        <v>141</v>
      </c>
      <c r="AU265" s="19" t="s">
        <v>84</v>
      </c>
    </row>
    <row r="266" spans="1:65" s="13" customFormat="1" ht="11.25">
      <c r="B266" s="193"/>
      <c r="C266" s="194"/>
      <c r="D266" s="188" t="s">
        <v>142</v>
      </c>
      <c r="E266" s="195" t="s">
        <v>19</v>
      </c>
      <c r="F266" s="196" t="s">
        <v>160</v>
      </c>
      <c r="G266" s="194"/>
      <c r="H266" s="195" t="s">
        <v>19</v>
      </c>
      <c r="I266" s="197"/>
      <c r="J266" s="194"/>
      <c r="K266" s="194"/>
      <c r="L266" s="198"/>
      <c r="M266" s="199"/>
      <c r="N266" s="200"/>
      <c r="O266" s="200"/>
      <c r="P266" s="200"/>
      <c r="Q266" s="200"/>
      <c r="R266" s="200"/>
      <c r="S266" s="200"/>
      <c r="T266" s="201"/>
      <c r="AT266" s="202" t="s">
        <v>142</v>
      </c>
      <c r="AU266" s="202" t="s">
        <v>84</v>
      </c>
      <c r="AV266" s="13" t="s">
        <v>82</v>
      </c>
      <c r="AW266" s="13" t="s">
        <v>35</v>
      </c>
      <c r="AX266" s="13" t="s">
        <v>74</v>
      </c>
      <c r="AY266" s="202" t="s">
        <v>132</v>
      </c>
    </row>
    <row r="267" spans="1:65" s="14" customFormat="1" ht="11.25">
      <c r="B267" s="203"/>
      <c r="C267" s="204"/>
      <c r="D267" s="188" t="s">
        <v>142</v>
      </c>
      <c r="E267" s="205" t="s">
        <v>19</v>
      </c>
      <c r="F267" s="206" t="s">
        <v>718</v>
      </c>
      <c r="G267" s="204"/>
      <c r="H267" s="207">
        <v>6.7</v>
      </c>
      <c r="I267" s="208"/>
      <c r="J267" s="204"/>
      <c r="K267" s="204"/>
      <c r="L267" s="209"/>
      <c r="M267" s="210"/>
      <c r="N267" s="211"/>
      <c r="O267" s="211"/>
      <c r="P267" s="211"/>
      <c r="Q267" s="211"/>
      <c r="R267" s="211"/>
      <c r="S267" s="211"/>
      <c r="T267" s="212"/>
      <c r="AT267" s="213" t="s">
        <v>142</v>
      </c>
      <c r="AU267" s="213" t="s">
        <v>84</v>
      </c>
      <c r="AV267" s="14" t="s">
        <v>84</v>
      </c>
      <c r="AW267" s="14" t="s">
        <v>35</v>
      </c>
      <c r="AX267" s="14" t="s">
        <v>74</v>
      </c>
      <c r="AY267" s="213" t="s">
        <v>132</v>
      </c>
    </row>
    <row r="268" spans="1:65" s="15" customFormat="1" ht="11.25">
      <c r="B268" s="214"/>
      <c r="C268" s="215"/>
      <c r="D268" s="188" t="s">
        <v>142</v>
      </c>
      <c r="E268" s="216" t="s">
        <v>19</v>
      </c>
      <c r="F268" s="217" t="s">
        <v>147</v>
      </c>
      <c r="G268" s="215"/>
      <c r="H268" s="218">
        <v>6.7</v>
      </c>
      <c r="I268" s="219"/>
      <c r="J268" s="215"/>
      <c r="K268" s="215"/>
      <c r="L268" s="220"/>
      <c r="M268" s="221"/>
      <c r="N268" s="222"/>
      <c r="O268" s="222"/>
      <c r="P268" s="222"/>
      <c r="Q268" s="222"/>
      <c r="R268" s="222"/>
      <c r="S268" s="222"/>
      <c r="T268" s="223"/>
      <c r="AT268" s="224" t="s">
        <v>142</v>
      </c>
      <c r="AU268" s="224" t="s">
        <v>84</v>
      </c>
      <c r="AV268" s="15" t="s">
        <v>139</v>
      </c>
      <c r="AW268" s="15" t="s">
        <v>35</v>
      </c>
      <c r="AX268" s="15" t="s">
        <v>82</v>
      </c>
      <c r="AY268" s="224" t="s">
        <v>132</v>
      </c>
    </row>
    <row r="269" spans="1:65" s="2" customFormat="1" ht="24.2" customHeight="1">
      <c r="A269" s="36"/>
      <c r="B269" s="37"/>
      <c r="C269" s="175" t="s">
        <v>366</v>
      </c>
      <c r="D269" s="175" t="s">
        <v>134</v>
      </c>
      <c r="E269" s="176" t="s">
        <v>340</v>
      </c>
      <c r="F269" s="177" t="s">
        <v>719</v>
      </c>
      <c r="G269" s="178" t="s">
        <v>137</v>
      </c>
      <c r="H269" s="179">
        <v>24</v>
      </c>
      <c r="I269" s="180"/>
      <c r="J269" s="181">
        <f>ROUND(I269*H269,2)</f>
        <v>0</v>
      </c>
      <c r="K269" s="177" t="s">
        <v>138</v>
      </c>
      <c r="L269" s="41"/>
      <c r="M269" s="182" t="s">
        <v>19</v>
      </c>
      <c r="N269" s="183" t="s">
        <v>45</v>
      </c>
      <c r="O269" s="66"/>
      <c r="P269" s="184">
        <f>O269*H269</f>
        <v>0</v>
      </c>
      <c r="Q269" s="184">
        <v>4.0999999999999999E-4</v>
      </c>
      <c r="R269" s="184">
        <f>Q269*H269</f>
        <v>9.8399999999999998E-3</v>
      </c>
      <c r="S269" s="184">
        <v>0</v>
      </c>
      <c r="T269" s="185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86" t="s">
        <v>139</v>
      </c>
      <c r="AT269" s="186" t="s">
        <v>134</v>
      </c>
      <c r="AU269" s="186" t="s">
        <v>84</v>
      </c>
      <c r="AY269" s="19" t="s">
        <v>132</v>
      </c>
      <c r="BE269" s="187">
        <f>IF(N269="základní",J269,0)</f>
        <v>0</v>
      </c>
      <c r="BF269" s="187">
        <f>IF(N269="snížená",J269,0)</f>
        <v>0</v>
      </c>
      <c r="BG269" s="187">
        <f>IF(N269="zákl. přenesená",J269,0)</f>
        <v>0</v>
      </c>
      <c r="BH269" s="187">
        <f>IF(N269="sníž. přenesená",J269,0)</f>
        <v>0</v>
      </c>
      <c r="BI269" s="187">
        <f>IF(N269="nulová",J269,0)</f>
        <v>0</v>
      </c>
      <c r="BJ269" s="19" t="s">
        <v>82</v>
      </c>
      <c r="BK269" s="187">
        <f>ROUND(I269*H269,2)</f>
        <v>0</v>
      </c>
      <c r="BL269" s="19" t="s">
        <v>139</v>
      </c>
      <c r="BM269" s="186" t="s">
        <v>720</v>
      </c>
    </row>
    <row r="270" spans="1:65" s="2" customFormat="1" ht="19.5">
      <c r="A270" s="36"/>
      <c r="B270" s="37"/>
      <c r="C270" s="38"/>
      <c r="D270" s="188" t="s">
        <v>141</v>
      </c>
      <c r="E270" s="38"/>
      <c r="F270" s="189" t="s">
        <v>341</v>
      </c>
      <c r="G270" s="38"/>
      <c r="H270" s="38"/>
      <c r="I270" s="190"/>
      <c r="J270" s="38"/>
      <c r="K270" s="38"/>
      <c r="L270" s="41"/>
      <c r="M270" s="191"/>
      <c r="N270" s="192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9" t="s">
        <v>141</v>
      </c>
      <c r="AU270" s="19" t="s">
        <v>84</v>
      </c>
    </row>
    <row r="271" spans="1:65" s="13" customFormat="1" ht="11.25">
      <c r="B271" s="193"/>
      <c r="C271" s="194"/>
      <c r="D271" s="188" t="s">
        <v>142</v>
      </c>
      <c r="E271" s="195" t="s">
        <v>19</v>
      </c>
      <c r="F271" s="196" t="s">
        <v>160</v>
      </c>
      <c r="G271" s="194"/>
      <c r="H271" s="195" t="s">
        <v>19</v>
      </c>
      <c r="I271" s="197"/>
      <c r="J271" s="194"/>
      <c r="K271" s="194"/>
      <c r="L271" s="198"/>
      <c r="M271" s="199"/>
      <c r="N271" s="200"/>
      <c r="O271" s="200"/>
      <c r="P271" s="200"/>
      <c r="Q271" s="200"/>
      <c r="R271" s="200"/>
      <c r="S271" s="200"/>
      <c r="T271" s="201"/>
      <c r="AT271" s="202" t="s">
        <v>142</v>
      </c>
      <c r="AU271" s="202" t="s">
        <v>84</v>
      </c>
      <c r="AV271" s="13" t="s">
        <v>82</v>
      </c>
      <c r="AW271" s="13" t="s">
        <v>35</v>
      </c>
      <c r="AX271" s="13" t="s">
        <v>74</v>
      </c>
      <c r="AY271" s="202" t="s">
        <v>132</v>
      </c>
    </row>
    <row r="272" spans="1:65" s="14" customFormat="1" ht="11.25">
      <c r="B272" s="203"/>
      <c r="C272" s="204"/>
      <c r="D272" s="188" t="s">
        <v>142</v>
      </c>
      <c r="E272" s="205" t="s">
        <v>19</v>
      </c>
      <c r="F272" s="206" t="s">
        <v>721</v>
      </c>
      <c r="G272" s="204"/>
      <c r="H272" s="207">
        <v>8</v>
      </c>
      <c r="I272" s="208"/>
      <c r="J272" s="204"/>
      <c r="K272" s="204"/>
      <c r="L272" s="209"/>
      <c r="M272" s="210"/>
      <c r="N272" s="211"/>
      <c r="O272" s="211"/>
      <c r="P272" s="211"/>
      <c r="Q272" s="211"/>
      <c r="R272" s="211"/>
      <c r="S272" s="211"/>
      <c r="T272" s="212"/>
      <c r="AT272" s="213" t="s">
        <v>142</v>
      </c>
      <c r="AU272" s="213" t="s">
        <v>84</v>
      </c>
      <c r="AV272" s="14" t="s">
        <v>84</v>
      </c>
      <c r="AW272" s="14" t="s">
        <v>35</v>
      </c>
      <c r="AX272" s="14" t="s">
        <v>74</v>
      </c>
      <c r="AY272" s="213" t="s">
        <v>132</v>
      </c>
    </row>
    <row r="273" spans="1:65" s="16" customFormat="1" ht="11.25">
      <c r="B273" s="225"/>
      <c r="C273" s="226"/>
      <c r="D273" s="188" t="s">
        <v>142</v>
      </c>
      <c r="E273" s="227" t="s">
        <v>19</v>
      </c>
      <c r="F273" s="228" t="s">
        <v>195</v>
      </c>
      <c r="G273" s="226"/>
      <c r="H273" s="229">
        <v>8</v>
      </c>
      <c r="I273" s="230"/>
      <c r="J273" s="226"/>
      <c r="K273" s="226"/>
      <c r="L273" s="231"/>
      <c r="M273" s="232"/>
      <c r="N273" s="233"/>
      <c r="O273" s="233"/>
      <c r="P273" s="233"/>
      <c r="Q273" s="233"/>
      <c r="R273" s="233"/>
      <c r="S273" s="233"/>
      <c r="T273" s="234"/>
      <c r="AT273" s="235" t="s">
        <v>142</v>
      </c>
      <c r="AU273" s="235" t="s">
        <v>84</v>
      </c>
      <c r="AV273" s="16" t="s">
        <v>153</v>
      </c>
      <c r="AW273" s="16" t="s">
        <v>35</v>
      </c>
      <c r="AX273" s="16" t="s">
        <v>74</v>
      </c>
      <c r="AY273" s="235" t="s">
        <v>132</v>
      </c>
    </row>
    <row r="274" spans="1:65" s="13" customFormat="1" ht="11.25">
      <c r="B274" s="193"/>
      <c r="C274" s="194"/>
      <c r="D274" s="188" t="s">
        <v>142</v>
      </c>
      <c r="E274" s="195" t="s">
        <v>19</v>
      </c>
      <c r="F274" s="196" t="s">
        <v>160</v>
      </c>
      <c r="G274" s="194"/>
      <c r="H274" s="195" t="s">
        <v>19</v>
      </c>
      <c r="I274" s="197"/>
      <c r="J274" s="194"/>
      <c r="K274" s="194"/>
      <c r="L274" s="198"/>
      <c r="M274" s="199"/>
      <c r="N274" s="200"/>
      <c r="O274" s="200"/>
      <c r="P274" s="200"/>
      <c r="Q274" s="200"/>
      <c r="R274" s="200"/>
      <c r="S274" s="200"/>
      <c r="T274" s="201"/>
      <c r="AT274" s="202" t="s">
        <v>142</v>
      </c>
      <c r="AU274" s="202" t="s">
        <v>84</v>
      </c>
      <c r="AV274" s="13" t="s">
        <v>82</v>
      </c>
      <c r="AW274" s="13" t="s">
        <v>35</v>
      </c>
      <c r="AX274" s="13" t="s">
        <v>74</v>
      </c>
      <c r="AY274" s="202" t="s">
        <v>132</v>
      </c>
    </row>
    <row r="275" spans="1:65" s="14" customFormat="1" ht="11.25">
      <c r="B275" s="203"/>
      <c r="C275" s="204"/>
      <c r="D275" s="188" t="s">
        <v>142</v>
      </c>
      <c r="E275" s="205" t="s">
        <v>19</v>
      </c>
      <c r="F275" s="206" t="s">
        <v>722</v>
      </c>
      <c r="G275" s="204"/>
      <c r="H275" s="207">
        <v>16</v>
      </c>
      <c r="I275" s="208"/>
      <c r="J275" s="204"/>
      <c r="K275" s="204"/>
      <c r="L275" s="209"/>
      <c r="M275" s="210"/>
      <c r="N275" s="211"/>
      <c r="O275" s="211"/>
      <c r="P275" s="211"/>
      <c r="Q275" s="211"/>
      <c r="R275" s="211"/>
      <c r="S275" s="211"/>
      <c r="T275" s="212"/>
      <c r="AT275" s="213" t="s">
        <v>142</v>
      </c>
      <c r="AU275" s="213" t="s">
        <v>84</v>
      </c>
      <c r="AV275" s="14" t="s">
        <v>84</v>
      </c>
      <c r="AW275" s="14" t="s">
        <v>35</v>
      </c>
      <c r="AX275" s="14" t="s">
        <v>74</v>
      </c>
      <c r="AY275" s="213" t="s">
        <v>132</v>
      </c>
    </row>
    <row r="276" spans="1:65" s="16" customFormat="1" ht="11.25">
      <c r="B276" s="225"/>
      <c r="C276" s="226"/>
      <c r="D276" s="188" t="s">
        <v>142</v>
      </c>
      <c r="E276" s="227" t="s">
        <v>19</v>
      </c>
      <c r="F276" s="228" t="s">
        <v>195</v>
      </c>
      <c r="G276" s="226"/>
      <c r="H276" s="229">
        <v>16</v>
      </c>
      <c r="I276" s="230"/>
      <c r="J276" s="226"/>
      <c r="K276" s="226"/>
      <c r="L276" s="231"/>
      <c r="M276" s="232"/>
      <c r="N276" s="233"/>
      <c r="O276" s="233"/>
      <c r="P276" s="233"/>
      <c r="Q276" s="233"/>
      <c r="R276" s="233"/>
      <c r="S276" s="233"/>
      <c r="T276" s="234"/>
      <c r="AT276" s="235" t="s">
        <v>142</v>
      </c>
      <c r="AU276" s="235" t="s">
        <v>84</v>
      </c>
      <c r="AV276" s="16" t="s">
        <v>153</v>
      </c>
      <c r="AW276" s="16" t="s">
        <v>35</v>
      </c>
      <c r="AX276" s="16" t="s">
        <v>74</v>
      </c>
      <c r="AY276" s="235" t="s">
        <v>132</v>
      </c>
    </row>
    <row r="277" spans="1:65" s="15" customFormat="1" ht="11.25">
      <c r="B277" s="214"/>
      <c r="C277" s="215"/>
      <c r="D277" s="188" t="s">
        <v>142</v>
      </c>
      <c r="E277" s="216" t="s">
        <v>19</v>
      </c>
      <c r="F277" s="217" t="s">
        <v>147</v>
      </c>
      <c r="G277" s="215"/>
      <c r="H277" s="218">
        <v>24</v>
      </c>
      <c r="I277" s="219"/>
      <c r="J277" s="215"/>
      <c r="K277" s="215"/>
      <c r="L277" s="220"/>
      <c r="M277" s="221"/>
      <c r="N277" s="222"/>
      <c r="O277" s="222"/>
      <c r="P277" s="222"/>
      <c r="Q277" s="222"/>
      <c r="R277" s="222"/>
      <c r="S277" s="222"/>
      <c r="T277" s="223"/>
      <c r="AT277" s="224" t="s">
        <v>142</v>
      </c>
      <c r="AU277" s="224" t="s">
        <v>84</v>
      </c>
      <c r="AV277" s="15" t="s">
        <v>139</v>
      </c>
      <c r="AW277" s="15" t="s">
        <v>35</v>
      </c>
      <c r="AX277" s="15" t="s">
        <v>82</v>
      </c>
      <c r="AY277" s="224" t="s">
        <v>132</v>
      </c>
    </row>
    <row r="278" spans="1:65" s="2" customFormat="1" ht="33" customHeight="1">
      <c r="A278" s="36"/>
      <c r="B278" s="37"/>
      <c r="C278" s="175" t="s">
        <v>371</v>
      </c>
      <c r="D278" s="175" t="s">
        <v>134</v>
      </c>
      <c r="E278" s="176" t="s">
        <v>345</v>
      </c>
      <c r="F278" s="177" t="s">
        <v>723</v>
      </c>
      <c r="G278" s="178" t="s">
        <v>137</v>
      </c>
      <c r="H278" s="179">
        <v>13.4</v>
      </c>
      <c r="I278" s="180"/>
      <c r="J278" s="181">
        <f>ROUND(I278*H278,2)</f>
        <v>0</v>
      </c>
      <c r="K278" s="177" t="s">
        <v>138</v>
      </c>
      <c r="L278" s="41"/>
      <c r="M278" s="182" t="s">
        <v>19</v>
      </c>
      <c r="N278" s="183" t="s">
        <v>45</v>
      </c>
      <c r="O278" s="66"/>
      <c r="P278" s="184">
        <f>O278*H278</f>
        <v>0</v>
      </c>
      <c r="Q278" s="184">
        <v>0.10373</v>
      </c>
      <c r="R278" s="184">
        <f>Q278*H278</f>
        <v>1.3899820000000001</v>
      </c>
      <c r="S278" s="184">
        <v>0</v>
      </c>
      <c r="T278" s="185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6" t="s">
        <v>139</v>
      </c>
      <c r="AT278" s="186" t="s">
        <v>134</v>
      </c>
      <c r="AU278" s="186" t="s">
        <v>84</v>
      </c>
      <c r="AY278" s="19" t="s">
        <v>132</v>
      </c>
      <c r="BE278" s="187">
        <f>IF(N278="základní",J278,0)</f>
        <v>0</v>
      </c>
      <c r="BF278" s="187">
        <f>IF(N278="snížená",J278,0)</f>
        <v>0</v>
      </c>
      <c r="BG278" s="187">
        <f>IF(N278="zákl. přenesená",J278,0)</f>
        <v>0</v>
      </c>
      <c r="BH278" s="187">
        <f>IF(N278="sníž. přenesená",J278,0)</f>
        <v>0</v>
      </c>
      <c r="BI278" s="187">
        <f>IF(N278="nulová",J278,0)</f>
        <v>0</v>
      </c>
      <c r="BJ278" s="19" t="s">
        <v>82</v>
      </c>
      <c r="BK278" s="187">
        <f>ROUND(I278*H278,2)</f>
        <v>0</v>
      </c>
      <c r="BL278" s="19" t="s">
        <v>139</v>
      </c>
      <c r="BM278" s="186" t="s">
        <v>724</v>
      </c>
    </row>
    <row r="279" spans="1:65" s="2" customFormat="1" ht="29.25">
      <c r="A279" s="36"/>
      <c r="B279" s="37"/>
      <c r="C279" s="38"/>
      <c r="D279" s="188" t="s">
        <v>141</v>
      </c>
      <c r="E279" s="38"/>
      <c r="F279" s="189" t="s">
        <v>346</v>
      </c>
      <c r="G279" s="38"/>
      <c r="H279" s="38"/>
      <c r="I279" s="190"/>
      <c r="J279" s="38"/>
      <c r="K279" s="38"/>
      <c r="L279" s="41"/>
      <c r="M279" s="191"/>
      <c r="N279" s="192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141</v>
      </c>
      <c r="AU279" s="19" t="s">
        <v>84</v>
      </c>
    </row>
    <row r="280" spans="1:65" s="13" customFormat="1" ht="11.25">
      <c r="B280" s="193"/>
      <c r="C280" s="194"/>
      <c r="D280" s="188" t="s">
        <v>142</v>
      </c>
      <c r="E280" s="195" t="s">
        <v>19</v>
      </c>
      <c r="F280" s="196" t="s">
        <v>160</v>
      </c>
      <c r="G280" s="194"/>
      <c r="H280" s="195" t="s">
        <v>19</v>
      </c>
      <c r="I280" s="197"/>
      <c r="J280" s="194"/>
      <c r="K280" s="194"/>
      <c r="L280" s="198"/>
      <c r="M280" s="199"/>
      <c r="N280" s="200"/>
      <c r="O280" s="200"/>
      <c r="P280" s="200"/>
      <c r="Q280" s="200"/>
      <c r="R280" s="200"/>
      <c r="S280" s="200"/>
      <c r="T280" s="201"/>
      <c r="AT280" s="202" t="s">
        <v>142</v>
      </c>
      <c r="AU280" s="202" t="s">
        <v>84</v>
      </c>
      <c r="AV280" s="13" t="s">
        <v>82</v>
      </c>
      <c r="AW280" s="13" t="s">
        <v>35</v>
      </c>
      <c r="AX280" s="13" t="s">
        <v>74</v>
      </c>
      <c r="AY280" s="202" t="s">
        <v>132</v>
      </c>
    </row>
    <row r="281" spans="1:65" s="14" customFormat="1" ht="11.25">
      <c r="B281" s="203"/>
      <c r="C281" s="204"/>
      <c r="D281" s="188" t="s">
        <v>142</v>
      </c>
      <c r="E281" s="205" t="s">
        <v>19</v>
      </c>
      <c r="F281" s="206" t="s">
        <v>725</v>
      </c>
      <c r="G281" s="204"/>
      <c r="H281" s="207">
        <v>13.4</v>
      </c>
      <c r="I281" s="208"/>
      <c r="J281" s="204"/>
      <c r="K281" s="204"/>
      <c r="L281" s="209"/>
      <c r="M281" s="210"/>
      <c r="N281" s="211"/>
      <c r="O281" s="211"/>
      <c r="P281" s="211"/>
      <c r="Q281" s="211"/>
      <c r="R281" s="211"/>
      <c r="S281" s="211"/>
      <c r="T281" s="212"/>
      <c r="AT281" s="213" t="s">
        <v>142</v>
      </c>
      <c r="AU281" s="213" t="s">
        <v>84</v>
      </c>
      <c r="AV281" s="14" t="s">
        <v>84</v>
      </c>
      <c r="AW281" s="14" t="s">
        <v>35</v>
      </c>
      <c r="AX281" s="14" t="s">
        <v>74</v>
      </c>
      <c r="AY281" s="213" t="s">
        <v>132</v>
      </c>
    </row>
    <row r="282" spans="1:65" s="15" customFormat="1" ht="11.25">
      <c r="B282" s="214"/>
      <c r="C282" s="215"/>
      <c r="D282" s="188" t="s">
        <v>142</v>
      </c>
      <c r="E282" s="216" t="s">
        <v>19</v>
      </c>
      <c r="F282" s="217" t="s">
        <v>147</v>
      </c>
      <c r="G282" s="215"/>
      <c r="H282" s="218">
        <v>13.4</v>
      </c>
      <c r="I282" s="219"/>
      <c r="J282" s="215"/>
      <c r="K282" s="215"/>
      <c r="L282" s="220"/>
      <c r="M282" s="221"/>
      <c r="N282" s="222"/>
      <c r="O282" s="222"/>
      <c r="P282" s="222"/>
      <c r="Q282" s="222"/>
      <c r="R282" s="222"/>
      <c r="S282" s="222"/>
      <c r="T282" s="223"/>
      <c r="AT282" s="224" t="s">
        <v>142</v>
      </c>
      <c r="AU282" s="224" t="s">
        <v>84</v>
      </c>
      <c r="AV282" s="15" t="s">
        <v>139</v>
      </c>
      <c r="AW282" s="15" t="s">
        <v>35</v>
      </c>
      <c r="AX282" s="15" t="s">
        <v>82</v>
      </c>
      <c r="AY282" s="224" t="s">
        <v>132</v>
      </c>
    </row>
    <row r="283" spans="1:65" s="2" customFormat="1" ht="24.2" customHeight="1">
      <c r="A283" s="36"/>
      <c r="B283" s="37"/>
      <c r="C283" s="175" t="s">
        <v>378</v>
      </c>
      <c r="D283" s="175" t="s">
        <v>134</v>
      </c>
      <c r="E283" s="176" t="s">
        <v>351</v>
      </c>
      <c r="F283" s="177" t="s">
        <v>726</v>
      </c>
      <c r="G283" s="178" t="s">
        <v>137</v>
      </c>
      <c r="H283" s="179">
        <v>18.559999999999999</v>
      </c>
      <c r="I283" s="180"/>
      <c r="J283" s="181">
        <f>ROUND(I283*H283,2)</f>
        <v>0</v>
      </c>
      <c r="K283" s="177" t="s">
        <v>138</v>
      </c>
      <c r="L283" s="41"/>
      <c r="M283" s="182" t="s">
        <v>19</v>
      </c>
      <c r="N283" s="183" t="s">
        <v>45</v>
      </c>
      <c r="O283" s="66"/>
      <c r="P283" s="184">
        <f>O283*H283</f>
        <v>0</v>
      </c>
      <c r="Q283" s="184">
        <v>8.4250000000000005E-2</v>
      </c>
      <c r="R283" s="184">
        <f>Q283*H283</f>
        <v>1.56368</v>
      </c>
      <c r="S283" s="184">
        <v>0</v>
      </c>
      <c r="T283" s="185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6" t="s">
        <v>139</v>
      </c>
      <c r="AT283" s="186" t="s">
        <v>134</v>
      </c>
      <c r="AU283" s="186" t="s">
        <v>84</v>
      </c>
      <c r="AY283" s="19" t="s">
        <v>132</v>
      </c>
      <c r="BE283" s="187">
        <f>IF(N283="základní",J283,0)</f>
        <v>0</v>
      </c>
      <c r="BF283" s="187">
        <f>IF(N283="snížená",J283,0)</f>
        <v>0</v>
      </c>
      <c r="BG283" s="187">
        <f>IF(N283="zákl. přenesená",J283,0)</f>
        <v>0</v>
      </c>
      <c r="BH283" s="187">
        <f>IF(N283="sníž. přenesená",J283,0)</f>
        <v>0</v>
      </c>
      <c r="BI283" s="187">
        <f>IF(N283="nulová",J283,0)</f>
        <v>0</v>
      </c>
      <c r="BJ283" s="19" t="s">
        <v>82</v>
      </c>
      <c r="BK283" s="187">
        <f>ROUND(I283*H283,2)</f>
        <v>0</v>
      </c>
      <c r="BL283" s="19" t="s">
        <v>139</v>
      </c>
      <c r="BM283" s="186" t="s">
        <v>727</v>
      </c>
    </row>
    <row r="284" spans="1:65" s="2" customFormat="1" ht="48.75">
      <c r="A284" s="36"/>
      <c r="B284" s="37"/>
      <c r="C284" s="38"/>
      <c r="D284" s="188" t="s">
        <v>141</v>
      </c>
      <c r="E284" s="38"/>
      <c r="F284" s="189" t="s">
        <v>354</v>
      </c>
      <c r="G284" s="38"/>
      <c r="H284" s="38"/>
      <c r="I284" s="190"/>
      <c r="J284" s="38"/>
      <c r="K284" s="38"/>
      <c r="L284" s="41"/>
      <c r="M284" s="191"/>
      <c r="N284" s="192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9" t="s">
        <v>141</v>
      </c>
      <c r="AU284" s="19" t="s">
        <v>84</v>
      </c>
    </row>
    <row r="285" spans="1:65" s="13" customFormat="1" ht="11.25">
      <c r="B285" s="193"/>
      <c r="C285" s="194"/>
      <c r="D285" s="188" t="s">
        <v>142</v>
      </c>
      <c r="E285" s="195" t="s">
        <v>19</v>
      </c>
      <c r="F285" s="196" t="s">
        <v>355</v>
      </c>
      <c r="G285" s="194"/>
      <c r="H285" s="195" t="s">
        <v>19</v>
      </c>
      <c r="I285" s="197"/>
      <c r="J285" s="194"/>
      <c r="K285" s="194"/>
      <c r="L285" s="198"/>
      <c r="M285" s="199"/>
      <c r="N285" s="200"/>
      <c r="O285" s="200"/>
      <c r="P285" s="200"/>
      <c r="Q285" s="200"/>
      <c r="R285" s="200"/>
      <c r="S285" s="200"/>
      <c r="T285" s="201"/>
      <c r="AT285" s="202" t="s">
        <v>142</v>
      </c>
      <c r="AU285" s="202" t="s">
        <v>84</v>
      </c>
      <c r="AV285" s="13" t="s">
        <v>82</v>
      </c>
      <c r="AW285" s="13" t="s">
        <v>35</v>
      </c>
      <c r="AX285" s="13" t="s">
        <v>74</v>
      </c>
      <c r="AY285" s="202" t="s">
        <v>132</v>
      </c>
    </row>
    <row r="286" spans="1:65" s="14" customFormat="1" ht="11.25">
      <c r="B286" s="203"/>
      <c r="C286" s="204"/>
      <c r="D286" s="188" t="s">
        <v>142</v>
      </c>
      <c r="E286" s="205" t="s">
        <v>19</v>
      </c>
      <c r="F286" s="206" t="s">
        <v>728</v>
      </c>
      <c r="G286" s="204"/>
      <c r="H286" s="207">
        <v>1.31</v>
      </c>
      <c r="I286" s="208"/>
      <c r="J286" s="204"/>
      <c r="K286" s="204"/>
      <c r="L286" s="209"/>
      <c r="M286" s="210"/>
      <c r="N286" s="211"/>
      <c r="O286" s="211"/>
      <c r="P286" s="211"/>
      <c r="Q286" s="211"/>
      <c r="R286" s="211"/>
      <c r="S286" s="211"/>
      <c r="T286" s="212"/>
      <c r="AT286" s="213" t="s">
        <v>142</v>
      </c>
      <c r="AU286" s="213" t="s">
        <v>84</v>
      </c>
      <c r="AV286" s="14" t="s">
        <v>84</v>
      </c>
      <c r="AW286" s="14" t="s">
        <v>35</v>
      </c>
      <c r="AX286" s="14" t="s">
        <v>74</v>
      </c>
      <c r="AY286" s="213" t="s">
        <v>132</v>
      </c>
    </row>
    <row r="287" spans="1:65" s="16" customFormat="1" ht="11.25">
      <c r="B287" s="225"/>
      <c r="C287" s="226"/>
      <c r="D287" s="188" t="s">
        <v>142</v>
      </c>
      <c r="E287" s="227" t="s">
        <v>19</v>
      </c>
      <c r="F287" s="228" t="s">
        <v>195</v>
      </c>
      <c r="G287" s="226"/>
      <c r="H287" s="229">
        <v>1.31</v>
      </c>
      <c r="I287" s="230"/>
      <c r="J287" s="226"/>
      <c r="K287" s="226"/>
      <c r="L287" s="231"/>
      <c r="M287" s="232"/>
      <c r="N287" s="233"/>
      <c r="O287" s="233"/>
      <c r="P287" s="233"/>
      <c r="Q287" s="233"/>
      <c r="R287" s="233"/>
      <c r="S287" s="233"/>
      <c r="T287" s="234"/>
      <c r="AT287" s="235" t="s">
        <v>142</v>
      </c>
      <c r="AU287" s="235" t="s">
        <v>84</v>
      </c>
      <c r="AV287" s="16" t="s">
        <v>153</v>
      </c>
      <c r="AW287" s="16" t="s">
        <v>35</v>
      </c>
      <c r="AX287" s="16" t="s">
        <v>74</v>
      </c>
      <c r="AY287" s="235" t="s">
        <v>132</v>
      </c>
    </row>
    <row r="288" spans="1:65" s="13" customFormat="1" ht="11.25">
      <c r="B288" s="193"/>
      <c r="C288" s="194"/>
      <c r="D288" s="188" t="s">
        <v>142</v>
      </c>
      <c r="E288" s="195" t="s">
        <v>19</v>
      </c>
      <c r="F288" s="196" t="s">
        <v>358</v>
      </c>
      <c r="G288" s="194"/>
      <c r="H288" s="195" t="s">
        <v>19</v>
      </c>
      <c r="I288" s="197"/>
      <c r="J288" s="194"/>
      <c r="K288" s="194"/>
      <c r="L288" s="198"/>
      <c r="M288" s="199"/>
      <c r="N288" s="200"/>
      <c r="O288" s="200"/>
      <c r="P288" s="200"/>
      <c r="Q288" s="200"/>
      <c r="R288" s="200"/>
      <c r="S288" s="200"/>
      <c r="T288" s="201"/>
      <c r="AT288" s="202" t="s">
        <v>142</v>
      </c>
      <c r="AU288" s="202" t="s">
        <v>84</v>
      </c>
      <c r="AV288" s="13" t="s">
        <v>82</v>
      </c>
      <c r="AW288" s="13" t="s">
        <v>35</v>
      </c>
      <c r="AX288" s="13" t="s">
        <v>74</v>
      </c>
      <c r="AY288" s="202" t="s">
        <v>132</v>
      </c>
    </row>
    <row r="289" spans="1:65" s="14" customFormat="1" ht="11.25">
      <c r="B289" s="203"/>
      <c r="C289" s="204"/>
      <c r="D289" s="188" t="s">
        <v>142</v>
      </c>
      <c r="E289" s="205" t="s">
        <v>19</v>
      </c>
      <c r="F289" s="206" t="s">
        <v>729</v>
      </c>
      <c r="G289" s="204"/>
      <c r="H289" s="207">
        <v>17.25</v>
      </c>
      <c r="I289" s="208"/>
      <c r="J289" s="204"/>
      <c r="K289" s="204"/>
      <c r="L289" s="209"/>
      <c r="M289" s="210"/>
      <c r="N289" s="211"/>
      <c r="O289" s="211"/>
      <c r="P289" s="211"/>
      <c r="Q289" s="211"/>
      <c r="R289" s="211"/>
      <c r="S289" s="211"/>
      <c r="T289" s="212"/>
      <c r="AT289" s="213" t="s">
        <v>142</v>
      </c>
      <c r="AU289" s="213" t="s">
        <v>84</v>
      </c>
      <c r="AV289" s="14" t="s">
        <v>84</v>
      </c>
      <c r="AW289" s="14" t="s">
        <v>35</v>
      </c>
      <c r="AX289" s="14" t="s">
        <v>74</v>
      </c>
      <c r="AY289" s="213" t="s">
        <v>132</v>
      </c>
    </row>
    <row r="290" spans="1:65" s="16" customFormat="1" ht="11.25">
      <c r="B290" s="225"/>
      <c r="C290" s="226"/>
      <c r="D290" s="188" t="s">
        <v>142</v>
      </c>
      <c r="E290" s="227" t="s">
        <v>19</v>
      </c>
      <c r="F290" s="228" t="s">
        <v>195</v>
      </c>
      <c r="G290" s="226"/>
      <c r="H290" s="229">
        <v>17.25</v>
      </c>
      <c r="I290" s="230"/>
      <c r="J290" s="226"/>
      <c r="K290" s="226"/>
      <c r="L290" s="231"/>
      <c r="M290" s="232"/>
      <c r="N290" s="233"/>
      <c r="O290" s="233"/>
      <c r="P290" s="233"/>
      <c r="Q290" s="233"/>
      <c r="R290" s="233"/>
      <c r="S290" s="233"/>
      <c r="T290" s="234"/>
      <c r="AT290" s="235" t="s">
        <v>142</v>
      </c>
      <c r="AU290" s="235" t="s">
        <v>84</v>
      </c>
      <c r="AV290" s="16" t="s">
        <v>153</v>
      </c>
      <c r="AW290" s="16" t="s">
        <v>35</v>
      </c>
      <c r="AX290" s="16" t="s">
        <v>74</v>
      </c>
      <c r="AY290" s="235" t="s">
        <v>132</v>
      </c>
    </row>
    <row r="291" spans="1:65" s="15" customFormat="1" ht="11.25">
      <c r="B291" s="214"/>
      <c r="C291" s="215"/>
      <c r="D291" s="188" t="s">
        <v>142</v>
      </c>
      <c r="E291" s="216" t="s">
        <v>19</v>
      </c>
      <c r="F291" s="217" t="s">
        <v>147</v>
      </c>
      <c r="G291" s="215"/>
      <c r="H291" s="218">
        <v>18.559999999999999</v>
      </c>
      <c r="I291" s="219"/>
      <c r="J291" s="215"/>
      <c r="K291" s="215"/>
      <c r="L291" s="220"/>
      <c r="M291" s="221"/>
      <c r="N291" s="222"/>
      <c r="O291" s="222"/>
      <c r="P291" s="222"/>
      <c r="Q291" s="222"/>
      <c r="R291" s="222"/>
      <c r="S291" s="222"/>
      <c r="T291" s="223"/>
      <c r="AT291" s="224" t="s">
        <v>142</v>
      </c>
      <c r="AU291" s="224" t="s">
        <v>84</v>
      </c>
      <c r="AV291" s="15" t="s">
        <v>139</v>
      </c>
      <c r="AW291" s="15" t="s">
        <v>35</v>
      </c>
      <c r="AX291" s="15" t="s">
        <v>82</v>
      </c>
      <c r="AY291" s="224" t="s">
        <v>132</v>
      </c>
    </row>
    <row r="292" spans="1:65" s="2" customFormat="1" ht="33" customHeight="1">
      <c r="A292" s="36"/>
      <c r="B292" s="37"/>
      <c r="C292" s="236" t="s">
        <v>381</v>
      </c>
      <c r="D292" s="236" t="s">
        <v>280</v>
      </c>
      <c r="E292" s="237" t="s">
        <v>362</v>
      </c>
      <c r="F292" s="238" t="s">
        <v>363</v>
      </c>
      <c r="G292" s="239" t="s">
        <v>137</v>
      </c>
      <c r="H292" s="240">
        <v>1.349</v>
      </c>
      <c r="I292" s="241"/>
      <c r="J292" s="242">
        <f>ROUND(I292*H292,2)</f>
        <v>0</v>
      </c>
      <c r="K292" s="238" t="s">
        <v>19</v>
      </c>
      <c r="L292" s="243"/>
      <c r="M292" s="244" t="s">
        <v>19</v>
      </c>
      <c r="N292" s="245" t="s">
        <v>45</v>
      </c>
      <c r="O292" s="66"/>
      <c r="P292" s="184">
        <f>O292*H292</f>
        <v>0</v>
      </c>
      <c r="Q292" s="184">
        <v>0.14599999999999999</v>
      </c>
      <c r="R292" s="184">
        <f>Q292*H292</f>
        <v>0.19695399999999999</v>
      </c>
      <c r="S292" s="184">
        <v>0</v>
      </c>
      <c r="T292" s="185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6" t="s">
        <v>198</v>
      </c>
      <c r="AT292" s="186" t="s">
        <v>280</v>
      </c>
      <c r="AU292" s="186" t="s">
        <v>84</v>
      </c>
      <c r="AY292" s="19" t="s">
        <v>132</v>
      </c>
      <c r="BE292" s="187">
        <f>IF(N292="základní",J292,0)</f>
        <v>0</v>
      </c>
      <c r="BF292" s="187">
        <f>IF(N292="snížená",J292,0)</f>
        <v>0</v>
      </c>
      <c r="BG292" s="187">
        <f>IF(N292="zákl. přenesená",J292,0)</f>
        <v>0</v>
      </c>
      <c r="BH292" s="187">
        <f>IF(N292="sníž. přenesená",J292,0)</f>
        <v>0</v>
      </c>
      <c r="BI292" s="187">
        <f>IF(N292="nulová",J292,0)</f>
        <v>0</v>
      </c>
      <c r="BJ292" s="19" t="s">
        <v>82</v>
      </c>
      <c r="BK292" s="187">
        <f>ROUND(I292*H292,2)</f>
        <v>0</v>
      </c>
      <c r="BL292" s="19" t="s">
        <v>139</v>
      </c>
      <c r="BM292" s="186" t="s">
        <v>730</v>
      </c>
    </row>
    <row r="293" spans="1:65" s="2" customFormat="1" ht="19.5">
      <c r="A293" s="36"/>
      <c r="B293" s="37"/>
      <c r="C293" s="38"/>
      <c r="D293" s="188" t="s">
        <v>141</v>
      </c>
      <c r="E293" s="38"/>
      <c r="F293" s="189" t="s">
        <v>363</v>
      </c>
      <c r="G293" s="38"/>
      <c r="H293" s="38"/>
      <c r="I293" s="190"/>
      <c r="J293" s="38"/>
      <c r="K293" s="38"/>
      <c r="L293" s="41"/>
      <c r="M293" s="191"/>
      <c r="N293" s="192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141</v>
      </c>
      <c r="AU293" s="19" t="s">
        <v>84</v>
      </c>
    </row>
    <row r="294" spans="1:65" s="14" customFormat="1" ht="11.25">
      <c r="B294" s="203"/>
      <c r="C294" s="204"/>
      <c r="D294" s="188" t="s">
        <v>142</v>
      </c>
      <c r="E294" s="205" t="s">
        <v>19</v>
      </c>
      <c r="F294" s="206" t="s">
        <v>731</v>
      </c>
      <c r="G294" s="204"/>
      <c r="H294" s="207">
        <v>1.349</v>
      </c>
      <c r="I294" s="208"/>
      <c r="J294" s="204"/>
      <c r="K294" s="204"/>
      <c r="L294" s="209"/>
      <c r="M294" s="210"/>
      <c r="N294" s="211"/>
      <c r="O294" s="211"/>
      <c r="P294" s="211"/>
      <c r="Q294" s="211"/>
      <c r="R294" s="211"/>
      <c r="S294" s="211"/>
      <c r="T294" s="212"/>
      <c r="AT294" s="213" t="s">
        <v>142</v>
      </c>
      <c r="AU294" s="213" t="s">
        <v>84</v>
      </c>
      <c r="AV294" s="14" t="s">
        <v>84</v>
      </c>
      <c r="AW294" s="14" t="s">
        <v>35</v>
      </c>
      <c r="AX294" s="14" t="s">
        <v>74</v>
      </c>
      <c r="AY294" s="213" t="s">
        <v>132</v>
      </c>
    </row>
    <row r="295" spans="1:65" s="15" customFormat="1" ht="11.25">
      <c r="B295" s="214"/>
      <c r="C295" s="215"/>
      <c r="D295" s="188" t="s">
        <v>142</v>
      </c>
      <c r="E295" s="216" t="s">
        <v>19</v>
      </c>
      <c r="F295" s="217" t="s">
        <v>147</v>
      </c>
      <c r="G295" s="215"/>
      <c r="H295" s="218">
        <v>1.349</v>
      </c>
      <c r="I295" s="219"/>
      <c r="J295" s="215"/>
      <c r="K295" s="215"/>
      <c r="L295" s="220"/>
      <c r="M295" s="221"/>
      <c r="N295" s="222"/>
      <c r="O295" s="222"/>
      <c r="P295" s="222"/>
      <c r="Q295" s="222"/>
      <c r="R295" s="222"/>
      <c r="S295" s="222"/>
      <c r="T295" s="223"/>
      <c r="AT295" s="224" t="s">
        <v>142</v>
      </c>
      <c r="AU295" s="224" t="s">
        <v>84</v>
      </c>
      <c r="AV295" s="15" t="s">
        <v>139</v>
      </c>
      <c r="AW295" s="15" t="s">
        <v>35</v>
      </c>
      <c r="AX295" s="15" t="s">
        <v>82</v>
      </c>
      <c r="AY295" s="224" t="s">
        <v>132</v>
      </c>
    </row>
    <row r="296" spans="1:65" s="2" customFormat="1" ht="33" customHeight="1">
      <c r="A296" s="36"/>
      <c r="B296" s="37"/>
      <c r="C296" s="236" t="s">
        <v>384</v>
      </c>
      <c r="D296" s="236" t="s">
        <v>280</v>
      </c>
      <c r="E296" s="237" t="s">
        <v>367</v>
      </c>
      <c r="F296" s="238" t="s">
        <v>368</v>
      </c>
      <c r="G296" s="239" t="s">
        <v>137</v>
      </c>
      <c r="H296" s="240">
        <v>17.768000000000001</v>
      </c>
      <c r="I296" s="241"/>
      <c r="J296" s="242">
        <f>ROUND(I296*H296,2)</f>
        <v>0</v>
      </c>
      <c r="K296" s="238" t="s">
        <v>19</v>
      </c>
      <c r="L296" s="243"/>
      <c r="M296" s="244" t="s">
        <v>19</v>
      </c>
      <c r="N296" s="245" t="s">
        <v>45</v>
      </c>
      <c r="O296" s="66"/>
      <c r="P296" s="184">
        <f>O296*H296</f>
        <v>0</v>
      </c>
      <c r="Q296" s="184">
        <v>0.13100000000000001</v>
      </c>
      <c r="R296" s="184">
        <f>Q296*H296</f>
        <v>2.3276080000000001</v>
      </c>
      <c r="S296" s="184">
        <v>0</v>
      </c>
      <c r="T296" s="185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86" t="s">
        <v>198</v>
      </c>
      <c r="AT296" s="186" t="s">
        <v>280</v>
      </c>
      <c r="AU296" s="186" t="s">
        <v>84</v>
      </c>
      <c r="AY296" s="19" t="s">
        <v>132</v>
      </c>
      <c r="BE296" s="187">
        <f>IF(N296="základní",J296,0)</f>
        <v>0</v>
      </c>
      <c r="BF296" s="187">
        <f>IF(N296="snížená",J296,0)</f>
        <v>0</v>
      </c>
      <c r="BG296" s="187">
        <f>IF(N296="zákl. přenesená",J296,0)</f>
        <v>0</v>
      </c>
      <c r="BH296" s="187">
        <f>IF(N296="sníž. přenesená",J296,0)</f>
        <v>0</v>
      </c>
      <c r="BI296" s="187">
        <f>IF(N296="nulová",J296,0)</f>
        <v>0</v>
      </c>
      <c r="BJ296" s="19" t="s">
        <v>82</v>
      </c>
      <c r="BK296" s="187">
        <f>ROUND(I296*H296,2)</f>
        <v>0</v>
      </c>
      <c r="BL296" s="19" t="s">
        <v>139</v>
      </c>
      <c r="BM296" s="186" t="s">
        <v>732</v>
      </c>
    </row>
    <row r="297" spans="1:65" s="2" customFormat="1" ht="19.5">
      <c r="A297" s="36"/>
      <c r="B297" s="37"/>
      <c r="C297" s="38"/>
      <c r="D297" s="188" t="s">
        <v>141</v>
      </c>
      <c r="E297" s="38"/>
      <c r="F297" s="189" t="s">
        <v>368</v>
      </c>
      <c r="G297" s="38"/>
      <c r="H297" s="38"/>
      <c r="I297" s="190"/>
      <c r="J297" s="38"/>
      <c r="K297" s="38"/>
      <c r="L297" s="41"/>
      <c r="M297" s="191"/>
      <c r="N297" s="192"/>
      <c r="O297" s="66"/>
      <c r="P297" s="66"/>
      <c r="Q297" s="66"/>
      <c r="R297" s="66"/>
      <c r="S297" s="66"/>
      <c r="T297" s="67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T297" s="19" t="s">
        <v>141</v>
      </c>
      <c r="AU297" s="19" t="s">
        <v>84</v>
      </c>
    </row>
    <row r="298" spans="1:65" s="14" customFormat="1" ht="11.25">
      <c r="B298" s="203"/>
      <c r="C298" s="204"/>
      <c r="D298" s="188" t="s">
        <v>142</v>
      </c>
      <c r="E298" s="205" t="s">
        <v>19</v>
      </c>
      <c r="F298" s="206" t="s">
        <v>733</v>
      </c>
      <c r="G298" s="204"/>
      <c r="H298" s="207">
        <v>17.768000000000001</v>
      </c>
      <c r="I298" s="208"/>
      <c r="J298" s="204"/>
      <c r="K298" s="204"/>
      <c r="L298" s="209"/>
      <c r="M298" s="210"/>
      <c r="N298" s="211"/>
      <c r="O298" s="211"/>
      <c r="P298" s="211"/>
      <c r="Q298" s="211"/>
      <c r="R298" s="211"/>
      <c r="S298" s="211"/>
      <c r="T298" s="212"/>
      <c r="AT298" s="213" t="s">
        <v>142</v>
      </c>
      <c r="AU298" s="213" t="s">
        <v>84</v>
      </c>
      <c r="AV298" s="14" t="s">
        <v>84</v>
      </c>
      <c r="AW298" s="14" t="s">
        <v>35</v>
      </c>
      <c r="AX298" s="14" t="s">
        <v>74</v>
      </c>
      <c r="AY298" s="213" t="s">
        <v>132</v>
      </c>
    </row>
    <row r="299" spans="1:65" s="15" customFormat="1" ht="11.25">
      <c r="B299" s="214"/>
      <c r="C299" s="215"/>
      <c r="D299" s="188" t="s">
        <v>142</v>
      </c>
      <c r="E299" s="216" t="s">
        <v>19</v>
      </c>
      <c r="F299" s="217" t="s">
        <v>147</v>
      </c>
      <c r="G299" s="215"/>
      <c r="H299" s="218">
        <v>17.768000000000001</v>
      </c>
      <c r="I299" s="219"/>
      <c r="J299" s="215"/>
      <c r="K299" s="215"/>
      <c r="L299" s="220"/>
      <c r="M299" s="221"/>
      <c r="N299" s="222"/>
      <c r="O299" s="222"/>
      <c r="P299" s="222"/>
      <c r="Q299" s="222"/>
      <c r="R299" s="222"/>
      <c r="S299" s="222"/>
      <c r="T299" s="223"/>
      <c r="AT299" s="224" t="s">
        <v>142</v>
      </c>
      <c r="AU299" s="224" t="s">
        <v>84</v>
      </c>
      <c r="AV299" s="15" t="s">
        <v>139</v>
      </c>
      <c r="AW299" s="15" t="s">
        <v>35</v>
      </c>
      <c r="AX299" s="15" t="s">
        <v>82</v>
      </c>
      <c r="AY299" s="224" t="s">
        <v>132</v>
      </c>
    </row>
    <row r="300" spans="1:65" s="2" customFormat="1" ht="24.2" customHeight="1">
      <c r="A300" s="36"/>
      <c r="B300" s="37"/>
      <c r="C300" s="175" t="s">
        <v>402</v>
      </c>
      <c r="D300" s="175" t="s">
        <v>134</v>
      </c>
      <c r="E300" s="176" t="s">
        <v>385</v>
      </c>
      <c r="F300" s="177" t="s">
        <v>734</v>
      </c>
      <c r="G300" s="178" t="s">
        <v>137</v>
      </c>
      <c r="H300" s="179">
        <v>113.13</v>
      </c>
      <c r="I300" s="180"/>
      <c r="J300" s="181">
        <f>ROUND(I300*H300,2)</f>
        <v>0</v>
      </c>
      <c r="K300" s="177" t="s">
        <v>138</v>
      </c>
      <c r="L300" s="41"/>
      <c r="M300" s="182" t="s">
        <v>19</v>
      </c>
      <c r="N300" s="183" t="s">
        <v>45</v>
      </c>
      <c r="O300" s="66"/>
      <c r="P300" s="184">
        <f>O300*H300</f>
        <v>0</v>
      </c>
      <c r="Q300" s="184">
        <v>8.5650000000000004E-2</v>
      </c>
      <c r="R300" s="184">
        <f>Q300*H300</f>
        <v>9.6895845000000005</v>
      </c>
      <c r="S300" s="184">
        <v>0</v>
      </c>
      <c r="T300" s="185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86" t="s">
        <v>139</v>
      </c>
      <c r="AT300" s="186" t="s">
        <v>134</v>
      </c>
      <c r="AU300" s="186" t="s">
        <v>84</v>
      </c>
      <c r="AY300" s="19" t="s">
        <v>132</v>
      </c>
      <c r="BE300" s="187">
        <f>IF(N300="základní",J300,0)</f>
        <v>0</v>
      </c>
      <c r="BF300" s="187">
        <f>IF(N300="snížená",J300,0)</f>
        <v>0</v>
      </c>
      <c r="BG300" s="187">
        <f>IF(N300="zákl. přenesená",J300,0)</f>
        <v>0</v>
      </c>
      <c r="BH300" s="187">
        <f>IF(N300="sníž. přenesená",J300,0)</f>
        <v>0</v>
      </c>
      <c r="BI300" s="187">
        <f>IF(N300="nulová",J300,0)</f>
        <v>0</v>
      </c>
      <c r="BJ300" s="19" t="s">
        <v>82</v>
      </c>
      <c r="BK300" s="187">
        <f>ROUND(I300*H300,2)</f>
        <v>0</v>
      </c>
      <c r="BL300" s="19" t="s">
        <v>139</v>
      </c>
      <c r="BM300" s="186" t="s">
        <v>735</v>
      </c>
    </row>
    <row r="301" spans="1:65" s="2" customFormat="1" ht="48.75">
      <c r="A301" s="36"/>
      <c r="B301" s="37"/>
      <c r="C301" s="38"/>
      <c r="D301" s="188" t="s">
        <v>141</v>
      </c>
      <c r="E301" s="38"/>
      <c r="F301" s="189" t="s">
        <v>388</v>
      </c>
      <c r="G301" s="38"/>
      <c r="H301" s="38"/>
      <c r="I301" s="190"/>
      <c r="J301" s="38"/>
      <c r="K301" s="38"/>
      <c r="L301" s="41"/>
      <c r="M301" s="191"/>
      <c r="N301" s="192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9" t="s">
        <v>141</v>
      </c>
      <c r="AU301" s="19" t="s">
        <v>84</v>
      </c>
    </row>
    <row r="302" spans="1:65" s="13" customFormat="1" ht="11.25">
      <c r="B302" s="193"/>
      <c r="C302" s="194"/>
      <c r="D302" s="188" t="s">
        <v>142</v>
      </c>
      <c r="E302" s="195" t="s">
        <v>19</v>
      </c>
      <c r="F302" s="196" t="s">
        <v>389</v>
      </c>
      <c r="G302" s="194"/>
      <c r="H302" s="195" t="s">
        <v>19</v>
      </c>
      <c r="I302" s="197"/>
      <c r="J302" s="194"/>
      <c r="K302" s="194"/>
      <c r="L302" s="198"/>
      <c r="M302" s="199"/>
      <c r="N302" s="200"/>
      <c r="O302" s="200"/>
      <c r="P302" s="200"/>
      <c r="Q302" s="200"/>
      <c r="R302" s="200"/>
      <c r="S302" s="200"/>
      <c r="T302" s="201"/>
      <c r="AT302" s="202" t="s">
        <v>142</v>
      </c>
      <c r="AU302" s="202" t="s">
        <v>84</v>
      </c>
      <c r="AV302" s="13" t="s">
        <v>82</v>
      </c>
      <c r="AW302" s="13" t="s">
        <v>35</v>
      </c>
      <c r="AX302" s="13" t="s">
        <v>74</v>
      </c>
      <c r="AY302" s="202" t="s">
        <v>132</v>
      </c>
    </row>
    <row r="303" spans="1:65" s="14" customFormat="1" ht="11.25">
      <c r="B303" s="203"/>
      <c r="C303" s="204"/>
      <c r="D303" s="188" t="s">
        <v>142</v>
      </c>
      <c r="E303" s="205" t="s">
        <v>19</v>
      </c>
      <c r="F303" s="206" t="s">
        <v>736</v>
      </c>
      <c r="G303" s="204"/>
      <c r="H303" s="207">
        <v>0.84499999999999997</v>
      </c>
      <c r="I303" s="208"/>
      <c r="J303" s="204"/>
      <c r="K303" s="204"/>
      <c r="L303" s="209"/>
      <c r="M303" s="210"/>
      <c r="N303" s="211"/>
      <c r="O303" s="211"/>
      <c r="P303" s="211"/>
      <c r="Q303" s="211"/>
      <c r="R303" s="211"/>
      <c r="S303" s="211"/>
      <c r="T303" s="212"/>
      <c r="AT303" s="213" t="s">
        <v>142</v>
      </c>
      <c r="AU303" s="213" t="s">
        <v>84</v>
      </c>
      <c r="AV303" s="14" t="s">
        <v>84</v>
      </c>
      <c r="AW303" s="14" t="s">
        <v>35</v>
      </c>
      <c r="AX303" s="14" t="s">
        <v>74</v>
      </c>
      <c r="AY303" s="213" t="s">
        <v>132</v>
      </c>
    </row>
    <row r="304" spans="1:65" s="16" customFormat="1" ht="11.25">
      <c r="B304" s="225"/>
      <c r="C304" s="226"/>
      <c r="D304" s="188" t="s">
        <v>142</v>
      </c>
      <c r="E304" s="227" t="s">
        <v>19</v>
      </c>
      <c r="F304" s="228" t="s">
        <v>195</v>
      </c>
      <c r="G304" s="226"/>
      <c r="H304" s="229">
        <v>0.84499999999999997</v>
      </c>
      <c r="I304" s="230"/>
      <c r="J304" s="226"/>
      <c r="K304" s="226"/>
      <c r="L304" s="231"/>
      <c r="M304" s="232"/>
      <c r="N304" s="233"/>
      <c r="O304" s="233"/>
      <c r="P304" s="233"/>
      <c r="Q304" s="233"/>
      <c r="R304" s="233"/>
      <c r="S304" s="233"/>
      <c r="T304" s="234"/>
      <c r="AT304" s="235" t="s">
        <v>142</v>
      </c>
      <c r="AU304" s="235" t="s">
        <v>84</v>
      </c>
      <c r="AV304" s="16" t="s">
        <v>153</v>
      </c>
      <c r="AW304" s="16" t="s">
        <v>35</v>
      </c>
      <c r="AX304" s="16" t="s">
        <v>74</v>
      </c>
      <c r="AY304" s="235" t="s">
        <v>132</v>
      </c>
    </row>
    <row r="305" spans="1:65" s="13" customFormat="1" ht="11.25">
      <c r="B305" s="193"/>
      <c r="C305" s="194"/>
      <c r="D305" s="188" t="s">
        <v>142</v>
      </c>
      <c r="E305" s="195" t="s">
        <v>19</v>
      </c>
      <c r="F305" s="196" t="s">
        <v>392</v>
      </c>
      <c r="G305" s="194"/>
      <c r="H305" s="195" t="s">
        <v>19</v>
      </c>
      <c r="I305" s="197"/>
      <c r="J305" s="194"/>
      <c r="K305" s="194"/>
      <c r="L305" s="198"/>
      <c r="M305" s="199"/>
      <c r="N305" s="200"/>
      <c r="O305" s="200"/>
      <c r="P305" s="200"/>
      <c r="Q305" s="200"/>
      <c r="R305" s="200"/>
      <c r="S305" s="200"/>
      <c r="T305" s="201"/>
      <c r="AT305" s="202" t="s">
        <v>142</v>
      </c>
      <c r="AU305" s="202" t="s">
        <v>84</v>
      </c>
      <c r="AV305" s="13" t="s">
        <v>82</v>
      </c>
      <c r="AW305" s="13" t="s">
        <v>35</v>
      </c>
      <c r="AX305" s="13" t="s">
        <v>74</v>
      </c>
      <c r="AY305" s="202" t="s">
        <v>132</v>
      </c>
    </row>
    <row r="306" spans="1:65" s="14" customFormat="1" ht="11.25">
      <c r="B306" s="203"/>
      <c r="C306" s="204"/>
      <c r="D306" s="188" t="s">
        <v>142</v>
      </c>
      <c r="E306" s="205" t="s">
        <v>19</v>
      </c>
      <c r="F306" s="206" t="s">
        <v>737</v>
      </c>
      <c r="G306" s="204"/>
      <c r="H306" s="207">
        <v>112.285</v>
      </c>
      <c r="I306" s="208"/>
      <c r="J306" s="204"/>
      <c r="K306" s="204"/>
      <c r="L306" s="209"/>
      <c r="M306" s="210"/>
      <c r="N306" s="211"/>
      <c r="O306" s="211"/>
      <c r="P306" s="211"/>
      <c r="Q306" s="211"/>
      <c r="R306" s="211"/>
      <c r="S306" s="211"/>
      <c r="T306" s="212"/>
      <c r="AT306" s="213" t="s">
        <v>142</v>
      </c>
      <c r="AU306" s="213" t="s">
        <v>84</v>
      </c>
      <c r="AV306" s="14" t="s">
        <v>84</v>
      </c>
      <c r="AW306" s="14" t="s">
        <v>35</v>
      </c>
      <c r="AX306" s="14" t="s">
        <v>74</v>
      </c>
      <c r="AY306" s="213" t="s">
        <v>132</v>
      </c>
    </row>
    <row r="307" spans="1:65" s="16" customFormat="1" ht="11.25">
      <c r="B307" s="225"/>
      <c r="C307" s="226"/>
      <c r="D307" s="188" t="s">
        <v>142</v>
      </c>
      <c r="E307" s="227" t="s">
        <v>19</v>
      </c>
      <c r="F307" s="228" t="s">
        <v>195</v>
      </c>
      <c r="G307" s="226"/>
      <c r="H307" s="229">
        <v>112.285</v>
      </c>
      <c r="I307" s="230"/>
      <c r="J307" s="226"/>
      <c r="K307" s="226"/>
      <c r="L307" s="231"/>
      <c r="M307" s="232"/>
      <c r="N307" s="233"/>
      <c r="O307" s="233"/>
      <c r="P307" s="233"/>
      <c r="Q307" s="233"/>
      <c r="R307" s="233"/>
      <c r="S307" s="233"/>
      <c r="T307" s="234"/>
      <c r="AT307" s="235" t="s">
        <v>142</v>
      </c>
      <c r="AU307" s="235" t="s">
        <v>84</v>
      </c>
      <c r="AV307" s="16" t="s">
        <v>153</v>
      </c>
      <c r="AW307" s="16" t="s">
        <v>35</v>
      </c>
      <c r="AX307" s="16" t="s">
        <v>74</v>
      </c>
      <c r="AY307" s="235" t="s">
        <v>132</v>
      </c>
    </row>
    <row r="308" spans="1:65" s="15" customFormat="1" ht="11.25">
      <c r="B308" s="214"/>
      <c r="C308" s="215"/>
      <c r="D308" s="188" t="s">
        <v>142</v>
      </c>
      <c r="E308" s="216" t="s">
        <v>19</v>
      </c>
      <c r="F308" s="217" t="s">
        <v>147</v>
      </c>
      <c r="G308" s="215"/>
      <c r="H308" s="218">
        <v>113.13</v>
      </c>
      <c r="I308" s="219"/>
      <c r="J308" s="215"/>
      <c r="K308" s="215"/>
      <c r="L308" s="220"/>
      <c r="M308" s="221"/>
      <c r="N308" s="222"/>
      <c r="O308" s="222"/>
      <c r="P308" s="222"/>
      <c r="Q308" s="222"/>
      <c r="R308" s="222"/>
      <c r="S308" s="222"/>
      <c r="T308" s="223"/>
      <c r="AT308" s="224" t="s">
        <v>142</v>
      </c>
      <c r="AU308" s="224" t="s">
        <v>84</v>
      </c>
      <c r="AV308" s="15" t="s">
        <v>139</v>
      </c>
      <c r="AW308" s="15" t="s">
        <v>35</v>
      </c>
      <c r="AX308" s="15" t="s">
        <v>82</v>
      </c>
      <c r="AY308" s="224" t="s">
        <v>132</v>
      </c>
    </row>
    <row r="309" spans="1:65" s="2" customFormat="1" ht="33" customHeight="1">
      <c r="A309" s="36"/>
      <c r="B309" s="37"/>
      <c r="C309" s="236" t="s">
        <v>407</v>
      </c>
      <c r="D309" s="236" t="s">
        <v>280</v>
      </c>
      <c r="E309" s="237" t="s">
        <v>403</v>
      </c>
      <c r="F309" s="238" t="s">
        <v>404</v>
      </c>
      <c r="G309" s="239" t="s">
        <v>137</v>
      </c>
      <c r="H309" s="240">
        <v>0.87</v>
      </c>
      <c r="I309" s="241"/>
      <c r="J309" s="242">
        <f>ROUND(I309*H309,2)</f>
        <v>0</v>
      </c>
      <c r="K309" s="238" t="s">
        <v>19</v>
      </c>
      <c r="L309" s="243"/>
      <c r="M309" s="244" t="s">
        <v>19</v>
      </c>
      <c r="N309" s="245" t="s">
        <v>45</v>
      </c>
      <c r="O309" s="66"/>
      <c r="P309" s="184">
        <f>O309*H309</f>
        <v>0</v>
      </c>
      <c r="Q309" s="184">
        <v>0.17599999999999999</v>
      </c>
      <c r="R309" s="184">
        <f>Q309*H309</f>
        <v>0.15311999999999998</v>
      </c>
      <c r="S309" s="184">
        <v>0</v>
      </c>
      <c r="T309" s="185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86" t="s">
        <v>198</v>
      </c>
      <c r="AT309" s="186" t="s">
        <v>280</v>
      </c>
      <c r="AU309" s="186" t="s">
        <v>84</v>
      </c>
      <c r="AY309" s="19" t="s">
        <v>132</v>
      </c>
      <c r="BE309" s="187">
        <f>IF(N309="základní",J309,0)</f>
        <v>0</v>
      </c>
      <c r="BF309" s="187">
        <f>IF(N309="snížená",J309,0)</f>
        <v>0</v>
      </c>
      <c r="BG309" s="187">
        <f>IF(N309="zákl. přenesená",J309,0)</f>
        <v>0</v>
      </c>
      <c r="BH309" s="187">
        <f>IF(N309="sníž. přenesená",J309,0)</f>
        <v>0</v>
      </c>
      <c r="BI309" s="187">
        <f>IF(N309="nulová",J309,0)</f>
        <v>0</v>
      </c>
      <c r="BJ309" s="19" t="s">
        <v>82</v>
      </c>
      <c r="BK309" s="187">
        <f>ROUND(I309*H309,2)</f>
        <v>0</v>
      </c>
      <c r="BL309" s="19" t="s">
        <v>139</v>
      </c>
      <c r="BM309" s="186" t="s">
        <v>738</v>
      </c>
    </row>
    <row r="310" spans="1:65" s="2" customFormat="1" ht="19.5">
      <c r="A310" s="36"/>
      <c r="B310" s="37"/>
      <c r="C310" s="38"/>
      <c r="D310" s="188" t="s">
        <v>141</v>
      </c>
      <c r="E310" s="38"/>
      <c r="F310" s="189" t="s">
        <v>404</v>
      </c>
      <c r="G310" s="38"/>
      <c r="H310" s="38"/>
      <c r="I310" s="190"/>
      <c r="J310" s="38"/>
      <c r="K310" s="38"/>
      <c r="L310" s="41"/>
      <c r="M310" s="191"/>
      <c r="N310" s="192"/>
      <c r="O310" s="66"/>
      <c r="P310" s="66"/>
      <c r="Q310" s="66"/>
      <c r="R310" s="66"/>
      <c r="S310" s="66"/>
      <c r="T310" s="67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T310" s="19" t="s">
        <v>141</v>
      </c>
      <c r="AU310" s="19" t="s">
        <v>84</v>
      </c>
    </row>
    <row r="311" spans="1:65" s="14" customFormat="1" ht="11.25">
      <c r="B311" s="203"/>
      <c r="C311" s="204"/>
      <c r="D311" s="188" t="s">
        <v>142</v>
      </c>
      <c r="E311" s="205" t="s">
        <v>19</v>
      </c>
      <c r="F311" s="206" t="s">
        <v>739</v>
      </c>
      <c r="G311" s="204"/>
      <c r="H311" s="207">
        <v>0.87</v>
      </c>
      <c r="I311" s="208"/>
      <c r="J311" s="204"/>
      <c r="K311" s="204"/>
      <c r="L311" s="209"/>
      <c r="M311" s="210"/>
      <c r="N311" s="211"/>
      <c r="O311" s="211"/>
      <c r="P311" s="211"/>
      <c r="Q311" s="211"/>
      <c r="R311" s="211"/>
      <c r="S311" s="211"/>
      <c r="T311" s="212"/>
      <c r="AT311" s="213" t="s">
        <v>142</v>
      </c>
      <c r="AU311" s="213" t="s">
        <v>84</v>
      </c>
      <c r="AV311" s="14" t="s">
        <v>84</v>
      </c>
      <c r="AW311" s="14" t="s">
        <v>35</v>
      </c>
      <c r="AX311" s="14" t="s">
        <v>74</v>
      </c>
      <c r="AY311" s="213" t="s">
        <v>132</v>
      </c>
    </row>
    <row r="312" spans="1:65" s="15" customFormat="1" ht="11.25">
      <c r="B312" s="214"/>
      <c r="C312" s="215"/>
      <c r="D312" s="188" t="s">
        <v>142</v>
      </c>
      <c r="E312" s="216" t="s">
        <v>19</v>
      </c>
      <c r="F312" s="217" t="s">
        <v>147</v>
      </c>
      <c r="G312" s="215"/>
      <c r="H312" s="218">
        <v>0.87</v>
      </c>
      <c r="I312" s="219"/>
      <c r="J312" s="215"/>
      <c r="K312" s="215"/>
      <c r="L312" s="220"/>
      <c r="M312" s="221"/>
      <c r="N312" s="222"/>
      <c r="O312" s="222"/>
      <c r="P312" s="222"/>
      <c r="Q312" s="222"/>
      <c r="R312" s="222"/>
      <c r="S312" s="222"/>
      <c r="T312" s="223"/>
      <c r="AT312" s="224" t="s">
        <v>142</v>
      </c>
      <c r="AU312" s="224" t="s">
        <v>84</v>
      </c>
      <c r="AV312" s="15" t="s">
        <v>139</v>
      </c>
      <c r="AW312" s="15" t="s">
        <v>35</v>
      </c>
      <c r="AX312" s="15" t="s">
        <v>82</v>
      </c>
      <c r="AY312" s="224" t="s">
        <v>132</v>
      </c>
    </row>
    <row r="313" spans="1:65" s="2" customFormat="1" ht="24.2" customHeight="1">
      <c r="A313" s="36"/>
      <c r="B313" s="37"/>
      <c r="C313" s="236" t="s">
        <v>413</v>
      </c>
      <c r="D313" s="236" t="s">
        <v>280</v>
      </c>
      <c r="E313" s="237" t="s">
        <v>408</v>
      </c>
      <c r="F313" s="238" t="s">
        <v>409</v>
      </c>
      <c r="G313" s="239" t="s">
        <v>137</v>
      </c>
      <c r="H313" s="240">
        <v>115.654</v>
      </c>
      <c r="I313" s="241"/>
      <c r="J313" s="242">
        <f>ROUND(I313*H313,2)</f>
        <v>0</v>
      </c>
      <c r="K313" s="238" t="s">
        <v>19</v>
      </c>
      <c r="L313" s="243"/>
      <c r="M313" s="244" t="s">
        <v>19</v>
      </c>
      <c r="N313" s="245" t="s">
        <v>45</v>
      </c>
      <c r="O313" s="66"/>
      <c r="P313" s="184">
        <f>O313*H313</f>
        <v>0</v>
      </c>
      <c r="Q313" s="184">
        <v>0.152</v>
      </c>
      <c r="R313" s="184">
        <f>Q313*H313</f>
        <v>17.579407999999997</v>
      </c>
      <c r="S313" s="184">
        <v>0</v>
      </c>
      <c r="T313" s="185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6" t="s">
        <v>198</v>
      </c>
      <c r="AT313" s="186" t="s">
        <v>280</v>
      </c>
      <c r="AU313" s="186" t="s">
        <v>84</v>
      </c>
      <c r="AY313" s="19" t="s">
        <v>132</v>
      </c>
      <c r="BE313" s="187">
        <f>IF(N313="základní",J313,0)</f>
        <v>0</v>
      </c>
      <c r="BF313" s="187">
        <f>IF(N313="snížená",J313,0)</f>
        <v>0</v>
      </c>
      <c r="BG313" s="187">
        <f>IF(N313="zákl. přenesená",J313,0)</f>
        <v>0</v>
      </c>
      <c r="BH313" s="187">
        <f>IF(N313="sníž. přenesená",J313,0)</f>
        <v>0</v>
      </c>
      <c r="BI313" s="187">
        <f>IF(N313="nulová",J313,0)</f>
        <v>0</v>
      </c>
      <c r="BJ313" s="19" t="s">
        <v>82</v>
      </c>
      <c r="BK313" s="187">
        <f>ROUND(I313*H313,2)</f>
        <v>0</v>
      </c>
      <c r="BL313" s="19" t="s">
        <v>139</v>
      </c>
      <c r="BM313" s="186" t="s">
        <v>740</v>
      </c>
    </row>
    <row r="314" spans="1:65" s="2" customFormat="1" ht="19.5">
      <c r="A314" s="36"/>
      <c r="B314" s="37"/>
      <c r="C314" s="38"/>
      <c r="D314" s="188" t="s">
        <v>141</v>
      </c>
      <c r="E314" s="38"/>
      <c r="F314" s="189" t="s">
        <v>409</v>
      </c>
      <c r="G314" s="38"/>
      <c r="H314" s="38"/>
      <c r="I314" s="190"/>
      <c r="J314" s="38"/>
      <c r="K314" s="38"/>
      <c r="L314" s="41"/>
      <c r="M314" s="191"/>
      <c r="N314" s="192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9" t="s">
        <v>141</v>
      </c>
      <c r="AU314" s="19" t="s">
        <v>84</v>
      </c>
    </row>
    <row r="315" spans="1:65" s="14" customFormat="1" ht="11.25">
      <c r="B315" s="203"/>
      <c r="C315" s="204"/>
      <c r="D315" s="188" t="s">
        <v>142</v>
      </c>
      <c r="E315" s="205" t="s">
        <v>19</v>
      </c>
      <c r="F315" s="206" t="s">
        <v>741</v>
      </c>
      <c r="G315" s="204"/>
      <c r="H315" s="207">
        <v>115.654</v>
      </c>
      <c r="I315" s="208"/>
      <c r="J315" s="204"/>
      <c r="K315" s="204"/>
      <c r="L315" s="209"/>
      <c r="M315" s="210"/>
      <c r="N315" s="211"/>
      <c r="O315" s="211"/>
      <c r="P315" s="211"/>
      <c r="Q315" s="211"/>
      <c r="R315" s="211"/>
      <c r="S315" s="211"/>
      <c r="T315" s="212"/>
      <c r="AT315" s="213" t="s">
        <v>142</v>
      </c>
      <c r="AU315" s="213" t="s">
        <v>84</v>
      </c>
      <c r="AV315" s="14" t="s">
        <v>84</v>
      </c>
      <c r="AW315" s="14" t="s">
        <v>35</v>
      </c>
      <c r="AX315" s="14" t="s">
        <v>74</v>
      </c>
      <c r="AY315" s="213" t="s">
        <v>132</v>
      </c>
    </row>
    <row r="316" spans="1:65" s="15" customFormat="1" ht="11.25">
      <c r="B316" s="214"/>
      <c r="C316" s="215"/>
      <c r="D316" s="188" t="s">
        <v>142</v>
      </c>
      <c r="E316" s="216" t="s">
        <v>19</v>
      </c>
      <c r="F316" s="217" t="s">
        <v>147</v>
      </c>
      <c r="G316" s="215"/>
      <c r="H316" s="218">
        <v>115.654</v>
      </c>
      <c r="I316" s="219"/>
      <c r="J316" s="215"/>
      <c r="K316" s="215"/>
      <c r="L316" s="220"/>
      <c r="M316" s="221"/>
      <c r="N316" s="222"/>
      <c r="O316" s="222"/>
      <c r="P316" s="222"/>
      <c r="Q316" s="222"/>
      <c r="R316" s="222"/>
      <c r="S316" s="222"/>
      <c r="T316" s="223"/>
      <c r="AT316" s="224" t="s">
        <v>142</v>
      </c>
      <c r="AU316" s="224" t="s">
        <v>84</v>
      </c>
      <c r="AV316" s="15" t="s">
        <v>139</v>
      </c>
      <c r="AW316" s="15" t="s">
        <v>35</v>
      </c>
      <c r="AX316" s="15" t="s">
        <v>82</v>
      </c>
      <c r="AY316" s="224" t="s">
        <v>132</v>
      </c>
    </row>
    <row r="317" spans="1:65" s="12" customFormat="1" ht="22.9" customHeight="1">
      <c r="B317" s="159"/>
      <c r="C317" s="160"/>
      <c r="D317" s="161" t="s">
        <v>73</v>
      </c>
      <c r="E317" s="173" t="s">
        <v>198</v>
      </c>
      <c r="F317" s="173" t="s">
        <v>412</v>
      </c>
      <c r="G317" s="160"/>
      <c r="H317" s="160"/>
      <c r="I317" s="163"/>
      <c r="J317" s="174">
        <f>BK317</f>
        <v>0</v>
      </c>
      <c r="K317" s="160"/>
      <c r="L317" s="165"/>
      <c r="M317" s="166"/>
      <c r="N317" s="167"/>
      <c r="O317" s="167"/>
      <c r="P317" s="168">
        <f>SUM(P318:P330)</f>
        <v>0</v>
      </c>
      <c r="Q317" s="167"/>
      <c r="R317" s="168">
        <f>SUM(R318:R330)</f>
        <v>1.3629102</v>
      </c>
      <c r="S317" s="167"/>
      <c r="T317" s="169">
        <f>SUM(T318:T330)</f>
        <v>0</v>
      </c>
      <c r="AR317" s="170" t="s">
        <v>82</v>
      </c>
      <c r="AT317" s="171" t="s">
        <v>73</v>
      </c>
      <c r="AU317" s="171" t="s">
        <v>82</v>
      </c>
      <c r="AY317" s="170" t="s">
        <v>132</v>
      </c>
      <c r="BK317" s="172">
        <f>SUM(BK318:BK330)</f>
        <v>0</v>
      </c>
    </row>
    <row r="318" spans="1:65" s="2" customFormat="1" ht="33" customHeight="1">
      <c r="A318" s="36"/>
      <c r="B318" s="37"/>
      <c r="C318" s="175" t="s">
        <v>418</v>
      </c>
      <c r="D318" s="175" t="s">
        <v>134</v>
      </c>
      <c r="E318" s="176" t="s">
        <v>414</v>
      </c>
      <c r="F318" s="177" t="s">
        <v>742</v>
      </c>
      <c r="G318" s="178" t="s">
        <v>176</v>
      </c>
      <c r="H318" s="179">
        <v>2</v>
      </c>
      <c r="I318" s="180"/>
      <c r="J318" s="181">
        <f>ROUND(I318*H318,2)</f>
        <v>0</v>
      </c>
      <c r="K318" s="177" t="s">
        <v>138</v>
      </c>
      <c r="L318" s="41"/>
      <c r="M318" s="182" t="s">
        <v>19</v>
      </c>
      <c r="N318" s="183" t="s">
        <v>45</v>
      </c>
      <c r="O318" s="66"/>
      <c r="P318" s="184">
        <f>O318*H318</f>
        <v>0</v>
      </c>
      <c r="Q318" s="184">
        <v>1.1E-5</v>
      </c>
      <c r="R318" s="184">
        <f>Q318*H318</f>
        <v>2.1999999999999999E-5</v>
      </c>
      <c r="S318" s="184">
        <v>0</v>
      </c>
      <c r="T318" s="185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86" t="s">
        <v>139</v>
      </c>
      <c r="AT318" s="186" t="s">
        <v>134</v>
      </c>
      <c r="AU318" s="186" t="s">
        <v>84</v>
      </c>
      <c r="AY318" s="19" t="s">
        <v>132</v>
      </c>
      <c r="BE318" s="187">
        <f>IF(N318="základní",J318,0)</f>
        <v>0</v>
      </c>
      <c r="BF318" s="187">
        <f>IF(N318="snížená",J318,0)</f>
        <v>0</v>
      </c>
      <c r="BG318" s="187">
        <f>IF(N318="zákl. přenesená",J318,0)</f>
        <v>0</v>
      </c>
      <c r="BH318" s="187">
        <f>IF(N318="sníž. přenesená",J318,0)</f>
        <v>0</v>
      </c>
      <c r="BI318" s="187">
        <f>IF(N318="nulová",J318,0)</f>
        <v>0</v>
      </c>
      <c r="BJ318" s="19" t="s">
        <v>82</v>
      </c>
      <c r="BK318" s="187">
        <f>ROUND(I318*H318,2)</f>
        <v>0</v>
      </c>
      <c r="BL318" s="19" t="s">
        <v>139</v>
      </c>
      <c r="BM318" s="186" t="s">
        <v>743</v>
      </c>
    </row>
    <row r="319" spans="1:65" s="2" customFormat="1" ht="29.25">
      <c r="A319" s="36"/>
      <c r="B319" s="37"/>
      <c r="C319" s="38"/>
      <c r="D319" s="188" t="s">
        <v>141</v>
      </c>
      <c r="E319" s="38"/>
      <c r="F319" s="189" t="s">
        <v>415</v>
      </c>
      <c r="G319" s="38"/>
      <c r="H319" s="38"/>
      <c r="I319" s="190"/>
      <c r="J319" s="38"/>
      <c r="K319" s="38"/>
      <c r="L319" s="41"/>
      <c r="M319" s="191"/>
      <c r="N319" s="192"/>
      <c r="O319" s="66"/>
      <c r="P319" s="66"/>
      <c r="Q319" s="66"/>
      <c r="R319" s="66"/>
      <c r="S319" s="66"/>
      <c r="T319" s="67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T319" s="19" t="s">
        <v>141</v>
      </c>
      <c r="AU319" s="19" t="s">
        <v>84</v>
      </c>
    </row>
    <row r="320" spans="1:65" s="13" customFormat="1" ht="11.25">
      <c r="B320" s="193"/>
      <c r="C320" s="194"/>
      <c r="D320" s="188" t="s">
        <v>142</v>
      </c>
      <c r="E320" s="195" t="s">
        <v>19</v>
      </c>
      <c r="F320" s="196" t="s">
        <v>210</v>
      </c>
      <c r="G320" s="194"/>
      <c r="H320" s="195" t="s">
        <v>19</v>
      </c>
      <c r="I320" s="197"/>
      <c r="J320" s="194"/>
      <c r="K320" s="194"/>
      <c r="L320" s="198"/>
      <c r="M320" s="199"/>
      <c r="N320" s="200"/>
      <c r="O320" s="200"/>
      <c r="P320" s="200"/>
      <c r="Q320" s="200"/>
      <c r="R320" s="200"/>
      <c r="S320" s="200"/>
      <c r="T320" s="201"/>
      <c r="AT320" s="202" t="s">
        <v>142</v>
      </c>
      <c r="AU320" s="202" t="s">
        <v>84</v>
      </c>
      <c r="AV320" s="13" t="s">
        <v>82</v>
      </c>
      <c r="AW320" s="13" t="s">
        <v>35</v>
      </c>
      <c r="AX320" s="13" t="s">
        <v>74</v>
      </c>
      <c r="AY320" s="202" t="s">
        <v>132</v>
      </c>
    </row>
    <row r="321" spans="1:65" s="14" customFormat="1" ht="11.25">
      <c r="B321" s="203"/>
      <c r="C321" s="204"/>
      <c r="D321" s="188" t="s">
        <v>142</v>
      </c>
      <c r="E321" s="205" t="s">
        <v>19</v>
      </c>
      <c r="F321" s="206" t="s">
        <v>417</v>
      </c>
      <c r="G321" s="204"/>
      <c r="H321" s="207">
        <v>2</v>
      </c>
      <c r="I321" s="208"/>
      <c r="J321" s="204"/>
      <c r="K321" s="204"/>
      <c r="L321" s="209"/>
      <c r="M321" s="210"/>
      <c r="N321" s="211"/>
      <c r="O321" s="211"/>
      <c r="P321" s="211"/>
      <c r="Q321" s="211"/>
      <c r="R321" s="211"/>
      <c r="S321" s="211"/>
      <c r="T321" s="212"/>
      <c r="AT321" s="213" t="s">
        <v>142</v>
      </c>
      <c r="AU321" s="213" t="s">
        <v>84</v>
      </c>
      <c r="AV321" s="14" t="s">
        <v>84</v>
      </c>
      <c r="AW321" s="14" t="s">
        <v>35</v>
      </c>
      <c r="AX321" s="14" t="s">
        <v>74</v>
      </c>
      <c r="AY321" s="213" t="s">
        <v>132</v>
      </c>
    </row>
    <row r="322" spans="1:65" s="15" customFormat="1" ht="11.25">
      <c r="B322" s="214"/>
      <c r="C322" s="215"/>
      <c r="D322" s="188" t="s">
        <v>142</v>
      </c>
      <c r="E322" s="216" t="s">
        <v>19</v>
      </c>
      <c r="F322" s="217" t="s">
        <v>147</v>
      </c>
      <c r="G322" s="215"/>
      <c r="H322" s="218">
        <v>2</v>
      </c>
      <c r="I322" s="219"/>
      <c r="J322" s="215"/>
      <c r="K322" s="215"/>
      <c r="L322" s="220"/>
      <c r="M322" s="221"/>
      <c r="N322" s="222"/>
      <c r="O322" s="222"/>
      <c r="P322" s="222"/>
      <c r="Q322" s="222"/>
      <c r="R322" s="222"/>
      <c r="S322" s="222"/>
      <c r="T322" s="223"/>
      <c r="AT322" s="224" t="s">
        <v>142</v>
      </c>
      <c r="AU322" s="224" t="s">
        <v>84</v>
      </c>
      <c r="AV322" s="15" t="s">
        <v>139</v>
      </c>
      <c r="AW322" s="15" t="s">
        <v>35</v>
      </c>
      <c r="AX322" s="15" t="s">
        <v>82</v>
      </c>
      <c r="AY322" s="224" t="s">
        <v>132</v>
      </c>
    </row>
    <row r="323" spans="1:65" s="2" customFormat="1" ht="16.5" customHeight="1">
      <c r="A323" s="36"/>
      <c r="B323" s="37"/>
      <c r="C323" s="236" t="s">
        <v>423</v>
      </c>
      <c r="D323" s="236" t="s">
        <v>280</v>
      </c>
      <c r="E323" s="237" t="s">
        <v>419</v>
      </c>
      <c r="F323" s="238" t="s">
        <v>420</v>
      </c>
      <c r="G323" s="239" t="s">
        <v>176</v>
      </c>
      <c r="H323" s="240">
        <v>2.0299999999999998</v>
      </c>
      <c r="I323" s="241"/>
      <c r="J323" s="242">
        <f>ROUND(I323*H323,2)</f>
        <v>0</v>
      </c>
      <c r="K323" s="238" t="s">
        <v>138</v>
      </c>
      <c r="L323" s="243"/>
      <c r="M323" s="244" t="s">
        <v>19</v>
      </c>
      <c r="N323" s="245" t="s">
        <v>45</v>
      </c>
      <c r="O323" s="66"/>
      <c r="P323" s="184">
        <f>O323*H323</f>
        <v>0</v>
      </c>
      <c r="Q323" s="184">
        <v>2.9399999999999999E-3</v>
      </c>
      <c r="R323" s="184">
        <f>Q323*H323</f>
        <v>5.968199999999999E-3</v>
      </c>
      <c r="S323" s="184">
        <v>0</v>
      </c>
      <c r="T323" s="185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86" t="s">
        <v>198</v>
      </c>
      <c r="AT323" s="186" t="s">
        <v>280</v>
      </c>
      <c r="AU323" s="186" t="s">
        <v>84</v>
      </c>
      <c r="AY323" s="19" t="s">
        <v>132</v>
      </c>
      <c r="BE323" s="187">
        <f>IF(N323="základní",J323,0)</f>
        <v>0</v>
      </c>
      <c r="BF323" s="187">
        <f>IF(N323="snížená",J323,0)</f>
        <v>0</v>
      </c>
      <c r="BG323" s="187">
        <f>IF(N323="zákl. přenesená",J323,0)</f>
        <v>0</v>
      </c>
      <c r="BH323" s="187">
        <f>IF(N323="sníž. přenesená",J323,0)</f>
        <v>0</v>
      </c>
      <c r="BI323" s="187">
        <f>IF(N323="nulová",J323,0)</f>
        <v>0</v>
      </c>
      <c r="BJ323" s="19" t="s">
        <v>82</v>
      </c>
      <c r="BK323" s="187">
        <f>ROUND(I323*H323,2)</f>
        <v>0</v>
      </c>
      <c r="BL323" s="19" t="s">
        <v>139</v>
      </c>
      <c r="BM323" s="186" t="s">
        <v>744</v>
      </c>
    </row>
    <row r="324" spans="1:65" s="2" customFormat="1" ht="11.25">
      <c r="A324" s="36"/>
      <c r="B324" s="37"/>
      <c r="C324" s="38"/>
      <c r="D324" s="188" t="s">
        <v>141</v>
      </c>
      <c r="E324" s="38"/>
      <c r="F324" s="189" t="s">
        <v>420</v>
      </c>
      <c r="G324" s="38"/>
      <c r="H324" s="38"/>
      <c r="I324" s="190"/>
      <c r="J324" s="38"/>
      <c r="K324" s="38"/>
      <c r="L324" s="41"/>
      <c r="M324" s="191"/>
      <c r="N324" s="192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9" t="s">
        <v>141</v>
      </c>
      <c r="AU324" s="19" t="s">
        <v>84</v>
      </c>
    </row>
    <row r="325" spans="1:65" s="14" customFormat="1" ht="11.25">
      <c r="B325" s="203"/>
      <c r="C325" s="204"/>
      <c r="D325" s="188" t="s">
        <v>142</v>
      </c>
      <c r="E325" s="205" t="s">
        <v>19</v>
      </c>
      <c r="F325" s="206" t="s">
        <v>422</v>
      </c>
      <c r="G325" s="204"/>
      <c r="H325" s="207">
        <v>2.0299999999999998</v>
      </c>
      <c r="I325" s="208"/>
      <c r="J325" s="204"/>
      <c r="K325" s="204"/>
      <c r="L325" s="209"/>
      <c r="M325" s="210"/>
      <c r="N325" s="211"/>
      <c r="O325" s="211"/>
      <c r="P325" s="211"/>
      <c r="Q325" s="211"/>
      <c r="R325" s="211"/>
      <c r="S325" s="211"/>
      <c r="T325" s="212"/>
      <c r="AT325" s="213" t="s">
        <v>142</v>
      </c>
      <c r="AU325" s="213" t="s">
        <v>84</v>
      </c>
      <c r="AV325" s="14" t="s">
        <v>84</v>
      </c>
      <c r="AW325" s="14" t="s">
        <v>35</v>
      </c>
      <c r="AX325" s="14" t="s">
        <v>74</v>
      </c>
      <c r="AY325" s="213" t="s">
        <v>132</v>
      </c>
    </row>
    <row r="326" spans="1:65" s="15" customFormat="1" ht="11.25">
      <c r="B326" s="214"/>
      <c r="C326" s="215"/>
      <c r="D326" s="188" t="s">
        <v>142</v>
      </c>
      <c r="E326" s="216" t="s">
        <v>19</v>
      </c>
      <c r="F326" s="217" t="s">
        <v>147</v>
      </c>
      <c r="G326" s="215"/>
      <c r="H326" s="218">
        <v>2.0299999999999998</v>
      </c>
      <c r="I326" s="219"/>
      <c r="J326" s="215"/>
      <c r="K326" s="215"/>
      <c r="L326" s="220"/>
      <c r="M326" s="221"/>
      <c r="N326" s="222"/>
      <c r="O326" s="222"/>
      <c r="P326" s="222"/>
      <c r="Q326" s="222"/>
      <c r="R326" s="222"/>
      <c r="S326" s="222"/>
      <c r="T326" s="223"/>
      <c r="AT326" s="224" t="s">
        <v>142</v>
      </c>
      <c r="AU326" s="224" t="s">
        <v>84</v>
      </c>
      <c r="AV326" s="15" t="s">
        <v>139</v>
      </c>
      <c r="AW326" s="15" t="s">
        <v>35</v>
      </c>
      <c r="AX326" s="15" t="s">
        <v>82</v>
      </c>
      <c r="AY326" s="224" t="s">
        <v>132</v>
      </c>
    </row>
    <row r="327" spans="1:65" s="2" customFormat="1" ht="24.2" customHeight="1">
      <c r="A327" s="36"/>
      <c r="B327" s="37"/>
      <c r="C327" s="175" t="s">
        <v>427</v>
      </c>
      <c r="D327" s="175" t="s">
        <v>134</v>
      </c>
      <c r="E327" s="176" t="s">
        <v>745</v>
      </c>
      <c r="F327" s="177" t="s">
        <v>746</v>
      </c>
      <c r="G327" s="178" t="s">
        <v>316</v>
      </c>
      <c r="H327" s="179">
        <v>1</v>
      </c>
      <c r="I327" s="180"/>
      <c r="J327" s="181">
        <f>ROUND(I327*H327,2)</f>
        <v>0</v>
      </c>
      <c r="K327" s="177" t="s">
        <v>138</v>
      </c>
      <c r="L327" s="41"/>
      <c r="M327" s="182" t="s">
        <v>19</v>
      </c>
      <c r="N327" s="183" t="s">
        <v>45</v>
      </c>
      <c r="O327" s="66"/>
      <c r="P327" s="184">
        <f>O327*H327</f>
        <v>0</v>
      </c>
      <c r="Q327" s="184">
        <v>0.42368</v>
      </c>
      <c r="R327" s="184">
        <f>Q327*H327</f>
        <v>0.42368</v>
      </c>
      <c r="S327" s="184">
        <v>0</v>
      </c>
      <c r="T327" s="185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6" t="s">
        <v>139</v>
      </c>
      <c r="AT327" s="186" t="s">
        <v>134</v>
      </c>
      <c r="AU327" s="186" t="s">
        <v>84</v>
      </c>
      <c r="AY327" s="19" t="s">
        <v>132</v>
      </c>
      <c r="BE327" s="187">
        <f>IF(N327="základní",J327,0)</f>
        <v>0</v>
      </c>
      <c r="BF327" s="187">
        <f>IF(N327="snížená",J327,0)</f>
        <v>0</v>
      </c>
      <c r="BG327" s="187">
        <f>IF(N327="zákl. přenesená",J327,0)</f>
        <v>0</v>
      </c>
      <c r="BH327" s="187">
        <f>IF(N327="sníž. přenesená",J327,0)</f>
        <v>0</v>
      </c>
      <c r="BI327" s="187">
        <f>IF(N327="nulová",J327,0)</f>
        <v>0</v>
      </c>
      <c r="BJ327" s="19" t="s">
        <v>82</v>
      </c>
      <c r="BK327" s="187">
        <f>ROUND(I327*H327,2)</f>
        <v>0</v>
      </c>
      <c r="BL327" s="19" t="s">
        <v>139</v>
      </c>
      <c r="BM327" s="186" t="s">
        <v>747</v>
      </c>
    </row>
    <row r="328" spans="1:65" s="2" customFormat="1" ht="19.5">
      <c r="A328" s="36"/>
      <c r="B328" s="37"/>
      <c r="C328" s="38"/>
      <c r="D328" s="188" t="s">
        <v>141</v>
      </c>
      <c r="E328" s="38"/>
      <c r="F328" s="189" t="s">
        <v>746</v>
      </c>
      <c r="G328" s="38"/>
      <c r="H328" s="38"/>
      <c r="I328" s="190"/>
      <c r="J328" s="38"/>
      <c r="K328" s="38"/>
      <c r="L328" s="41"/>
      <c r="M328" s="191"/>
      <c r="N328" s="192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141</v>
      </c>
      <c r="AU328" s="19" t="s">
        <v>84</v>
      </c>
    </row>
    <row r="329" spans="1:65" s="2" customFormat="1" ht="33" customHeight="1">
      <c r="A329" s="36"/>
      <c r="B329" s="37"/>
      <c r="C329" s="175" t="s">
        <v>432</v>
      </c>
      <c r="D329" s="175" t="s">
        <v>134</v>
      </c>
      <c r="E329" s="176" t="s">
        <v>428</v>
      </c>
      <c r="F329" s="177" t="s">
        <v>748</v>
      </c>
      <c r="G329" s="178" t="s">
        <v>316</v>
      </c>
      <c r="H329" s="179">
        <v>3</v>
      </c>
      <c r="I329" s="180"/>
      <c r="J329" s="181">
        <f>ROUND(I329*H329,2)</f>
        <v>0</v>
      </c>
      <c r="K329" s="177" t="s">
        <v>138</v>
      </c>
      <c r="L329" s="41"/>
      <c r="M329" s="182" t="s">
        <v>19</v>
      </c>
      <c r="N329" s="183" t="s">
        <v>45</v>
      </c>
      <c r="O329" s="66"/>
      <c r="P329" s="184">
        <f>O329*H329</f>
        <v>0</v>
      </c>
      <c r="Q329" s="184">
        <v>0.31108000000000002</v>
      </c>
      <c r="R329" s="184">
        <f>Q329*H329</f>
        <v>0.93324000000000007</v>
      </c>
      <c r="S329" s="184">
        <v>0</v>
      </c>
      <c r="T329" s="185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86" t="s">
        <v>139</v>
      </c>
      <c r="AT329" s="186" t="s">
        <v>134</v>
      </c>
      <c r="AU329" s="186" t="s">
        <v>84</v>
      </c>
      <c r="AY329" s="19" t="s">
        <v>132</v>
      </c>
      <c r="BE329" s="187">
        <f>IF(N329="základní",J329,0)</f>
        <v>0</v>
      </c>
      <c r="BF329" s="187">
        <f>IF(N329="snížená",J329,0)</f>
        <v>0</v>
      </c>
      <c r="BG329" s="187">
        <f>IF(N329="zákl. přenesená",J329,0)</f>
        <v>0</v>
      </c>
      <c r="BH329" s="187">
        <f>IF(N329="sníž. přenesená",J329,0)</f>
        <v>0</v>
      </c>
      <c r="BI329" s="187">
        <f>IF(N329="nulová",J329,0)</f>
        <v>0</v>
      </c>
      <c r="BJ329" s="19" t="s">
        <v>82</v>
      </c>
      <c r="BK329" s="187">
        <f>ROUND(I329*H329,2)</f>
        <v>0</v>
      </c>
      <c r="BL329" s="19" t="s">
        <v>139</v>
      </c>
      <c r="BM329" s="186" t="s">
        <v>749</v>
      </c>
    </row>
    <row r="330" spans="1:65" s="2" customFormat="1" ht="19.5">
      <c r="A330" s="36"/>
      <c r="B330" s="37"/>
      <c r="C330" s="38"/>
      <c r="D330" s="188" t="s">
        <v>141</v>
      </c>
      <c r="E330" s="38"/>
      <c r="F330" s="189" t="s">
        <v>429</v>
      </c>
      <c r="G330" s="38"/>
      <c r="H330" s="38"/>
      <c r="I330" s="190"/>
      <c r="J330" s="38"/>
      <c r="K330" s="38"/>
      <c r="L330" s="41"/>
      <c r="M330" s="191"/>
      <c r="N330" s="192"/>
      <c r="O330" s="66"/>
      <c r="P330" s="66"/>
      <c r="Q330" s="66"/>
      <c r="R330" s="66"/>
      <c r="S330" s="66"/>
      <c r="T330" s="67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T330" s="19" t="s">
        <v>141</v>
      </c>
      <c r="AU330" s="19" t="s">
        <v>84</v>
      </c>
    </row>
    <row r="331" spans="1:65" s="12" customFormat="1" ht="22.9" customHeight="1">
      <c r="B331" s="159"/>
      <c r="C331" s="160"/>
      <c r="D331" s="161" t="s">
        <v>73</v>
      </c>
      <c r="E331" s="173" t="s">
        <v>202</v>
      </c>
      <c r="F331" s="173" t="s">
        <v>750</v>
      </c>
      <c r="G331" s="160"/>
      <c r="H331" s="160"/>
      <c r="I331" s="163"/>
      <c r="J331" s="174">
        <f>BK331</f>
        <v>0</v>
      </c>
      <c r="K331" s="160"/>
      <c r="L331" s="165"/>
      <c r="M331" s="166"/>
      <c r="N331" s="167"/>
      <c r="O331" s="167"/>
      <c r="P331" s="168">
        <f>SUM(P332:P408)</f>
        <v>0</v>
      </c>
      <c r="Q331" s="167"/>
      <c r="R331" s="168">
        <f>SUM(R332:R408)</f>
        <v>25.6567238475</v>
      </c>
      <c r="S331" s="167"/>
      <c r="T331" s="169">
        <f>SUM(T332:T408)</f>
        <v>0</v>
      </c>
      <c r="AR331" s="170" t="s">
        <v>82</v>
      </c>
      <c r="AT331" s="171" t="s">
        <v>73</v>
      </c>
      <c r="AU331" s="171" t="s">
        <v>82</v>
      </c>
      <c r="AY331" s="170" t="s">
        <v>132</v>
      </c>
      <c r="BK331" s="172">
        <f>SUM(BK332:BK408)</f>
        <v>0</v>
      </c>
    </row>
    <row r="332" spans="1:65" s="2" customFormat="1" ht="55.5" customHeight="1">
      <c r="A332" s="36"/>
      <c r="B332" s="37"/>
      <c r="C332" s="175" t="s">
        <v>436</v>
      </c>
      <c r="D332" s="175" t="s">
        <v>134</v>
      </c>
      <c r="E332" s="176" t="s">
        <v>460</v>
      </c>
      <c r="F332" s="177" t="s">
        <v>461</v>
      </c>
      <c r="G332" s="178" t="s">
        <v>176</v>
      </c>
      <c r="H332" s="179">
        <v>31.8</v>
      </c>
      <c r="I332" s="180"/>
      <c r="J332" s="181">
        <f>ROUND(I332*H332,2)</f>
        <v>0</v>
      </c>
      <c r="K332" s="177" t="s">
        <v>19</v>
      </c>
      <c r="L332" s="41"/>
      <c r="M332" s="182" t="s">
        <v>19</v>
      </c>
      <c r="N332" s="183" t="s">
        <v>45</v>
      </c>
      <c r="O332" s="66"/>
      <c r="P332" s="184">
        <f>O332*H332</f>
        <v>0</v>
      </c>
      <c r="Q332" s="184">
        <v>0.16850000000000001</v>
      </c>
      <c r="R332" s="184">
        <f>Q332*H332</f>
        <v>5.3583000000000007</v>
      </c>
      <c r="S332" s="184">
        <v>0</v>
      </c>
      <c r="T332" s="185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6" t="s">
        <v>139</v>
      </c>
      <c r="AT332" s="186" t="s">
        <v>134</v>
      </c>
      <c r="AU332" s="186" t="s">
        <v>84</v>
      </c>
      <c r="AY332" s="19" t="s">
        <v>132</v>
      </c>
      <c r="BE332" s="187">
        <f>IF(N332="základní",J332,0)</f>
        <v>0</v>
      </c>
      <c r="BF332" s="187">
        <f>IF(N332="snížená",J332,0)</f>
        <v>0</v>
      </c>
      <c r="BG332" s="187">
        <f>IF(N332="zákl. přenesená",J332,0)</f>
        <v>0</v>
      </c>
      <c r="BH332" s="187">
        <f>IF(N332="sníž. přenesená",J332,0)</f>
        <v>0</v>
      </c>
      <c r="BI332" s="187">
        <f>IF(N332="nulová",J332,0)</f>
        <v>0</v>
      </c>
      <c r="BJ332" s="19" t="s">
        <v>82</v>
      </c>
      <c r="BK332" s="187">
        <f>ROUND(I332*H332,2)</f>
        <v>0</v>
      </c>
      <c r="BL332" s="19" t="s">
        <v>139</v>
      </c>
      <c r="BM332" s="186" t="s">
        <v>751</v>
      </c>
    </row>
    <row r="333" spans="1:65" s="2" customFormat="1" ht="39">
      <c r="A333" s="36"/>
      <c r="B333" s="37"/>
      <c r="C333" s="38"/>
      <c r="D333" s="188" t="s">
        <v>141</v>
      </c>
      <c r="E333" s="38"/>
      <c r="F333" s="189" t="s">
        <v>461</v>
      </c>
      <c r="G333" s="38"/>
      <c r="H333" s="38"/>
      <c r="I333" s="190"/>
      <c r="J333" s="38"/>
      <c r="K333" s="38"/>
      <c r="L333" s="41"/>
      <c r="M333" s="191"/>
      <c r="N333" s="192"/>
      <c r="O333" s="66"/>
      <c r="P333" s="66"/>
      <c r="Q333" s="66"/>
      <c r="R333" s="66"/>
      <c r="S333" s="66"/>
      <c r="T333" s="67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T333" s="19" t="s">
        <v>141</v>
      </c>
      <c r="AU333" s="19" t="s">
        <v>84</v>
      </c>
    </row>
    <row r="334" spans="1:65" s="13" customFormat="1" ht="11.25">
      <c r="B334" s="193"/>
      <c r="C334" s="194"/>
      <c r="D334" s="188" t="s">
        <v>142</v>
      </c>
      <c r="E334" s="195" t="s">
        <v>19</v>
      </c>
      <c r="F334" s="196" t="s">
        <v>463</v>
      </c>
      <c r="G334" s="194"/>
      <c r="H334" s="195" t="s">
        <v>19</v>
      </c>
      <c r="I334" s="197"/>
      <c r="J334" s="194"/>
      <c r="K334" s="194"/>
      <c r="L334" s="198"/>
      <c r="M334" s="199"/>
      <c r="N334" s="200"/>
      <c r="O334" s="200"/>
      <c r="P334" s="200"/>
      <c r="Q334" s="200"/>
      <c r="R334" s="200"/>
      <c r="S334" s="200"/>
      <c r="T334" s="201"/>
      <c r="AT334" s="202" t="s">
        <v>142</v>
      </c>
      <c r="AU334" s="202" t="s">
        <v>84</v>
      </c>
      <c r="AV334" s="13" t="s">
        <v>82</v>
      </c>
      <c r="AW334" s="13" t="s">
        <v>35</v>
      </c>
      <c r="AX334" s="13" t="s">
        <v>74</v>
      </c>
      <c r="AY334" s="202" t="s">
        <v>132</v>
      </c>
    </row>
    <row r="335" spans="1:65" s="14" customFormat="1" ht="11.25">
      <c r="B335" s="203"/>
      <c r="C335" s="204"/>
      <c r="D335" s="188" t="s">
        <v>142</v>
      </c>
      <c r="E335" s="205" t="s">
        <v>19</v>
      </c>
      <c r="F335" s="206" t="s">
        <v>752</v>
      </c>
      <c r="G335" s="204"/>
      <c r="H335" s="207">
        <v>31.8</v>
      </c>
      <c r="I335" s="208"/>
      <c r="J335" s="204"/>
      <c r="K335" s="204"/>
      <c r="L335" s="209"/>
      <c r="M335" s="210"/>
      <c r="N335" s="211"/>
      <c r="O335" s="211"/>
      <c r="P335" s="211"/>
      <c r="Q335" s="211"/>
      <c r="R335" s="211"/>
      <c r="S335" s="211"/>
      <c r="T335" s="212"/>
      <c r="AT335" s="213" t="s">
        <v>142</v>
      </c>
      <c r="AU335" s="213" t="s">
        <v>84</v>
      </c>
      <c r="AV335" s="14" t="s">
        <v>84</v>
      </c>
      <c r="AW335" s="14" t="s">
        <v>35</v>
      </c>
      <c r="AX335" s="14" t="s">
        <v>74</v>
      </c>
      <c r="AY335" s="213" t="s">
        <v>132</v>
      </c>
    </row>
    <row r="336" spans="1:65" s="15" customFormat="1" ht="11.25">
      <c r="B336" s="214"/>
      <c r="C336" s="215"/>
      <c r="D336" s="188" t="s">
        <v>142</v>
      </c>
      <c r="E336" s="216" t="s">
        <v>19</v>
      </c>
      <c r="F336" s="217" t="s">
        <v>147</v>
      </c>
      <c r="G336" s="215"/>
      <c r="H336" s="218">
        <v>31.8</v>
      </c>
      <c r="I336" s="219"/>
      <c r="J336" s="215"/>
      <c r="K336" s="215"/>
      <c r="L336" s="220"/>
      <c r="M336" s="221"/>
      <c r="N336" s="222"/>
      <c r="O336" s="222"/>
      <c r="P336" s="222"/>
      <c r="Q336" s="222"/>
      <c r="R336" s="222"/>
      <c r="S336" s="222"/>
      <c r="T336" s="223"/>
      <c r="AT336" s="224" t="s">
        <v>142</v>
      </c>
      <c r="AU336" s="224" t="s">
        <v>84</v>
      </c>
      <c r="AV336" s="15" t="s">
        <v>139</v>
      </c>
      <c r="AW336" s="15" t="s">
        <v>35</v>
      </c>
      <c r="AX336" s="15" t="s">
        <v>82</v>
      </c>
      <c r="AY336" s="224" t="s">
        <v>132</v>
      </c>
    </row>
    <row r="337" spans="1:65" s="2" customFormat="1" ht="21.75" customHeight="1">
      <c r="A337" s="36"/>
      <c r="B337" s="37"/>
      <c r="C337" s="236" t="s">
        <v>440</v>
      </c>
      <c r="D337" s="236" t="s">
        <v>280</v>
      </c>
      <c r="E337" s="237" t="s">
        <v>753</v>
      </c>
      <c r="F337" s="238" t="s">
        <v>754</v>
      </c>
      <c r="G337" s="239" t="s">
        <v>176</v>
      </c>
      <c r="H337" s="240">
        <v>32.118000000000002</v>
      </c>
      <c r="I337" s="241"/>
      <c r="J337" s="242">
        <f>ROUND(I337*H337,2)</f>
        <v>0</v>
      </c>
      <c r="K337" s="238" t="s">
        <v>138</v>
      </c>
      <c r="L337" s="243"/>
      <c r="M337" s="244" t="s">
        <v>19</v>
      </c>
      <c r="N337" s="245" t="s">
        <v>45</v>
      </c>
      <c r="O337" s="66"/>
      <c r="P337" s="184">
        <f>O337*H337</f>
        <v>0</v>
      </c>
      <c r="Q337" s="184">
        <v>4.8000000000000001E-2</v>
      </c>
      <c r="R337" s="184">
        <f>Q337*H337</f>
        <v>1.5416640000000001</v>
      </c>
      <c r="S337" s="184">
        <v>0</v>
      </c>
      <c r="T337" s="185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86" t="s">
        <v>198</v>
      </c>
      <c r="AT337" s="186" t="s">
        <v>280</v>
      </c>
      <c r="AU337" s="186" t="s">
        <v>84</v>
      </c>
      <c r="AY337" s="19" t="s">
        <v>132</v>
      </c>
      <c r="BE337" s="187">
        <f>IF(N337="základní",J337,0)</f>
        <v>0</v>
      </c>
      <c r="BF337" s="187">
        <f>IF(N337="snížená",J337,0)</f>
        <v>0</v>
      </c>
      <c r="BG337" s="187">
        <f>IF(N337="zákl. přenesená",J337,0)</f>
        <v>0</v>
      </c>
      <c r="BH337" s="187">
        <f>IF(N337="sníž. přenesená",J337,0)</f>
        <v>0</v>
      </c>
      <c r="BI337" s="187">
        <f>IF(N337="nulová",J337,0)</f>
        <v>0</v>
      </c>
      <c r="BJ337" s="19" t="s">
        <v>82</v>
      </c>
      <c r="BK337" s="187">
        <f>ROUND(I337*H337,2)</f>
        <v>0</v>
      </c>
      <c r="BL337" s="19" t="s">
        <v>139</v>
      </c>
      <c r="BM337" s="186" t="s">
        <v>755</v>
      </c>
    </row>
    <row r="338" spans="1:65" s="2" customFormat="1" ht="11.25">
      <c r="A338" s="36"/>
      <c r="B338" s="37"/>
      <c r="C338" s="38"/>
      <c r="D338" s="188" t="s">
        <v>141</v>
      </c>
      <c r="E338" s="38"/>
      <c r="F338" s="189" t="s">
        <v>754</v>
      </c>
      <c r="G338" s="38"/>
      <c r="H338" s="38"/>
      <c r="I338" s="190"/>
      <c r="J338" s="38"/>
      <c r="K338" s="38"/>
      <c r="L338" s="41"/>
      <c r="M338" s="191"/>
      <c r="N338" s="192"/>
      <c r="O338" s="66"/>
      <c r="P338" s="66"/>
      <c r="Q338" s="66"/>
      <c r="R338" s="66"/>
      <c r="S338" s="66"/>
      <c r="T338" s="67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T338" s="19" t="s">
        <v>141</v>
      </c>
      <c r="AU338" s="19" t="s">
        <v>84</v>
      </c>
    </row>
    <row r="339" spans="1:65" s="14" customFormat="1" ht="11.25">
      <c r="B339" s="203"/>
      <c r="C339" s="204"/>
      <c r="D339" s="188" t="s">
        <v>142</v>
      </c>
      <c r="E339" s="204"/>
      <c r="F339" s="206" t="s">
        <v>756</v>
      </c>
      <c r="G339" s="204"/>
      <c r="H339" s="207">
        <v>32.118000000000002</v>
      </c>
      <c r="I339" s="208"/>
      <c r="J339" s="204"/>
      <c r="K339" s="204"/>
      <c r="L339" s="209"/>
      <c r="M339" s="210"/>
      <c r="N339" s="211"/>
      <c r="O339" s="211"/>
      <c r="P339" s="211"/>
      <c r="Q339" s="211"/>
      <c r="R339" s="211"/>
      <c r="S339" s="211"/>
      <c r="T339" s="212"/>
      <c r="AT339" s="213" t="s">
        <v>142</v>
      </c>
      <c r="AU339" s="213" t="s">
        <v>84</v>
      </c>
      <c r="AV339" s="14" t="s">
        <v>84</v>
      </c>
      <c r="AW339" s="14" t="s">
        <v>4</v>
      </c>
      <c r="AX339" s="14" t="s">
        <v>82</v>
      </c>
      <c r="AY339" s="213" t="s">
        <v>132</v>
      </c>
    </row>
    <row r="340" spans="1:65" s="2" customFormat="1" ht="55.5" customHeight="1">
      <c r="A340" s="36"/>
      <c r="B340" s="37"/>
      <c r="C340" s="175" t="s">
        <v>451</v>
      </c>
      <c r="D340" s="175" t="s">
        <v>134</v>
      </c>
      <c r="E340" s="176" t="s">
        <v>474</v>
      </c>
      <c r="F340" s="177" t="s">
        <v>475</v>
      </c>
      <c r="G340" s="178" t="s">
        <v>176</v>
      </c>
      <c r="H340" s="179">
        <v>30.6</v>
      </c>
      <c r="I340" s="180"/>
      <c r="J340" s="181">
        <f>ROUND(I340*H340,2)</f>
        <v>0</v>
      </c>
      <c r="K340" s="177" t="s">
        <v>19</v>
      </c>
      <c r="L340" s="41"/>
      <c r="M340" s="182" t="s">
        <v>19</v>
      </c>
      <c r="N340" s="183" t="s">
        <v>45</v>
      </c>
      <c r="O340" s="66"/>
      <c r="P340" s="184">
        <f>O340*H340</f>
        <v>0</v>
      </c>
      <c r="Q340" s="184">
        <v>0.14041999999999999</v>
      </c>
      <c r="R340" s="184">
        <f>Q340*H340</f>
        <v>4.2968519999999994</v>
      </c>
      <c r="S340" s="184">
        <v>0</v>
      </c>
      <c r="T340" s="185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6" t="s">
        <v>139</v>
      </c>
      <c r="AT340" s="186" t="s">
        <v>134</v>
      </c>
      <c r="AU340" s="186" t="s">
        <v>84</v>
      </c>
      <c r="AY340" s="19" t="s">
        <v>132</v>
      </c>
      <c r="BE340" s="187">
        <f>IF(N340="základní",J340,0)</f>
        <v>0</v>
      </c>
      <c r="BF340" s="187">
        <f>IF(N340="snížená",J340,0)</f>
        <v>0</v>
      </c>
      <c r="BG340" s="187">
        <f>IF(N340="zákl. přenesená",J340,0)</f>
        <v>0</v>
      </c>
      <c r="BH340" s="187">
        <f>IF(N340="sníž. přenesená",J340,0)</f>
        <v>0</v>
      </c>
      <c r="BI340" s="187">
        <f>IF(N340="nulová",J340,0)</f>
        <v>0</v>
      </c>
      <c r="BJ340" s="19" t="s">
        <v>82</v>
      </c>
      <c r="BK340" s="187">
        <f>ROUND(I340*H340,2)</f>
        <v>0</v>
      </c>
      <c r="BL340" s="19" t="s">
        <v>139</v>
      </c>
      <c r="BM340" s="186" t="s">
        <v>757</v>
      </c>
    </row>
    <row r="341" spans="1:65" s="2" customFormat="1" ht="39">
      <c r="A341" s="36"/>
      <c r="B341" s="37"/>
      <c r="C341" s="38"/>
      <c r="D341" s="188" t="s">
        <v>141</v>
      </c>
      <c r="E341" s="38"/>
      <c r="F341" s="189" t="s">
        <v>475</v>
      </c>
      <c r="G341" s="38"/>
      <c r="H341" s="38"/>
      <c r="I341" s="190"/>
      <c r="J341" s="38"/>
      <c r="K341" s="38"/>
      <c r="L341" s="41"/>
      <c r="M341" s="191"/>
      <c r="N341" s="192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9" t="s">
        <v>141</v>
      </c>
      <c r="AU341" s="19" t="s">
        <v>84</v>
      </c>
    </row>
    <row r="342" spans="1:65" s="13" customFormat="1" ht="11.25">
      <c r="B342" s="193"/>
      <c r="C342" s="194"/>
      <c r="D342" s="188" t="s">
        <v>142</v>
      </c>
      <c r="E342" s="195" t="s">
        <v>19</v>
      </c>
      <c r="F342" s="196" t="s">
        <v>477</v>
      </c>
      <c r="G342" s="194"/>
      <c r="H342" s="195" t="s">
        <v>19</v>
      </c>
      <c r="I342" s="197"/>
      <c r="J342" s="194"/>
      <c r="K342" s="194"/>
      <c r="L342" s="198"/>
      <c r="M342" s="199"/>
      <c r="N342" s="200"/>
      <c r="O342" s="200"/>
      <c r="P342" s="200"/>
      <c r="Q342" s="200"/>
      <c r="R342" s="200"/>
      <c r="S342" s="200"/>
      <c r="T342" s="201"/>
      <c r="AT342" s="202" t="s">
        <v>142</v>
      </c>
      <c r="AU342" s="202" t="s">
        <v>84</v>
      </c>
      <c r="AV342" s="13" t="s">
        <v>82</v>
      </c>
      <c r="AW342" s="13" t="s">
        <v>35</v>
      </c>
      <c r="AX342" s="13" t="s">
        <v>74</v>
      </c>
      <c r="AY342" s="202" t="s">
        <v>132</v>
      </c>
    </row>
    <row r="343" spans="1:65" s="14" customFormat="1" ht="11.25">
      <c r="B343" s="203"/>
      <c r="C343" s="204"/>
      <c r="D343" s="188" t="s">
        <v>142</v>
      </c>
      <c r="E343" s="205" t="s">
        <v>19</v>
      </c>
      <c r="F343" s="206" t="s">
        <v>758</v>
      </c>
      <c r="G343" s="204"/>
      <c r="H343" s="207">
        <v>17.399999999999999</v>
      </c>
      <c r="I343" s="208"/>
      <c r="J343" s="204"/>
      <c r="K343" s="204"/>
      <c r="L343" s="209"/>
      <c r="M343" s="210"/>
      <c r="N343" s="211"/>
      <c r="O343" s="211"/>
      <c r="P343" s="211"/>
      <c r="Q343" s="211"/>
      <c r="R343" s="211"/>
      <c r="S343" s="211"/>
      <c r="T343" s="212"/>
      <c r="AT343" s="213" t="s">
        <v>142</v>
      </c>
      <c r="AU343" s="213" t="s">
        <v>84</v>
      </c>
      <c r="AV343" s="14" t="s">
        <v>84</v>
      </c>
      <c r="AW343" s="14" t="s">
        <v>35</v>
      </c>
      <c r="AX343" s="14" t="s">
        <v>74</v>
      </c>
      <c r="AY343" s="213" t="s">
        <v>132</v>
      </c>
    </row>
    <row r="344" spans="1:65" s="16" customFormat="1" ht="11.25">
      <c r="B344" s="225"/>
      <c r="C344" s="226"/>
      <c r="D344" s="188" t="s">
        <v>142</v>
      </c>
      <c r="E344" s="227" t="s">
        <v>19</v>
      </c>
      <c r="F344" s="228" t="s">
        <v>195</v>
      </c>
      <c r="G344" s="226"/>
      <c r="H344" s="229">
        <v>17.399999999999999</v>
      </c>
      <c r="I344" s="230"/>
      <c r="J344" s="226"/>
      <c r="K344" s="226"/>
      <c r="L344" s="231"/>
      <c r="M344" s="232"/>
      <c r="N344" s="233"/>
      <c r="O344" s="233"/>
      <c r="P344" s="233"/>
      <c r="Q344" s="233"/>
      <c r="R344" s="233"/>
      <c r="S344" s="233"/>
      <c r="T344" s="234"/>
      <c r="AT344" s="235" t="s">
        <v>142</v>
      </c>
      <c r="AU344" s="235" t="s">
        <v>84</v>
      </c>
      <c r="AV344" s="16" t="s">
        <v>153</v>
      </c>
      <c r="AW344" s="16" t="s">
        <v>35</v>
      </c>
      <c r="AX344" s="16" t="s">
        <v>74</v>
      </c>
      <c r="AY344" s="235" t="s">
        <v>132</v>
      </c>
    </row>
    <row r="345" spans="1:65" s="13" customFormat="1" ht="11.25">
      <c r="B345" s="193"/>
      <c r="C345" s="194"/>
      <c r="D345" s="188" t="s">
        <v>142</v>
      </c>
      <c r="E345" s="195" t="s">
        <v>19</v>
      </c>
      <c r="F345" s="196" t="s">
        <v>482</v>
      </c>
      <c r="G345" s="194"/>
      <c r="H345" s="195" t="s">
        <v>19</v>
      </c>
      <c r="I345" s="197"/>
      <c r="J345" s="194"/>
      <c r="K345" s="194"/>
      <c r="L345" s="198"/>
      <c r="M345" s="199"/>
      <c r="N345" s="200"/>
      <c r="O345" s="200"/>
      <c r="P345" s="200"/>
      <c r="Q345" s="200"/>
      <c r="R345" s="200"/>
      <c r="S345" s="200"/>
      <c r="T345" s="201"/>
      <c r="AT345" s="202" t="s">
        <v>142</v>
      </c>
      <c r="AU345" s="202" t="s">
        <v>84</v>
      </c>
      <c r="AV345" s="13" t="s">
        <v>82</v>
      </c>
      <c r="AW345" s="13" t="s">
        <v>35</v>
      </c>
      <c r="AX345" s="13" t="s">
        <v>74</v>
      </c>
      <c r="AY345" s="202" t="s">
        <v>132</v>
      </c>
    </row>
    <row r="346" spans="1:65" s="14" customFormat="1" ht="11.25">
      <c r="B346" s="203"/>
      <c r="C346" s="204"/>
      <c r="D346" s="188" t="s">
        <v>142</v>
      </c>
      <c r="E346" s="205" t="s">
        <v>19</v>
      </c>
      <c r="F346" s="206" t="s">
        <v>759</v>
      </c>
      <c r="G346" s="204"/>
      <c r="H346" s="207">
        <v>13.2</v>
      </c>
      <c r="I346" s="208"/>
      <c r="J346" s="204"/>
      <c r="K346" s="204"/>
      <c r="L346" s="209"/>
      <c r="M346" s="210"/>
      <c r="N346" s="211"/>
      <c r="O346" s="211"/>
      <c r="P346" s="211"/>
      <c r="Q346" s="211"/>
      <c r="R346" s="211"/>
      <c r="S346" s="211"/>
      <c r="T346" s="212"/>
      <c r="AT346" s="213" t="s">
        <v>142</v>
      </c>
      <c r="AU346" s="213" t="s">
        <v>84</v>
      </c>
      <c r="AV346" s="14" t="s">
        <v>84</v>
      </c>
      <c r="AW346" s="14" t="s">
        <v>35</v>
      </c>
      <c r="AX346" s="14" t="s">
        <v>74</v>
      </c>
      <c r="AY346" s="213" t="s">
        <v>132</v>
      </c>
    </row>
    <row r="347" spans="1:65" s="16" customFormat="1" ht="11.25">
      <c r="B347" s="225"/>
      <c r="C347" s="226"/>
      <c r="D347" s="188" t="s">
        <v>142</v>
      </c>
      <c r="E347" s="227" t="s">
        <v>19</v>
      </c>
      <c r="F347" s="228" t="s">
        <v>195</v>
      </c>
      <c r="G347" s="226"/>
      <c r="H347" s="229">
        <v>13.2</v>
      </c>
      <c r="I347" s="230"/>
      <c r="J347" s="226"/>
      <c r="K347" s="226"/>
      <c r="L347" s="231"/>
      <c r="M347" s="232"/>
      <c r="N347" s="233"/>
      <c r="O347" s="233"/>
      <c r="P347" s="233"/>
      <c r="Q347" s="233"/>
      <c r="R347" s="233"/>
      <c r="S347" s="233"/>
      <c r="T347" s="234"/>
      <c r="AT347" s="235" t="s">
        <v>142</v>
      </c>
      <c r="AU347" s="235" t="s">
        <v>84</v>
      </c>
      <c r="AV347" s="16" t="s">
        <v>153</v>
      </c>
      <c r="AW347" s="16" t="s">
        <v>35</v>
      </c>
      <c r="AX347" s="16" t="s">
        <v>74</v>
      </c>
      <c r="AY347" s="235" t="s">
        <v>132</v>
      </c>
    </row>
    <row r="348" spans="1:65" s="15" customFormat="1" ht="11.25">
      <c r="B348" s="214"/>
      <c r="C348" s="215"/>
      <c r="D348" s="188" t="s">
        <v>142</v>
      </c>
      <c r="E348" s="216" t="s">
        <v>19</v>
      </c>
      <c r="F348" s="217" t="s">
        <v>147</v>
      </c>
      <c r="G348" s="215"/>
      <c r="H348" s="218">
        <v>30.6</v>
      </c>
      <c r="I348" s="219"/>
      <c r="J348" s="215"/>
      <c r="K348" s="215"/>
      <c r="L348" s="220"/>
      <c r="M348" s="221"/>
      <c r="N348" s="222"/>
      <c r="O348" s="222"/>
      <c r="P348" s="222"/>
      <c r="Q348" s="222"/>
      <c r="R348" s="222"/>
      <c r="S348" s="222"/>
      <c r="T348" s="223"/>
      <c r="AT348" s="224" t="s">
        <v>142</v>
      </c>
      <c r="AU348" s="224" t="s">
        <v>84</v>
      </c>
      <c r="AV348" s="15" t="s">
        <v>139</v>
      </c>
      <c r="AW348" s="15" t="s">
        <v>35</v>
      </c>
      <c r="AX348" s="15" t="s">
        <v>82</v>
      </c>
      <c r="AY348" s="224" t="s">
        <v>132</v>
      </c>
    </row>
    <row r="349" spans="1:65" s="2" customFormat="1" ht="24.2" customHeight="1">
      <c r="A349" s="36"/>
      <c r="B349" s="37"/>
      <c r="C349" s="236" t="s">
        <v>455</v>
      </c>
      <c r="D349" s="236" t="s">
        <v>280</v>
      </c>
      <c r="E349" s="237" t="s">
        <v>489</v>
      </c>
      <c r="F349" s="238" t="s">
        <v>490</v>
      </c>
      <c r="G349" s="239" t="s">
        <v>316</v>
      </c>
      <c r="H349" s="240">
        <v>17.574000000000002</v>
      </c>
      <c r="I349" s="241"/>
      <c r="J349" s="242">
        <f>ROUND(I349*H349,2)</f>
        <v>0</v>
      </c>
      <c r="K349" s="238" t="s">
        <v>19</v>
      </c>
      <c r="L349" s="243"/>
      <c r="M349" s="244" t="s">
        <v>19</v>
      </c>
      <c r="N349" s="245" t="s">
        <v>45</v>
      </c>
      <c r="O349" s="66"/>
      <c r="P349" s="184">
        <f>O349*H349</f>
        <v>0</v>
      </c>
      <c r="Q349" s="184">
        <v>8.5999999999999993E-2</v>
      </c>
      <c r="R349" s="184">
        <f>Q349*H349</f>
        <v>1.5113639999999999</v>
      </c>
      <c r="S349" s="184">
        <v>0</v>
      </c>
      <c r="T349" s="185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86" t="s">
        <v>198</v>
      </c>
      <c r="AT349" s="186" t="s">
        <v>280</v>
      </c>
      <c r="AU349" s="186" t="s">
        <v>84</v>
      </c>
      <c r="AY349" s="19" t="s">
        <v>132</v>
      </c>
      <c r="BE349" s="187">
        <f>IF(N349="základní",J349,0)</f>
        <v>0</v>
      </c>
      <c r="BF349" s="187">
        <f>IF(N349="snížená",J349,0)</f>
        <v>0</v>
      </c>
      <c r="BG349" s="187">
        <f>IF(N349="zákl. přenesená",J349,0)</f>
        <v>0</v>
      </c>
      <c r="BH349" s="187">
        <f>IF(N349="sníž. přenesená",J349,0)</f>
        <v>0</v>
      </c>
      <c r="BI349" s="187">
        <f>IF(N349="nulová",J349,0)</f>
        <v>0</v>
      </c>
      <c r="BJ349" s="19" t="s">
        <v>82</v>
      </c>
      <c r="BK349" s="187">
        <f>ROUND(I349*H349,2)</f>
        <v>0</v>
      </c>
      <c r="BL349" s="19" t="s">
        <v>139</v>
      </c>
      <c r="BM349" s="186" t="s">
        <v>760</v>
      </c>
    </row>
    <row r="350" spans="1:65" s="2" customFormat="1" ht="11.25">
      <c r="A350" s="36"/>
      <c r="B350" s="37"/>
      <c r="C350" s="38"/>
      <c r="D350" s="188" t="s">
        <v>141</v>
      </c>
      <c r="E350" s="38"/>
      <c r="F350" s="189" t="s">
        <v>490</v>
      </c>
      <c r="G350" s="38"/>
      <c r="H350" s="38"/>
      <c r="I350" s="190"/>
      <c r="J350" s="38"/>
      <c r="K350" s="38"/>
      <c r="L350" s="41"/>
      <c r="M350" s="191"/>
      <c r="N350" s="192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9" t="s">
        <v>141</v>
      </c>
      <c r="AU350" s="19" t="s">
        <v>84</v>
      </c>
    </row>
    <row r="351" spans="1:65" s="14" customFormat="1" ht="11.25">
      <c r="B351" s="203"/>
      <c r="C351" s="204"/>
      <c r="D351" s="188" t="s">
        <v>142</v>
      </c>
      <c r="E351" s="205" t="s">
        <v>19</v>
      </c>
      <c r="F351" s="206" t="s">
        <v>761</v>
      </c>
      <c r="G351" s="204"/>
      <c r="H351" s="207">
        <v>17.574000000000002</v>
      </c>
      <c r="I351" s="208"/>
      <c r="J351" s="204"/>
      <c r="K351" s="204"/>
      <c r="L351" s="209"/>
      <c r="M351" s="210"/>
      <c r="N351" s="211"/>
      <c r="O351" s="211"/>
      <c r="P351" s="211"/>
      <c r="Q351" s="211"/>
      <c r="R351" s="211"/>
      <c r="S351" s="211"/>
      <c r="T351" s="212"/>
      <c r="AT351" s="213" t="s">
        <v>142</v>
      </c>
      <c r="AU351" s="213" t="s">
        <v>84</v>
      </c>
      <c r="AV351" s="14" t="s">
        <v>84</v>
      </c>
      <c r="AW351" s="14" t="s">
        <v>35</v>
      </c>
      <c r="AX351" s="14" t="s">
        <v>74</v>
      </c>
      <c r="AY351" s="213" t="s">
        <v>132</v>
      </c>
    </row>
    <row r="352" spans="1:65" s="15" customFormat="1" ht="11.25">
      <c r="B352" s="214"/>
      <c r="C352" s="215"/>
      <c r="D352" s="188" t="s">
        <v>142</v>
      </c>
      <c r="E352" s="216" t="s">
        <v>19</v>
      </c>
      <c r="F352" s="217" t="s">
        <v>147</v>
      </c>
      <c r="G352" s="215"/>
      <c r="H352" s="218">
        <v>17.574000000000002</v>
      </c>
      <c r="I352" s="219"/>
      <c r="J352" s="215"/>
      <c r="K352" s="215"/>
      <c r="L352" s="220"/>
      <c r="M352" s="221"/>
      <c r="N352" s="222"/>
      <c r="O352" s="222"/>
      <c r="P352" s="222"/>
      <c r="Q352" s="222"/>
      <c r="R352" s="222"/>
      <c r="S352" s="222"/>
      <c r="T352" s="223"/>
      <c r="AT352" s="224" t="s">
        <v>142</v>
      </c>
      <c r="AU352" s="224" t="s">
        <v>84</v>
      </c>
      <c r="AV352" s="15" t="s">
        <v>139</v>
      </c>
      <c r="AW352" s="15" t="s">
        <v>35</v>
      </c>
      <c r="AX352" s="15" t="s">
        <v>82</v>
      </c>
      <c r="AY352" s="224" t="s">
        <v>132</v>
      </c>
    </row>
    <row r="353" spans="1:65" s="2" customFormat="1" ht="24.2" customHeight="1">
      <c r="A353" s="36"/>
      <c r="B353" s="37"/>
      <c r="C353" s="236" t="s">
        <v>459</v>
      </c>
      <c r="D353" s="236" t="s">
        <v>280</v>
      </c>
      <c r="E353" s="237" t="s">
        <v>494</v>
      </c>
      <c r="F353" s="238" t="s">
        <v>495</v>
      </c>
      <c r="G353" s="239" t="s">
        <v>316</v>
      </c>
      <c r="H353" s="240">
        <v>13.332000000000001</v>
      </c>
      <c r="I353" s="241"/>
      <c r="J353" s="242">
        <f>ROUND(I353*H353,2)</f>
        <v>0</v>
      </c>
      <c r="K353" s="238" t="s">
        <v>19</v>
      </c>
      <c r="L353" s="243"/>
      <c r="M353" s="244" t="s">
        <v>19</v>
      </c>
      <c r="N353" s="245" t="s">
        <v>45</v>
      </c>
      <c r="O353" s="66"/>
      <c r="P353" s="184">
        <f>O353*H353</f>
        <v>0</v>
      </c>
      <c r="Q353" s="184">
        <v>6.3E-2</v>
      </c>
      <c r="R353" s="184">
        <f>Q353*H353</f>
        <v>0.83991600000000011</v>
      </c>
      <c r="S353" s="184">
        <v>0</v>
      </c>
      <c r="T353" s="185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86" t="s">
        <v>198</v>
      </c>
      <c r="AT353" s="186" t="s">
        <v>280</v>
      </c>
      <c r="AU353" s="186" t="s">
        <v>84</v>
      </c>
      <c r="AY353" s="19" t="s">
        <v>132</v>
      </c>
      <c r="BE353" s="187">
        <f>IF(N353="základní",J353,0)</f>
        <v>0</v>
      </c>
      <c r="BF353" s="187">
        <f>IF(N353="snížená",J353,0)</f>
        <v>0</v>
      </c>
      <c r="BG353" s="187">
        <f>IF(N353="zákl. přenesená",J353,0)</f>
        <v>0</v>
      </c>
      <c r="BH353" s="187">
        <f>IF(N353="sníž. přenesená",J353,0)</f>
        <v>0</v>
      </c>
      <c r="BI353" s="187">
        <f>IF(N353="nulová",J353,0)</f>
        <v>0</v>
      </c>
      <c r="BJ353" s="19" t="s">
        <v>82</v>
      </c>
      <c r="BK353" s="187">
        <f>ROUND(I353*H353,2)</f>
        <v>0</v>
      </c>
      <c r="BL353" s="19" t="s">
        <v>139</v>
      </c>
      <c r="BM353" s="186" t="s">
        <v>762</v>
      </c>
    </row>
    <row r="354" spans="1:65" s="2" customFormat="1" ht="11.25">
      <c r="A354" s="36"/>
      <c r="B354" s="37"/>
      <c r="C354" s="38"/>
      <c r="D354" s="188" t="s">
        <v>141</v>
      </c>
      <c r="E354" s="38"/>
      <c r="F354" s="189" t="s">
        <v>495</v>
      </c>
      <c r="G354" s="38"/>
      <c r="H354" s="38"/>
      <c r="I354" s="190"/>
      <c r="J354" s="38"/>
      <c r="K354" s="38"/>
      <c r="L354" s="41"/>
      <c r="M354" s="191"/>
      <c r="N354" s="192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9" t="s">
        <v>141</v>
      </c>
      <c r="AU354" s="19" t="s">
        <v>84</v>
      </c>
    </row>
    <row r="355" spans="1:65" s="14" customFormat="1" ht="11.25">
      <c r="B355" s="203"/>
      <c r="C355" s="204"/>
      <c r="D355" s="188" t="s">
        <v>142</v>
      </c>
      <c r="E355" s="205" t="s">
        <v>19</v>
      </c>
      <c r="F355" s="206" t="s">
        <v>763</v>
      </c>
      <c r="G355" s="204"/>
      <c r="H355" s="207">
        <v>13.332000000000001</v>
      </c>
      <c r="I355" s="208"/>
      <c r="J355" s="204"/>
      <c r="K355" s="204"/>
      <c r="L355" s="209"/>
      <c r="M355" s="210"/>
      <c r="N355" s="211"/>
      <c r="O355" s="211"/>
      <c r="P355" s="211"/>
      <c r="Q355" s="211"/>
      <c r="R355" s="211"/>
      <c r="S355" s="211"/>
      <c r="T355" s="212"/>
      <c r="AT355" s="213" t="s">
        <v>142</v>
      </c>
      <c r="AU355" s="213" t="s">
        <v>84</v>
      </c>
      <c r="AV355" s="14" t="s">
        <v>84</v>
      </c>
      <c r="AW355" s="14" t="s">
        <v>35</v>
      </c>
      <c r="AX355" s="14" t="s">
        <v>74</v>
      </c>
      <c r="AY355" s="213" t="s">
        <v>132</v>
      </c>
    </row>
    <row r="356" spans="1:65" s="15" customFormat="1" ht="11.25">
      <c r="B356" s="214"/>
      <c r="C356" s="215"/>
      <c r="D356" s="188" t="s">
        <v>142</v>
      </c>
      <c r="E356" s="216" t="s">
        <v>19</v>
      </c>
      <c r="F356" s="217" t="s">
        <v>147</v>
      </c>
      <c r="G356" s="215"/>
      <c r="H356" s="218">
        <v>13.332000000000001</v>
      </c>
      <c r="I356" s="219"/>
      <c r="J356" s="215"/>
      <c r="K356" s="215"/>
      <c r="L356" s="220"/>
      <c r="M356" s="221"/>
      <c r="N356" s="222"/>
      <c r="O356" s="222"/>
      <c r="P356" s="222"/>
      <c r="Q356" s="222"/>
      <c r="R356" s="222"/>
      <c r="S356" s="222"/>
      <c r="T356" s="223"/>
      <c r="AT356" s="224" t="s">
        <v>142</v>
      </c>
      <c r="AU356" s="224" t="s">
        <v>84</v>
      </c>
      <c r="AV356" s="15" t="s">
        <v>139</v>
      </c>
      <c r="AW356" s="15" t="s">
        <v>35</v>
      </c>
      <c r="AX356" s="15" t="s">
        <v>82</v>
      </c>
      <c r="AY356" s="224" t="s">
        <v>132</v>
      </c>
    </row>
    <row r="357" spans="1:65" s="2" customFormat="1" ht="24.2" customHeight="1">
      <c r="A357" s="36"/>
      <c r="B357" s="37"/>
      <c r="C357" s="175" t="s">
        <v>468</v>
      </c>
      <c r="D357" s="175" t="s">
        <v>134</v>
      </c>
      <c r="E357" s="176" t="s">
        <v>507</v>
      </c>
      <c r="F357" s="177" t="s">
        <v>508</v>
      </c>
      <c r="G357" s="178" t="s">
        <v>176</v>
      </c>
      <c r="H357" s="179">
        <v>10</v>
      </c>
      <c r="I357" s="180"/>
      <c r="J357" s="181">
        <f>ROUND(I357*H357,2)</f>
        <v>0</v>
      </c>
      <c r="K357" s="177" t="s">
        <v>19</v>
      </c>
      <c r="L357" s="41"/>
      <c r="M357" s="182" t="s">
        <v>19</v>
      </c>
      <c r="N357" s="183" t="s">
        <v>45</v>
      </c>
      <c r="O357" s="66"/>
      <c r="P357" s="184">
        <f>O357*H357</f>
        <v>0</v>
      </c>
      <c r="Q357" s="184">
        <v>0.10947</v>
      </c>
      <c r="R357" s="184">
        <f>Q357*H357</f>
        <v>1.0947</v>
      </c>
      <c r="S357" s="184">
        <v>0</v>
      </c>
      <c r="T357" s="185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86" t="s">
        <v>139</v>
      </c>
      <c r="AT357" s="186" t="s">
        <v>134</v>
      </c>
      <c r="AU357" s="186" t="s">
        <v>84</v>
      </c>
      <c r="AY357" s="19" t="s">
        <v>132</v>
      </c>
      <c r="BE357" s="187">
        <f>IF(N357="základní",J357,0)</f>
        <v>0</v>
      </c>
      <c r="BF357" s="187">
        <f>IF(N357="snížená",J357,0)</f>
        <v>0</v>
      </c>
      <c r="BG357" s="187">
        <f>IF(N357="zákl. přenesená",J357,0)</f>
        <v>0</v>
      </c>
      <c r="BH357" s="187">
        <f>IF(N357="sníž. přenesená",J357,0)</f>
        <v>0</v>
      </c>
      <c r="BI357" s="187">
        <f>IF(N357="nulová",J357,0)</f>
        <v>0</v>
      </c>
      <c r="BJ357" s="19" t="s">
        <v>82</v>
      </c>
      <c r="BK357" s="187">
        <f>ROUND(I357*H357,2)</f>
        <v>0</v>
      </c>
      <c r="BL357" s="19" t="s">
        <v>139</v>
      </c>
      <c r="BM357" s="186" t="s">
        <v>764</v>
      </c>
    </row>
    <row r="358" spans="1:65" s="2" customFormat="1" ht="19.5">
      <c r="A358" s="36"/>
      <c r="B358" s="37"/>
      <c r="C358" s="38"/>
      <c r="D358" s="188" t="s">
        <v>141</v>
      </c>
      <c r="E358" s="38"/>
      <c r="F358" s="189" t="s">
        <v>508</v>
      </c>
      <c r="G358" s="38"/>
      <c r="H358" s="38"/>
      <c r="I358" s="190"/>
      <c r="J358" s="38"/>
      <c r="K358" s="38"/>
      <c r="L358" s="41"/>
      <c r="M358" s="191"/>
      <c r="N358" s="192"/>
      <c r="O358" s="66"/>
      <c r="P358" s="66"/>
      <c r="Q358" s="66"/>
      <c r="R358" s="66"/>
      <c r="S358" s="66"/>
      <c r="T358" s="67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T358" s="19" t="s">
        <v>141</v>
      </c>
      <c r="AU358" s="19" t="s">
        <v>84</v>
      </c>
    </row>
    <row r="359" spans="1:65" s="13" customFormat="1" ht="11.25">
      <c r="B359" s="193"/>
      <c r="C359" s="194"/>
      <c r="D359" s="188" t="s">
        <v>142</v>
      </c>
      <c r="E359" s="195" t="s">
        <v>19</v>
      </c>
      <c r="F359" s="196" t="s">
        <v>510</v>
      </c>
      <c r="G359" s="194"/>
      <c r="H359" s="195" t="s">
        <v>19</v>
      </c>
      <c r="I359" s="197"/>
      <c r="J359" s="194"/>
      <c r="K359" s="194"/>
      <c r="L359" s="198"/>
      <c r="M359" s="199"/>
      <c r="N359" s="200"/>
      <c r="O359" s="200"/>
      <c r="P359" s="200"/>
      <c r="Q359" s="200"/>
      <c r="R359" s="200"/>
      <c r="S359" s="200"/>
      <c r="T359" s="201"/>
      <c r="AT359" s="202" t="s">
        <v>142</v>
      </c>
      <c r="AU359" s="202" t="s">
        <v>84</v>
      </c>
      <c r="AV359" s="13" t="s">
        <v>82</v>
      </c>
      <c r="AW359" s="13" t="s">
        <v>35</v>
      </c>
      <c r="AX359" s="13" t="s">
        <v>74</v>
      </c>
      <c r="AY359" s="202" t="s">
        <v>132</v>
      </c>
    </row>
    <row r="360" spans="1:65" s="14" customFormat="1" ht="11.25">
      <c r="B360" s="203"/>
      <c r="C360" s="204"/>
      <c r="D360" s="188" t="s">
        <v>142</v>
      </c>
      <c r="E360" s="205" t="s">
        <v>19</v>
      </c>
      <c r="F360" s="206" t="s">
        <v>765</v>
      </c>
      <c r="G360" s="204"/>
      <c r="H360" s="207">
        <v>10</v>
      </c>
      <c r="I360" s="208"/>
      <c r="J360" s="204"/>
      <c r="K360" s="204"/>
      <c r="L360" s="209"/>
      <c r="M360" s="210"/>
      <c r="N360" s="211"/>
      <c r="O360" s="211"/>
      <c r="P360" s="211"/>
      <c r="Q360" s="211"/>
      <c r="R360" s="211"/>
      <c r="S360" s="211"/>
      <c r="T360" s="212"/>
      <c r="AT360" s="213" t="s">
        <v>142</v>
      </c>
      <c r="AU360" s="213" t="s">
        <v>84</v>
      </c>
      <c r="AV360" s="14" t="s">
        <v>84</v>
      </c>
      <c r="AW360" s="14" t="s">
        <v>35</v>
      </c>
      <c r="AX360" s="14" t="s">
        <v>74</v>
      </c>
      <c r="AY360" s="213" t="s">
        <v>132</v>
      </c>
    </row>
    <row r="361" spans="1:65" s="15" customFormat="1" ht="11.25">
      <c r="B361" s="214"/>
      <c r="C361" s="215"/>
      <c r="D361" s="188" t="s">
        <v>142</v>
      </c>
      <c r="E361" s="216" t="s">
        <v>19</v>
      </c>
      <c r="F361" s="217" t="s">
        <v>147</v>
      </c>
      <c r="G361" s="215"/>
      <c r="H361" s="218">
        <v>10</v>
      </c>
      <c r="I361" s="219"/>
      <c r="J361" s="215"/>
      <c r="K361" s="215"/>
      <c r="L361" s="220"/>
      <c r="M361" s="221"/>
      <c r="N361" s="222"/>
      <c r="O361" s="222"/>
      <c r="P361" s="222"/>
      <c r="Q361" s="222"/>
      <c r="R361" s="222"/>
      <c r="S361" s="222"/>
      <c r="T361" s="223"/>
      <c r="AT361" s="224" t="s">
        <v>142</v>
      </c>
      <c r="AU361" s="224" t="s">
        <v>84</v>
      </c>
      <c r="AV361" s="15" t="s">
        <v>139</v>
      </c>
      <c r="AW361" s="15" t="s">
        <v>35</v>
      </c>
      <c r="AX361" s="15" t="s">
        <v>82</v>
      </c>
      <c r="AY361" s="224" t="s">
        <v>132</v>
      </c>
    </row>
    <row r="362" spans="1:65" s="2" customFormat="1" ht="16.5" customHeight="1">
      <c r="A362" s="36"/>
      <c r="B362" s="37"/>
      <c r="C362" s="236" t="s">
        <v>473</v>
      </c>
      <c r="D362" s="236" t="s">
        <v>280</v>
      </c>
      <c r="E362" s="237" t="s">
        <v>514</v>
      </c>
      <c r="F362" s="238" t="s">
        <v>515</v>
      </c>
      <c r="G362" s="239" t="s">
        <v>316</v>
      </c>
      <c r="H362" s="240">
        <v>20.2</v>
      </c>
      <c r="I362" s="241"/>
      <c r="J362" s="242">
        <f>ROUND(I362*H362,2)</f>
        <v>0</v>
      </c>
      <c r="K362" s="238" t="s">
        <v>19</v>
      </c>
      <c r="L362" s="243"/>
      <c r="M362" s="244" t="s">
        <v>19</v>
      </c>
      <c r="N362" s="245" t="s">
        <v>45</v>
      </c>
      <c r="O362" s="66"/>
      <c r="P362" s="184">
        <f>O362*H362</f>
        <v>0</v>
      </c>
      <c r="Q362" s="184">
        <v>1.0999999999999999E-2</v>
      </c>
      <c r="R362" s="184">
        <f>Q362*H362</f>
        <v>0.22219999999999998</v>
      </c>
      <c r="S362" s="184">
        <v>0</v>
      </c>
      <c r="T362" s="185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86" t="s">
        <v>198</v>
      </c>
      <c r="AT362" s="186" t="s">
        <v>280</v>
      </c>
      <c r="AU362" s="186" t="s">
        <v>84</v>
      </c>
      <c r="AY362" s="19" t="s">
        <v>132</v>
      </c>
      <c r="BE362" s="187">
        <f>IF(N362="základní",J362,0)</f>
        <v>0</v>
      </c>
      <c r="BF362" s="187">
        <f>IF(N362="snížená",J362,0)</f>
        <v>0</v>
      </c>
      <c r="BG362" s="187">
        <f>IF(N362="zákl. přenesená",J362,0)</f>
        <v>0</v>
      </c>
      <c r="BH362" s="187">
        <f>IF(N362="sníž. přenesená",J362,0)</f>
        <v>0</v>
      </c>
      <c r="BI362" s="187">
        <f>IF(N362="nulová",J362,0)</f>
        <v>0</v>
      </c>
      <c r="BJ362" s="19" t="s">
        <v>82</v>
      </c>
      <c r="BK362" s="187">
        <f>ROUND(I362*H362,2)</f>
        <v>0</v>
      </c>
      <c r="BL362" s="19" t="s">
        <v>139</v>
      </c>
      <c r="BM362" s="186" t="s">
        <v>766</v>
      </c>
    </row>
    <row r="363" spans="1:65" s="2" customFormat="1" ht="11.25">
      <c r="A363" s="36"/>
      <c r="B363" s="37"/>
      <c r="C363" s="38"/>
      <c r="D363" s="188" t="s">
        <v>141</v>
      </c>
      <c r="E363" s="38"/>
      <c r="F363" s="189" t="s">
        <v>515</v>
      </c>
      <c r="G363" s="38"/>
      <c r="H363" s="38"/>
      <c r="I363" s="190"/>
      <c r="J363" s="38"/>
      <c r="K363" s="38"/>
      <c r="L363" s="41"/>
      <c r="M363" s="191"/>
      <c r="N363" s="192"/>
      <c r="O363" s="66"/>
      <c r="P363" s="66"/>
      <c r="Q363" s="66"/>
      <c r="R363" s="66"/>
      <c r="S363" s="66"/>
      <c r="T363" s="67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T363" s="19" t="s">
        <v>141</v>
      </c>
      <c r="AU363" s="19" t="s">
        <v>84</v>
      </c>
    </row>
    <row r="364" spans="1:65" s="14" customFormat="1" ht="11.25">
      <c r="B364" s="203"/>
      <c r="C364" s="204"/>
      <c r="D364" s="188" t="s">
        <v>142</v>
      </c>
      <c r="E364" s="205" t="s">
        <v>19</v>
      </c>
      <c r="F364" s="206" t="s">
        <v>767</v>
      </c>
      <c r="G364" s="204"/>
      <c r="H364" s="207">
        <v>20.2</v>
      </c>
      <c r="I364" s="208"/>
      <c r="J364" s="204"/>
      <c r="K364" s="204"/>
      <c r="L364" s="209"/>
      <c r="M364" s="210"/>
      <c r="N364" s="211"/>
      <c r="O364" s="211"/>
      <c r="P364" s="211"/>
      <c r="Q364" s="211"/>
      <c r="R364" s="211"/>
      <c r="S364" s="211"/>
      <c r="T364" s="212"/>
      <c r="AT364" s="213" t="s">
        <v>142</v>
      </c>
      <c r="AU364" s="213" t="s">
        <v>84</v>
      </c>
      <c r="AV364" s="14" t="s">
        <v>84</v>
      </c>
      <c r="AW364" s="14" t="s">
        <v>35</v>
      </c>
      <c r="AX364" s="14" t="s">
        <v>74</v>
      </c>
      <c r="AY364" s="213" t="s">
        <v>132</v>
      </c>
    </row>
    <row r="365" spans="1:65" s="15" customFormat="1" ht="11.25">
      <c r="B365" s="214"/>
      <c r="C365" s="215"/>
      <c r="D365" s="188" t="s">
        <v>142</v>
      </c>
      <c r="E365" s="216" t="s">
        <v>19</v>
      </c>
      <c r="F365" s="217" t="s">
        <v>147</v>
      </c>
      <c r="G365" s="215"/>
      <c r="H365" s="218">
        <v>20.2</v>
      </c>
      <c r="I365" s="219"/>
      <c r="J365" s="215"/>
      <c r="K365" s="215"/>
      <c r="L365" s="220"/>
      <c r="M365" s="221"/>
      <c r="N365" s="222"/>
      <c r="O365" s="222"/>
      <c r="P365" s="222"/>
      <c r="Q365" s="222"/>
      <c r="R365" s="222"/>
      <c r="S365" s="222"/>
      <c r="T365" s="223"/>
      <c r="AT365" s="224" t="s">
        <v>142</v>
      </c>
      <c r="AU365" s="224" t="s">
        <v>84</v>
      </c>
      <c r="AV365" s="15" t="s">
        <v>139</v>
      </c>
      <c r="AW365" s="15" t="s">
        <v>35</v>
      </c>
      <c r="AX365" s="15" t="s">
        <v>82</v>
      </c>
      <c r="AY365" s="224" t="s">
        <v>132</v>
      </c>
    </row>
    <row r="366" spans="1:65" s="2" customFormat="1" ht="33" customHeight="1">
      <c r="A366" s="36"/>
      <c r="B366" s="37"/>
      <c r="C366" s="175" t="s">
        <v>488</v>
      </c>
      <c r="D366" s="175" t="s">
        <v>134</v>
      </c>
      <c r="E366" s="176" t="s">
        <v>519</v>
      </c>
      <c r="F366" s="177" t="s">
        <v>520</v>
      </c>
      <c r="G366" s="178" t="s">
        <v>184</v>
      </c>
      <c r="H366" s="179">
        <v>3.5190000000000001</v>
      </c>
      <c r="I366" s="180"/>
      <c r="J366" s="181">
        <f>ROUND(I366*H366,2)</f>
        <v>0</v>
      </c>
      <c r="K366" s="177" t="s">
        <v>19</v>
      </c>
      <c r="L366" s="41"/>
      <c r="M366" s="182" t="s">
        <v>19</v>
      </c>
      <c r="N366" s="183" t="s">
        <v>45</v>
      </c>
      <c r="O366" s="66"/>
      <c r="P366" s="184">
        <f>O366*H366</f>
        <v>0</v>
      </c>
      <c r="Q366" s="184">
        <v>2.45329</v>
      </c>
      <c r="R366" s="184">
        <f>Q366*H366</f>
        <v>8.6331275099999996</v>
      </c>
      <c r="S366" s="184">
        <v>0</v>
      </c>
      <c r="T366" s="185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86" t="s">
        <v>139</v>
      </c>
      <c r="AT366" s="186" t="s">
        <v>134</v>
      </c>
      <c r="AU366" s="186" t="s">
        <v>84</v>
      </c>
      <c r="AY366" s="19" t="s">
        <v>132</v>
      </c>
      <c r="BE366" s="187">
        <f>IF(N366="základní",J366,0)</f>
        <v>0</v>
      </c>
      <c r="BF366" s="187">
        <f>IF(N366="snížená",J366,0)</f>
        <v>0</v>
      </c>
      <c r="BG366" s="187">
        <f>IF(N366="zákl. přenesená",J366,0)</f>
        <v>0</v>
      </c>
      <c r="BH366" s="187">
        <f>IF(N366="sníž. přenesená",J366,0)</f>
        <v>0</v>
      </c>
      <c r="BI366" s="187">
        <f>IF(N366="nulová",J366,0)</f>
        <v>0</v>
      </c>
      <c r="BJ366" s="19" t="s">
        <v>82</v>
      </c>
      <c r="BK366" s="187">
        <f>ROUND(I366*H366,2)</f>
        <v>0</v>
      </c>
      <c r="BL366" s="19" t="s">
        <v>139</v>
      </c>
      <c r="BM366" s="186" t="s">
        <v>768</v>
      </c>
    </row>
    <row r="367" spans="1:65" s="2" customFormat="1" ht="19.5">
      <c r="A367" s="36"/>
      <c r="B367" s="37"/>
      <c r="C367" s="38"/>
      <c r="D367" s="188" t="s">
        <v>141</v>
      </c>
      <c r="E367" s="38"/>
      <c r="F367" s="189" t="s">
        <v>520</v>
      </c>
      <c r="G367" s="38"/>
      <c r="H367" s="38"/>
      <c r="I367" s="190"/>
      <c r="J367" s="38"/>
      <c r="K367" s="38"/>
      <c r="L367" s="41"/>
      <c r="M367" s="191"/>
      <c r="N367" s="192"/>
      <c r="O367" s="66"/>
      <c r="P367" s="66"/>
      <c r="Q367" s="66"/>
      <c r="R367" s="66"/>
      <c r="S367" s="66"/>
      <c r="T367" s="67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T367" s="19" t="s">
        <v>141</v>
      </c>
      <c r="AU367" s="19" t="s">
        <v>84</v>
      </c>
    </row>
    <row r="368" spans="1:65" s="13" customFormat="1" ht="11.25">
      <c r="B368" s="193"/>
      <c r="C368" s="194"/>
      <c r="D368" s="188" t="s">
        <v>142</v>
      </c>
      <c r="E368" s="195" t="s">
        <v>19</v>
      </c>
      <c r="F368" s="196" t="s">
        <v>522</v>
      </c>
      <c r="G368" s="194"/>
      <c r="H368" s="195" t="s">
        <v>19</v>
      </c>
      <c r="I368" s="197"/>
      <c r="J368" s="194"/>
      <c r="K368" s="194"/>
      <c r="L368" s="198"/>
      <c r="M368" s="199"/>
      <c r="N368" s="200"/>
      <c r="O368" s="200"/>
      <c r="P368" s="200"/>
      <c r="Q368" s="200"/>
      <c r="R368" s="200"/>
      <c r="S368" s="200"/>
      <c r="T368" s="201"/>
      <c r="AT368" s="202" t="s">
        <v>142</v>
      </c>
      <c r="AU368" s="202" t="s">
        <v>84</v>
      </c>
      <c r="AV368" s="13" t="s">
        <v>82</v>
      </c>
      <c r="AW368" s="13" t="s">
        <v>35</v>
      </c>
      <c r="AX368" s="13" t="s">
        <v>74</v>
      </c>
      <c r="AY368" s="202" t="s">
        <v>132</v>
      </c>
    </row>
    <row r="369" spans="1:65" s="14" customFormat="1" ht="11.25">
      <c r="B369" s="203"/>
      <c r="C369" s="204"/>
      <c r="D369" s="188" t="s">
        <v>142</v>
      </c>
      <c r="E369" s="205" t="s">
        <v>19</v>
      </c>
      <c r="F369" s="206" t="s">
        <v>769</v>
      </c>
      <c r="G369" s="204"/>
      <c r="H369" s="207">
        <v>0.76400000000000001</v>
      </c>
      <c r="I369" s="208"/>
      <c r="J369" s="204"/>
      <c r="K369" s="204"/>
      <c r="L369" s="209"/>
      <c r="M369" s="210"/>
      <c r="N369" s="211"/>
      <c r="O369" s="211"/>
      <c r="P369" s="211"/>
      <c r="Q369" s="211"/>
      <c r="R369" s="211"/>
      <c r="S369" s="211"/>
      <c r="T369" s="212"/>
      <c r="AT369" s="213" t="s">
        <v>142</v>
      </c>
      <c r="AU369" s="213" t="s">
        <v>84</v>
      </c>
      <c r="AV369" s="14" t="s">
        <v>84</v>
      </c>
      <c r="AW369" s="14" t="s">
        <v>35</v>
      </c>
      <c r="AX369" s="14" t="s">
        <v>74</v>
      </c>
      <c r="AY369" s="213" t="s">
        <v>132</v>
      </c>
    </row>
    <row r="370" spans="1:65" s="13" customFormat="1" ht="11.25">
      <c r="B370" s="193"/>
      <c r="C370" s="194"/>
      <c r="D370" s="188" t="s">
        <v>142</v>
      </c>
      <c r="E370" s="195" t="s">
        <v>19</v>
      </c>
      <c r="F370" s="196" t="s">
        <v>524</v>
      </c>
      <c r="G370" s="194"/>
      <c r="H370" s="195" t="s">
        <v>19</v>
      </c>
      <c r="I370" s="197"/>
      <c r="J370" s="194"/>
      <c r="K370" s="194"/>
      <c r="L370" s="198"/>
      <c r="M370" s="199"/>
      <c r="N370" s="200"/>
      <c r="O370" s="200"/>
      <c r="P370" s="200"/>
      <c r="Q370" s="200"/>
      <c r="R370" s="200"/>
      <c r="S370" s="200"/>
      <c r="T370" s="201"/>
      <c r="AT370" s="202" t="s">
        <v>142</v>
      </c>
      <c r="AU370" s="202" t="s">
        <v>84</v>
      </c>
      <c r="AV370" s="13" t="s">
        <v>82</v>
      </c>
      <c r="AW370" s="13" t="s">
        <v>35</v>
      </c>
      <c r="AX370" s="13" t="s">
        <v>74</v>
      </c>
      <c r="AY370" s="202" t="s">
        <v>132</v>
      </c>
    </row>
    <row r="371" spans="1:65" s="14" customFormat="1" ht="11.25">
      <c r="B371" s="203"/>
      <c r="C371" s="204"/>
      <c r="D371" s="188" t="s">
        <v>142</v>
      </c>
      <c r="E371" s="205" t="s">
        <v>19</v>
      </c>
      <c r="F371" s="206" t="s">
        <v>770</v>
      </c>
      <c r="G371" s="204"/>
      <c r="H371" s="207">
        <v>0.87</v>
      </c>
      <c r="I371" s="208"/>
      <c r="J371" s="204"/>
      <c r="K371" s="204"/>
      <c r="L371" s="209"/>
      <c r="M371" s="210"/>
      <c r="N371" s="211"/>
      <c r="O371" s="211"/>
      <c r="P371" s="211"/>
      <c r="Q371" s="211"/>
      <c r="R371" s="211"/>
      <c r="S371" s="211"/>
      <c r="T371" s="212"/>
      <c r="AT371" s="213" t="s">
        <v>142</v>
      </c>
      <c r="AU371" s="213" t="s">
        <v>84</v>
      </c>
      <c r="AV371" s="14" t="s">
        <v>84</v>
      </c>
      <c r="AW371" s="14" t="s">
        <v>35</v>
      </c>
      <c r="AX371" s="14" t="s">
        <v>74</v>
      </c>
      <c r="AY371" s="213" t="s">
        <v>132</v>
      </c>
    </row>
    <row r="372" spans="1:65" s="13" customFormat="1" ht="11.25">
      <c r="B372" s="193"/>
      <c r="C372" s="194"/>
      <c r="D372" s="188" t="s">
        <v>142</v>
      </c>
      <c r="E372" s="195" t="s">
        <v>19</v>
      </c>
      <c r="F372" s="196" t="s">
        <v>526</v>
      </c>
      <c r="G372" s="194"/>
      <c r="H372" s="195" t="s">
        <v>19</v>
      </c>
      <c r="I372" s="197"/>
      <c r="J372" s="194"/>
      <c r="K372" s="194"/>
      <c r="L372" s="198"/>
      <c r="M372" s="199"/>
      <c r="N372" s="200"/>
      <c r="O372" s="200"/>
      <c r="P372" s="200"/>
      <c r="Q372" s="200"/>
      <c r="R372" s="200"/>
      <c r="S372" s="200"/>
      <c r="T372" s="201"/>
      <c r="AT372" s="202" t="s">
        <v>142</v>
      </c>
      <c r="AU372" s="202" t="s">
        <v>84</v>
      </c>
      <c r="AV372" s="13" t="s">
        <v>82</v>
      </c>
      <c r="AW372" s="13" t="s">
        <v>35</v>
      </c>
      <c r="AX372" s="13" t="s">
        <v>74</v>
      </c>
      <c r="AY372" s="202" t="s">
        <v>132</v>
      </c>
    </row>
    <row r="373" spans="1:65" s="14" customFormat="1" ht="11.25">
      <c r="B373" s="203"/>
      <c r="C373" s="204"/>
      <c r="D373" s="188" t="s">
        <v>142</v>
      </c>
      <c r="E373" s="205" t="s">
        <v>19</v>
      </c>
      <c r="F373" s="206" t="s">
        <v>771</v>
      </c>
      <c r="G373" s="204"/>
      <c r="H373" s="207">
        <v>1.885</v>
      </c>
      <c r="I373" s="208"/>
      <c r="J373" s="204"/>
      <c r="K373" s="204"/>
      <c r="L373" s="209"/>
      <c r="M373" s="210"/>
      <c r="N373" s="211"/>
      <c r="O373" s="211"/>
      <c r="P373" s="211"/>
      <c r="Q373" s="211"/>
      <c r="R373" s="211"/>
      <c r="S373" s="211"/>
      <c r="T373" s="212"/>
      <c r="AT373" s="213" t="s">
        <v>142</v>
      </c>
      <c r="AU373" s="213" t="s">
        <v>84</v>
      </c>
      <c r="AV373" s="14" t="s">
        <v>84</v>
      </c>
      <c r="AW373" s="14" t="s">
        <v>35</v>
      </c>
      <c r="AX373" s="14" t="s">
        <v>74</v>
      </c>
      <c r="AY373" s="213" t="s">
        <v>132</v>
      </c>
    </row>
    <row r="374" spans="1:65" s="15" customFormat="1" ht="11.25">
      <c r="B374" s="214"/>
      <c r="C374" s="215"/>
      <c r="D374" s="188" t="s">
        <v>142</v>
      </c>
      <c r="E374" s="216" t="s">
        <v>19</v>
      </c>
      <c r="F374" s="217" t="s">
        <v>147</v>
      </c>
      <c r="G374" s="215"/>
      <c r="H374" s="218">
        <v>3.5190000000000001</v>
      </c>
      <c r="I374" s="219"/>
      <c r="J374" s="215"/>
      <c r="K374" s="215"/>
      <c r="L374" s="220"/>
      <c r="M374" s="221"/>
      <c r="N374" s="222"/>
      <c r="O374" s="222"/>
      <c r="P374" s="222"/>
      <c r="Q374" s="222"/>
      <c r="R374" s="222"/>
      <c r="S374" s="222"/>
      <c r="T374" s="223"/>
      <c r="AT374" s="224" t="s">
        <v>142</v>
      </c>
      <c r="AU374" s="224" t="s">
        <v>84</v>
      </c>
      <c r="AV374" s="15" t="s">
        <v>139</v>
      </c>
      <c r="AW374" s="15" t="s">
        <v>35</v>
      </c>
      <c r="AX374" s="15" t="s">
        <v>82</v>
      </c>
      <c r="AY374" s="224" t="s">
        <v>132</v>
      </c>
    </row>
    <row r="375" spans="1:65" s="2" customFormat="1" ht="21.75" customHeight="1">
      <c r="A375" s="36"/>
      <c r="B375" s="37"/>
      <c r="C375" s="175" t="s">
        <v>493</v>
      </c>
      <c r="D375" s="175" t="s">
        <v>134</v>
      </c>
      <c r="E375" s="176" t="s">
        <v>529</v>
      </c>
      <c r="F375" s="177" t="s">
        <v>530</v>
      </c>
      <c r="G375" s="178" t="s">
        <v>176</v>
      </c>
      <c r="H375" s="179">
        <v>32.5</v>
      </c>
      <c r="I375" s="180"/>
      <c r="J375" s="181">
        <f>ROUND(I375*H375,2)</f>
        <v>0</v>
      </c>
      <c r="K375" s="177" t="s">
        <v>19</v>
      </c>
      <c r="L375" s="41"/>
      <c r="M375" s="182" t="s">
        <v>19</v>
      </c>
      <c r="N375" s="183" t="s">
        <v>45</v>
      </c>
      <c r="O375" s="66"/>
      <c r="P375" s="184">
        <f>O375*H375</f>
        <v>0</v>
      </c>
      <c r="Q375" s="184">
        <v>3.3E-4</v>
      </c>
      <c r="R375" s="184">
        <f>Q375*H375</f>
        <v>1.0725E-2</v>
      </c>
      <c r="S375" s="184">
        <v>0</v>
      </c>
      <c r="T375" s="185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86" t="s">
        <v>139</v>
      </c>
      <c r="AT375" s="186" t="s">
        <v>134</v>
      </c>
      <c r="AU375" s="186" t="s">
        <v>84</v>
      </c>
      <c r="AY375" s="19" t="s">
        <v>132</v>
      </c>
      <c r="BE375" s="187">
        <f>IF(N375="základní",J375,0)</f>
        <v>0</v>
      </c>
      <c r="BF375" s="187">
        <f>IF(N375="snížená",J375,0)</f>
        <v>0</v>
      </c>
      <c r="BG375" s="187">
        <f>IF(N375="zákl. přenesená",J375,0)</f>
        <v>0</v>
      </c>
      <c r="BH375" s="187">
        <f>IF(N375="sníž. přenesená",J375,0)</f>
        <v>0</v>
      </c>
      <c r="BI375" s="187">
        <f>IF(N375="nulová",J375,0)</f>
        <v>0</v>
      </c>
      <c r="BJ375" s="19" t="s">
        <v>82</v>
      </c>
      <c r="BK375" s="187">
        <f>ROUND(I375*H375,2)</f>
        <v>0</v>
      </c>
      <c r="BL375" s="19" t="s">
        <v>139</v>
      </c>
      <c r="BM375" s="186" t="s">
        <v>772</v>
      </c>
    </row>
    <row r="376" spans="1:65" s="2" customFormat="1" ht="11.25">
      <c r="A376" s="36"/>
      <c r="B376" s="37"/>
      <c r="C376" s="38"/>
      <c r="D376" s="188" t="s">
        <v>141</v>
      </c>
      <c r="E376" s="38"/>
      <c r="F376" s="189" t="s">
        <v>530</v>
      </c>
      <c r="G376" s="38"/>
      <c r="H376" s="38"/>
      <c r="I376" s="190"/>
      <c r="J376" s="38"/>
      <c r="K376" s="38"/>
      <c r="L376" s="41"/>
      <c r="M376" s="191"/>
      <c r="N376" s="192"/>
      <c r="O376" s="66"/>
      <c r="P376" s="66"/>
      <c r="Q376" s="66"/>
      <c r="R376" s="66"/>
      <c r="S376" s="66"/>
      <c r="T376" s="67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T376" s="19" t="s">
        <v>141</v>
      </c>
      <c r="AU376" s="19" t="s">
        <v>84</v>
      </c>
    </row>
    <row r="377" spans="1:65" s="14" customFormat="1" ht="11.25">
      <c r="B377" s="203"/>
      <c r="C377" s="204"/>
      <c r="D377" s="188" t="s">
        <v>142</v>
      </c>
      <c r="E377" s="205" t="s">
        <v>19</v>
      </c>
      <c r="F377" s="206" t="s">
        <v>773</v>
      </c>
      <c r="G377" s="204"/>
      <c r="H377" s="207">
        <v>0.4</v>
      </c>
      <c r="I377" s="208"/>
      <c r="J377" s="204"/>
      <c r="K377" s="204"/>
      <c r="L377" s="209"/>
      <c r="M377" s="210"/>
      <c r="N377" s="211"/>
      <c r="O377" s="211"/>
      <c r="P377" s="211"/>
      <c r="Q377" s="211"/>
      <c r="R377" s="211"/>
      <c r="S377" s="211"/>
      <c r="T377" s="212"/>
      <c r="AT377" s="213" t="s">
        <v>142</v>
      </c>
      <c r="AU377" s="213" t="s">
        <v>84</v>
      </c>
      <c r="AV377" s="14" t="s">
        <v>84</v>
      </c>
      <c r="AW377" s="14" t="s">
        <v>35</v>
      </c>
      <c r="AX377" s="14" t="s">
        <v>74</v>
      </c>
      <c r="AY377" s="213" t="s">
        <v>132</v>
      </c>
    </row>
    <row r="378" spans="1:65" s="14" customFormat="1" ht="11.25">
      <c r="B378" s="203"/>
      <c r="C378" s="204"/>
      <c r="D378" s="188" t="s">
        <v>142</v>
      </c>
      <c r="E378" s="205" t="s">
        <v>19</v>
      </c>
      <c r="F378" s="206" t="s">
        <v>774</v>
      </c>
      <c r="G378" s="204"/>
      <c r="H378" s="207">
        <v>32.1</v>
      </c>
      <c r="I378" s="208"/>
      <c r="J378" s="204"/>
      <c r="K378" s="204"/>
      <c r="L378" s="209"/>
      <c r="M378" s="210"/>
      <c r="N378" s="211"/>
      <c r="O378" s="211"/>
      <c r="P378" s="211"/>
      <c r="Q378" s="211"/>
      <c r="R378" s="211"/>
      <c r="S378" s="211"/>
      <c r="T378" s="212"/>
      <c r="AT378" s="213" t="s">
        <v>142</v>
      </c>
      <c r="AU378" s="213" t="s">
        <v>84</v>
      </c>
      <c r="AV378" s="14" t="s">
        <v>84</v>
      </c>
      <c r="AW378" s="14" t="s">
        <v>35</v>
      </c>
      <c r="AX378" s="14" t="s">
        <v>74</v>
      </c>
      <c r="AY378" s="213" t="s">
        <v>132</v>
      </c>
    </row>
    <row r="379" spans="1:65" s="15" customFormat="1" ht="11.25">
      <c r="B379" s="214"/>
      <c r="C379" s="215"/>
      <c r="D379" s="188" t="s">
        <v>142</v>
      </c>
      <c r="E379" s="216" t="s">
        <v>19</v>
      </c>
      <c r="F379" s="217" t="s">
        <v>147</v>
      </c>
      <c r="G379" s="215"/>
      <c r="H379" s="218">
        <v>32.5</v>
      </c>
      <c r="I379" s="219"/>
      <c r="J379" s="215"/>
      <c r="K379" s="215"/>
      <c r="L379" s="220"/>
      <c r="M379" s="221"/>
      <c r="N379" s="222"/>
      <c r="O379" s="222"/>
      <c r="P379" s="222"/>
      <c r="Q379" s="222"/>
      <c r="R379" s="222"/>
      <c r="S379" s="222"/>
      <c r="T379" s="223"/>
      <c r="AT379" s="224" t="s">
        <v>142</v>
      </c>
      <c r="AU379" s="224" t="s">
        <v>84</v>
      </c>
      <c r="AV379" s="15" t="s">
        <v>139</v>
      </c>
      <c r="AW379" s="15" t="s">
        <v>35</v>
      </c>
      <c r="AX379" s="15" t="s">
        <v>82</v>
      </c>
      <c r="AY379" s="224" t="s">
        <v>132</v>
      </c>
    </row>
    <row r="380" spans="1:65" s="2" customFormat="1" ht="24.2" customHeight="1">
      <c r="A380" s="36"/>
      <c r="B380" s="37"/>
      <c r="C380" s="175" t="s">
        <v>498</v>
      </c>
      <c r="D380" s="175" t="s">
        <v>134</v>
      </c>
      <c r="E380" s="176" t="s">
        <v>535</v>
      </c>
      <c r="F380" s="177" t="s">
        <v>775</v>
      </c>
      <c r="G380" s="178" t="s">
        <v>176</v>
      </c>
      <c r="H380" s="179">
        <v>32.5</v>
      </c>
      <c r="I380" s="180"/>
      <c r="J380" s="181">
        <f>ROUND(I380*H380,2)</f>
        <v>0</v>
      </c>
      <c r="K380" s="177" t="s">
        <v>138</v>
      </c>
      <c r="L380" s="41"/>
      <c r="M380" s="182" t="s">
        <v>19</v>
      </c>
      <c r="N380" s="183" t="s">
        <v>45</v>
      </c>
      <c r="O380" s="66"/>
      <c r="P380" s="184">
        <f>O380*H380</f>
        <v>0</v>
      </c>
      <c r="Q380" s="184">
        <v>0</v>
      </c>
      <c r="R380" s="184">
        <f>Q380*H380</f>
        <v>0</v>
      </c>
      <c r="S380" s="184">
        <v>0</v>
      </c>
      <c r="T380" s="185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86" t="s">
        <v>139</v>
      </c>
      <c r="AT380" s="186" t="s">
        <v>134</v>
      </c>
      <c r="AU380" s="186" t="s">
        <v>84</v>
      </c>
      <c r="AY380" s="19" t="s">
        <v>132</v>
      </c>
      <c r="BE380" s="187">
        <f>IF(N380="základní",J380,0)</f>
        <v>0</v>
      </c>
      <c r="BF380" s="187">
        <f>IF(N380="snížená",J380,0)</f>
        <v>0</v>
      </c>
      <c r="BG380" s="187">
        <f>IF(N380="zákl. přenesená",J380,0)</f>
        <v>0</v>
      </c>
      <c r="BH380" s="187">
        <f>IF(N380="sníž. přenesená",J380,0)</f>
        <v>0</v>
      </c>
      <c r="BI380" s="187">
        <f>IF(N380="nulová",J380,0)</f>
        <v>0</v>
      </c>
      <c r="BJ380" s="19" t="s">
        <v>82</v>
      </c>
      <c r="BK380" s="187">
        <f>ROUND(I380*H380,2)</f>
        <v>0</v>
      </c>
      <c r="BL380" s="19" t="s">
        <v>139</v>
      </c>
      <c r="BM380" s="186" t="s">
        <v>776</v>
      </c>
    </row>
    <row r="381" spans="1:65" s="2" customFormat="1" ht="19.5">
      <c r="A381" s="36"/>
      <c r="B381" s="37"/>
      <c r="C381" s="38"/>
      <c r="D381" s="188" t="s">
        <v>141</v>
      </c>
      <c r="E381" s="38"/>
      <c r="F381" s="189" t="s">
        <v>536</v>
      </c>
      <c r="G381" s="38"/>
      <c r="H381" s="38"/>
      <c r="I381" s="190"/>
      <c r="J381" s="38"/>
      <c r="K381" s="38"/>
      <c r="L381" s="41"/>
      <c r="M381" s="191"/>
      <c r="N381" s="192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9" t="s">
        <v>141</v>
      </c>
      <c r="AU381" s="19" t="s">
        <v>84</v>
      </c>
    </row>
    <row r="382" spans="1:65" s="14" customFormat="1" ht="11.25">
      <c r="B382" s="203"/>
      <c r="C382" s="204"/>
      <c r="D382" s="188" t="s">
        <v>142</v>
      </c>
      <c r="E382" s="205" t="s">
        <v>19</v>
      </c>
      <c r="F382" s="206" t="s">
        <v>773</v>
      </c>
      <c r="G382" s="204"/>
      <c r="H382" s="207">
        <v>0.4</v>
      </c>
      <c r="I382" s="208"/>
      <c r="J382" s="204"/>
      <c r="K382" s="204"/>
      <c r="L382" s="209"/>
      <c r="M382" s="210"/>
      <c r="N382" s="211"/>
      <c r="O382" s="211"/>
      <c r="P382" s="211"/>
      <c r="Q382" s="211"/>
      <c r="R382" s="211"/>
      <c r="S382" s="211"/>
      <c r="T382" s="212"/>
      <c r="AT382" s="213" t="s">
        <v>142</v>
      </c>
      <c r="AU382" s="213" t="s">
        <v>84</v>
      </c>
      <c r="AV382" s="14" t="s">
        <v>84</v>
      </c>
      <c r="AW382" s="14" t="s">
        <v>35</v>
      </c>
      <c r="AX382" s="14" t="s">
        <v>74</v>
      </c>
      <c r="AY382" s="213" t="s">
        <v>132</v>
      </c>
    </row>
    <row r="383" spans="1:65" s="14" customFormat="1" ht="11.25">
      <c r="B383" s="203"/>
      <c r="C383" s="204"/>
      <c r="D383" s="188" t="s">
        <v>142</v>
      </c>
      <c r="E383" s="205" t="s">
        <v>19</v>
      </c>
      <c r="F383" s="206" t="s">
        <v>774</v>
      </c>
      <c r="G383" s="204"/>
      <c r="H383" s="207">
        <v>32.1</v>
      </c>
      <c r="I383" s="208"/>
      <c r="J383" s="204"/>
      <c r="K383" s="204"/>
      <c r="L383" s="209"/>
      <c r="M383" s="210"/>
      <c r="N383" s="211"/>
      <c r="O383" s="211"/>
      <c r="P383" s="211"/>
      <c r="Q383" s="211"/>
      <c r="R383" s="211"/>
      <c r="S383" s="211"/>
      <c r="T383" s="212"/>
      <c r="AT383" s="213" t="s">
        <v>142</v>
      </c>
      <c r="AU383" s="213" t="s">
        <v>84</v>
      </c>
      <c r="AV383" s="14" t="s">
        <v>84</v>
      </c>
      <c r="AW383" s="14" t="s">
        <v>35</v>
      </c>
      <c r="AX383" s="14" t="s">
        <v>74</v>
      </c>
      <c r="AY383" s="213" t="s">
        <v>132</v>
      </c>
    </row>
    <row r="384" spans="1:65" s="15" customFormat="1" ht="11.25">
      <c r="B384" s="214"/>
      <c r="C384" s="215"/>
      <c r="D384" s="188" t="s">
        <v>142</v>
      </c>
      <c r="E384" s="216" t="s">
        <v>19</v>
      </c>
      <c r="F384" s="217" t="s">
        <v>147</v>
      </c>
      <c r="G384" s="215"/>
      <c r="H384" s="218">
        <v>32.5</v>
      </c>
      <c r="I384" s="219"/>
      <c r="J384" s="215"/>
      <c r="K384" s="215"/>
      <c r="L384" s="220"/>
      <c r="M384" s="221"/>
      <c r="N384" s="222"/>
      <c r="O384" s="222"/>
      <c r="P384" s="222"/>
      <c r="Q384" s="222"/>
      <c r="R384" s="222"/>
      <c r="S384" s="222"/>
      <c r="T384" s="223"/>
      <c r="AT384" s="224" t="s">
        <v>142</v>
      </c>
      <c r="AU384" s="224" t="s">
        <v>84</v>
      </c>
      <c r="AV384" s="15" t="s">
        <v>139</v>
      </c>
      <c r="AW384" s="15" t="s">
        <v>35</v>
      </c>
      <c r="AX384" s="15" t="s">
        <v>82</v>
      </c>
      <c r="AY384" s="224" t="s">
        <v>132</v>
      </c>
    </row>
    <row r="385" spans="1:65" s="2" customFormat="1" ht="24.2" customHeight="1">
      <c r="A385" s="36"/>
      <c r="B385" s="37"/>
      <c r="C385" s="175" t="s">
        <v>502</v>
      </c>
      <c r="D385" s="175" t="s">
        <v>134</v>
      </c>
      <c r="E385" s="176" t="s">
        <v>777</v>
      </c>
      <c r="F385" s="177" t="s">
        <v>778</v>
      </c>
      <c r="G385" s="178" t="s">
        <v>176</v>
      </c>
      <c r="H385" s="179">
        <v>39.9</v>
      </c>
      <c r="I385" s="180"/>
      <c r="J385" s="181">
        <f>ROUND(I385*H385,2)</f>
        <v>0</v>
      </c>
      <c r="K385" s="177" t="s">
        <v>138</v>
      </c>
      <c r="L385" s="41"/>
      <c r="M385" s="182" t="s">
        <v>19</v>
      </c>
      <c r="N385" s="183" t="s">
        <v>45</v>
      </c>
      <c r="O385" s="66"/>
      <c r="P385" s="184">
        <f>O385*H385</f>
        <v>0</v>
      </c>
      <c r="Q385" s="184">
        <v>0</v>
      </c>
      <c r="R385" s="184">
        <f>Q385*H385</f>
        <v>0</v>
      </c>
      <c r="S385" s="184">
        <v>0</v>
      </c>
      <c r="T385" s="185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186" t="s">
        <v>139</v>
      </c>
      <c r="AT385" s="186" t="s">
        <v>134</v>
      </c>
      <c r="AU385" s="186" t="s">
        <v>84</v>
      </c>
      <c r="AY385" s="19" t="s">
        <v>132</v>
      </c>
      <c r="BE385" s="187">
        <f>IF(N385="základní",J385,0)</f>
        <v>0</v>
      </c>
      <c r="BF385" s="187">
        <f>IF(N385="snížená",J385,0)</f>
        <v>0</v>
      </c>
      <c r="BG385" s="187">
        <f>IF(N385="zákl. přenesená",J385,0)</f>
        <v>0</v>
      </c>
      <c r="BH385" s="187">
        <f>IF(N385="sníž. přenesená",J385,0)</f>
        <v>0</v>
      </c>
      <c r="BI385" s="187">
        <f>IF(N385="nulová",J385,0)</f>
        <v>0</v>
      </c>
      <c r="BJ385" s="19" t="s">
        <v>82</v>
      </c>
      <c r="BK385" s="187">
        <f>ROUND(I385*H385,2)</f>
        <v>0</v>
      </c>
      <c r="BL385" s="19" t="s">
        <v>139</v>
      </c>
      <c r="BM385" s="186" t="s">
        <v>779</v>
      </c>
    </row>
    <row r="386" spans="1:65" s="2" customFormat="1" ht="29.25">
      <c r="A386" s="36"/>
      <c r="B386" s="37"/>
      <c r="C386" s="38"/>
      <c r="D386" s="188" t="s">
        <v>141</v>
      </c>
      <c r="E386" s="38"/>
      <c r="F386" s="189" t="s">
        <v>780</v>
      </c>
      <c r="G386" s="38"/>
      <c r="H386" s="38"/>
      <c r="I386" s="190"/>
      <c r="J386" s="38"/>
      <c r="K386" s="38"/>
      <c r="L386" s="41"/>
      <c r="M386" s="191"/>
      <c r="N386" s="192"/>
      <c r="O386" s="66"/>
      <c r="P386" s="66"/>
      <c r="Q386" s="66"/>
      <c r="R386" s="66"/>
      <c r="S386" s="66"/>
      <c r="T386" s="67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T386" s="19" t="s">
        <v>141</v>
      </c>
      <c r="AU386" s="19" t="s">
        <v>84</v>
      </c>
    </row>
    <row r="387" spans="1:65" s="2" customFormat="1" ht="16.5" customHeight="1">
      <c r="A387" s="36"/>
      <c r="B387" s="37"/>
      <c r="C387" s="175" t="s">
        <v>506</v>
      </c>
      <c r="D387" s="175" t="s">
        <v>134</v>
      </c>
      <c r="E387" s="176" t="s">
        <v>539</v>
      </c>
      <c r="F387" s="177" t="s">
        <v>781</v>
      </c>
      <c r="G387" s="178" t="s">
        <v>176</v>
      </c>
      <c r="H387" s="179">
        <v>32.5</v>
      </c>
      <c r="I387" s="180"/>
      <c r="J387" s="181">
        <f>ROUND(I387*H387,2)</f>
        <v>0</v>
      </c>
      <c r="K387" s="177" t="s">
        <v>138</v>
      </c>
      <c r="L387" s="41"/>
      <c r="M387" s="182" t="s">
        <v>19</v>
      </c>
      <c r="N387" s="183" t="s">
        <v>45</v>
      </c>
      <c r="O387" s="66"/>
      <c r="P387" s="184">
        <f>O387*H387</f>
        <v>0</v>
      </c>
      <c r="Q387" s="184">
        <v>1.2950000000000001E-6</v>
      </c>
      <c r="R387" s="184">
        <f>Q387*H387</f>
        <v>4.20875E-5</v>
      </c>
      <c r="S387" s="184">
        <v>0</v>
      </c>
      <c r="T387" s="185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186" t="s">
        <v>139</v>
      </c>
      <c r="AT387" s="186" t="s">
        <v>134</v>
      </c>
      <c r="AU387" s="186" t="s">
        <v>84</v>
      </c>
      <c r="AY387" s="19" t="s">
        <v>132</v>
      </c>
      <c r="BE387" s="187">
        <f>IF(N387="základní",J387,0)</f>
        <v>0</v>
      </c>
      <c r="BF387" s="187">
        <f>IF(N387="snížená",J387,0)</f>
        <v>0</v>
      </c>
      <c r="BG387" s="187">
        <f>IF(N387="zákl. přenesená",J387,0)</f>
        <v>0</v>
      </c>
      <c r="BH387" s="187">
        <f>IF(N387="sníž. přenesená",J387,0)</f>
        <v>0</v>
      </c>
      <c r="BI387" s="187">
        <f>IF(N387="nulová",J387,0)</f>
        <v>0</v>
      </c>
      <c r="BJ387" s="19" t="s">
        <v>82</v>
      </c>
      <c r="BK387" s="187">
        <f>ROUND(I387*H387,2)</f>
        <v>0</v>
      </c>
      <c r="BL387" s="19" t="s">
        <v>139</v>
      </c>
      <c r="BM387" s="186" t="s">
        <v>782</v>
      </c>
    </row>
    <row r="388" spans="1:65" s="2" customFormat="1" ht="19.5">
      <c r="A388" s="36"/>
      <c r="B388" s="37"/>
      <c r="C388" s="38"/>
      <c r="D388" s="188" t="s">
        <v>141</v>
      </c>
      <c r="E388" s="38"/>
      <c r="F388" s="189" t="s">
        <v>540</v>
      </c>
      <c r="G388" s="38"/>
      <c r="H388" s="38"/>
      <c r="I388" s="190"/>
      <c r="J388" s="38"/>
      <c r="K388" s="38"/>
      <c r="L388" s="41"/>
      <c r="M388" s="191"/>
      <c r="N388" s="192"/>
      <c r="O388" s="66"/>
      <c r="P388" s="66"/>
      <c r="Q388" s="66"/>
      <c r="R388" s="66"/>
      <c r="S388" s="66"/>
      <c r="T388" s="67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T388" s="19" t="s">
        <v>141</v>
      </c>
      <c r="AU388" s="19" t="s">
        <v>84</v>
      </c>
    </row>
    <row r="389" spans="1:65" s="14" customFormat="1" ht="11.25">
      <c r="B389" s="203"/>
      <c r="C389" s="204"/>
      <c r="D389" s="188" t="s">
        <v>142</v>
      </c>
      <c r="E389" s="205" t="s">
        <v>19</v>
      </c>
      <c r="F389" s="206" t="s">
        <v>773</v>
      </c>
      <c r="G389" s="204"/>
      <c r="H389" s="207">
        <v>0.4</v>
      </c>
      <c r="I389" s="208"/>
      <c r="J389" s="204"/>
      <c r="K389" s="204"/>
      <c r="L389" s="209"/>
      <c r="M389" s="210"/>
      <c r="N389" s="211"/>
      <c r="O389" s="211"/>
      <c r="P389" s="211"/>
      <c r="Q389" s="211"/>
      <c r="R389" s="211"/>
      <c r="S389" s="211"/>
      <c r="T389" s="212"/>
      <c r="AT389" s="213" t="s">
        <v>142</v>
      </c>
      <c r="AU389" s="213" t="s">
        <v>84</v>
      </c>
      <c r="AV389" s="14" t="s">
        <v>84</v>
      </c>
      <c r="AW389" s="14" t="s">
        <v>35</v>
      </c>
      <c r="AX389" s="14" t="s">
        <v>74</v>
      </c>
      <c r="AY389" s="213" t="s">
        <v>132</v>
      </c>
    </row>
    <row r="390" spans="1:65" s="14" customFormat="1" ht="11.25">
      <c r="B390" s="203"/>
      <c r="C390" s="204"/>
      <c r="D390" s="188" t="s">
        <v>142</v>
      </c>
      <c r="E390" s="205" t="s">
        <v>19</v>
      </c>
      <c r="F390" s="206" t="s">
        <v>774</v>
      </c>
      <c r="G390" s="204"/>
      <c r="H390" s="207">
        <v>32.1</v>
      </c>
      <c r="I390" s="208"/>
      <c r="J390" s="204"/>
      <c r="K390" s="204"/>
      <c r="L390" s="209"/>
      <c r="M390" s="210"/>
      <c r="N390" s="211"/>
      <c r="O390" s="211"/>
      <c r="P390" s="211"/>
      <c r="Q390" s="211"/>
      <c r="R390" s="211"/>
      <c r="S390" s="211"/>
      <c r="T390" s="212"/>
      <c r="AT390" s="213" t="s">
        <v>142</v>
      </c>
      <c r="AU390" s="213" t="s">
        <v>84</v>
      </c>
      <c r="AV390" s="14" t="s">
        <v>84</v>
      </c>
      <c r="AW390" s="14" t="s">
        <v>35</v>
      </c>
      <c r="AX390" s="14" t="s">
        <v>74</v>
      </c>
      <c r="AY390" s="213" t="s">
        <v>132</v>
      </c>
    </row>
    <row r="391" spans="1:65" s="15" customFormat="1" ht="11.25">
      <c r="B391" s="214"/>
      <c r="C391" s="215"/>
      <c r="D391" s="188" t="s">
        <v>142</v>
      </c>
      <c r="E391" s="216" t="s">
        <v>19</v>
      </c>
      <c r="F391" s="217" t="s">
        <v>147</v>
      </c>
      <c r="G391" s="215"/>
      <c r="H391" s="218">
        <v>32.5</v>
      </c>
      <c r="I391" s="219"/>
      <c r="J391" s="215"/>
      <c r="K391" s="215"/>
      <c r="L391" s="220"/>
      <c r="M391" s="221"/>
      <c r="N391" s="222"/>
      <c r="O391" s="222"/>
      <c r="P391" s="222"/>
      <c r="Q391" s="222"/>
      <c r="R391" s="222"/>
      <c r="S391" s="222"/>
      <c r="T391" s="223"/>
      <c r="AT391" s="224" t="s">
        <v>142</v>
      </c>
      <c r="AU391" s="224" t="s">
        <v>84</v>
      </c>
      <c r="AV391" s="15" t="s">
        <v>139</v>
      </c>
      <c r="AW391" s="15" t="s">
        <v>35</v>
      </c>
      <c r="AX391" s="15" t="s">
        <v>82</v>
      </c>
      <c r="AY391" s="224" t="s">
        <v>132</v>
      </c>
    </row>
    <row r="392" spans="1:65" s="2" customFormat="1" ht="21.75" customHeight="1">
      <c r="A392" s="36"/>
      <c r="B392" s="37"/>
      <c r="C392" s="175" t="s">
        <v>513</v>
      </c>
      <c r="D392" s="175" t="s">
        <v>134</v>
      </c>
      <c r="E392" s="176" t="s">
        <v>543</v>
      </c>
      <c r="F392" s="177" t="s">
        <v>783</v>
      </c>
      <c r="G392" s="178" t="s">
        <v>176</v>
      </c>
      <c r="H392" s="179">
        <v>72</v>
      </c>
      <c r="I392" s="180"/>
      <c r="J392" s="181">
        <f>ROUND(I392*H392,2)</f>
        <v>0</v>
      </c>
      <c r="K392" s="177" t="s">
        <v>138</v>
      </c>
      <c r="L392" s="41"/>
      <c r="M392" s="182" t="s">
        <v>19</v>
      </c>
      <c r="N392" s="183" t="s">
        <v>45</v>
      </c>
      <c r="O392" s="66"/>
      <c r="P392" s="184">
        <f>O392*H392</f>
        <v>0</v>
      </c>
      <c r="Q392" s="184">
        <v>1.6449999999999999E-6</v>
      </c>
      <c r="R392" s="184">
        <f>Q392*H392</f>
        <v>1.1844E-4</v>
      </c>
      <c r="S392" s="184">
        <v>0</v>
      </c>
      <c r="T392" s="185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186" t="s">
        <v>139</v>
      </c>
      <c r="AT392" s="186" t="s">
        <v>134</v>
      </c>
      <c r="AU392" s="186" t="s">
        <v>84</v>
      </c>
      <c r="AY392" s="19" t="s">
        <v>132</v>
      </c>
      <c r="BE392" s="187">
        <f>IF(N392="základní",J392,0)</f>
        <v>0</v>
      </c>
      <c r="BF392" s="187">
        <f>IF(N392="snížená",J392,0)</f>
        <v>0</v>
      </c>
      <c r="BG392" s="187">
        <f>IF(N392="zákl. přenesená",J392,0)</f>
        <v>0</v>
      </c>
      <c r="BH392" s="187">
        <f>IF(N392="sníž. přenesená",J392,0)</f>
        <v>0</v>
      </c>
      <c r="BI392" s="187">
        <f>IF(N392="nulová",J392,0)</f>
        <v>0</v>
      </c>
      <c r="BJ392" s="19" t="s">
        <v>82</v>
      </c>
      <c r="BK392" s="187">
        <f>ROUND(I392*H392,2)</f>
        <v>0</v>
      </c>
      <c r="BL392" s="19" t="s">
        <v>139</v>
      </c>
      <c r="BM392" s="186" t="s">
        <v>784</v>
      </c>
    </row>
    <row r="393" spans="1:65" s="2" customFormat="1" ht="19.5">
      <c r="A393" s="36"/>
      <c r="B393" s="37"/>
      <c r="C393" s="38"/>
      <c r="D393" s="188" t="s">
        <v>141</v>
      </c>
      <c r="E393" s="38"/>
      <c r="F393" s="189" t="s">
        <v>544</v>
      </c>
      <c r="G393" s="38"/>
      <c r="H393" s="38"/>
      <c r="I393" s="190"/>
      <c r="J393" s="38"/>
      <c r="K393" s="38"/>
      <c r="L393" s="41"/>
      <c r="M393" s="191"/>
      <c r="N393" s="192"/>
      <c r="O393" s="66"/>
      <c r="P393" s="66"/>
      <c r="Q393" s="66"/>
      <c r="R393" s="66"/>
      <c r="S393" s="66"/>
      <c r="T393" s="67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T393" s="19" t="s">
        <v>141</v>
      </c>
      <c r="AU393" s="19" t="s">
        <v>84</v>
      </c>
    </row>
    <row r="394" spans="1:65" s="14" customFormat="1" ht="11.25">
      <c r="B394" s="203"/>
      <c r="C394" s="204"/>
      <c r="D394" s="188" t="s">
        <v>142</v>
      </c>
      <c r="E394" s="205" t="s">
        <v>19</v>
      </c>
      <c r="F394" s="206" t="s">
        <v>774</v>
      </c>
      <c r="G394" s="204"/>
      <c r="H394" s="207">
        <v>32.1</v>
      </c>
      <c r="I394" s="208"/>
      <c r="J394" s="204"/>
      <c r="K394" s="204"/>
      <c r="L394" s="209"/>
      <c r="M394" s="210"/>
      <c r="N394" s="211"/>
      <c r="O394" s="211"/>
      <c r="P394" s="211"/>
      <c r="Q394" s="211"/>
      <c r="R394" s="211"/>
      <c r="S394" s="211"/>
      <c r="T394" s="212"/>
      <c r="AT394" s="213" t="s">
        <v>142</v>
      </c>
      <c r="AU394" s="213" t="s">
        <v>84</v>
      </c>
      <c r="AV394" s="14" t="s">
        <v>84</v>
      </c>
      <c r="AW394" s="14" t="s">
        <v>35</v>
      </c>
      <c r="AX394" s="14" t="s">
        <v>74</v>
      </c>
      <c r="AY394" s="213" t="s">
        <v>132</v>
      </c>
    </row>
    <row r="395" spans="1:65" s="14" customFormat="1" ht="11.25">
      <c r="B395" s="203"/>
      <c r="C395" s="204"/>
      <c r="D395" s="188" t="s">
        <v>142</v>
      </c>
      <c r="E395" s="205" t="s">
        <v>19</v>
      </c>
      <c r="F395" s="206" t="s">
        <v>785</v>
      </c>
      <c r="G395" s="204"/>
      <c r="H395" s="207">
        <v>39.9</v>
      </c>
      <c r="I395" s="208"/>
      <c r="J395" s="204"/>
      <c r="K395" s="204"/>
      <c r="L395" s="209"/>
      <c r="M395" s="210"/>
      <c r="N395" s="211"/>
      <c r="O395" s="211"/>
      <c r="P395" s="211"/>
      <c r="Q395" s="211"/>
      <c r="R395" s="211"/>
      <c r="S395" s="211"/>
      <c r="T395" s="212"/>
      <c r="AT395" s="213" t="s">
        <v>142</v>
      </c>
      <c r="AU395" s="213" t="s">
        <v>84</v>
      </c>
      <c r="AV395" s="14" t="s">
        <v>84</v>
      </c>
      <c r="AW395" s="14" t="s">
        <v>35</v>
      </c>
      <c r="AX395" s="14" t="s">
        <v>74</v>
      </c>
      <c r="AY395" s="213" t="s">
        <v>132</v>
      </c>
    </row>
    <row r="396" spans="1:65" s="15" customFormat="1" ht="11.25">
      <c r="B396" s="214"/>
      <c r="C396" s="215"/>
      <c r="D396" s="188" t="s">
        <v>142</v>
      </c>
      <c r="E396" s="216" t="s">
        <v>19</v>
      </c>
      <c r="F396" s="217" t="s">
        <v>147</v>
      </c>
      <c r="G396" s="215"/>
      <c r="H396" s="218">
        <v>72</v>
      </c>
      <c r="I396" s="219"/>
      <c r="J396" s="215"/>
      <c r="K396" s="215"/>
      <c r="L396" s="220"/>
      <c r="M396" s="221"/>
      <c r="N396" s="222"/>
      <c r="O396" s="222"/>
      <c r="P396" s="222"/>
      <c r="Q396" s="222"/>
      <c r="R396" s="222"/>
      <c r="S396" s="222"/>
      <c r="T396" s="223"/>
      <c r="AT396" s="224" t="s">
        <v>142</v>
      </c>
      <c r="AU396" s="224" t="s">
        <v>84</v>
      </c>
      <c r="AV396" s="15" t="s">
        <v>139</v>
      </c>
      <c r="AW396" s="15" t="s">
        <v>35</v>
      </c>
      <c r="AX396" s="15" t="s">
        <v>82</v>
      </c>
      <c r="AY396" s="224" t="s">
        <v>132</v>
      </c>
    </row>
    <row r="397" spans="1:65" s="2" customFormat="1" ht="24.2" customHeight="1">
      <c r="A397" s="36"/>
      <c r="B397" s="37"/>
      <c r="C397" s="175" t="s">
        <v>518</v>
      </c>
      <c r="D397" s="175" t="s">
        <v>134</v>
      </c>
      <c r="E397" s="176" t="s">
        <v>547</v>
      </c>
      <c r="F397" s="177" t="s">
        <v>786</v>
      </c>
      <c r="G397" s="178" t="s">
        <v>176</v>
      </c>
      <c r="H397" s="179">
        <v>6.3</v>
      </c>
      <c r="I397" s="180"/>
      <c r="J397" s="181">
        <f>ROUND(I397*H397,2)</f>
        <v>0</v>
      </c>
      <c r="K397" s="177" t="s">
        <v>138</v>
      </c>
      <c r="L397" s="41"/>
      <c r="M397" s="182" t="s">
        <v>19</v>
      </c>
      <c r="N397" s="183" t="s">
        <v>45</v>
      </c>
      <c r="O397" s="66"/>
      <c r="P397" s="184">
        <f>O397*H397</f>
        <v>0</v>
      </c>
      <c r="Q397" s="184">
        <v>0.29220869999999999</v>
      </c>
      <c r="R397" s="184">
        <f>Q397*H397</f>
        <v>1.8409148099999999</v>
      </c>
      <c r="S397" s="184">
        <v>0</v>
      </c>
      <c r="T397" s="185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186" t="s">
        <v>139</v>
      </c>
      <c r="AT397" s="186" t="s">
        <v>134</v>
      </c>
      <c r="AU397" s="186" t="s">
        <v>84</v>
      </c>
      <c r="AY397" s="19" t="s">
        <v>132</v>
      </c>
      <c r="BE397" s="187">
        <f>IF(N397="základní",J397,0)</f>
        <v>0</v>
      </c>
      <c r="BF397" s="187">
        <f>IF(N397="snížená",J397,0)</f>
        <v>0</v>
      </c>
      <c r="BG397" s="187">
        <f>IF(N397="zákl. přenesená",J397,0)</f>
        <v>0</v>
      </c>
      <c r="BH397" s="187">
        <f>IF(N397="sníž. přenesená",J397,0)</f>
        <v>0</v>
      </c>
      <c r="BI397" s="187">
        <f>IF(N397="nulová",J397,0)</f>
        <v>0</v>
      </c>
      <c r="BJ397" s="19" t="s">
        <v>82</v>
      </c>
      <c r="BK397" s="187">
        <f>ROUND(I397*H397,2)</f>
        <v>0</v>
      </c>
      <c r="BL397" s="19" t="s">
        <v>139</v>
      </c>
      <c r="BM397" s="186" t="s">
        <v>787</v>
      </c>
    </row>
    <row r="398" spans="1:65" s="2" customFormat="1" ht="19.5">
      <c r="A398" s="36"/>
      <c r="B398" s="37"/>
      <c r="C398" s="38"/>
      <c r="D398" s="188" t="s">
        <v>141</v>
      </c>
      <c r="E398" s="38"/>
      <c r="F398" s="189" t="s">
        <v>548</v>
      </c>
      <c r="G398" s="38"/>
      <c r="H398" s="38"/>
      <c r="I398" s="190"/>
      <c r="J398" s="38"/>
      <c r="K398" s="38"/>
      <c r="L398" s="41"/>
      <c r="M398" s="191"/>
      <c r="N398" s="192"/>
      <c r="O398" s="66"/>
      <c r="P398" s="66"/>
      <c r="Q398" s="66"/>
      <c r="R398" s="66"/>
      <c r="S398" s="66"/>
      <c r="T398" s="67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T398" s="19" t="s">
        <v>141</v>
      </c>
      <c r="AU398" s="19" t="s">
        <v>84</v>
      </c>
    </row>
    <row r="399" spans="1:65" s="14" customFormat="1" ht="11.25">
      <c r="B399" s="203"/>
      <c r="C399" s="204"/>
      <c r="D399" s="188" t="s">
        <v>142</v>
      </c>
      <c r="E399" s="205" t="s">
        <v>19</v>
      </c>
      <c r="F399" s="206" t="s">
        <v>788</v>
      </c>
      <c r="G399" s="204"/>
      <c r="H399" s="207">
        <v>6.3</v>
      </c>
      <c r="I399" s="208"/>
      <c r="J399" s="204"/>
      <c r="K399" s="204"/>
      <c r="L399" s="209"/>
      <c r="M399" s="210"/>
      <c r="N399" s="211"/>
      <c r="O399" s="211"/>
      <c r="P399" s="211"/>
      <c r="Q399" s="211"/>
      <c r="R399" s="211"/>
      <c r="S399" s="211"/>
      <c r="T399" s="212"/>
      <c r="AT399" s="213" t="s">
        <v>142</v>
      </c>
      <c r="AU399" s="213" t="s">
        <v>84</v>
      </c>
      <c r="AV399" s="14" t="s">
        <v>84</v>
      </c>
      <c r="AW399" s="14" t="s">
        <v>35</v>
      </c>
      <c r="AX399" s="14" t="s">
        <v>74</v>
      </c>
      <c r="AY399" s="213" t="s">
        <v>132</v>
      </c>
    </row>
    <row r="400" spans="1:65" s="15" customFormat="1" ht="11.25">
      <c r="B400" s="214"/>
      <c r="C400" s="215"/>
      <c r="D400" s="188" t="s">
        <v>142</v>
      </c>
      <c r="E400" s="216" t="s">
        <v>19</v>
      </c>
      <c r="F400" s="217" t="s">
        <v>147</v>
      </c>
      <c r="G400" s="215"/>
      <c r="H400" s="218">
        <v>6.3</v>
      </c>
      <c r="I400" s="219"/>
      <c r="J400" s="215"/>
      <c r="K400" s="215"/>
      <c r="L400" s="220"/>
      <c r="M400" s="221"/>
      <c r="N400" s="222"/>
      <c r="O400" s="222"/>
      <c r="P400" s="222"/>
      <c r="Q400" s="222"/>
      <c r="R400" s="222"/>
      <c r="S400" s="222"/>
      <c r="T400" s="223"/>
      <c r="AT400" s="224" t="s">
        <v>142</v>
      </c>
      <c r="AU400" s="224" t="s">
        <v>84</v>
      </c>
      <c r="AV400" s="15" t="s">
        <v>139</v>
      </c>
      <c r="AW400" s="15" t="s">
        <v>35</v>
      </c>
      <c r="AX400" s="15" t="s">
        <v>82</v>
      </c>
      <c r="AY400" s="224" t="s">
        <v>132</v>
      </c>
    </row>
    <row r="401" spans="1:65" s="2" customFormat="1" ht="24.2" customHeight="1">
      <c r="A401" s="36"/>
      <c r="B401" s="37"/>
      <c r="C401" s="236" t="s">
        <v>528</v>
      </c>
      <c r="D401" s="236" t="s">
        <v>280</v>
      </c>
      <c r="E401" s="237" t="s">
        <v>552</v>
      </c>
      <c r="F401" s="238" t="s">
        <v>553</v>
      </c>
      <c r="G401" s="239" t="s">
        <v>316</v>
      </c>
      <c r="H401" s="240">
        <v>6</v>
      </c>
      <c r="I401" s="241"/>
      <c r="J401" s="242">
        <f>ROUND(I401*H401,2)</f>
        <v>0</v>
      </c>
      <c r="K401" s="238" t="s">
        <v>19</v>
      </c>
      <c r="L401" s="243"/>
      <c r="M401" s="244" t="s">
        <v>19</v>
      </c>
      <c r="N401" s="245" t="s">
        <v>45</v>
      </c>
      <c r="O401" s="66"/>
      <c r="P401" s="184">
        <f>O401*H401</f>
        <v>0</v>
      </c>
      <c r="Q401" s="184">
        <v>2.7799999999999998E-2</v>
      </c>
      <c r="R401" s="184">
        <f>Q401*H401</f>
        <v>0.1668</v>
      </c>
      <c r="S401" s="184">
        <v>0</v>
      </c>
      <c r="T401" s="185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186" t="s">
        <v>198</v>
      </c>
      <c r="AT401" s="186" t="s">
        <v>280</v>
      </c>
      <c r="AU401" s="186" t="s">
        <v>84</v>
      </c>
      <c r="AY401" s="19" t="s">
        <v>132</v>
      </c>
      <c r="BE401" s="187">
        <f>IF(N401="základní",J401,0)</f>
        <v>0</v>
      </c>
      <c r="BF401" s="187">
        <f>IF(N401="snížená",J401,0)</f>
        <v>0</v>
      </c>
      <c r="BG401" s="187">
        <f>IF(N401="zákl. přenesená",J401,0)</f>
        <v>0</v>
      </c>
      <c r="BH401" s="187">
        <f>IF(N401="sníž. přenesená",J401,0)</f>
        <v>0</v>
      </c>
      <c r="BI401" s="187">
        <f>IF(N401="nulová",J401,0)</f>
        <v>0</v>
      </c>
      <c r="BJ401" s="19" t="s">
        <v>82</v>
      </c>
      <c r="BK401" s="187">
        <f>ROUND(I401*H401,2)</f>
        <v>0</v>
      </c>
      <c r="BL401" s="19" t="s">
        <v>139</v>
      </c>
      <c r="BM401" s="186" t="s">
        <v>789</v>
      </c>
    </row>
    <row r="402" spans="1:65" s="2" customFormat="1" ht="11.25">
      <c r="A402" s="36"/>
      <c r="B402" s="37"/>
      <c r="C402" s="38"/>
      <c r="D402" s="188" t="s">
        <v>141</v>
      </c>
      <c r="E402" s="38"/>
      <c r="F402" s="189" t="s">
        <v>553</v>
      </c>
      <c r="G402" s="38"/>
      <c r="H402" s="38"/>
      <c r="I402" s="190"/>
      <c r="J402" s="38"/>
      <c r="K402" s="38"/>
      <c r="L402" s="41"/>
      <c r="M402" s="191"/>
      <c r="N402" s="192"/>
      <c r="O402" s="66"/>
      <c r="P402" s="66"/>
      <c r="Q402" s="66"/>
      <c r="R402" s="66"/>
      <c r="S402" s="66"/>
      <c r="T402" s="67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T402" s="19" t="s">
        <v>141</v>
      </c>
      <c r="AU402" s="19" t="s">
        <v>84</v>
      </c>
    </row>
    <row r="403" spans="1:65" s="2" customFormat="1" ht="24.2" customHeight="1">
      <c r="A403" s="36"/>
      <c r="B403" s="37"/>
      <c r="C403" s="236" t="s">
        <v>534</v>
      </c>
      <c r="D403" s="236" t="s">
        <v>280</v>
      </c>
      <c r="E403" s="237" t="s">
        <v>556</v>
      </c>
      <c r="F403" s="238" t="s">
        <v>557</v>
      </c>
      <c r="G403" s="239" t="s">
        <v>316</v>
      </c>
      <c r="H403" s="240">
        <v>1</v>
      </c>
      <c r="I403" s="241"/>
      <c r="J403" s="242">
        <f>ROUND(I403*H403,2)</f>
        <v>0</v>
      </c>
      <c r="K403" s="238" t="s">
        <v>19</v>
      </c>
      <c r="L403" s="243"/>
      <c r="M403" s="244" t="s">
        <v>19</v>
      </c>
      <c r="N403" s="245" t="s">
        <v>45</v>
      </c>
      <c r="O403" s="66"/>
      <c r="P403" s="184">
        <f>O403*H403</f>
        <v>0</v>
      </c>
      <c r="Q403" s="184">
        <v>3.5700000000000003E-2</v>
      </c>
      <c r="R403" s="184">
        <f>Q403*H403</f>
        <v>3.5700000000000003E-2</v>
      </c>
      <c r="S403" s="184">
        <v>0</v>
      </c>
      <c r="T403" s="185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86" t="s">
        <v>198</v>
      </c>
      <c r="AT403" s="186" t="s">
        <v>280</v>
      </c>
      <c r="AU403" s="186" t="s">
        <v>84</v>
      </c>
      <c r="AY403" s="19" t="s">
        <v>132</v>
      </c>
      <c r="BE403" s="187">
        <f>IF(N403="základní",J403,0)</f>
        <v>0</v>
      </c>
      <c r="BF403" s="187">
        <f>IF(N403="snížená",J403,0)</f>
        <v>0</v>
      </c>
      <c r="BG403" s="187">
        <f>IF(N403="zákl. přenesená",J403,0)</f>
        <v>0</v>
      </c>
      <c r="BH403" s="187">
        <f>IF(N403="sníž. přenesená",J403,0)</f>
        <v>0</v>
      </c>
      <c r="BI403" s="187">
        <f>IF(N403="nulová",J403,0)</f>
        <v>0</v>
      </c>
      <c r="BJ403" s="19" t="s">
        <v>82</v>
      </c>
      <c r="BK403" s="187">
        <f>ROUND(I403*H403,2)</f>
        <v>0</v>
      </c>
      <c r="BL403" s="19" t="s">
        <v>139</v>
      </c>
      <c r="BM403" s="186" t="s">
        <v>790</v>
      </c>
    </row>
    <row r="404" spans="1:65" s="2" customFormat="1" ht="11.25">
      <c r="A404" s="36"/>
      <c r="B404" s="37"/>
      <c r="C404" s="38"/>
      <c r="D404" s="188" t="s">
        <v>141</v>
      </c>
      <c r="E404" s="38"/>
      <c r="F404" s="189" t="s">
        <v>557</v>
      </c>
      <c r="G404" s="38"/>
      <c r="H404" s="38"/>
      <c r="I404" s="190"/>
      <c r="J404" s="38"/>
      <c r="K404" s="38"/>
      <c r="L404" s="41"/>
      <c r="M404" s="191"/>
      <c r="N404" s="192"/>
      <c r="O404" s="66"/>
      <c r="P404" s="66"/>
      <c r="Q404" s="66"/>
      <c r="R404" s="66"/>
      <c r="S404" s="66"/>
      <c r="T404" s="67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T404" s="19" t="s">
        <v>141</v>
      </c>
      <c r="AU404" s="19" t="s">
        <v>84</v>
      </c>
    </row>
    <row r="405" spans="1:65" s="2" customFormat="1" ht="16.5" customHeight="1">
      <c r="A405" s="36"/>
      <c r="B405" s="37"/>
      <c r="C405" s="236" t="s">
        <v>538</v>
      </c>
      <c r="D405" s="236" t="s">
        <v>280</v>
      </c>
      <c r="E405" s="237" t="s">
        <v>560</v>
      </c>
      <c r="F405" s="238" t="s">
        <v>561</v>
      </c>
      <c r="G405" s="239" t="s">
        <v>316</v>
      </c>
      <c r="H405" s="240">
        <v>1</v>
      </c>
      <c r="I405" s="241"/>
      <c r="J405" s="242">
        <f>ROUND(I405*H405,2)</f>
        <v>0</v>
      </c>
      <c r="K405" s="238" t="s">
        <v>19</v>
      </c>
      <c r="L405" s="243"/>
      <c r="M405" s="244" t="s">
        <v>19</v>
      </c>
      <c r="N405" s="245" t="s">
        <v>45</v>
      </c>
      <c r="O405" s="66"/>
      <c r="P405" s="184">
        <f>O405*H405</f>
        <v>0</v>
      </c>
      <c r="Q405" s="184">
        <v>2.8999999999999998E-3</v>
      </c>
      <c r="R405" s="184">
        <f>Q405*H405</f>
        <v>2.8999999999999998E-3</v>
      </c>
      <c r="S405" s="184">
        <v>0</v>
      </c>
      <c r="T405" s="185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86" t="s">
        <v>198</v>
      </c>
      <c r="AT405" s="186" t="s">
        <v>280</v>
      </c>
      <c r="AU405" s="186" t="s">
        <v>84</v>
      </c>
      <c r="AY405" s="19" t="s">
        <v>132</v>
      </c>
      <c r="BE405" s="187">
        <f>IF(N405="základní",J405,0)</f>
        <v>0</v>
      </c>
      <c r="BF405" s="187">
        <f>IF(N405="snížená",J405,0)</f>
        <v>0</v>
      </c>
      <c r="BG405" s="187">
        <f>IF(N405="zákl. přenesená",J405,0)</f>
        <v>0</v>
      </c>
      <c r="BH405" s="187">
        <f>IF(N405="sníž. přenesená",J405,0)</f>
        <v>0</v>
      </c>
      <c r="BI405" s="187">
        <f>IF(N405="nulová",J405,0)</f>
        <v>0</v>
      </c>
      <c r="BJ405" s="19" t="s">
        <v>82</v>
      </c>
      <c r="BK405" s="187">
        <f>ROUND(I405*H405,2)</f>
        <v>0</v>
      </c>
      <c r="BL405" s="19" t="s">
        <v>139</v>
      </c>
      <c r="BM405" s="186" t="s">
        <v>791</v>
      </c>
    </row>
    <row r="406" spans="1:65" s="2" customFormat="1" ht="11.25">
      <c r="A406" s="36"/>
      <c r="B406" s="37"/>
      <c r="C406" s="38"/>
      <c r="D406" s="188" t="s">
        <v>141</v>
      </c>
      <c r="E406" s="38"/>
      <c r="F406" s="189" t="s">
        <v>561</v>
      </c>
      <c r="G406" s="38"/>
      <c r="H406" s="38"/>
      <c r="I406" s="190"/>
      <c r="J406" s="38"/>
      <c r="K406" s="38"/>
      <c r="L406" s="41"/>
      <c r="M406" s="191"/>
      <c r="N406" s="192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9" t="s">
        <v>141</v>
      </c>
      <c r="AU406" s="19" t="s">
        <v>84</v>
      </c>
    </row>
    <row r="407" spans="1:65" s="2" customFormat="1" ht="24.2" customHeight="1">
      <c r="A407" s="36"/>
      <c r="B407" s="37"/>
      <c r="C407" s="236" t="s">
        <v>542</v>
      </c>
      <c r="D407" s="236" t="s">
        <v>280</v>
      </c>
      <c r="E407" s="237" t="s">
        <v>564</v>
      </c>
      <c r="F407" s="238" t="s">
        <v>565</v>
      </c>
      <c r="G407" s="239" t="s">
        <v>316</v>
      </c>
      <c r="H407" s="240">
        <v>13</v>
      </c>
      <c r="I407" s="241"/>
      <c r="J407" s="242">
        <f>ROUND(I407*H407,2)</f>
        <v>0</v>
      </c>
      <c r="K407" s="238" t="s">
        <v>19</v>
      </c>
      <c r="L407" s="243"/>
      <c r="M407" s="244" t="s">
        <v>19</v>
      </c>
      <c r="N407" s="245" t="s">
        <v>45</v>
      </c>
      <c r="O407" s="66"/>
      <c r="P407" s="184">
        <f>O407*H407</f>
        <v>0</v>
      </c>
      <c r="Q407" s="184">
        <v>7.7999999999999996E-3</v>
      </c>
      <c r="R407" s="184">
        <f>Q407*H407</f>
        <v>0.10139999999999999</v>
      </c>
      <c r="S407" s="184">
        <v>0</v>
      </c>
      <c r="T407" s="185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186" t="s">
        <v>198</v>
      </c>
      <c r="AT407" s="186" t="s">
        <v>280</v>
      </c>
      <c r="AU407" s="186" t="s">
        <v>84</v>
      </c>
      <c r="AY407" s="19" t="s">
        <v>132</v>
      </c>
      <c r="BE407" s="187">
        <f>IF(N407="základní",J407,0)</f>
        <v>0</v>
      </c>
      <c r="BF407" s="187">
        <f>IF(N407="snížená",J407,0)</f>
        <v>0</v>
      </c>
      <c r="BG407" s="187">
        <f>IF(N407="zákl. přenesená",J407,0)</f>
        <v>0</v>
      </c>
      <c r="BH407" s="187">
        <f>IF(N407="sníž. přenesená",J407,0)</f>
        <v>0</v>
      </c>
      <c r="BI407" s="187">
        <f>IF(N407="nulová",J407,0)</f>
        <v>0</v>
      </c>
      <c r="BJ407" s="19" t="s">
        <v>82</v>
      </c>
      <c r="BK407" s="187">
        <f>ROUND(I407*H407,2)</f>
        <v>0</v>
      </c>
      <c r="BL407" s="19" t="s">
        <v>139</v>
      </c>
      <c r="BM407" s="186" t="s">
        <v>792</v>
      </c>
    </row>
    <row r="408" spans="1:65" s="2" customFormat="1" ht="11.25">
      <c r="A408" s="36"/>
      <c r="B408" s="37"/>
      <c r="C408" s="38"/>
      <c r="D408" s="188" t="s">
        <v>141</v>
      </c>
      <c r="E408" s="38"/>
      <c r="F408" s="189" t="s">
        <v>565</v>
      </c>
      <c r="G408" s="38"/>
      <c r="H408" s="38"/>
      <c r="I408" s="190"/>
      <c r="J408" s="38"/>
      <c r="K408" s="38"/>
      <c r="L408" s="41"/>
      <c r="M408" s="191"/>
      <c r="N408" s="192"/>
      <c r="O408" s="66"/>
      <c r="P408" s="66"/>
      <c r="Q408" s="66"/>
      <c r="R408" s="66"/>
      <c r="S408" s="66"/>
      <c r="T408" s="67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T408" s="19" t="s">
        <v>141</v>
      </c>
      <c r="AU408" s="19" t="s">
        <v>84</v>
      </c>
    </row>
    <row r="409" spans="1:65" s="12" customFormat="1" ht="22.9" customHeight="1">
      <c r="B409" s="159"/>
      <c r="C409" s="160"/>
      <c r="D409" s="161" t="s">
        <v>73</v>
      </c>
      <c r="E409" s="173" t="s">
        <v>572</v>
      </c>
      <c r="F409" s="173" t="s">
        <v>573</v>
      </c>
      <c r="G409" s="160"/>
      <c r="H409" s="160"/>
      <c r="I409" s="163"/>
      <c r="J409" s="174">
        <f>BK409</f>
        <v>0</v>
      </c>
      <c r="K409" s="160"/>
      <c r="L409" s="165"/>
      <c r="M409" s="166"/>
      <c r="N409" s="167"/>
      <c r="O409" s="167"/>
      <c r="P409" s="168">
        <f>SUM(P410:P426)</f>
        <v>0</v>
      </c>
      <c r="Q409" s="167"/>
      <c r="R409" s="168">
        <f>SUM(R410:R426)</f>
        <v>0</v>
      </c>
      <c r="S409" s="167"/>
      <c r="T409" s="169">
        <f>SUM(T410:T426)</f>
        <v>0</v>
      </c>
      <c r="AR409" s="170" t="s">
        <v>82</v>
      </c>
      <c r="AT409" s="171" t="s">
        <v>73</v>
      </c>
      <c r="AU409" s="171" t="s">
        <v>82</v>
      </c>
      <c r="AY409" s="170" t="s">
        <v>132</v>
      </c>
      <c r="BK409" s="172">
        <f>SUM(BK410:BK426)</f>
        <v>0</v>
      </c>
    </row>
    <row r="410" spans="1:65" s="2" customFormat="1" ht="21.75" customHeight="1">
      <c r="A410" s="36"/>
      <c r="B410" s="37"/>
      <c r="C410" s="175" t="s">
        <v>546</v>
      </c>
      <c r="D410" s="175" t="s">
        <v>134</v>
      </c>
      <c r="E410" s="176" t="s">
        <v>584</v>
      </c>
      <c r="F410" s="177" t="s">
        <v>793</v>
      </c>
      <c r="G410" s="178" t="s">
        <v>264</v>
      </c>
      <c r="H410" s="179">
        <v>41.152999999999999</v>
      </c>
      <c r="I410" s="180"/>
      <c r="J410" s="181">
        <f>ROUND(I410*H410,2)</f>
        <v>0</v>
      </c>
      <c r="K410" s="177" t="s">
        <v>138</v>
      </c>
      <c r="L410" s="41"/>
      <c r="M410" s="182" t="s">
        <v>19</v>
      </c>
      <c r="N410" s="183" t="s">
        <v>45</v>
      </c>
      <c r="O410" s="66"/>
      <c r="P410" s="184">
        <f>O410*H410</f>
        <v>0</v>
      </c>
      <c r="Q410" s="184">
        <v>0</v>
      </c>
      <c r="R410" s="184">
        <f>Q410*H410</f>
        <v>0</v>
      </c>
      <c r="S410" s="184">
        <v>0</v>
      </c>
      <c r="T410" s="185">
        <f>S410*H410</f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R410" s="186" t="s">
        <v>139</v>
      </c>
      <c r="AT410" s="186" t="s">
        <v>134</v>
      </c>
      <c r="AU410" s="186" t="s">
        <v>84</v>
      </c>
      <c r="AY410" s="19" t="s">
        <v>132</v>
      </c>
      <c r="BE410" s="187">
        <f>IF(N410="základní",J410,0)</f>
        <v>0</v>
      </c>
      <c r="BF410" s="187">
        <f>IF(N410="snížená",J410,0)</f>
        <v>0</v>
      </c>
      <c r="BG410" s="187">
        <f>IF(N410="zákl. přenesená",J410,0)</f>
        <v>0</v>
      </c>
      <c r="BH410" s="187">
        <f>IF(N410="sníž. přenesená",J410,0)</f>
        <v>0</v>
      </c>
      <c r="BI410" s="187">
        <f>IF(N410="nulová",J410,0)</f>
        <v>0</v>
      </c>
      <c r="BJ410" s="19" t="s">
        <v>82</v>
      </c>
      <c r="BK410" s="187">
        <f>ROUND(I410*H410,2)</f>
        <v>0</v>
      </c>
      <c r="BL410" s="19" t="s">
        <v>139</v>
      </c>
      <c r="BM410" s="186" t="s">
        <v>794</v>
      </c>
    </row>
    <row r="411" spans="1:65" s="2" customFormat="1" ht="19.5">
      <c r="A411" s="36"/>
      <c r="B411" s="37"/>
      <c r="C411" s="38"/>
      <c r="D411" s="188" t="s">
        <v>141</v>
      </c>
      <c r="E411" s="38"/>
      <c r="F411" s="189" t="s">
        <v>585</v>
      </c>
      <c r="G411" s="38"/>
      <c r="H411" s="38"/>
      <c r="I411" s="190"/>
      <c r="J411" s="38"/>
      <c r="K411" s="38"/>
      <c r="L411" s="41"/>
      <c r="M411" s="191"/>
      <c r="N411" s="192"/>
      <c r="O411" s="66"/>
      <c r="P411" s="66"/>
      <c r="Q411" s="66"/>
      <c r="R411" s="66"/>
      <c r="S411" s="66"/>
      <c r="T411" s="67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T411" s="19" t="s">
        <v>141</v>
      </c>
      <c r="AU411" s="19" t="s">
        <v>84</v>
      </c>
    </row>
    <row r="412" spans="1:65" s="2" customFormat="1" ht="24.2" customHeight="1">
      <c r="A412" s="36"/>
      <c r="B412" s="37"/>
      <c r="C412" s="175" t="s">
        <v>551</v>
      </c>
      <c r="D412" s="175" t="s">
        <v>134</v>
      </c>
      <c r="E412" s="176" t="s">
        <v>591</v>
      </c>
      <c r="F412" s="177" t="s">
        <v>795</v>
      </c>
      <c r="G412" s="178" t="s">
        <v>264</v>
      </c>
      <c r="H412" s="179">
        <v>576.14200000000005</v>
      </c>
      <c r="I412" s="180"/>
      <c r="J412" s="181">
        <f>ROUND(I412*H412,2)</f>
        <v>0</v>
      </c>
      <c r="K412" s="177" t="s">
        <v>138</v>
      </c>
      <c r="L412" s="41"/>
      <c r="M412" s="182" t="s">
        <v>19</v>
      </c>
      <c r="N412" s="183" t="s">
        <v>45</v>
      </c>
      <c r="O412" s="66"/>
      <c r="P412" s="184">
        <f>O412*H412</f>
        <v>0</v>
      </c>
      <c r="Q412" s="184">
        <v>0</v>
      </c>
      <c r="R412" s="184">
        <f>Q412*H412</f>
        <v>0</v>
      </c>
      <c r="S412" s="184">
        <v>0</v>
      </c>
      <c r="T412" s="185">
        <f>S412*H412</f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R412" s="186" t="s">
        <v>139</v>
      </c>
      <c r="AT412" s="186" t="s">
        <v>134</v>
      </c>
      <c r="AU412" s="186" t="s">
        <v>84</v>
      </c>
      <c r="AY412" s="19" t="s">
        <v>132</v>
      </c>
      <c r="BE412" s="187">
        <f>IF(N412="základní",J412,0)</f>
        <v>0</v>
      </c>
      <c r="BF412" s="187">
        <f>IF(N412="snížená",J412,0)</f>
        <v>0</v>
      </c>
      <c r="BG412" s="187">
        <f>IF(N412="zákl. přenesená",J412,0)</f>
        <v>0</v>
      </c>
      <c r="BH412" s="187">
        <f>IF(N412="sníž. přenesená",J412,0)</f>
        <v>0</v>
      </c>
      <c r="BI412" s="187">
        <f>IF(N412="nulová",J412,0)</f>
        <v>0</v>
      </c>
      <c r="BJ412" s="19" t="s">
        <v>82</v>
      </c>
      <c r="BK412" s="187">
        <f>ROUND(I412*H412,2)</f>
        <v>0</v>
      </c>
      <c r="BL412" s="19" t="s">
        <v>139</v>
      </c>
      <c r="BM412" s="186" t="s">
        <v>796</v>
      </c>
    </row>
    <row r="413" spans="1:65" s="2" customFormat="1" ht="29.25">
      <c r="A413" s="36"/>
      <c r="B413" s="37"/>
      <c r="C413" s="38"/>
      <c r="D413" s="188" t="s">
        <v>141</v>
      </c>
      <c r="E413" s="38"/>
      <c r="F413" s="189" t="s">
        <v>592</v>
      </c>
      <c r="G413" s="38"/>
      <c r="H413" s="38"/>
      <c r="I413" s="190"/>
      <c r="J413" s="38"/>
      <c r="K413" s="38"/>
      <c r="L413" s="41"/>
      <c r="M413" s="191"/>
      <c r="N413" s="192"/>
      <c r="O413" s="66"/>
      <c r="P413" s="66"/>
      <c r="Q413" s="66"/>
      <c r="R413" s="66"/>
      <c r="S413" s="66"/>
      <c r="T413" s="67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T413" s="19" t="s">
        <v>141</v>
      </c>
      <c r="AU413" s="19" t="s">
        <v>84</v>
      </c>
    </row>
    <row r="414" spans="1:65" s="14" customFormat="1" ht="11.25">
      <c r="B414" s="203"/>
      <c r="C414" s="204"/>
      <c r="D414" s="188" t="s">
        <v>142</v>
      </c>
      <c r="E414" s="204"/>
      <c r="F414" s="206" t="s">
        <v>797</v>
      </c>
      <c r="G414" s="204"/>
      <c r="H414" s="207">
        <v>576.14200000000005</v>
      </c>
      <c r="I414" s="208"/>
      <c r="J414" s="204"/>
      <c r="K414" s="204"/>
      <c r="L414" s="209"/>
      <c r="M414" s="210"/>
      <c r="N414" s="211"/>
      <c r="O414" s="211"/>
      <c r="P414" s="211"/>
      <c r="Q414" s="211"/>
      <c r="R414" s="211"/>
      <c r="S414" s="211"/>
      <c r="T414" s="212"/>
      <c r="AT414" s="213" t="s">
        <v>142</v>
      </c>
      <c r="AU414" s="213" t="s">
        <v>84</v>
      </c>
      <c r="AV414" s="14" t="s">
        <v>84</v>
      </c>
      <c r="AW414" s="14" t="s">
        <v>4</v>
      </c>
      <c r="AX414" s="14" t="s">
        <v>82</v>
      </c>
      <c r="AY414" s="213" t="s">
        <v>132</v>
      </c>
    </row>
    <row r="415" spans="1:65" s="2" customFormat="1" ht="33" customHeight="1">
      <c r="A415" s="36"/>
      <c r="B415" s="37"/>
      <c r="C415" s="175" t="s">
        <v>555</v>
      </c>
      <c r="D415" s="175" t="s">
        <v>134</v>
      </c>
      <c r="E415" s="176" t="s">
        <v>596</v>
      </c>
      <c r="F415" s="177" t="s">
        <v>798</v>
      </c>
      <c r="G415" s="178" t="s">
        <v>264</v>
      </c>
      <c r="H415" s="179">
        <v>8.3439999999999994</v>
      </c>
      <c r="I415" s="180"/>
      <c r="J415" s="181">
        <f>ROUND(I415*H415,2)</f>
        <v>0</v>
      </c>
      <c r="K415" s="177" t="s">
        <v>138</v>
      </c>
      <c r="L415" s="41"/>
      <c r="M415" s="182" t="s">
        <v>19</v>
      </c>
      <c r="N415" s="183" t="s">
        <v>45</v>
      </c>
      <c r="O415" s="66"/>
      <c r="P415" s="184">
        <f>O415*H415</f>
        <v>0</v>
      </c>
      <c r="Q415" s="184">
        <v>0</v>
      </c>
      <c r="R415" s="184">
        <f>Q415*H415</f>
        <v>0</v>
      </c>
      <c r="S415" s="184">
        <v>0</v>
      </c>
      <c r="T415" s="185">
        <f>S415*H415</f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R415" s="186" t="s">
        <v>139</v>
      </c>
      <c r="AT415" s="186" t="s">
        <v>134</v>
      </c>
      <c r="AU415" s="186" t="s">
        <v>84</v>
      </c>
      <c r="AY415" s="19" t="s">
        <v>132</v>
      </c>
      <c r="BE415" s="187">
        <f>IF(N415="základní",J415,0)</f>
        <v>0</v>
      </c>
      <c r="BF415" s="187">
        <f>IF(N415="snížená",J415,0)</f>
        <v>0</v>
      </c>
      <c r="BG415" s="187">
        <f>IF(N415="zákl. přenesená",J415,0)</f>
        <v>0</v>
      </c>
      <c r="BH415" s="187">
        <f>IF(N415="sníž. přenesená",J415,0)</f>
        <v>0</v>
      </c>
      <c r="BI415" s="187">
        <f>IF(N415="nulová",J415,0)</f>
        <v>0</v>
      </c>
      <c r="BJ415" s="19" t="s">
        <v>82</v>
      </c>
      <c r="BK415" s="187">
        <f>ROUND(I415*H415,2)</f>
        <v>0</v>
      </c>
      <c r="BL415" s="19" t="s">
        <v>139</v>
      </c>
      <c r="BM415" s="186" t="s">
        <v>799</v>
      </c>
    </row>
    <row r="416" spans="1:65" s="2" customFormat="1" ht="19.5">
      <c r="A416" s="36"/>
      <c r="B416" s="37"/>
      <c r="C416" s="38"/>
      <c r="D416" s="188" t="s">
        <v>141</v>
      </c>
      <c r="E416" s="38"/>
      <c r="F416" s="189" t="s">
        <v>597</v>
      </c>
      <c r="G416" s="38"/>
      <c r="H416" s="38"/>
      <c r="I416" s="190"/>
      <c r="J416" s="38"/>
      <c r="K416" s="38"/>
      <c r="L416" s="41"/>
      <c r="M416" s="191"/>
      <c r="N416" s="192"/>
      <c r="O416" s="66"/>
      <c r="P416" s="66"/>
      <c r="Q416" s="66"/>
      <c r="R416" s="66"/>
      <c r="S416" s="66"/>
      <c r="T416" s="67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T416" s="19" t="s">
        <v>141</v>
      </c>
      <c r="AU416" s="19" t="s">
        <v>84</v>
      </c>
    </row>
    <row r="417" spans="1:65" s="14" customFormat="1" ht="11.25">
      <c r="B417" s="203"/>
      <c r="C417" s="204"/>
      <c r="D417" s="188" t="s">
        <v>142</v>
      </c>
      <c r="E417" s="205" t="s">
        <v>19</v>
      </c>
      <c r="F417" s="206" t="s">
        <v>800</v>
      </c>
      <c r="G417" s="204"/>
      <c r="H417" s="207">
        <v>8.3439999999999994</v>
      </c>
      <c r="I417" s="208"/>
      <c r="J417" s="204"/>
      <c r="K417" s="204"/>
      <c r="L417" s="209"/>
      <c r="M417" s="210"/>
      <c r="N417" s="211"/>
      <c r="O417" s="211"/>
      <c r="P417" s="211"/>
      <c r="Q417" s="211"/>
      <c r="R417" s="211"/>
      <c r="S417" s="211"/>
      <c r="T417" s="212"/>
      <c r="AT417" s="213" t="s">
        <v>142</v>
      </c>
      <c r="AU417" s="213" t="s">
        <v>84</v>
      </c>
      <c r="AV417" s="14" t="s">
        <v>84</v>
      </c>
      <c r="AW417" s="14" t="s">
        <v>35</v>
      </c>
      <c r="AX417" s="14" t="s">
        <v>74</v>
      </c>
      <c r="AY417" s="213" t="s">
        <v>132</v>
      </c>
    </row>
    <row r="418" spans="1:65" s="15" customFormat="1" ht="11.25">
      <c r="B418" s="214"/>
      <c r="C418" s="215"/>
      <c r="D418" s="188" t="s">
        <v>142</v>
      </c>
      <c r="E418" s="216" t="s">
        <v>19</v>
      </c>
      <c r="F418" s="217" t="s">
        <v>147</v>
      </c>
      <c r="G418" s="215"/>
      <c r="H418" s="218">
        <v>8.3439999999999994</v>
      </c>
      <c r="I418" s="219"/>
      <c r="J418" s="215"/>
      <c r="K418" s="215"/>
      <c r="L418" s="220"/>
      <c r="M418" s="221"/>
      <c r="N418" s="222"/>
      <c r="O418" s="222"/>
      <c r="P418" s="222"/>
      <c r="Q418" s="222"/>
      <c r="R418" s="222"/>
      <c r="S418" s="222"/>
      <c r="T418" s="223"/>
      <c r="AT418" s="224" t="s">
        <v>142</v>
      </c>
      <c r="AU418" s="224" t="s">
        <v>84</v>
      </c>
      <c r="AV418" s="15" t="s">
        <v>139</v>
      </c>
      <c r="AW418" s="15" t="s">
        <v>35</v>
      </c>
      <c r="AX418" s="15" t="s">
        <v>82</v>
      </c>
      <c r="AY418" s="224" t="s">
        <v>132</v>
      </c>
    </row>
    <row r="419" spans="1:65" s="2" customFormat="1" ht="33" customHeight="1">
      <c r="A419" s="36"/>
      <c r="B419" s="37"/>
      <c r="C419" s="175" t="s">
        <v>559</v>
      </c>
      <c r="D419" s="175" t="s">
        <v>134</v>
      </c>
      <c r="E419" s="176" t="s">
        <v>600</v>
      </c>
      <c r="F419" s="177" t="s">
        <v>801</v>
      </c>
      <c r="G419" s="178" t="s">
        <v>264</v>
      </c>
      <c r="H419" s="179">
        <v>15.577999999999999</v>
      </c>
      <c r="I419" s="180"/>
      <c r="J419" s="181">
        <f>ROUND(I419*H419,2)</f>
        <v>0</v>
      </c>
      <c r="K419" s="177" t="s">
        <v>138</v>
      </c>
      <c r="L419" s="41"/>
      <c r="M419" s="182" t="s">
        <v>19</v>
      </c>
      <c r="N419" s="183" t="s">
        <v>45</v>
      </c>
      <c r="O419" s="66"/>
      <c r="P419" s="184">
        <f>O419*H419</f>
        <v>0</v>
      </c>
      <c r="Q419" s="184">
        <v>0</v>
      </c>
      <c r="R419" s="184">
        <f>Q419*H419</f>
        <v>0</v>
      </c>
      <c r="S419" s="184">
        <v>0</v>
      </c>
      <c r="T419" s="185">
        <f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R419" s="186" t="s">
        <v>139</v>
      </c>
      <c r="AT419" s="186" t="s">
        <v>134</v>
      </c>
      <c r="AU419" s="186" t="s">
        <v>84</v>
      </c>
      <c r="AY419" s="19" t="s">
        <v>132</v>
      </c>
      <c r="BE419" s="187">
        <f>IF(N419="základní",J419,0)</f>
        <v>0</v>
      </c>
      <c r="BF419" s="187">
        <f>IF(N419="snížená",J419,0)</f>
        <v>0</v>
      </c>
      <c r="BG419" s="187">
        <f>IF(N419="zákl. přenesená",J419,0)</f>
        <v>0</v>
      </c>
      <c r="BH419" s="187">
        <f>IF(N419="sníž. přenesená",J419,0)</f>
        <v>0</v>
      </c>
      <c r="BI419" s="187">
        <f>IF(N419="nulová",J419,0)</f>
        <v>0</v>
      </c>
      <c r="BJ419" s="19" t="s">
        <v>82</v>
      </c>
      <c r="BK419" s="187">
        <f>ROUND(I419*H419,2)</f>
        <v>0</v>
      </c>
      <c r="BL419" s="19" t="s">
        <v>139</v>
      </c>
      <c r="BM419" s="186" t="s">
        <v>802</v>
      </c>
    </row>
    <row r="420" spans="1:65" s="2" customFormat="1" ht="29.25">
      <c r="A420" s="36"/>
      <c r="B420" s="37"/>
      <c r="C420" s="38"/>
      <c r="D420" s="188" t="s">
        <v>141</v>
      </c>
      <c r="E420" s="38"/>
      <c r="F420" s="189" t="s">
        <v>601</v>
      </c>
      <c r="G420" s="38"/>
      <c r="H420" s="38"/>
      <c r="I420" s="190"/>
      <c r="J420" s="38"/>
      <c r="K420" s="38"/>
      <c r="L420" s="41"/>
      <c r="M420" s="191"/>
      <c r="N420" s="192"/>
      <c r="O420" s="66"/>
      <c r="P420" s="66"/>
      <c r="Q420" s="66"/>
      <c r="R420" s="66"/>
      <c r="S420" s="66"/>
      <c r="T420" s="67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T420" s="19" t="s">
        <v>141</v>
      </c>
      <c r="AU420" s="19" t="s">
        <v>84</v>
      </c>
    </row>
    <row r="421" spans="1:65" s="14" customFormat="1" ht="11.25">
      <c r="B421" s="203"/>
      <c r="C421" s="204"/>
      <c r="D421" s="188" t="s">
        <v>142</v>
      </c>
      <c r="E421" s="205" t="s">
        <v>19</v>
      </c>
      <c r="F421" s="206" t="s">
        <v>803</v>
      </c>
      <c r="G421" s="204"/>
      <c r="H421" s="207">
        <v>15.577999999999999</v>
      </c>
      <c r="I421" s="208"/>
      <c r="J421" s="204"/>
      <c r="K421" s="204"/>
      <c r="L421" s="209"/>
      <c r="M421" s="210"/>
      <c r="N421" s="211"/>
      <c r="O421" s="211"/>
      <c r="P421" s="211"/>
      <c r="Q421" s="211"/>
      <c r="R421" s="211"/>
      <c r="S421" s="211"/>
      <c r="T421" s="212"/>
      <c r="AT421" s="213" t="s">
        <v>142</v>
      </c>
      <c r="AU421" s="213" t="s">
        <v>84</v>
      </c>
      <c r="AV421" s="14" t="s">
        <v>84</v>
      </c>
      <c r="AW421" s="14" t="s">
        <v>35</v>
      </c>
      <c r="AX421" s="14" t="s">
        <v>74</v>
      </c>
      <c r="AY421" s="213" t="s">
        <v>132</v>
      </c>
    </row>
    <row r="422" spans="1:65" s="15" customFormat="1" ht="11.25">
      <c r="B422" s="214"/>
      <c r="C422" s="215"/>
      <c r="D422" s="188" t="s">
        <v>142</v>
      </c>
      <c r="E422" s="216" t="s">
        <v>19</v>
      </c>
      <c r="F422" s="217" t="s">
        <v>147</v>
      </c>
      <c r="G422" s="215"/>
      <c r="H422" s="218">
        <v>15.577999999999999</v>
      </c>
      <c r="I422" s="219"/>
      <c r="J422" s="215"/>
      <c r="K422" s="215"/>
      <c r="L422" s="220"/>
      <c r="M422" s="221"/>
      <c r="N422" s="222"/>
      <c r="O422" s="222"/>
      <c r="P422" s="222"/>
      <c r="Q422" s="222"/>
      <c r="R422" s="222"/>
      <c r="S422" s="222"/>
      <c r="T422" s="223"/>
      <c r="AT422" s="224" t="s">
        <v>142</v>
      </c>
      <c r="AU422" s="224" t="s">
        <v>84</v>
      </c>
      <c r="AV422" s="15" t="s">
        <v>139</v>
      </c>
      <c r="AW422" s="15" t="s">
        <v>35</v>
      </c>
      <c r="AX422" s="15" t="s">
        <v>82</v>
      </c>
      <c r="AY422" s="224" t="s">
        <v>132</v>
      </c>
    </row>
    <row r="423" spans="1:65" s="2" customFormat="1" ht="24.2" customHeight="1">
      <c r="A423" s="36"/>
      <c r="B423" s="37"/>
      <c r="C423" s="175" t="s">
        <v>563</v>
      </c>
      <c r="D423" s="175" t="s">
        <v>134</v>
      </c>
      <c r="E423" s="176" t="s">
        <v>604</v>
      </c>
      <c r="F423" s="177" t="s">
        <v>804</v>
      </c>
      <c r="G423" s="178" t="s">
        <v>264</v>
      </c>
      <c r="H423" s="179">
        <v>17.231000000000002</v>
      </c>
      <c r="I423" s="180"/>
      <c r="J423" s="181">
        <f>ROUND(I423*H423,2)</f>
        <v>0</v>
      </c>
      <c r="K423" s="177" t="s">
        <v>138</v>
      </c>
      <c r="L423" s="41"/>
      <c r="M423" s="182" t="s">
        <v>19</v>
      </c>
      <c r="N423" s="183" t="s">
        <v>45</v>
      </c>
      <c r="O423" s="66"/>
      <c r="P423" s="184">
        <f>O423*H423</f>
        <v>0</v>
      </c>
      <c r="Q423" s="184">
        <v>0</v>
      </c>
      <c r="R423" s="184">
        <f>Q423*H423</f>
        <v>0</v>
      </c>
      <c r="S423" s="184">
        <v>0</v>
      </c>
      <c r="T423" s="185">
        <f>S423*H423</f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R423" s="186" t="s">
        <v>139</v>
      </c>
      <c r="AT423" s="186" t="s">
        <v>134</v>
      </c>
      <c r="AU423" s="186" t="s">
        <v>84</v>
      </c>
      <c r="AY423" s="19" t="s">
        <v>132</v>
      </c>
      <c r="BE423" s="187">
        <f>IF(N423="základní",J423,0)</f>
        <v>0</v>
      </c>
      <c r="BF423" s="187">
        <f>IF(N423="snížená",J423,0)</f>
        <v>0</v>
      </c>
      <c r="BG423" s="187">
        <f>IF(N423="zákl. přenesená",J423,0)</f>
        <v>0</v>
      </c>
      <c r="BH423" s="187">
        <f>IF(N423="sníž. přenesená",J423,0)</f>
        <v>0</v>
      </c>
      <c r="BI423" s="187">
        <f>IF(N423="nulová",J423,0)</f>
        <v>0</v>
      </c>
      <c r="BJ423" s="19" t="s">
        <v>82</v>
      </c>
      <c r="BK423" s="187">
        <f>ROUND(I423*H423,2)</f>
        <v>0</v>
      </c>
      <c r="BL423" s="19" t="s">
        <v>139</v>
      </c>
      <c r="BM423" s="186" t="s">
        <v>805</v>
      </c>
    </row>
    <row r="424" spans="1:65" s="2" customFormat="1" ht="29.25">
      <c r="A424" s="36"/>
      <c r="B424" s="37"/>
      <c r="C424" s="38"/>
      <c r="D424" s="188" t="s">
        <v>141</v>
      </c>
      <c r="E424" s="38"/>
      <c r="F424" s="189" t="s">
        <v>263</v>
      </c>
      <c r="G424" s="38"/>
      <c r="H424" s="38"/>
      <c r="I424" s="190"/>
      <c r="J424" s="38"/>
      <c r="K424" s="38"/>
      <c r="L424" s="41"/>
      <c r="M424" s="191"/>
      <c r="N424" s="192"/>
      <c r="O424" s="66"/>
      <c r="P424" s="66"/>
      <c r="Q424" s="66"/>
      <c r="R424" s="66"/>
      <c r="S424" s="66"/>
      <c r="T424" s="67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T424" s="19" t="s">
        <v>141</v>
      </c>
      <c r="AU424" s="19" t="s">
        <v>84</v>
      </c>
    </row>
    <row r="425" spans="1:65" s="14" customFormat="1" ht="11.25">
      <c r="B425" s="203"/>
      <c r="C425" s="204"/>
      <c r="D425" s="188" t="s">
        <v>142</v>
      </c>
      <c r="E425" s="205" t="s">
        <v>19</v>
      </c>
      <c r="F425" s="206" t="s">
        <v>806</v>
      </c>
      <c r="G425" s="204"/>
      <c r="H425" s="207">
        <v>17.231000000000002</v>
      </c>
      <c r="I425" s="208"/>
      <c r="J425" s="204"/>
      <c r="K425" s="204"/>
      <c r="L425" s="209"/>
      <c r="M425" s="210"/>
      <c r="N425" s="211"/>
      <c r="O425" s="211"/>
      <c r="P425" s="211"/>
      <c r="Q425" s="211"/>
      <c r="R425" s="211"/>
      <c r="S425" s="211"/>
      <c r="T425" s="212"/>
      <c r="AT425" s="213" t="s">
        <v>142</v>
      </c>
      <c r="AU425" s="213" t="s">
        <v>84</v>
      </c>
      <c r="AV425" s="14" t="s">
        <v>84</v>
      </c>
      <c r="AW425" s="14" t="s">
        <v>35</v>
      </c>
      <c r="AX425" s="14" t="s">
        <v>74</v>
      </c>
      <c r="AY425" s="213" t="s">
        <v>132</v>
      </c>
    </row>
    <row r="426" spans="1:65" s="15" customFormat="1" ht="11.25">
      <c r="B426" s="214"/>
      <c r="C426" s="215"/>
      <c r="D426" s="188" t="s">
        <v>142</v>
      </c>
      <c r="E426" s="216" t="s">
        <v>19</v>
      </c>
      <c r="F426" s="217" t="s">
        <v>147</v>
      </c>
      <c r="G426" s="215"/>
      <c r="H426" s="218">
        <v>17.231000000000002</v>
      </c>
      <c r="I426" s="219"/>
      <c r="J426" s="215"/>
      <c r="K426" s="215"/>
      <c r="L426" s="220"/>
      <c r="M426" s="221"/>
      <c r="N426" s="222"/>
      <c r="O426" s="222"/>
      <c r="P426" s="222"/>
      <c r="Q426" s="222"/>
      <c r="R426" s="222"/>
      <c r="S426" s="222"/>
      <c r="T426" s="223"/>
      <c r="AT426" s="224" t="s">
        <v>142</v>
      </c>
      <c r="AU426" s="224" t="s">
        <v>84</v>
      </c>
      <c r="AV426" s="15" t="s">
        <v>139</v>
      </c>
      <c r="AW426" s="15" t="s">
        <v>35</v>
      </c>
      <c r="AX426" s="15" t="s">
        <v>82</v>
      </c>
      <c r="AY426" s="224" t="s">
        <v>132</v>
      </c>
    </row>
    <row r="427" spans="1:65" s="12" customFormat="1" ht="22.9" customHeight="1">
      <c r="B427" s="159"/>
      <c r="C427" s="160"/>
      <c r="D427" s="161" t="s">
        <v>73</v>
      </c>
      <c r="E427" s="173" t="s">
        <v>606</v>
      </c>
      <c r="F427" s="173" t="s">
        <v>607</v>
      </c>
      <c r="G427" s="160"/>
      <c r="H427" s="160"/>
      <c r="I427" s="163"/>
      <c r="J427" s="174">
        <f>BK427</f>
        <v>0</v>
      </c>
      <c r="K427" s="160"/>
      <c r="L427" s="165"/>
      <c r="M427" s="166"/>
      <c r="N427" s="167"/>
      <c r="O427" s="167"/>
      <c r="P427" s="168">
        <f>SUM(P428:P429)</f>
        <v>0</v>
      </c>
      <c r="Q427" s="167"/>
      <c r="R427" s="168">
        <f>SUM(R428:R429)</f>
        <v>0</v>
      </c>
      <c r="S427" s="167"/>
      <c r="T427" s="169">
        <f>SUM(T428:T429)</f>
        <v>0</v>
      </c>
      <c r="AR427" s="170" t="s">
        <v>82</v>
      </c>
      <c r="AT427" s="171" t="s">
        <v>73</v>
      </c>
      <c r="AU427" s="171" t="s">
        <v>82</v>
      </c>
      <c r="AY427" s="170" t="s">
        <v>132</v>
      </c>
      <c r="BK427" s="172">
        <f>SUM(BK428:BK429)</f>
        <v>0</v>
      </c>
    </row>
    <row r="428" spans="1:65" s="2" customFormat="1" ht="24.2" customHeight="1">
      <c r="A428" s="36"/>
      <c r="B428" s="37"/>
      <c r="C428" s="175" t="s">
        <v>567</v>
      </c>
      <c r="D428" s="175" t="s">
        <v>134</v>
      </c>
      <c r="E428" s="176" t="s">
        <v>609</v>
      </c>
      <c r="F428" s="177" t="s">
        <v>807</v>
      </c>
      <c r="G428" s="178" t="s">
        <v>264</v>
      </c>
      <c r="H428" s="179">
        <v>130.11000000000001</v>
      </c>
      <c r="I428" s="180"/>
      <c r="J428" s="181">
        <f>ROUND(I428*H428,2)</f>
        <v>0</v>
      </c>
      <c r="K428" s="177" t="s">
        <v>138</v>
      </c>
      <c r="L428" s="41"/>
      <c r="M428" s="182" t="s">
        <v>19</v>
      </c>
      <c r="N428" s="183" t="s">
        <v>45</v>
      </c>
      <c r="O428" s="66"/>
      <c r="P428" s="184">
        <f>O428*H428</f>
        <v>0</v>
      </c>
      <c r="Q428" s="184">
        <v>0</v>
      </c>
      <c r="R428" s="184">
        <f>Q428*H428</f>
        <v>0</v>
      </c>
      <c r="S428" s="184">
        <v>0</v>
      </c>
      <c r="T428" s="185">
        <f>S428*H428</f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R428" s="186" t="s">
        <v>139</v>
      </c>
      <c r="AT428" s="186" t="s">
        <v>134</v>
      </c>
      <c r="AU428" s="186" t="s">
        <v>84</v>
      </c>
      <c r="AY428" s="19" t="s">
        <v>132</v>
      </c>
      <c r="BE428" s="187">
        <f>IF(N428="základní",J428,0)</f>
        <v>0</v>
      </c>
      <c r="BF428" s="187">
        <f>IF(N428="snížená",J428,0)</f>
        <v>0</v>
      </c>
      <c r="BG428" s="187">
        <f>IF(N428="zákl. přenesená",J428,0)</f>
        <v>0</v>
      </c>
      <c r="BH428" s="187">
        <f>IF(N428="sníž. přenesená",J428,0)</f>
        <v>0</v>
      </c>
      <c r="BI428" s="187">
        <f>IF(N428="nulová",J428,0)</f>
        <v>0</v>
      </c>
      <c r="BJ428" s="19" t="s">
        <v>82</v>
      </c>
      <c r="BK428" s="187">
        <f>ROUND(I428*H428,2)</f>
        <v>0</v>
      </c>
      <c r="BL428" s="19" t="s">
        <v>139</v>
      </c>
      <c r="BM428" s="186" t="s">
        <v>808</v>
      </c>
    </row>
    <row r="429" spans="1:65" s="2" customFormat="1" ht="19.5">
      <c r="A429" s="36"/>
      <c r="B429" s="37"/>
      <c r="C429" s="38"/>
      <c r="D429" s="188" t="s">
        <v>141</v>
      </c>
      <c r="E429" s="38"/>
      <c r="F429" s="189" t="s">
        <v>610</v>
      </c>
      <c r="G429" s="38"/>
      <c r="H429" s="38"/>
      <c r="I429" s="190"/>
      <c r="J429" s="38"/>
      <c r="K429" s="38"/>
      <c r="L429" s="41"/>
      <c r="M429" s="246"/>
      <c r="N429" s="247"/>
      <c r="O429" s="248"/>
      <c r="P429" s="248"/>
      <c r="Q429" s="248"/>
      <c r="R429" s="248"/>
      <c r="S429" s="248"/>
      <c r="T429" s="249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T429" s="19" t="s">
        <v>141</v>
      </c>
      <c r="AU429" s="19" t="s">
        <v>84</v>
      </c>
    </row>
    <row r="430" spans="1:65" s="2" customFormat="1" ht="6.95" customHeight="1">
      <c r="A430" s="36"/>
      <c r="B430" s="49"/>
      <c r="C430" s="50"/>
      <c r="D430" s="50"/>
      <c r="E430" s="50"/>
      <c r="F430" s="50"/>
      <c r="G430" s="50"/>
      <c r="H430" s="50"/>
      <c r="I430" s="50"/>
      <c r="J430" s="50"/>
      <c r="K430" s="50"/>
      <c r="L430" s="41"/>
      <c r="M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</row>
  </sheetData>
  <sheetProtection algorithmName="SHA-512" hashValue="MIneF1GH9BjYZnEHQ46HKLsLOdZrcEvDHH91RTXaG+hMwVl+CJncW7YiyWBe9skoCXNPCroOxbMTw0+ONaL1xg==" saltValue="ioYQC9NLoA1OnH247blT2W7ri1c7EZ3ScNLt3uwPpVhxfeIY6m/t4RlglxDPh5E+HiRyc85AFnuG4H9jAaMTEA==" spinCount="100000" sheet="1" objects="1" scenarios="1" formatColumns="0" formatRows="0" autoFilter="0"/>
  <autoFilter ref="C87:K429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2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AT2" s="19" t="s">
        <v>90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100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1" t="str">
        <f>'Rekapitulace stavby'!K6</f>
        <v>SFDI - Opatření pro zvýšení bezpečnosti chodců v ul. Tuklatská, Ke Mlýnu, Tlustovousy, Tuklaty - ZMĚNA</v>
      </c>
      <c r="F7" s="372"/>
      <c r="G7" s="372"/>
      <c r="H7" s="372"/>
      <c r="L7" s="22"/>
    </row>
    <row r="8" spans="1:46" s="2" customFormat="1" ht="12" customHeight="1">
      <c r="A8" s="36"/>
      <c r="B8" s="41"/>
      <c r="C8" s="36"/>
      <c r="D8" s="107" t="s">
        <v>101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30" customHeight="1">
      <c r="A9" s="36"/>
      <c r="B9" s="41"/>
      <c r="C9" s="36"/>
      <c r="D9" s="36"/>
      <c r="E9" s="373" t="s">
        <v>809</v>
      </c>
      <c r="F9" s="374"/>
      <c r="G9" s="374"/>
      <c r="H9" s="37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5. 9. 2019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5" t="str">
        <f>'Rekapitulace stavby'!E14</f>
        <v>Vyplň údaj</v>
      </c>
      <c r="F18" s="376"/>
      <c r="G18" s="376"/>
      <c r="H18" s="376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33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810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37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7" t="s">
        <v>19</v>
      </c>
      <c r="F27" s="377"/>
      <c r="G27" s="377"/>
      <c r="H27" s="37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ROUND(J87,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ROUND((SUM(BE87:BE421)),  2)</f>
        <v>0</v>
      </c>
      <c r="G33" s="36"/>
      <c r="H33" s="36"/>
      <c r="I33" s="120">
        <v>0.21</v>
      </c>
      <c r="J33" s="119">
        <f>ROUND(((SUM(BE87:BE421))*I33),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ROUND((SUM(BF87:BF421)),  2)</f>
        <v>0</v>
      </c>
      <c r="G34" s="36"/>
      <c r="H34" s="36"/>
      <c r="I34" s="120">
        <v>0.15</v>
      </c>
      <c r="J34" s="119">
        <f>ROUND(((SUM(BF87:BF421))*I34),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ROUND((SUM(BG87:BG421)),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ROUND((SUM(BH87:BH421)),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ROUND((SUM(BI87:BI421)),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103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78" t="str">
        <f>E7</f>
        <v>SFDI - Opatření pro zvýšení bezpečnosti chodců v ul. Tuklatská, Ke Mlýnu, Tlustovousy, Tuklaty - ZMĚNA</v>
      </c>
      <c r="F48" s="379"/>
      <c r="G48" s="379"/>
      <c r="H48" s="37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101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30" customHeight="1">
      <c r="A50" s="36"/>
      <c r="B50" s="37"/>
      <c r="C50" s="38"/>
      <c r="D50" s="38"/>
      <c r="E50" s="331" t="str">
        <f>E9</f>
        <v>TUKL011-03 - SO301 – Kanalizace, zatrubnění příkopu - uznatelné náklady</v>
      </c>
      <c r="F50" s="380"/>
      <c r="G50" s="380"/>
      <c r="H50" s="38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Tuklaty</v>
      </c>
      <c r="G52" s="38"/>
      <c r="H52" s="38"/>
      <c r="I52" s="31" t="s">
        <v>23</v>
      </c>
      <c r="J52" s="61" t="str">
        <f>IF(J12="","",J12)</f>
        <v>5. 9. 2019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54.4" customHeight="1">
      <c r="A54" s="36"/>
      <c r="B54" s="37"/>
      <c r="C54" s="31" t="s">
        <v>25</v>
      </c>
      <c r="D54" s="38"/>
      <c r="E54" s="38"/>
      <c r="F54" s="29" t="str">
        <f>E15</f>
        <v>Obec Tuklaty, Na Rafandě 14, 250 82 Tuklaty</v>
      </c>
      <c r="G54" s="38"/>
      <c r="H54" s="38"/>
      <c r="I54" s="31" t="s">
        <v>32</v>
      </c>
      <c r="J54" s="34" t="str">
        <f>E21</f>
        <v>Milena Kubinová,projektová kancelář,Brandýs n. L.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>Podhola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104</v>
      </c>
      <c r="D57" s="133"/>
      <c r="E57" s="133"/>
      <c r="F57" s="133"/>
      <c r="G57" s="133"/>
      <c r="H57" s="133"/>
      <c r="I57" s="133"/>
      <c r="J57" s="134" t="s">
        <v>105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J87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106</v>
      </c>
    </row>
    <row r="60" spans="1:47" s="9" customFormat="1" ht="24.95" customHeight="1">
      <c r="B60" s="136"/>
      <c r="C60" s="137"/>
      <c r="D60" s="138" t="s">
        <v>107</v>
      </c>
      <c r="E60" s="139"/>
      <c r="F60" s="139"/>
      <c r="G60" s="139"/>
      <c r="H60" s="139"/>
      <c r="I60" s="139"/>
      <c r="J60" s="140">
        <f>J88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108</v>
      </c>
      <c r="E61" s="145"/>
      <c r="F61" s="145"/>
      <c r="G61" s="145"/>
      <c r="H61" s="145"/>
      <c r="I61" s="145"/>
      <c r="J61" s="146">
        <f>J89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111</v>
      </c>
      <c r="E62" s="145"/>
      <c r="F62" s="145"/>
      <c r="G62" s="145"/>
      <c r="H62" s="145"/>
      <c r="I62" s="145"/>
      <c r="J62" s="146">
        <f>J209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613</v>
      </c>
      <c r="E63" s="145"/>
      <c r="F63" s="145"/>
      <c r="G63" s="145"/>
      <c r="H63" s="145"/>
      <c r="I63" s="145"/>
      <c r="J63" s="146">
        <f>J242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113</v>
      </c>
      <c r="E64" s="145"/>
      <c r="F64" s="145"/>
      <c r="G64" s="145"/>
      <c r="H64" s="145"/>
      <c r="I64" s="145"/>
      <c r="J64" s="146">
        <f>J267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114</v>
      </c>
      <c r="E65" s="145"/>
      <c r="F65" s="145"/>
      <c r="G65" s="145"/>
      <c r="H65" s="145"/>
      <c r="I65" s="145"/>
      <c r="J65" s="146">
        <f>J337</f>
        <v>0</v>
      </c>
      <c r="K65" s="143"/>
      <c r="L65" s="147"/>
    </row>
    <row r="66" spans="1:31" s="10" customFormat="1" ht="19.899999999999999" customHeight="1">
      <c r="B66" s="142"/>
      <c r="C66" s="143"/>
      <c r="D66" s="144" t="s">
        <v>115</v>
      </c>
      <c r="E66" s="145"/>
      <c r="F66" s="145"/>
      <c r="G66" s="145"/>
      <c r="H66" s="145"/>
      <c r="I66" s="145"/>
      <c r="J66" s="146">
        <f>J390</f>
        <v>0</v>
      </c>
      <c r="K66" s="143"/>
      <c r="L66" s="147"/>
    </row>
    <row r="67" spans="1:31" s="10" customFormat="1" ht="19.899999999999999" customHeight="1">
      <c r="B67" s="142"/>
      <c r="C67" s="143"/>
      <c r="D67" s="144" t="s">
        <v>116</v>
      </c>
      <c r="E67" s="145"/>
      <c r="F67" s="145"/>
      <c r="G67" s="145"/>
      <c r="H67" s="145"/>
      <c r="I67" s="145"/>
      <c r="J67" s="146">
        <f>J419</f>
        <v>0</v>
      </c>
      <c r="K67" s="143"/>
      <c r="L67" s="147"/>
    </row>
    <row r="68" spans="1:31" s="2" customFormat="1" ht="21.7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3" spans="1:31" s="2" customFormat="1" ht="6.95" customHeight="1">
      <c r="A73" s="36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24.95" customHeight="1">
      <c r="A74" s="36"/>
      <c r="B74" s="37"/>
      <c r="C74" s="25" t="s">
        <v>117</v>
      </c>
      <c r="D74" s="38"/>
      <c r="E74" s="38"/>
      <c r="F74" s="38"/>
      <c r="G74" s="38"/>
      <c r="H74" s="38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16</v>
      </c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6.25" customHeight="1">
      <c r="A77" s="36"/>
      <c r="B77" s="37"/>
      <c r="C77" s="38"/>
      <c r="D77" s="38"/>
      <c r="E77" s="378" t="str">
        <f>E7</f>
        <v>SFDI - Opatření pro zvýšení bezpečnosti chodců v ul. Tuklatská, Ke Mlýnu, Tlustovousy, Tuklaty - ZMĚNA</v>
      </c>
      <c r="F77" s="379"/>
      <c r="G77" s="379"/>
      <c r="H77" s="379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101</v>
      </c>
      <c r="D78" s="38"/>
      <c r="E78" s="38"/>
      <c r="F78" s="38"/>
      <c r="G78" s="38"/>
      <c r="H78" s="38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30" customHeight="1">
      <c r="A79" s="36"/>
      <c r="B79" s="37"/>
      <c r="C79" s="38"/>
      <c r="D79" s="38"/>
      <c r="E79" s="331" t="str">
        <f>E9</f>
        <v>TUKL011-03 - SO301 – Kanalizace, zatrubnění příkopu - uznatelné náklady</v>
      </c>
      <c r="F79" s="380"/>
      <c r="G79" s="380"/>
      <c r="H79" s="380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F12</f>
        <v>Tuklaty</v>
      </c>
      <c r="G81" s="38"/>
      <c r="H81" s="38"/>
      <c r="I81" s="31" t="s">
        <v>23</v>
      </c>
      <c r="J81" s="61" t="str">
        <f>IF(J12="","",J12)</f>
        <v>5. 9. 2019</v>
      </c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54.4" customHeight="1">
      <c r="A83" s="36"/>
      <c r="B83" s="37"/>
      <c r="C83" s="31" t="s">
        <v>25</v>
      </c>
      <c r="D83" s="38"/>
      <c r="E83" s="38"/>
      <c r="F83" s="29" t="str">
        <f>E15</f>
        <v>Obec Tuklaty, Na Rafandě 14, 250 82 Tuklaty</v>
      </c>
      <c r="G83" s="38"/>
      <c r="H83" s="38"/>
      <c r="I83" s="31" t="s">
        <v>32</v>
      </c>
      <c r="J83" s="34" t="str">
        <f>E21</f>
        <v>Milena Kubinová,projektová kancelář,Brandýs n. L.</v>
      </c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30</v>
      </c>
      <c r="D84" s="38"/>
      <c r="E84" s="38"/>
      <c r="F84" s="29" t="str">
        <f>IF(E18="","",E18)</f>
        <v>Vyplň údaj</v>
      </c>
      <c r="G84" s="38"/>
      <c r="H84" s="38"/>
      <c r="I84" s="31" t="s">
        <v>36</v>
      </c>
      <c r="J84" s="34" t="str">
        <f>E24</f>
        <v>Podhola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48"/>
      <c r="B86" s="149"/>
      <c r="C86" s="150" t="s">
        <v>118</v>
      </c>
      <c r="D86" s="151" t="s">
        <v>59</v>
      </c>
      <c r="E86" s="151" t="s">
        <v>55</v>
      </c>
      <c r="F86" s="151" t="s">
        <v>56</v>
      </c>
      <c r="G86" s="151" t="s">
        <v>119</v>
      </c>
      <c r="H86" s="151" t="s">
        <v>120</v>
      </c>
      <c r="I86" s="151" t="s">
        <v>121</v>
      </c>
      <c r="J86" s="151" t="s">
        <v>105</v>
      </c>
      <c r="K86" s="152" t="s">
        <v>122</v>
      </c>
      <c r="L86" s="153"/>
      <c r="M86" s="70" t="s">
        <v>19</v>
      </c>
      <c r="N86" s="71" t="s">
        <v>44</v>
      </c>
      <c r="O86" s="71" t="s">
        <v>123</v>
      </c>
      <c r="P86" s="71" t="s">
        <v>124</v>
      </c>
      <c r="Q86" s="71" t="s">
        <v>125</v>
      </c>
      <c r="R86" s="71" t="s">
        <v>126</v>
      </c>
      <c r="S86" s="71" t="s">
        <v>127</v>
      </c>
      <c r="T86" s="72" t="s">
        <v>128</v>
      </c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</row>
    <row r="87" spans="1:65" s="2" customFormat="1" ht="22.9" customHeight="1">
      <c r="A87" s="36"/>
      <c r="B87" s="37"/>
      <c r="C87" s="77" t="s">
        <v>129</v>
      </c>
      <c r="D87" s="38"/>
      <c r="E87" s="38"/>
      <c r="F87" s="38"/>
      <c r="G87" s="38"/>
      <c r="H87" s="38"/>
      <c r="I87" s="38"/>
      <c r="J87" s="154">
        <f>BK87</f>
        <v>0</v>
      </c>
      <c r="K87" s="38"/>
      <c r="L87" s="41"/>
      <c r="M87" s="73"/>
      <c r="N87" s="155"/>
      <c r="O87" s="74"/>
      <c r="P87" s="156">
        <f>P88</f>
        <v>0</v>
      </c>
      <c r="Q87" s="74"/>
      <c r="R87" s="156">
        <f>R88</f>
        <v>66.827387466700003</v>
      </c>
      <c r="S87" s="74"/>
      <c r="T87" s="157">
        <f>T88</f>
        <v>38.160139999999998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73</v>
      </c>
      <c r="AU87" s="19" t="s">
        <v>106</v>
      </c>
      <c r="BK87" s="158">
        <f>BK88</f>
        <v>0</v>
      </c>
    </row>
    <row r="88" spans="1:65" s="12" customFormat="1" ht="25.9" customHeight="1">
      <c r="B88" s="159"/>
      <c r="C88" s="160"/>
      <c r="D88" s="161" t="s">
        <v>73</v>
      </c>
      <c r="E88" s="162" t="s">
        <v>130</v>
      </c>
      <c r="F88" s="162" t="s">
        <v>131</v>
      </c>
      <c r="G88" s="160"/>
      <c r="H88" s="160"/>
      <c r="I88" s="163"/>
      <c r="J88" s="164">
        <f>BK88</f>
        <v>0</v>
      </c>
      <c r="K88" s="160"/>
      <c r="L88" s="165"/>
      <c r="M88" s="166"/>
      <c r="N88" s="167"/>
      <c r="O88" s="167"/>
      <c r="P88" s="168">
        <f>P89+P209+P242+P267+P337+P390+P419</f>
        <v>0</v>
      </c>
      <c r="Q88" s="167"/>
      <c r="R88" s="168">
        <f>R89+R209+R242+R267+R337+R390+R419</f>
        <v>66.827387466700003</v>
      </c>
      <c r="S88" s="167"/>
      <c r="T88" s="169">
        <f>T89+T209+T242+T267+T337+T390+T419</f>
        <v>38.160139999999998</v>
      </c>
      <c r="AR88" s="170" t="s">
        <v>82</v>
      </c>
      <c r="AT88" s="171" t="s">
        <v>73</v>
      </c>
      <c r="AU88" s="171" t="s">
        <v>74</v>
      </c>
      <c r="AY88" s="170" t="s">
        <v>132</v>
      </c>
      <c r="BK88" s="172">
        <f>BK89+BK209+BK242+BK267+BK337+BK390+BK419</f>
        <v>0</v>
      </c>
    </row>
    <row r="89" spans="1:65" s="12" customFormat="1" ht="22.9" customHeight="1">
      <c r="B89" s="159"/>
      <c r="C89" s="160"/>
      <c r="D89" s="161" t="s">
        <v>73</v>
      </c>
      <c r="E89" s="173" t="s">
        <v>82</v>
      </c>
      <c r="F89" s="173" t="s">
        <v>133</v>
      </c>
      <c r="G89" s="160"/>
      <c r="H89" s="160"/>
      <c r="I89" s="163"/>
      <c r="J89" s="174">
        <f>BK89</f>
        <v>0</v>
      </c>
      <c r="K89" s="160"/>
      <c r="L89" s="165"/>
      <c r="M89" s="166"/>
      <c r="N89" s="167"/>
      <c r="O89" s="167"/>
      <c r="P89" s="168">
        <f>SUM(P90:P208)</f>
        <v>0</v>
      </c>
      <c r="Q89" s="167"/>
      <c r="R89" s="168">
        <f>SUM(R90:R208)</f>
        <v>0.27004242570000003</v>
      </c>
      <c r="S89" s="167"/>
      <c r="T89" s="169">
        <f>SUM(T90:T208)</f>
        <v>6.81454</v>
      </c>
      <c r="AR89" s="170" t="s">
        <v>82</v>
      </c>
      <c r="AT89" s="171" t="s">
        <v>73</v>
      </c>
      <c r="AU89" s="171" t="s">
        <v>82</v>
      </c>
      <c r="AY89" s="170" t="s">
        <v>132</v>
      </c>
      <c r="BK89" s="172">
        <f>SUM(BK90:BK208)</f>
        <v>0</v>
      </c>
    </row>
    <row r="90" spans="1:65" s="2" customFormat="1" ht="76.349999999999994" customHeight="1">
      <c r="A90" s="36"/>
      <c r="B90" s="37"/>
      <c r="C90" s="175" t="s">
        <v>82</v>
      </c>
      <c r="D90" s="175" t="s">
        <v>134</v>
      </c>
      <c r="E90" s="176" t="s">
        <v>811</v>
      </c>
      <c r="F90" s="177" t="s">
        <v>812</v>
      </c>
      <c r="G90" s="178" t="s">
        <v>137</v>
      </c>
      <c r="H90" s="179">
        <v>7.11</v>
      </c>
      <c r="I90" s="180"/>
      <c r="J90" s="181">
        <f>ROUND(I90*H90,2)</f>
        <v>0</v>
      </c>
      <c r="K90" s="177" t="s">
        <v>138</v>
      </c>
      <c r="L90" s="41"/>
      <c r="M90" s="182" t="s">
        <v>19</v>
      </c>
      <c r="N90" s="183" t="s">
        <v>45</v>
      </c>
      <c r="O90" s="66"/>
      <c r="P90" s="184">
        <f>O90*H90</f>
        <v>0</v>
      </c>
      <c r="Q90" s="184">
        <v>0</v>
      </c>
      <c r="R90" s="184">
        <f>Q90*H90</f>
        <v>0</v>
      </c>
      <c r="S90" s="184">
        <v>0.28999999999999998</v>
      </c>
      <c r="T90" s="185">
        <f>S90*H90</f>
        <v>2.0619000000000001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6" t="s">
        <v>139</v>
      </c>
      <c r="AT90" s="186" t="s">
        <v>134</v>
      </c>
      <c r="AU90" s="186" t="s">
        <v>84</v>
      </c>
      <c r="AY90" s="19" t="s">
        <v>132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9" t="s">
        <v>82</v>
      </c>
      <c r="BK90" s="187">
        <f>ROUND(I90*H90,2)</f>
        <v>0</v>
      </c>
      <c r="BL90" s="19" t="s">
        <v>139</v>
      </c>
      <c r="BM90" s="186" t="s">
        <v>813</v>
      </c>
    </row>
    <row r="91" spans="1:65" s="2" customFormat="1" ht="39">
      <c r="A91" s="36"/>
      <c r="B91" s="37"/>
      <c r="C91" s="38"/>
      <c r="D91" s="188" t="s">
        <v>141</v>
      </c>
      <c r="E91" s="38"/>
      <c r="F91" s="189" t="s">
        <v>812</v>
      </c>
      <c r="G91" s="38"/>
      <c r="H91" s="38"/>
      <c r="I91" s="190"/>
      <c r="J91" s="38"/>
      <c r="K91" s="38"/>
      <c r="L91" s="41"/>
      <c r="M91" s="191"/>
      <c r="N91" s="192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141</v>
      </c>
      <c r="AU91" s="19" t="s">
        <v>84</v>
      </c>
    </row>
    <row r="92" spans="1:65" s="13" customFormat="1" ht="11.25">
      <c r="B92" s="193"/>
      <c r="C92" s="194"/>
      <c r="D92" s="188" t="s">
        <v>142</v>
      </c>
      <c r="E92" s="195" t="s">
        <v>19</v>
      </c>
      <c r="F92" s="196" t="s">
        <v>814</v>
      </c>
      <c r="G92" s="194"/>
      <c r="H92" s="195" t="s">
        <v>19</v>
      </c>
      <c r="I92" s="197"/>
      <c r="J92" s="194"/>
      <c r="K92" s="194"/>
      <c r="L92" s="198"/>
      <c r="M92" s="199"/>
      <c r="N92" s="200"/>
      <c r="O92" s="200"/>
      <c r="P92" s="200"/>
      <c r="Q92" s="200"/>
      <c r="R92" s="200"/>
      <c r="S92" s="200"/>
      <c r="T92" s="201"/>
      <c r="AT92" s="202" t="s">
        <v>142</v>
      </c>
      <c r="AU92" s="202" t="s">
        <v>84</v>
      </c>
      <c r="AV92" s="13" t="s">
        <v>82</v>
      </c>
      <c r="AW92" s="13" t="s">
        <v>35</v>
      </c>
      <c r="AX92" s="13" t="s">
        <v>74</v>
      </c>
      <c r="AY92" s="202" t="s">
        <v>132</v>
      </c>
    </row>
    <row r="93" spans="1:65" s="14" customFormat="1" ht="11.25">
      <c r="B93" s="203"/>
      <c r="C93" s="204"/>
      <c r="D93" s="188" t="s">
        <v>142</v>
      </c>
      <c r="E93" s="205" t="s">
        <v>19</v>
      </c>
      <c r="F93" s="206" t="s">
        <v>815</v>
      </c>
      <c r="G93" s="204"/>
      <c r="H93" s="207">
        <v>3.78</v>
      </c>
      <c r="I93" s="208"/>
      <c r="J93" s="204"/>
      <c r="K93" s="204"/>
      <c r="L93" s="209"/>
      <c r="M93" s="210"/>
      <c r="N93" s="211"/>
      <c r="O93" s="211"/>
      <c r="P93" s="211"/>
      <c r="Q93" s="211"/>
      <c r="R93" s="211"/>
      <c r="S93" s="211"/>
      <c r="T93" s="212"/>
      <c r="AT93" s="213" t="s">
        <v>142</v>
      </c>
      <c r="AU93" s="213" t="s">
        <v>84</v>
      </c>
      <c r="AV93" s="14" t="s">
        <v>84</v>
      </c>
      <c r="AW93" s="14" t="s">
        <v>35</v>
      </c>
      <c r="AX93" s="14" t="s">
        <v>74</v>
      </c>
      <c r="AY93" s="213" t="s">
        <v>132</v>
      </c>
    </row>
    <row r="94" spans="1:65" s="14" customFormat="1" ht="11.25">
      <c r="B94" s="203"/>
      <c r="C94" s="204"/>
      <c r="D94" s="188" t="s">
        <v>142</v>
      </c>
      <c r="E94" s="205" t="s">
        <v>19</v>
      </c>
      <c r="F94" s="206" t="s">
        <v>816</v>
      </c>
      <c r="G94" s="204"/>
      <c r="H94" s="207">
        <v>3.33</v>
      </c>
      <c r="I94" s="208"/>
      <c r="J94" s="204"/>
      <c r="K94" s="204"/>
      <c r="L94" s="209"/>
      <c r="M94" s="210"/>
      <c r="N94" s="211"/>
      <c r="O94" s="211"/>
      <c r="P94" s="211"/>
      <c r="Q94" s="211"/>
      <c r="R94" s="211"/>
      <c r="S94" s="211"/>
      <c r="T94" s="212"/>
      <c r="AT94" s="213" t="s">
        <v>142</v>
      </c>
      <c r="AU94" s="213" t="s">
        <v>84</v>
      </c>
      <c r="AV94" s="14" t="s">
        <v>84</v>
      </c>
      <c r="AW94" s="14" t="s">
        <v>35</v>
      </c>
      <c r="AX94" s="14" t="s">
        <v>74</v>
      </c>
      <c r="AY94" s="213" t="s">
        <v>132</v>
      </c>
    </row>
    <row r="95" spans="1:65" s="15" customFormat="1" ht="11.25">
      <c r="B95" s="214"/>
      <c r="C95" s="215"/>
      <c r="D95" s="188" t="s">
        <v>142</v>
      </c>
      <c r="E95" s="216" t="s">
        <v>19</v>
      </c>
      <c r="F95" s="217" t="s">
        <v>147</v>
      </c>
      <c r="G95" s="215"/>
      <c r="H95" s="218">
        <v>7.1099999999999994</v>
      </c>
      <c r="I95" s="219"/>
      <c r="J95" s="215"/>
      <c r="K95" s="215"/>
      <c r="L95" s="220"/>
      <c r="M95" s="221"/>
      <c r="N95" s="222"/>
      <c r="O95" s="222"/>
      <c r="P95" s="222"/>
      <c r="Q95" s="222"/>
      <c r="R95" s="222"/>
      <c r="S95" s="222"/>
      <c r="T95" s="223"/>
      <c r="AT95" s="224" t="s">
        <v>142</v>
      </c>
      <c r="AU95" s="224" t="s">
        <v>84</v>
      </c>
      <c r="AV95" s="15" t="s">
        <v>139</v>
      </c>
      <c r="AW95" s="15" t="s">
        <v>35</v>
      </c>
      <c r="AX95" s="15" t="s">
        <v>82</v>
      </c>
      <c r="AY95" s="224" t="s">
        <v>132</v>
      </c>
    </row>
    <row r="96" spans="1:65" s="2" customFormat="1" ht="49.15" customHeight="1">
      <c r="A96" s="36"/>
      <c r="B96" s="37"/>
      <c r="C96" s="175" t="s">
        <v>84</v>
      </c>
      <c r="D96" s="175" t="s">
        <v>134</v>
      </c>
      <c r="E96" s="176" t="s">
        <v>157</v>
      </c>
      <c r="F96" s="177" t="s">
        <v>158</v>
      </c>
      <c r="G96" s="178" t="s">
        <v>137</v>
      </c>
      <c r="H96" s="179">
        <v>15.01</v>
      </c>
      <c r="I96" s="180"/>
      <c r="J96" s="181">
        <f>ROUND(I96*H96,2)</f>
        <v>0</v>
      </c>
      <c r="K96" s="177" t="s">
        <v>138</v>
      </c>
      <c r="L96" s="41"/>
      <c r="M96" s="182" t="s">
        <v>19</v>
      </c>
      <c r="N96" s="183" t="s">
        <v>45</v>
      </c>
      <c r="O96" s="66"/>
      <c r="P96" s="184">
        <f>O96*H96</f>
        <v>0</v>
      </c>
      <c r="Q96" s="184">
        <v>4.795E-5</v>
      </c>
      <c r="R96" s="184">
        <f>Q96*H96</f>
        <v>7.1972949999999996E-4</v>
      </c>
      <c r="S96" s="184">
        <v>0.128</v>
      </c>
      <c r="T96" s="185">
        <f>S96*H96</f>
        <v>1.9212800000000001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86" t="s">
        <v>139</v>
      </c>
      <c r="AT96" s="186" t="s">
        <v>134</v>
      </c>
      <c r="AU96" s="186" t="s">
        <v>84</v>
      </c>
      <c r="AY96" s="19" t="s">
        <v>132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19" t="s">
        <v>82</v>
      </c>
      <c r="BK96" s="187">
        <f>ROUND(I96*H96,2)</f>
        <v>0</v>
      </c>
      <c r="BL96" s="19" t="s">
        <v>139</v>
      </c>
      <c r="BM96" s="186" t="s">
        <v>817</v>
      </c>
    </row>
    <row r="97" spans="1:65" s="2" customFormat="1" ht="29.25">
      <c r="A97" s="36"/>
      <c r="B97" s="37"/>
      <c r="C97" s="38"/>
      <c r="D97" s="188" t="s">
        <v>141</v>
      </c>
      <c r="E97" s="38"/>
      <c r="F97" s="189" t="s">
        <v>158</v>
      </c>
      <c r="G97" s="38"/>
      <c r="H97" s="38"/>
      <c r="I97" s="190"/>
      <c r="J97" s="38"/>
      <c r="K97" s="38"/>
      <c r="L97" s="41"/>
      <c r="M97" s="191"/>
      <c r="N97" s="192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141</v>
      </c>
      <c r="AU97" s="19" t="s">
        <v>84</v>
      </c>
    </row>
    <row r="98" spans="1:65" s="13" customFormat="1" ht="11.25">
      <c r="B98" s="193"/>
      <c r="C98" s="194"/>
      <c r="D98" s="188" t="s">
        <v>142</v>
      </c>
      <c r="E98" s="195" t="s">
        <v>19</v>
      </c>
      <c r="F98" s="196" t="s">
        <v>814</v>
      </c>
      <c r="G98" s="194"/>
      <c r="H98" s="195" t="s">
        <v>19</v>
      </c>
      <c r="I98" s="197"/>
      <c r="J98" s="194"/>
      <c r="K98" s="194"/>
      <c r="L98" s="198"/>
      <c r="M98" s="199"/>
      <c r="N98" s="200"/>
      <c r="O98" s="200"/>
      <c r="P98" s="200"/>
      <c r="Q98" s="200"/>
      <c r="R98" s="200"/>
      <c r="S98" s="200"/>
      <c r="T98" s="201"/>
      <c r="AT98" s="202" t="s">
        <v>142</v>
      </c>
      <c r="AU98" s="202" t="s">
        <v>84</v>
      </c>
      <c r="AV98" s="13" t="s">
        <v>82</v>
      </c>
      <c r="AW98" s="13" t="s">
        <v>35</v>
      </c>
      <c r="AX98" s="13" t="s">
        <v>74</v>
      </c>
      <c r="AY98" s="202" t="s">
        <v>132</v>
      </c>
    </row>
    <row r="99" spans="1:65" s="14" customFormat="1" ht="11.25">
      <c r="B99" s="203"/>
      <c r="C99" s="204"/>
      <c r="D99" s="188" t="s">
        <v>142</v>
      </c>
      <c r="E99" s="205" t="s">
        <v>19</v>
      </c>
      <c r="F99" s="206" t="s">
        <v>818</v>
      </c>
      <c r="G99" s="204"/>
      <c r="H99" s="207">
        <v>7.98</v>
      </c>
      <c r="I99" s="208"/>
      <c r="J99" s="204"/>
      <c r="K99" s="204"/>
      <c r="L99" s="209"/>
      <c r="M99" s="210"/>
      <c r="N99" s="211"/>
      <c r="O99" s="211"/>
      <c r="P99" s="211"/>
      <c r="Q99" s="211"/>
      <c r="R99" s="211"/>
      <c r="S99" s="211"/>
      <c r="T99" s="212"/>
      <c r="AT99" s="213" t="s">
        <v>142</v>
      </c>
      <c r="AU99" s="213" t="s">
        <v>84</v>
      </c>
      <c r="AV99" s="14" t="s">
        <v>84</v>
      </c>
      <c r="AW99" s="14" t="s">
        <v>35</v>
      </c>
      <c r="AX99" s="14" t="s">
        <v>74</v>
      </c>
      <c r="AY99" s="213" t="s">
        <v>132</v>
      </c>
    </row>
    <row r="100" spans="1:65" s="14" customFormat="1" ht="11.25">
      <c r="B100" s="203"/>
      <c r="C100" s="204"/>
      <c r="D100" s="188" t="s">
        <v>142</v>
      </c>
      <c r="E100" s="205" t="s">
        <v>19</v>
      </c>
      <c r="F100" s="206" t="s">
        <v>819</v>
      </c>
      <c r="G100" s="204"/>
      <c r="H100" s="207">
        <v>7.03</v>
      </c>
      <c r="I100" s="208"/>
      <c r="J100" s="204"/>
      <c r="K100" s="204"/>
      <c r="L100" s="209"/>
      <c r="M100" s="210"/>
      <c r="N100" s="211"/>
      <c r="O100" s="211"/>
      <c r="P100" s="211"/>
      <c r="Q100" s="211"/>
      <c r="R100" s="211"/>
      <c r="S100" s="211"/>
      <c r="T100" s="212"/>
      <c r="AT100" s="213" t="s">
        <v>142</v>
      </c>
      <c r="AU100" s="213" t="s">
        <v>84</v>
      </c>
      <c r="AV100" s="14" t="s">
        <v>84</v>
      </c>
      <c r="AW100" s="14" t="s">
        <v>35</v>
      </c>
      <c r="AX100" s="14" t="s">
        <v>74</v>
      </c>
      <c r="AY100" s="213" t="s">
        <v>132</v>
      </c>
    </row>
    <row r="101" spans="1:65" s="15" customFormat="1" ht="11.25">
      <c r="B101" s="214"/>
      <c r="C101" s="215"/>
      <c r="D101" s="188" t="s">
        <v>142</v>
      </c>
      <c r="E101" s="216" t="s">
        <v>19</v>
      </c>
      <c r="F101" s="217" t="s">
        <v>147</v>
      </c>
      <c r="G101" s="215"/>
      <c r="H101" s="218">
        <v>15.010000000000002</v>
      </c>
      <c r="I101" s="219"/>
      <c r="J101" s="215"/>
      <c r="K101" s="215"/>
      <c r="L101" s="220"/>
      <c r="M101" s="221"/>
      <c r="N101" s="222"/>
      <c r="O101" s="222"/>
      <c r="P101" s="222"/>
      <c r="Q101" s="222"/>
      <c r="R101" s="222"/>
      <c r="S101" s="222"/>
      <c r="T101" s="223"/>
      <c r="AT101" s="224" t="s">
        <v>142</v>
      </c>
      <c r="AU101" s="224" t="s">
        <v>84</v>
      </c>
      <c r="AV101" s="15" t="s">
        <v>139</v>
      </c>
      <c r="AW101" s="15" t="s">
        <v>35</v>
      </c>
      <c r="AX101" s="15" t="s">
        <v>82</v>
      </c>
      <c r="AY101" s="224" t="s">
        <v>132</v>
      </c>
    </row>
    <row r="102" spans="1:65" s="2" customFormat="1" ht="49.15" customHeight="1">
      <c r="A102" s="36"/>
      <c r="B102" s="37"/>
      <c r="C102" s="175" t="s">
        <v>153</v>
      </c>
      <c r="D102" s="175" t="s">
        <v>134</v>
      </c>
      <c r="E102" s="176" t="s">
        <v>166</v>
      </c>
      <c r="F102" s="177" t="s">
        <v>167</v>
      </c>
      <c r="G102" s="178" t="s">
        <v>137</v>
      </c>
      <c r="H102" s="179">
        <v>11.06</v>
      </c>
      <c r="I102" s="180"/>
      <c r="J102" s="181">
        <f>ROUND(I102*H102,2)</f>
        <v>0</v>
      </c>
      <c r="K102" s="177" t="s">
        <v>138</v>
      </c>
      <c r="L102" s="41"/>
      <c r="M102" s="182" t="s">
        <v>19</v>
      </c>
      <c r="N102" s="183" t="s">
        <v>45</v>
      </c>
      <c r="O102" s="66"/>
      <c r="P102" s="184">
        <f>O102*H102</f>
        <v>0</v>
      </c>
      <c r="Q102" s="184">
        <v>9.2219999999999995E-5</v>
      </c>
      <c r="R102" s="184">
        <f>Q102*H102</f>
        <v>1.0199531999999999E-3</v>
      </c>
      <c r="S102" s="184">
        <v>0.25600000000000001</v>
      </c>
      <c r="T102" s="185">
        <f>S102*H102</f>
        <v>2.8313600000000001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86" t="s">
        <v>139</v>
      </c>
      <c r="AT102" s="186" t="s">
        <v>134</v>
      </c>
      <c r="AU102" s="186" t="s">
        <v>84</v>
      </c>
      <c r="AY102" s="19" t="s">
        <v>132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19" t="s">
        <v>82</v>
      </c>
      <c r="BK102" s="187">
        <f>ROUND(I102*H102,2)</f>
        <v>0</v>
      </c>
      <c r="BL102" s="19" t="s">
        <v>139</v>
      </c>
      <c r="BM102" s="186" t="s">
        <v>820</v>
      </c>
    </row>
    <row r="103" spans="1:65" s="2" customFormat="1" ht="29.25">
      <c r="A103" s="36"/>
      <c r="B103" s="37"/>
      <c r="C103" s="38"/>
      <c r="D103" s="188" t="s">
        <v>141</v>
      </c>
      <c r="E103" s="38"/>
      <c r="F103" s="189" t="s">
        <v>167</v>
      </c>
      <c r="G103" s="38"/>
      <c r="H103" s="38"/>
      <c r="I103" s="190"/>
      <c r="J103" s="38"/>
      <c r="K103" s="38"/>
      <c r="L103" s="41"/>
      <c r="M103" s="191"/>
      <c r="N103" s="192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141</v>
      </c>
      <c r="AU103" s="19" t="s">
        <v>84</v>
      </c>
    </row>
    <row r="104" spans="1:65" s="13" customFormat="1" ht="11.25">
      <c r="B104" s="193"/>
      <c r="C104" s="194"/>
      <c r="D104" s="188" t="s">
        <v>142</v>
      </c>
      <c r="E104" s="195" t="s">
        <v>19</v>
      </c>
      <c r="F104" s="196" t="s">
        <v>814</v>
      </c>
      <c r="G104" s="194"/>
      <c r="H104" s="195" t="s">
        <v>19</v>
      </c>
      <c r="I104" s="197"/>
      <c r="J104" s="194"/>
      <c r="K104" s="194"/>
      <c r="L104" s="198"/>
      <c r="M104" s="199"/>
      <c r="N104" s="200"/>
      <c r="O104" s="200"/>
      <c r="P104" s="200"/>
      <c r="Q104" s="200"/>
      <c r="R104" s="200"/>
      <c r="S104" s="200"/>
      <c r="T104" s="201"/>
      <c r="AT104" s="202" t="s">
        <v>142</v>
      </c>
      <c r="AU104" s="202" t="s">
        <v>84</v>
      </c>
      <c r="AV104" s="13" t="s">
        <v>82</v>
      </c>
      <c r="AW104" s="13" t="s">
        <v>35</v>
      </c>
      <c r="AX104" s="13" t="s">
        <v>74</v>
      </c>
      <c r="AY104" s="202" t="s">
        <v>132</v>
      </c>
    </row>
    <row r="105" spans="1:65" s="14" customFormat="1" ht="11.25">
      <c r="B105" s="203"/>
      <c r="C105" s="204"/>
      <c r="D105" s="188" t="s">
        <v>142</v>
      </c>
      <c r="E105" s="205" t="s">
        <v>19</v>
      </c>
      <c r="F105" s="206" t="s">
        <v>821</v>
      </c>
      <c r="G105" s="204"/>
      <c r="H105" s="207">
        <v>5.88</v>
      </c>
      <c r="I105" s="208"/>
      <c r="J105" s="204"/>
      <c r="K105" s="204"/>
      <c r="L105" s="209"/>
      <c r="M105" s="210"/>
      <c r="N105" s="211"/>
      <c r="O105" s="211"/>
      <c r="P105" s="211"/>
      <c r="Q105" s="211"/>
      <c r="R105" s="211"/>
      <c r="S105" s="211"/>
      <c r="T105" s="212"/>
      <c r="AT105" s="213" t="s">
        <v>142</v>
      </c>
      <c r="AU105" s="213" t="s">
        <v>84</v>
      </c>
      <c r="AV105" s="14" t="s">
        <v>84</v>
      </c>
      <c r="AW105" s="14" t="s">
        <v>35</v>
      </c>
      <c r="AX105" s="14" t="s">
        <v>74</v>
      </c>
      <c r="AY105" s="213" t="s">
        <v>132</v>
      </c>
    </row>
    <row r="106" spans="1:65" s="14" customFormat="1" ht="11.25">
      <c r="B106" s="203"/>
      <c r="C106" s="204"/>
      <c r="D106" s="188" t="s">
        <v>142</v>
      </c>
      <c r="E106" s="205" t="s">
        <v>19</v>
      </c>
      <c r="F106" s="206" t="s">
        <v>822</v>
      </c>
      <c r="G106" s="204"/>
      <c r="H106" s="207">
        <v>5.18</v>
      </c>
      <c r="I106" s="208"/>
      <c r="J106" s="204"/>
      <c r="K106" s="204"/>
      <c r="L106" s="209"/>
      <c r="M106" s="210"/>
      <c r="N106" s="211"/>
      <c r="O106" s="211"/>
      <c r="P106" s="211"/>
      <c r="Q106" s="211"/>
      <c r="R106" s="211"/>
      <c r="S106" s="211"/>
      <c r="T106" s="212"/>
      <c r="AT106" s="213" t="s">
        <v>142</v>
      </c>
      <c r="AU106" s="213" t="s">
        <v>84</v>
      </c>
      <c r="AV106" s="14" t="s">
        <v>84</v>
      </c>
      <c r="AW106" s="14" t="s">
        <v>35</v>
      </c>
      <c r="AX106" s="14" t="s">
        <v>74</v>
      </c>
      <c r="AY106" s="213" t="s">
        <v>132</v>
      </c>
    </row>
    <row r="107" spans="1:65" s="15" customFormat="1" ht="11.25">
      <c r="B107" s="214"/>
      <c r="C107" s="215"/>
      <c r="D107" s="188" t="s">
        <v>142</v>
      </c>
      <c r="E107" s="216" t="s">
        <v>19</v>
      </c>
      <c r="F107" s="217" t="s">
        <v>147</v>
      </c>
      <c r="G107" s="215"/>
      <c r="H107" s="218">
        <v>11.059999999999999</v>
      </c>
      <c r="I107" s="219"/>
      <c r="J107" s="215"/>
      <c r="K107" s="215"/>
      <c r="L107" s="220"/>
      <c r="M107" s="221"/>
      <c r="N107" s="222"/>
      <c r="O107" s="222"/>
      <c r="P107" s="222"/>
      <c r="Q107" s="222"/>
      <c r="R107" s="222"/>
      <c r="S107" s="222"/>
      <c r="T107" s="223"/>
      <c r="AT107" s="224" t="s">
        <v>142</v>
      </c>
      <c r="AU107" s="224" t="s">
        <v>84</v>
      </c>
      <c r="AV107" s="15" t="s">
        <v>139</v>
      </c>
      <c r="AW107" s="15" t="s">
        <v>35</v>
      </c>
      <c r="AX107" s="15" t="s">
        <v>82</v>
      </c>
      <c r="AY107" s="224" t="s">
        <v>132</v>
      </c>
    </row>
    <row r="108" spans="1:65" s="2" customFormat="1" ht="44.25" customHeight="1">
      <c r="A108" s="36"/>
      <c r="B108" s="37"/>
      <c r="C108" s="175" t="s">
        <v>139</v>
      </c>
      <c r="D108" s="175" t="s">
        <v>134</v>
      </c>
      <c r="E108" s="176" t="s">
        <v>823</v>
      </c>
      <c r="F108" s="177" t="s">
        <v>824</v>
      </c>
      <c r="G108" s="178" t="s">
        <v>184</v>
      </c>
      <c r="H108" s="179">
        <v>8.657</v>
      </c>
      <c r="I108" s="180"/>
      <c r="J108" s="181">
        <f>ROUND(I108*H108,2)</f>
        <v>0</v>
      </c>
      <c r="K108" s="177" t="s">
        <v>138</v>
      </c>
      <c r="L108" s="41"/>
      <c r="M108" s="182" t="s">
        <v>19</v>
      </c>
      <c r="N108" s="183" t="s">
        <v>45</v>
      </c>
      <c r="O108" s="66"/>
      <c r="P108" s="184">
        <f>O108*H108</f>
        <v>0</v>
      </c>
      <c r="Q108" s="184">
        <v>0</v>
      </c>
      <c r="R108" s="184">
        <f>Q108*H108</f>
        <v>0</v>
      </c>
      <c r="S108" s="184">
        <v>0</v>
      </c>
      <c r="T108" s="185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6" t="s">
        <v>139</v>
      </c>
      <c r="AT108" s="186" t="s">
        <v>134</v>
      </c>
      <c r="AU108" s="186" t="s">
        <v>84</v>
      </c>
      <c r="AY108" s="19" t="s">
        <v>132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19" t="s">
        <v>82</v>
      </c>
      <c r="BK108" s="187">
        <f>ROUND(I108*H108,2)</f>
        <v>0</v>
      </c>
      <c r="BL108" s="19" t="s">
        <v>139</v>
      </c>
      <c r="BM108" s="186" t="s">
        <v>825</v>
      </c>
    </row>
    <row r="109" spans="1:65" s="2" customFormat="1" ht="29.25">
      <c r="A109" s="36"/>
      <c r="B109" s="37"/>
      <c r="C109" s="38"/>
      <c r="D109" s="188" t="s">
        <v>141</v>
      </c>
      <c r="E109" s="38"/>
      <c r="F109" s="189" t="s">
        <v>824</v>
      </c>
      <c r="G109" s="38"/>
      <c r="H109" s="38"/>
      <c r="I109" s="190"/>
      <c r="J109" s="38"/>
      <c r="K109" s="38"/>
      <c r="L109" s="41"/>
      <c r="M109" s="191"/>
      <c r="N109" s="192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141</v>
      </c>
      <c r="AU109" s="19" t="s">
        <v>84</v>
      </c>
    </row>
    <row r="110" spans="1:65" s="13" customFormat="1" ht="11.25">
      <c r="B110" s="193"/>
      <c r="C110" s="194"/>
      <c r="D110" s="188" t="s">
        <v>142</v>
      </c>
      <c r="E110" s="195" t="s">
        <v>19</v>
      </c>
      <c r="F110" s="196" t="s">
        <v>826</v>
      </c>
      <c r="G110" s="194"/>
      <c r="H110" s="195" t="s">
        <v>19</v>
      </c>
      <c r="I110" s="197"/>
      <c r="J110" s="194"/>
      <c r="K110" s="194"/>
      <c r="L110" s="198"/>
      <c r="M110" s="199"/>
      <c r="N110" s="200"/>
      <c r="O110" s="200"/>
      <c r="P110" s="200"/>
      <c r="Q110" s="200"/>
      <c r="R110" s="200"/>
      <c r="S110" s="200"/>
      <c r="T110" s="201"/>
      <c r="AT110" s="202" t="s">
        <v>142</v>
      </c>
      <c r="AU110" s="202" t="s">
        <v>84</v>
      </c>
      <c r="AV110" s="13" t="s">
        <v>82</v>
      </c>
      <c r="AW110" s="13" t="s">
        <v>35</v>
      </c>
      <c r="AX110" s="13" t="s">
        <v>74</v>
      </c>
      <c r="AY110" s="202" t="s">
        <v>132</v>
      </c>
    </row>
    <row r="111" spans="1:65" s="14" customFormat="1" ht="11.25">
      <c r="B111" s="203"/>
      <c r="C111" s="204"/>
      <c r="D111" s="188" t="s">
        <v>142</v>
      </c>
      <c r="E111" s="205" t="s">
        <v>19</v>
      </c>
      <c r="F111" s="206" t="s">
        <v>827</v>
      </c>
      <c r="G111" s="204"/>
      <c r="H111" s="207">
        <v>6.4870000000000001</v>
      </c>
      <c r="I111" s="208"/>
      <c r="J111" s="204"/>
      <c r="K111" s="204"/>
      <c r="L111" s="209"/>
      <c r="M111" s="210"/>
      <c r="N111" s="211"/>
      <c r="O111" s="211"/>
      <c r="P111" s="211"/>
      <c r="Q111" s="211"/>
      <c r="R111" s="211"/>
      <c r="S111" s="211"/>
      <c r="T111" s="212"/>
      <c r="AT111" s="213" t="s">
        <v>142</v>
      </c>
      <c r="AU111" s="213" t="s">
        <v>84</v>
      </c>
      <c r="AV111" s="14" t="s">
        <v>84</v>
      </c>
      <c r="AW111" s="14" t="s">
        <v>35</v>
      </c>
      <c r="AX111" s="14" t="s">
        <v>74</v>
      </c>
      <c r="AY111" s="213" t="s">
        <v>132</v>
      </c>
    </row>
    <row r="112" spans="1:65" s="14" customFormat="1" ht="11.25">
      <c r="B112" s="203"/>
      <c r="C112" s="204"/>
      <c r="D112" s="188" t="s">
        <v>142</v>
      </c>
      <c r="E112" s="205" t="s">
        <v>19</v>
      </c>
      <c r="F112" s="206" t="s">
        <v>828</v>
      </c>
      <c r="G112" s="204"/>
      <c r="H112" s="207">
        <v>0.35</v>
      </c>
      <c r="I112" s="208"/>
      <c r="J112" s="204"/>
      <c r="K112" s="204"/>
      <c r="L112" s="209"/>
      <c r="M112" s="210"/>
      <c r="N112" s="211"/>
      <c r="O112" s="211"/>
      <c r="P112" s="211"/>
      <c r="Q112" s="211"/>
      <c r="R112" s="211"/>
      <c r="S112" s="211"/>
      <c r="T112" s="212"/>
      <c r="AT112" s="213" t="s">
        <v>142</v>
      </c>
      <c r="AU112" s="213" t="s">
        <v>84</v>
      </c>
      <c r="AV112" s="14" t="s">
        <v>84</v>
      </c>
      <c r="AW112" s="14" t="s">
        <v>35</v>
      </c>
      <c r="AX112" s="14" t="s">
        <v>74</v>
      </c>
      <c r="AY112" s="213" t="s">
        <v>132</v>
      </c>
    </row>
    <row r="113" spans="1:65" s="14" customFormat="1" ht="11.25">
      <c r="B113" s="203"/>
      <c r="C113" s="204"/>
      <c r="D113" s="188" t="s">
        <v>142</v>
      </c>
      <c r="E113" s="205" t="s">
        <v>19</v>
      </c>
      <c r="F113" s="206" t="s">
        <v>829</v>
      </c>
      <c r="G113" s="204"/>
      <c r="H113" s="207">
        <v>1.82</v>
      </c>
      <c r="I113" s="208"/>
      <c r="J113" s="204"/>
      <c r="K113" s="204"/>
      <c r="L113" s="209"/>
      <c r="M113" s="210"/>
      <c r="N113" s="211"/>
      <c r="O113" s="211"/>
      <c r="P113" s="211"/>
      <c r="Q113" s="211"/>
      <c r="R113" s="211"/>
      <c r="S113" s="211"/>
      <c r="T113" s="212"/>
      <c r="AT113" s="213" t="s">
        <v>142</v>
      </c>
      <c r="AU113" s="213" t="s">
        <v>84</v>
      </c>
      <c r="AV113" s="14" t="s">
        <v>84</v>
      </c>
      <c r="AW113" s="14" t="s">
        <v>35</v>
      </c>
      <c r="AX113" s="14" t="s">
        <v>74</v>
      </c>
      <c r="AY113" s="213" t="s">
        <v>132</v>
      </c>
    </row>
    <row r="114" spans="1:65" s="15" customFormat="1" ht="11.25">
      <c r="B114" s="214"/>
      <c r="C114" s="215"/>
      <c r="D114" s="188" t="s">
        <v>142</v>
      </c>
      <c r="E114" s="216" t="s">
        <v>19</v>
      </c>
      <c r="F114" s="217" t="s">
        <v>147</v>
      </c>
      <c r="G114" s="215"/>
      <c r="H114" s="218">
        <v>8.657</v>
      </c>
      <c r="I114" s="219"/>
      <c r="J114" s="215"/>
      <c r="K114" s="215"/>
      <c r="L114" s="220"/>
      <c r="M114" s="221"/>
      <c r="N114" s="222"/>
      <c r="O114" s="222"/>
      <c r="P114" s="222"/>
      <c r="Q114" s="222"/>
      <c r="R114" s="222"/>
      <c r="S114" s="222"/>
      <c r="T114" s="223"/>
      <c r="AT114" s="224" t="s">
        <v>142</v>
      </c>
      <c r="AU114" s="224" t="s">
        <v>84</v>
      </c>
      <c r="AV114" s="15" t="s">
        <v>139</v>
      </c>
      <c r="AW114" s="15" t="s">
        <v>35</v>
      </c>
      <c r="AX114" s="15" t="s">
        <v>82</v>
      </c>
      <c r="AY114" s="224" t="s">
        <v>132</v>
      </c>
    </row>
    <row r="115" spans="1:65" s="2" customFormat="1" ht="49.15" customHeight="1">
      <c r="A115" s="36"/>
      <c r="B115" s="37"/>
      <c r="C115" s="175" t="s">
        <v>165</v>
      </c>
      <c r="D115" s="175" t="s">
        <v>134</v>
      </c>
      <c r="E115" s="176" t="s">
        <v>830</v>
      </c>
      <c r="F115" s="177" t="s">
        <v>831</v>
      </c>
      <c r="G115" s="178" t="s">
        <v>184</v>
      </c>
      <c r="H115" s="179">
        <v>0.86599999999999999</v>
      </c>
      <c r="I115" s="180"/>
      <c r="J115" s="181">
        <f>ROUND(I115*H115,2)</f>
        <v>0</v>
      </c>
      <c r="K115" s="177" t="s">
        <v>138</v>
      </c>
      <c r="L115" s="41"/>
      <c r="M115" s="182" t="s">
        <v>19</v>
      </c>
      <c r="N115" s="183" t="s">
        <v>45</v>
      </c>
      <c r="O115" s="66"/>
      <c r="P115" s="184">
        <f>O115*H115</f>
        <v>0</v>
      </c>
      <c r="Q115" s="184">
        <v>0</v>
      </c>
      <c r="R115" s="184">
        <f>Q115*H115</f>
        <v>0</v>
      </c>
      <c r="S115" s="184">
        <v>0</v>
      </c>
      <c r="T115" s="185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6" t="s">
        <v>139</v>
      </c>
      <c r="AT115" s="186" t="s">
        <v>134</v>
      </c>
      <c r="AU115" s="186" t="s">
        <v>84</v>
      </c>
      <c r="AY115" s="19" t="s">
        <v>132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19" t="s">
        <v>82</v>
      </c>
      <c r="BK115" s="187">
        <f>ROUND(I115*H115,2)</f>
        <v>0</v>
      </c>
      <c r="BL115" s="19" t="s">
        <v>139</v>
      </c>
      <c r="BM115" s="186" t="s">
        <v>832</v>
      </c>
    </row>
    <row r="116" spans="1:65" s="2" customFormat="1" ht="29.25">
      <c r="A116" s="36"/>
      <c r="B116" s="37"/>
      <c r="C116" s="38"/>
      <c r="D116" s="188" t="s">
        <v>141</v>
      </c>
      <c r="E116" s="38"/>
      <c r="F116" s="189" t="s">
        <v>831</v>
      </c>
      <c r="G116" s="38"/>
      <c r="H116" s="38"/>
      <c r="I116" s="190"/>
      <c r="J116" s="38"/>
      <c r="K116" s="38"/>
      <c r="L116" s="41"/>
      <c r="M116" s="191"/>
      <c r="N116" s="192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141</v>
      </c>
      <c r="AU116" s="19" t="s">
        <v>84</v>
      </c>
    </row>
    <row r="117" spans="1:65" s="2" customFormat="1" ht="66.75" customHeight="1">
      <c r="A117" s="36"/>
      <c r="B117" s="37"/>
      <c r="C117" s="175" t="s">
        <v>173</v>
      </c>
      <c r="D117" s="175" t="s">
        <v>134</v>
      </c>
      <c r="E117" s="176" t="s">
        <v>833</v>
      </c>
      <c r="F117" s="177" t="s">
        <v>834</v>
      </c>
      <c r="G117" s="178" t="s">
        <v>184</v>
      </c>
      <c r="H117" s="179">
        <v>3.0950000000000002</v>
      </c>
      <c r="I117" s="180"/>
      <c r="J117" s="181">
        <f>ROUND(I117*H117,2)</f>
        <v>0</v>
      </c>
      <c r="K117" s="177" t="s">
        <v>138</v>
      </c>
      <c r="L117" s="41"/>
      <c r="M117" s="182" t="s">
        <v>19</v>
      </c>
      <c r="N117" s="183" t="s">
        <v>45</v>
      </c>
      <c r="O117" s="66"/>
      <c r="P117" s="184">
        <f>O117*H117</f>
        <v>0</v>
      </c>
      <c r="Q117" s="184">
        <v>0</v>
      </c>
      <c r="R117" s="184">
        <f>Q117*H117</f>
        <v>0</v>
      </c>
      <c r="S117" s="184">
        <v>0</v>
      </c>
      <c r="T117" s="185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6" t="s">
        <v>139</v>
      </c>
      <c r="AT117" s="186" t="s">
        <v>134</v>
      </c>
      <c r="AU117" s="186" t="s">
        <v>84</v>
      </c>
      <c r="AY117" s="19" t="s">
        <v>132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19" t="s">
        <v>82</v>
      </c>
      <c r="BK117" s="187">
        <f>ROUND(I117*H117,2)</f>
        <v>0</v>
      </c>
      <c r="BL117" s="19" t="s">
        <v>139</v>
      </c>
      <c r="BM117" s="186" t="s">
        <v>835</v>
      </c>
    </row>
    <row r="118" spans="1:65" s="2" customFormat="1" ht="39">
      <c r="A118" s="36"/>
      <c r="B118" s="37"/>
      <c r="C118" s="38"/>
      <c r="D118" s="188" t="s">
        <v>141</v>
      </c>
      <c r="E118" s="38"/>
      <c r="F118" s="189" t="s">
        <v>834</v>
      </c>
      <c r="G118" s="38"/>
      <c r="H118" s="38"/>
      <c r="I118" s="190"/>
      <c r="J118" s="38"/>
      <c r="K118" s="38"/>
      <c r="L118" s="41"/>
      <c r="M118" s="191"/>
      <c r="N118" s="192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141</v>
      </c>
      <c r="AU118" s="19" t="s">
        <v>84</v>
      </c>
    </row>
    <row r="119" spans="1:65" s="2" customFormat="1" ht="55.5" customHeight="1">
      <c r="A119" s="36"/>
      <c r="B119" s="37"/>
      <c r="C119" s="175" t="s">
        <v>181</v>
      </c>
      <c r="D119" s="175" t="s">
        <v>134</v>
      </c>
      <c r="E119" s="176" t="s">
        <v>836</v>
      </c>
      <c r="F119" s="177" t="s">
        <v>837</v>
      </c>
      <c r="G119" s="178" t="s">
        <v>184</v>
      </c>
      <c r="H119" s="179">
        <v>30.951000000000001</v>
      </c>
      <c r="I119" s="180"/>
      <c r="J119" s="181">
        <f>ROUND(I119*H119,2)</f>
        <v>0</v>
      </c>
      <c r="K119" s="177" t="s">
        <v>138</v>
      </c>
      <c r="L119" s="41"/>
      <c r="M119" s="182" t="s">
        <v>19</v>
      </c>
      <c r="N119" s="183" t="s">
        <v>45</v>
      </c>
      <c r="O119" s="66"/>
      <c r="P119" s="184">
        <f>O119*H119</f>
        <v>0</v>
      </c>
      <c r="Q119" s="184">
        <v>0</v>
      </c>
      <c r="R119" s="184">
        <f>Q119*H119</f>
        <v>0</v>
      </c>
      <c r="S119" s="184">
        <v>0</v>
      </c>
      <c r="T119" s="185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86" t="s">
        <v>139</v>
      </c>
      <c r="AT119" s="186" t="s">
        <v>134</v>
      </c>
      <c r="AU119" s="186" t="s">
        <v>84</v>
      </c>
      <c r="AY119" s="19" t="s">
        <v>132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19" t="s">
        <v>82</v>
      </c>
      <c r="BK119" s="187">
        <f>ROUND(I119*H119,2)</f>
        <v>0</v>
      </c>
      <c r="BL119" s="19" t="s">
        <v>139</v>
      </c>
      <c r="BM119" s="186" t="s">
        <v>838</v>
      </c>
    </row>
    <row r="120" spans="1:65" s="2" customFormat="1" ht="39">
      <c r="A120" s="36"/>
      <c r="B120" s="37"/>
      <c r="C120" s="38"/>
      <c r="D120" s="188" t="s">
        <v>141</v>
      </c>
      <c r="E120" s="38"/>
      <c r="F120" s="189" t="s">
        <v>837</v>
      </c>
      <c r="G120" s="38"/>
      <c r="H120" s="38"/>
      <c r="I120" s="190"/>
      <c r="J120" s="38"/>
      <c r="K120" s="38"/>
      <c r="L120" s="41"/>
      <c r="M120" s="191"/>
      <c r="N120" s="192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141</v>
      </c>
      <c r="AU120" s="19" t="s">
        <v>84</v>
      </c>
    </row>
    <row r="121" spans="1:65" s="13" customFormat="1" ht="11.25">
      <c r="B121" s="193"/>
      <c r="C121" s="194"/>
      <c r="D121" s="188" t="s">
        <v>142</v>
      </c>
      <c r="E121" s="195" t="s">
        <v>19</v>
      </c>
      <c r="F121" s="196" t="s">
        <v>839</v>
      </c>
      <c r="G121" s="194"/>
      <c r="H121" s="195" t="s">
        <v>19</v>
      </c>
      <c r="I121" s="197"/>
      <c r="J121" s="194"/>
      <c r="K121" s="194"/>
      <c r="L121" s="198"/>
      <c r="M121" s="199"/>
      <c r="N121" s="200"/>
      <c r="O121" s="200"/>
      <c r="P121" s="200"/>
      <c r="Q121" s="200"/>
      <c r="R121" s="200"/>
      <c r="S121" s="200"/>
      <c r="T121" s="201"/>
      <c r="AT121" s="202" t="s">
        <v>142</v>
      </c>
      <c r="AU121" s="202" t="s">
        <v>84</v>
      </c>
      <c r="AV121" s="13" t="s">
        <v>82</v>
      </c>
      <c r="AW121" s="13" t="s">
        <v>35</v>
      </c>
      <c r="AX121" s="13" t="s">
        <v>74</v>
      </c>
      <c r="AY121" s="202" t="s">
        <v>132</v>
      </c>
    </row>
    <row r="122" spans="1:65" s="14" customFormat="1" ht="11.25">
      <c r="B122" s="203"/>
      <c r="C122" s="204"/>
      <c r="D122" s="188" t="s">
        <v>142</v>
      </c>
      <c r="E122" s="205" t="s">
        <v>19</v>
      </c>
      <c r="F122" s="206" t="s">
        <v>840</v>
      </c>
      <c r="G122" s="204"/>
      <c r="H122" s="207">
        <v>8.7210000000000001</v>
      </c>
      <c r="I122" s="208"/>
      <c r="J122" s="204"/>
      <c r="K122" s="204"/>
      <c r="L122" s="209"/>
      <c r="M122" s="210"/>
      <c r="N122" s="211"/>
      <c r="O122" s="211"/>
      <c r="P122" s="211"/>
      <c r="Q122" s="211"/>
      <c r="R122" s="211"/>
      <c r="S122" s="211"/>
      <c r="T122" s="212"/>
      <c r="AT122" s="213" t="s">
        <v>142</v>
      </c>
      <c r="AU122" s="213" t="s">
        <v>84</v>
      </c>
      <c r="AV122" s="14" t="s">
        <v>84</v>
      </c>
      <c r="AW122" s="14" t="s">
        <v>35</v>
      </c>
      <c r="AX122" s="14" t="s">
        <v>74</v>
      </c>
      <c r="AY122" s="213" t="s">
        <v>132</v>
      </c>
    </row>
    <row r="123" spans="1:65" s="14" customFormat="1" ht="11.25">
      <c r="B123" s="203"/>
      <c r="C123" s="204"/>
      <c r="D123" s="188" t="s">
        <v>142</v>
      </c>
      <c r="E123" s="205" t="s">
        <v>19</v>
      </c>
      <c r="F123" s="206" t="s">
        <v>841</v>
      </c>
      <c r="G123" s="204"/>
      <c r="H123" s="207">
        <v>7.8659999999999997</v>
      </c>
      <c r="I123" s="208"/>
      <c r="J123" s="204"/>
      <c r="K123" s="204"/>
      <c r="L123" s="209"/>
      <c r="M123" s="210"/>
      <c r="N123" s="211"/>
      <c r="O123" s="211"/>
      <c r="P123" s="211"/>
      <c r="Q123" s="211"/>
      <c r="R123" s="211"/>
      <c r="S123" s="211"/>
      <c r="T123" s="212"/>
      <c r="AT123" s="213" t="s">
        <v>142</v>
      </c>
      <c r="AU123" s="213" t="s">
        <v>84</v>
      </c>
      <c r="AV123" s="14" t="s">
        <v>84</v>
      </c>
      <c r="AW123" s="14" t="s">
        <v>35</v>
      </c>
      <c r="AX123" s="14" t="s">
        <v>74</v>
      </c>
      <c r="AY123" s="213" t="s">
        <v>132</v>
      </c>
    </row>
    <row r="124" spans="1:65" s="14" customFormat="1" ht="11.25">
      <c r="B124" s="203"/>
      <c r="C124" s="204"/>
      <c r="D124" s="188" t="s">
        <v>142</v>
      </c>
      <c r="E124" s="205" t="s">
        <v>19</v>
      </c>
      <c r="F124" s="206" t="s">
        <v>842</v>
      </c>
      <c r="G124" s="204"/>
      <c r="H124" s="207">
        <v>3.762</v>
      </c>
      <c r="I124" s="208"/>
      <c r="J124" s="204"/>
      <c r="K124" s="204"/>
      <c r="L124" s="209"/>
      <c r="M124" s="210"/>
      <c r="N124" s="211"/>
      <c r="O124" s="211"/>
      <c r="P124" s="211"/>
      <c r="Q124" s="211"/>
      <c r="R124" s="211"/>
      <c r="S124" s="211"/>
      <c r="T124" s="212"/>
      <c r="AT124" s="213" t="s">
        <v>142</v>
      </c>
      <c r="AU124" s="213" t="s">
        <v>84</v>
      </c>
      <c r="AV124" s="14" t="s">
        <v>84</v>
      </c>
      <c r="AW124" s="14" t="s">
        <v>35</v>
      </c>
      <c r="AX124" s="14" t="s">
        <v>74</v>
      </c>
      <c r="AY124" s="213" t="s">
        <v>132</v>
      </c>
    </row>
    <row r="125" spans="1:65" s="14" customFormat="1" ht="11.25">
      <c r="B125" s="203"/>
      <c r="C125" s="204"/>
      <c r="D125" s="188" t="s">
        <v>142</v>
      </c>
      <c r="E125" s="205" t="s">
        <v>19</v>
      </c>
      <c r="F125" s="206" t="s">
        <v>843</v>
      </c>
      <c r="G125" s="204"/>
      <c r="H125" s="207">
        <v>3.2490000000000001</v>
      </c>
      <c r="I125" s="208"/>
      <c r="J125" s="204"/>
      <c r="K125" s="204"/>
      <c r="L125" s="209"/>
      <c r="M125" s="210"/>
      <c r="N125" s="211"/>
      <c r="O125" s="211"/>
      <c r="P125" s="211"/>
      <c r="Q125" s="211"/>
      <c r="R125" s="211"/>
      <c r="S125" s="211"/>
      <c r="T125" s="212"/>
      <c r="AT125" s="213" t="s">
        <v>142</v>
      </c>
      <c r="AU125" s="213" t="s">
        <v>84</v>
      </c>
      <c r="AV125" s="14" t="s">
        <v>84</v>
      </c>
      <c r="AW125" s="14" t="s">
        <v>35</v>
      </c>
      <c r="AX125" s="14" t="s">
        <v>74</v>
      </c>
      <c r="AY125" s="213" t="s">
        <v>132</v>
      </c>
    </row>
    <row r="126" spans="1:65" s="14" customFormat="1" ht="11.25">
      <c r="B126" s="203"/>
      <c r="C126" s="204"/>
      <c r="D126" s="188" t="s">
        <v>142</v>
      </c>
      <c r="E126" s="205" t="s">
        <v>19</v>
      </c>
      <c r="F126" s="206" t="s">
        <v>843</v>
      </c>
      <c r="G126" s="204"/>
      <c r="H126" s="207">
        <v>3.2490000000000001</v>
      </c>
      <c r="I126" s="208"/>
      <c r="J126" s="204"/>
      <c r="K126" s="204"/>
      <c r="L126" s="209"/>
      <c r="M126" s="210"/>
      <c r="N126" s="211"/>
      <c r="O126" s="211"/>
      <c r="P126" s="211"/>
      <c r="Q126" s="211"/>
      <c r="R126" s="211"/>
      <c r="S126" s="211"/>
      <c r="T126" s="212"/>
      <c r="AT126" s="213" t="s">
        <v>142</v>
      </c>
      <c r="AU126" s="213" t="s">
        <v>84</v>
      </c>
      <c r="AV126" s="14" t="s">
        <v>84</v>
      </c>
      <c r="AW126" s="14" t="s">
        <v>35</v>
      </c>
      <c r="AX126" s="14" t="s">
        <v>74</v>
      </c>
      <c r="AY126" s="213" t="s">
        <v>132</v>
      </c>
    </row>
    <row r="127" spans="1:65" s="14" customFormat="1" ht="11.25">
      <c r="B127" s="203"/>
      <c r="C127" s="204"/>
      <c r="D127" s="188" t="s">
        <v>142</v>
      </c>
      <c r="E127" s="205" t="s">
        <v>19</v>
      </c>
      <c r="F127" s="206" t="s">
        <v>844</v>
      </c>
      <c r="G127" s="204"/>
      <c r="H127" s="207">
        <v>4.1040000000000001</v>
      </c>
      <c r="I127" s="208"/>
      <c r="J127" s="204"/>
      <c r="K127" s="204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142</v>
      </c>
      <c r="AU127" s="213" t="s">
        <v>84</v>
      </c>
      <c r="AV127" s="14" t="s">
        <v>84</v>
      </c>
      <c r="AW127" s="14" t="s">
        <v>35</v>
      </c>
      <c r="AX127" s="14" t="s">
        <v>74</v>
      </c>
      <c r="AY127" s="213" t="s">
        <v>132</v>
      </c>
    </row>
    <row r="128" spans="1:65" s="15" customFormat="1" ht="11.25">
      <c r="B128" s="214"/>
      <c r="C128" s="215"/>
      <c r="D128" s="188" t="s">
        <v>142</v>
      </c>
      <c r="E128" s="216" t="s">
        <v>19</v>
      </c>
      <c r="F128" s="217" t="s">
        <v>147</v>
      </c>
      <c r="G128" s="215"/>
      <c r="H128" s="218">
        <v>30.950999999999997</v>
      </c>
      <c r="I128" s="219"/>
      <c r="J128" s="215"/>
      <c r="K128" s="215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142</v>
      </c>
      <c r="AU128" s="224" t="s">
        <v>84</v>
      </c>
      <c r="AV128" s="15" t="s">
        <v>139</v>
      </c>
      <c r="AW128" s="15" t="s">
        <v>35</v>
      </c>
      <c r="AX128" s="15" t="s">
        <v>82</v>
      </c>
      <c r="AY128" s="224" t="s">
        <v>132</v>
      </c>
    </row>
    <row r="129" spans="1:65" s="2" customFormat="1" ht="44.25" customHeight="1">
      <c r="A129" s="36"/>
      <c r="B129" s="37"/>
      <c r="C129" s="175" t="s">
        <v>198</v>
      </c>
      <c r="D129" s="175" t="s">
        <v>134</v>
      </c>
      <c r="E129" s="176" t="s">
        <v>845</v>
      </c>
      <c r="F129" s="177" t="s">
        <v>846</v>
      </c>
      <c r="G129" s="178" t="s">
        <v>137</v>
      </c>
      <c r="H129" s="179">
        <v>89.3</v>
      </c>
      <c r="I129" s="180"/>
      <c r="J129" s="181">
        <f>ROUND(I129*H129,2)</f>
        <v>0</v>
      </c>
      <c r="K129" s="177" t="s">
        <v>138</v>
      </c>
      <c r="L129" s="41"/>
      <c r="M129" s="182" t="s">
        <v>19</v>
      </c>
      <c r="N129" s="183" t="s">
        <v>45</v>
      </c>
      <c r="O129" s="66"/>
      <c r="P129" s="184">
        <f>O129*H129</f>
        <v>0</v>
      </c>
      <c r="Q129" s="184">
        <v>3.0045100000000002E-3</v>
      </c>
      <c r="R129" s="184">
        <f>Q129*H129</f>
        <v>0.26830274300000001</v>
      </c>
      <c r="S129" s="184">
        <v>0</v>
      </c>
      <c r="T129" s="185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6" t="s">
        <v>139</v>
      </c>
      <c r="AT129" s="186" t="s">
        <v>134</v>
      </c>
      <c r="AU129" s="186" t="s">
        <v>84</v>
      </c>
      <c r="AY129" s="19" t="s">
        <v>132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19" t="s">
        <v>82</v>
      </c>
      <c r="BK129" s="187">
        <f>ROUND(I129*H129,2)</f>
        <v>0</v>
      </c>
      <c r="BL129" s="19" t="s">
        <v>139</v>
      </c>
      <c r="BM129" s="186" t="s">
        <v>847</v>
      </c>
    </row>
    <row r="130" spans="1:65" s="2" customFormat="1" ht="29.25">
      <c r="A130" s="36"/>
      <c r="B130" s="37"/>
      <c r="C130" s="38"/>
      <c r="D130" s="188" t="s">
        <v>141</v>
      </c>
      <c r="E130" s="38"/>
      <c r="F130" s="189" t="s">
        <v>846</v>
      </c>
      <c r="G130" s="38"/>
      <c r="H130" s="38"/>
      <c r="I130" s="190"/>
      <c r="J130" s="38"/>
      <c r="K130" s="38"/>
      <c r="L130" s="41"/>
      <c r="M130" s="191"/>
      <c r="N130" s="192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141</v>
      </c>
      <c r="AU130" s="19" t="s">
        <v>84</v>
      </c>
    </row>
    <row r="131" spans="1:65" s="13" customFormat="1" ht="11.25">
      <c r="B131" s="193"/>
      <c r="C131" s="194"/>
      <c r="D131" s="188" t="s">
        <v>142</v>
      </c>
      <c r="E131" s="195" t="s">
        <v>19</v>
      </c>
      <c r="F131" s="196" t="s">
        <v>839</v>
      </c>
      <c r="G131" s="194"/>
      <c r="H131" s="195" t="s">
        <v>19</v>
      </c>
      <c r="I131" s="197"/>
      <c r="J131" s="194"/>
      <c r="K131" s="194"/>
      <c r="L131" s="198"/>
      <c r="M131" s="199"/>
      <c r="N131" s="200"/>
      <c r="O131" s="200"/>
      <c r="P131" s="200"/>
      <c r="Q131" s="200"/>
      <c r="R131" s="200"/>
      <c r="S131" s="200"/>
      <c r="T131" s="201"/>
      <c r="AT131" s="202" t="s">
        <v>142</v>
      </c>
      <c r="AU131" s="202" t="s">
        <v>84</v>
      </c>
      <c r="AV131" s="13" t="s">
        <v>82</v>
      </c>
      <c r="AW131" s="13" t="s">
        <v>35</v>
      </c>
      <c r="AX131" s="13" t="s">
        <v>74</v>
      </c>
      <c r="AY131" s="202" t="s">
        <v>132</v>
      </c>
    </row>
    <row r="132" spans="1:65" s="14" customFormat="1" ht="11.25">
      <c r="B132" s="203"/>
      <c r="C132" s="204"/>
      <c r="D132" s="188" t="s">
        <v>142</v>
      </c>
      <c r="E132" s="205" t="s">
        <v>19</v>
      </c>
      <c r="F132" s="206" t="s">
        <v>848</v>
      </c>
      <c r="G132" s="204"/>
      <c r="H132" s="207">
        <v>22.8</v>
      </c>
      <c r="I132" s="208"/>
      <c r="J132" s="204"/>
      <c r="K132" s="204"/>
      <c r="L132" s="209"/>
      <c r="M132" s="210"/>
      <c r="N132" s="211"/>
      <c r="O132" s="211"/>
      <c r="P132" s="211"/>
      <c r="Q132" s="211"/>
      <c r="R132" s="211"/>
      <c r="S132" s="211"/>
      <c r="T132" s="212"/>
      <c r="AT132" s="213" t="s">
        <v>142</v>
      </c>
      <c r="AU132" s="213" t="s">
        <v>84</v>
      </c>
      <c r="AV132" s="14" t="s">
        <v>84</v>
      </c>
      <c r="AW132" s="14" t="s">
        <v>35</v>
      </c>
      <c r="AX132" s="14" t="s">
        <v>74</v>
      </c>
      <c r="AY132" s="213" t="s">
        <v>132</v>
      </c>
    </row>
    <row r="133" spans="1:65" s="14" customFormat="1" ht="11.25">
      <c r="B133" s="203"/>
      <c r="C133" s="204"/>
      <c r="D133" s="188" t="s">
        <v>142</v>
      </c>
      <c r="E133" s="205" t="s">
        <v>19</v>
      </c>
      <c r="F133" s="206" t="s">
        <v>849</v>
      </c>
      <c r="G133" s="204"/>
      <c r="H133" s="207">
        <v>20.9</v>
      </c>
      <c r="I133" s="208"/>
      <c r="J133" s="204"/>
      <c r="K133" s="204"/>
      <c r="L133" s="209"/>
      <c r="M133" s="210"/>
      <c r="N133" s="211"/>
      <c r="O133" s="211"/>
      <c r="P133" s="211"/>
      <c r="Q133" s="211"/>
      <c r="R133" s="211"/>
      <c r="S133" s="211"/>
      <c r="T133" s="212"/>
      <c r="AT133" s="213" t="s">
        <v>142</v>
      </c>
      <c r="AU133" s="213" t="s">
        <v>84</v>
      </c>
      <c r="AV133" s="14" t="s">
        <v>84</v>
      </c>
      <c r="AW133" s="14" t="s">
        <v>35</v>
      </c>
      <c r="AX133" s="14" t="s">
        <v>74</v>
      </c>
      <c r="AY133" s="213" t="s">
        <v>132</v>
      </c>
    </row>
    <row r="134" spans="1:65" s="14" customFormat="1" ht="11.25">
      <c r="B134" s="203"/>
      <c r="C134" s="204"/>
      <c r="D134" s="188" t="s">
        <v>142</v>
      </c>
      <c r="E134" s="205" t="s">
        <v>19</v>
      </c>
      <c r="F134" s="206" t="s">
        <v>850</v>
      </c>
      <c r="G134" s="204"/>
      <c r="H134" s="207">
        <v>11.78</v>
      </c>
      <c r="I134" s="208"/>
      <c r="J134" s="204"/>
      <c r="K134" s="204"/>
      <c r="L134" s="209"/>
      <c r="M134" s="210"/>
      <c r="N134" s="211"/>
      <c r="O134" s="211"/>
      <c r="P134" s="211"/>
      <c r="Q134" s="211"/>
      <c r="R134" s="211"/>
      <c r="S134" s="211"/>
      <c r="T134" s="212"/>
      <c r="AT134" s="213" t="s">
        <v>142</v>
      </c>
      <c r="AU134" s="213" t="s">
        <v>84</v>
      </c>
      <c r="AV134" s="14" t="s">
        <v>84</v>
      </c>
      <c r="AW134" s="14" t="s">
        <v>35</v>
      </c>
      <c r="AX134" s="14" t="s">
        <v>74</v>
      </c>
      <c r="AY134" s="213" t="s">
        <v>132</v>
      </c>
    </row>
    <row r="135" spans="1:65" s="14" customFormat="1" ht="11.25">
      <c r="B135" s="203"/>
      <c r="C135" s="204"/>
      <c r="D135" s="188" t="s">
        <v>142</v>
      </c>
      <c r="E135" s="205" t="s">
        <v>19</v>
      </c>
      <c r="F135" s="206" t="s">
        <v>851</v>
      </c>
      <c r="G135" s="204"/>
      <c r="H135" s="207">
        <v>10.64</v>
      </c>
      <c r="I135" s="208"/>
      <c r="J135" s="204"/>
      <c r="K135" s="204"/>
      <c r="L135" s="209"/>
      <c r="M135" s="210"/>
      <c r="N135" s="211"/>
      <c r="O135" s="211"/>
      <c r="P135" s="211"/>
      <c r="Q135" s="211"/>
      <c r="R135" s="211"/>
      <c r="S135" s="211"/>
      <c r="T135" s="212"/>
      <c r="AT135" s="213" t="s">
        <v>142</v>
      </c>
      <c r="AU135" s="213" t="s">
        <v>84</v>
      </c>
      <c r="AV135" s="14" t="s">
        <v>84</v>
      </c>
      <c r="AW135" s="14" t="s">
        <v>35</v>
      </c>
      <c r="AX135" s="14" t="s">
        <v>74</v>
      </c>
      <c r="AY135" s="213" t="s">
        <v>132</v>
      </c>
    </row>
    <row r="136" spans="1:65" s="14" customFormat="1" ht="11.25">
      <c r="B136" s="203"/>
      <c r="C136" s="204"/>
      <c r="D136" s="188" t="s">
        <v>142</v>
      </c>
      <c r="E136" s="205" t="s">
        <v>19</v>
      </c>
      <c r="F136" s="206" t="s">
        <v>851</v>
      </c>
      <c r="G136" s="204"/>
      <c r="H136" s="207">
        <v>10.64</v>
      </c>
      <c r="I136" s="208"/>
      <c r="J136" s="204"/>
      <c r="K136" s="204"/>
      <c r="L136" s="209"/>
      <c r="M136" s="210"/>
      <c r="N136" s="211"/>
      <c r="O136" s="211"/>
      <c r="P136" s="211"/>
      <c r="Q136" s="211"/>
      <c r="R136" s="211"/>
      <c r="S136" s="211"/>
      <c r="T136" s="212"/>
      <c r="AT136" s="213" t="s">
        <v>142</v>
      </c>
      <c r="AU136" s="213" t="s">
        <v>84</v>
      </c>
      <c r="AV136" s="14" t="s">
        <v>84</v>
      </c>
      <c r="AW136" s="14" t="s">
        <v>35</v>
      </c>
      <c r="AX136" s="14" t="s">
        <v>74</v>
      </c>
      <c r="AY136" s="213" t="s">
        <v>132</v>
      </c>
    </row>
    <row r="137" spans="1:65" s="14" customFormat="1" ht="11.25">
      <c r="B137" s="203"/>
      <c r="C137" s="204"/>
      <c r="D137" s="188" t="s">
        <v>142</v>
      </c>
      <c r="E137" s="205" t="s">
        <v>19</v>
      </c>
      <c r="F137" s="206" t="s">
        <v>852</v>
      </c>
      <c r="G137" s="204"/>
      <c r="H137" s="207">
        <v>12.54</v>
      </c>
      <c r="I137" s="208"/>
      <c r="J137" s="204"/>
      <c r="K137" s="204"/>
      <c r="L137" s="209"/>
      <c r="M137" s="210"/>
      <c r="N137" s="211"/>
      <c r="O137" s="211"/>
      <c r="P137" s="211"/>
      <c r="Q137" s="211"/>
      <c r="R137" s="211"/>
      <c r="S137" s="211"/>
      <c r="T137" s="212"/>
      <c r="AT137" s="213" t="s">
        <v>142</v>
      </c>
      <c r="AU137" s="213" t="s">
        <v>84</v>
      </c>
      <c r="AV137" s="14" t="s">
        <v>84</v>
      </c>
      <c r="AW137" s="14" t="s">
        <v>35</v>
      </c>
      <c r="AX137" s="14" t="s">
        <v>74</v>
      </c>
      <c r="AY137" s="213" t="s">
        <v>132</v>
      </c>
    </row>
    <row r="138" spans="1:65" s="15" customFormat="1" ht="11.25">
      <c r="B138" s="214"/>
      <c r="C138" s="215"/>
      <c r="D138" s="188" t="s">
        <v>142</v>
      </c>
      <c r="E138" s="216" t="s">
        <v>19</v>
      </c>
      <c r="F138" s="217" t="s">
        <v>147</v>
      </c>
      <c r="G138" s="215"/>
      <c r="H138" s="218">
        <v>89.300000000000011</v>
      </c>
      <c r="I138" s="219"/>
      <c r="J138" s="215"/>
      <c r="K138" s="215"/>
      <c r="L138" s="220"/>
      <c r="M138" s="221"/>
      <c r="N138" s="222"/>
      <c r="O138" s="222"/>
      <c r="P138" s="222"/>
      <c r="Q138" s="222"/>
      <c r="R138" s="222"/>
      <c r="S138" s="222"/>
      <c r="T138" s="223"/>
      <c r="AT138" s="224" t="s">
        <v>142</v>
      </c>
      <c r="AU138" s="224" t="s">
        <v>84</v>
      </c>
      <c r="AV138" s="15" t="s">
        <v>139</v>
      </c>
      <c r="AW138" s="15" t="s">
        <v>35</v>
      </c>
      <c r="AX138" s="15" t="s">
        <v>82</v>
      </c>
      <c r="AY138" s="224" t="s">
        <v>132</v>
      </c>
    </row>
    <row r="139" spans="1:65" s="2" customFormat="1" ht="49.15" customHeight="1">
      <c r="A139" s="36"/>
      <c r="B139" s="37"/>
      <c r="C139" s="175" t="s">
        <v>202</v>
      </c>
      <c r="D139" s="175" t="s">
        <v>134</v>
      </c>
      <c r="E139" s="176" t="s">
        <v>853</v>
      </c>
      <c r="F139" s="177" t="s">
        <v>854</v>
      </c>
      <c r="G139" s="178" t="s">
        <v>137</v>
      </c>
      <c r="H139" s="179">
        <v>89.3</v>
      </c>
      <c r="I139" s="180"/>
      <c r="J139" s="181">
        <f>ROUND(I139*H139,2)</f>
        <v>0</v>
      </c>
      <c r="K139" s="177" t="s">
        <v>138</v>
      </c>
      <c r="L139" s="41"/>
      <c r="M139" s="182" t="s">
        <v>19</v>
      </c>
      <c r="N139" s="183" t="s">
        <v>45</v>
      </c>
      <c r="O139" s="66"/>
      <c r="P139" s="184">
        <f>O139*H139</f>
        <v>0</v>
      </c>
      <c r="Q139" s="184">
        <v>0</v>
      </c>
      <c r="R139" s="184">
        <f>Q139*H139</f>
        <v>0</v>
      </c>
      <c r="S139" s="184">
        <v>0</v>
      </c>
      <c r="T139" s="185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86" t="s">
        <v>139</v>
      </c>
      <c r="AT139" s="186" t="s">
        <v>134</v>
      </c>
      <c r="AU139" s="186" t="s">
        <v>84</v>
      </c>
      <c r="AY139" s="19" t="s">
        <v>132</v>
      </c>
      <c r="BE139" s="187">
        <f>IF(N139="základní",J139,0)</f>
        <v>0</v>
      </c>
      <c r="BF139" s="187">
        <f>IF(N139="snížená",J139,0)</f>
        <v>0</v>
      </c>
      <c r="BG139" s="187">
        <f>IF(N139="zákl. přenesená",J139,0)</f>
        <v>0</v>
      </c>
      <c r="BH139" s="187">
        <f>IF(N139="sníž. přenesená",J139,0)</f>
        <v>0</v>
      </c>
      <c r="BI139" s="187">
        <f>IF(N139="nulová",J139,0)</f>
        <v>0</v>
      </c>
      <c r="BJ139" s="19" t="s">
        <v>82</v>
      </c>
      <c r="BK139" s="187">
        <f>ROUND(I139*H139,2)</f>
        <v>0</v>
      </c>
      <c r="BL139" s="19" t="s">
        <v>139</v>
      </c>
      <c r="BM139" s="186" t="s">
        <v>855</v>
      </c>
    </row>
    <row r="140" spans="1:65" s="2" customFormat="1" ht="29.25">
      <c r="A140" s="36"/>
      <c r="B140" s="37"/>
      <c r="C140" s="38"/>
      <c r="D140" s="188" t="s">
        <v>141</v>
      </c>
      <c r="E140" s="38"/>
      <c r="F140" s="189" t="s">
        <v>854</v>
      </c>
      <c r="G140" s="38"/>
      <c r="H140" s="38"/>
      <c r="I140" s="190"/>
      <c r="J140" s="38"/>
      <c r="K140" s="38"/>
      <c r="L140" s="41"/>
      <c r="M140" s="191"/>
      <c r="N140" s="192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141</v>
      </c>
      <c r="AU140" s="19" t="s">
        <v>84</v>
      </c>
    </row>
    <row r="141" spans="1:65" s="2" customFormat="1" ht="55.5" customHeight="1">
      <c r="A141" s="36"/>
      <c r="B141" s="37"/>
      <c r="C141" s="175" t="s">
        <v>212</v>
      </c>
      <c r="D141" s="175" t="s">
        <v>134</v>
      </c>
      <c r="E141" s="176" t="s">
        <v>231</v>
      </c>
      <c r="F141" s="177" t="s">
        <v>232</v>
      </c>
      <c r="G141" s="178" t="s">
        <v>184</v>
      </c>
      <c r="H141" s="179">
        <v>44.816000000000003</v>
      </c>
      <c r="I141" s="180"/>
      <c r="J141" s="181">
        <f>ROUND(I141*H141,2)</f>
        <v>0</v>
      </c>
      <c r="K141" s="177" t="s">
        <v>138</v>
      </c>
      <c r="L141" s="41"/>
      <c r="M141" s="182" t="s">
        <v>19</v>
      </c>
      <c r="N141" s="183" t="s">
        <v>45</v>
      </c>
      <c r="O141" s="66"/>
      <c r="P141" s="184">
        <f>O141*H141</f>
        <v>0</v>
      </c>
      <c r="Q141" s="184">
        <v>0</v>
      </c>
      <c r="R141" s="184">
        <f>Q141*H141</f>
        <v>0</v>
      </c>
      <c r="S141" s="184">
        <v>0</v>
      </c>
      <c r="T141" s="185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6" t="s">
        <v>139</v>
      </c>
      <c r="AT141" s="186" t="s">
        <v>134</v>
      </c>
      <c r="AU141" s="186" t="s">
        <v>84</v>
      </c>
      <c r="AY141" s="19" t="s">
        <v>132</v>
      </c>
      <c r="BE141" s="187">
        <f>IF(N141="základní",J141,0)</f>
        <v>0</v>
      </c>
      <c r="BF141" s="187">
        <f>IF(N141="snížená",J141,0)</f>
        <v>0</v>
      </c>
      <c r="BG141" s="187">
        <f>IF(N141="zákl. přenesená",J141,0)</f>
        <v>0</v>
      </c>
      <c r="BH141" s="187">
        <f>IF(N141="sníž. přenesená",J141,0)</f>
        <v>0</v>
      </c>
      <c r="BI141" s="187">
        <f>IF(N141="nulová",J141,0)</f>
        <v>0</v>
      </c>
      <c r="BJ141" s="19" t="s">
        <v>82</v>
      </c>
      <c r="BK141" s="187">
        <f>ROUND(I141*H141,2)</f>
        <v>0</v>
      </c>
      <c r="BL141" s="19" t="s">
        <v>139</v>
      </c>
      <c r="BM141" s="186" t="s">
        <v>856</v>
      </c>
    </row>
    <row r="142" spans="1:65" s="2" customFormat="1" ht="39">
      <c r="A142" s="36"/>
      <c r="B142" s="37"/>
      <c r="C142" s="38"/>
      <c r="D142" s="188" t="s">
        <v>141</v>
      </c>
      <c r="E142" s="38"/>
      <c r="F142" s="189" t="s">
        <v>232</v>
      </c>
      <c r="G142" s="38"/>
      <c r="H142" s="38"/>
      <c r="I142" s="190"/>
      <c r="J142" s="38"/>
      <c r="K142" s="38"/>
      <c r="L142" s="41"/>
      <c r="M142" s="191"/>
      <c r="N142" s="192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141</v>
      </c>
      <c r="AU142" s="19" t="s">
        <v>84</v>
      </c>
    </row>
    <row r="143" spans="1:65" s="13" customFormat="1" ht="11.25">
      <c r="B143" s="193"/>
      <c r="C143" s="194"/>
      <c r="D143" s="188" t="s">
        <v>142</v>
      </c>
      <c r="E143" s="195" t="s">
        <v>19</v>
      </c>
      <c r="F143" s="196" t="s">
        <v>857</v>
      </c>
      <c r="G143" s="194"/>
      <c r="H143" s="195" t="s">
        <v>19</v>
      </c>
      <c r="I143" s="197"/>
      <c r="J143" s="194"/>
      <c r="K143" s="194"/>
      <c r="L143" s="198"/>
      <c r="M143" s="199"/>
      <c r="N143" s="200"/>
      <c r="O143" s="200"/>
      <c r="P143" s="200"/>
      <c r="Q143" s="200"/>
      <c r="R143" s="200"/>
      <c r="S143" s="200"/>
      <c r="T143" s="201"/>
      <c r="AT143" s="202" t="s">
        <v>142</v>
      </c>
      <c r="AU143" s="202" t="s">
        <v>84</v>
      </c>
      <c r="AV143" s="13" t="s">
        <v>82</v>
      </c>
      <c r="AW143" s="13" t="s">
        <v>35</v>
      </c>
      <c r="AX143" s="13" t="s">
        <v>74</v>
      </c>
      <c r="AY143" s="202" t="s">
        <v>132</v>
      </c>
    </row>
    <row r="144" spans="1:65" s="14" customFormat="1" ht="11.25">
      <c r="B144" s="203"/>
      <c r="C144" s="204"/>
      <c r="D144" s="188" t="s">
        <v>142</v>
      </c>
      <c r="E144" s="205" t="s">
        <v>19</v>
      </c>
      <c r="F144" s="206" t="s">
        <v>858</v>
      </c>
      <c r="G144" s="204"/>
      <c r="H144" s="207">
        <v>44.816000000000003</v>
      </c>
      <c r="I144" s="208"/>
      <c r="J144" s="204"/>
      <c r="K144" s="204"/>
      <c r="L144" s="209"/>
      <c r="M144" s="210"/>
      <c r="N144" s="211"/>
      <c r="O144" s="211"/>
      <c r="P144" s="211"/>
      <c r="Q144" s="211"/>
      <c r="R144" s="211"/>
      <c r="S144" s="211"/>
      <c r="T144" s="212"/>
      <c r="AT144" s="213" t="s">
        <v>142</v>
      </c>
      <c r="AU144" s="213" t="s">
        <v>84</v>
      </c>
      <c r="AV144" s="14" t="s">
        <v>84</v>
      </c>
      <c r="AW144" s="14" t="s">
        <v>35</v>
      </c>
      <c r="AX144" s="14" t="s">
        <v>74</v>
      </c>
      <c r="AY144" s="213" t="s">
        <v>132</v>
      </c>
    </row>
    <row r="145" spans="1:65" s="15" customFormat="1" ht="11.25">
      <c r="B145" s="214"/>
      <c r="C145" s="215"/>
      <c r="D145" s="188" t="s">
        <v>142</v>
      </c>
      <c r="E145" s="216" t="s">
        <v>19</v>
      </c>
      <c r="F145" s="217" t="s">
        <v>147</v>
      </c>
      <c r="G145" s="215"/>
      <c r="H145" s="218">
        <v>44.816000000000003</v>
      </c>
      <c r="I145" s="219"/>
      <c r="J145" s="215"/>
      <c r="K145" s="215"/>
      <c r="L145" s="220"/>
      <c r="M145" s="221"/>
      <c r="N145" s="222"/>
      <c r="O145" s="222"/>
      <c r="P145" s="222"/>
      <c r="Q145" s="222"/>
      <c r="R145" s="222"/>
      <c r="S145" s="222"/>
      <c r="T145" s="223"/>
      <c r="AT145" s="224" t="s">
        <v>142</v>
      </c>
      <c r="AU145" s="224" t="s">
        <v>84</v>
      </c>
      <c r="AV145" s="15" t="s">
        <v>139</v>
      </c>
      <c r="AW145" s="15" t="s">
        <v>35</v>
      </c>
      <c r="AX145" s="15" t="s">
        <v>82</v>
      </c>
      <c r="AY145" s="224" t="s">
        <v>132</v>
      </c>
    </row>
    <row r="146" spans="1:65" s="2" customFormat="1" ht="55.5" customHeight="1">
      <c r="A146" s="36"/>
      <c r="B146" s="37"/>
      <c r="C146" s="175" t="s">
        <v>216</v>
      </c>
      <c r="D146" s="175" t="s">
        <v>134</v>
      </c>
      <c r="E146" s="176" t="s">
        <v>238</v>
      </c>
      <c r="F146" s="177" t="s">
        <v>239</v>
      </c>
      <c r="G146" s="178" t="s">
        <v>184</v>
      </c>
      <c r="H146" s="179">
        <v>17.2</v>
      </c>
      <c r="I146" s="180"/>
      <c r="J146" s="181">
        <f>ROUND(I146*H146,2)</f>
        <v>0</v>
      </c>
      <c r="K146" s="177" t="s">
        <v>138</v>
      </c>
      <c r="L146" s="41"/>
      <c r="M146" s="182" t="s">
        <v>19</v>
      </c>
      <c r="N146" s="183" t="s">
        <v>45</v>
      </c>
      <c r="O146" s="66"/>
      <c r="P146" s="184">
        <f>O146*H146</f>
        <v>0</v>
      </c>
      <c r="Q146" s="184">
        <v>0</v>
      </c>
      <c r="R146" s="184">
        <f>Q146*H146</f>
        <v>0</v>
      </c>
      <c r="S146" s="184">
        <v>0</v>
      </c>
      <c r="T146" s="185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6" t="s">
        <v>139</v>
      </c>
      <c r="AT146" s="186" t="s">
        <v>134</v>
      </c>
      <c r="AU146" s="186" t="s">
        <v>84</v>
      </c>
      <c r="AY146" s="19" t="s">
        <v>132</v>
      </c>
      <c r="BE146" s="187">
        <f>IF(N146="základní",J146,0)</f>
        <v>0</v>
      </c>
      <c r="BF146" s="187">
        <f>IF(N146="snížená",J146,0)</f>
        <v>0</v>
      </c>
      <c r="BG146" s="187">
        <f>IF(N146="zákl. přenesená",J146,0)</f>
        <v>0</v>
      </c>
      <c r="BH146" s="187">
        <f>IF(N146="sníž. přenesená",J146,0)</f>
        <v>0</v>
      </c>
      <c r="BI146" s="187">
        <f>IF(N146="nulová",J146,0)</f>
        <v>0</v>
      </c>
      <c r="BJ146" s="19" t="s">
        <v>82</v>
      </c>
      <c r="BK146" s="187">
        <f>ROUND(I146*H146,2)</f>
        <v>0</v>
      </c>
      <c r="BL146" s="19" t="s">
        <v>139</v>
      </c>
      <c r="BM146" s="186" t="s">
        <v>859</v>
      </c>
    </row>
    <row r="147" spans="1:65" s="2" customFormat="1" ht="39">
      <c r="A147" s="36"/>
      <c r="B147" s="37"/>
      <c r="C147" s="38"/>
      <c r="D147" s="188" t="s">
        <v>141</v>
      </c>
      <c r="E147" s="38"/>
      <c r="F147" s="189" t="s">
        <v>239</v>
      </c>
      <c r="G147" s="38"/>
      <c r="H147" s="38"/>
      <c r="I147" s="190"/>
      <c r="J147" s="38"/>
      <c r="K147" s="38"/>
      <c r="L147" s="41"/>
      <c r="M147" s="191"/>
      <c r="N147" s="192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141</v>
      </c>
      <c r="AU147" s="19" t="s">
        <v>84</v>
      </c>
    </row>
    <row r="148" spans="1:65" s="13" customFormat="1" ht="11.25">
      <c r="B148" s="193"/>
      <c r="C148" s="194"/>
      <c r="D148" s="188" t="s">
        <v>142</v>
      </c>
      <c r="E148" s="195" t="s">
        <v>19</v>
      </c>
      <c r="F148" s="196" t="s">
        <v>826</v>
      </c>
      <c r="G148" s="194"/>
      <c r="H148" s="195" t="s">
        <v>19</v>
      </c>
      <c r="I148" s="197"/>
      <c r="J148" s="194"/>
      <c r="K148" s="194"/>
      <c r="L148" s="198"/>
      <c r="M148" s="199"/>
      <c r="N148" s="200"/>
      <c r="O148" s="200"/>
      <c r="P148" s="200"/>
      <c r="Q148" s="200"/>
      <c r="R148" s="200"/>
      <c r="S148" s="200"/>
      <c r="T148" s="201"/>
      <c r="AT148" s="202" t="s">
        <v>142</v>
      </c>
      <c r="AU148" s="202" t="s">
        <v>84</v>
      </c>
      <c r="AV148" s="13" t="s">
        <v>82</v>
      </c>
      <c r="AW148" s="13" t="s">
        <v>35</v>
      </c>
      <c r="AX148" s="13" t="s">
        <v>74</v>
      </c>
      <c r="AY148" s="202" t="s">
        <v>132</v>
      </c>
    </row>
    <row r="149" spans="1:65" s="14" customFormat="1" ht="11.25">
      <c r="B149" s="203"/>
      <c r="C149" s="204"/>
      <c r="D149" s="188" t="s">
        <v>142</v>
      </c>
      <c r="E149" s="205" t="s">
        <v>19</v>
      </c>
      <c r="F149" s="206" t="s">
        <v>860</v>
      </c>
      <c r="G149" s="204"/>
      <c r="H149" s="207">
        <v>8.657</v>
      </c>
      <c r="I149" s="208"/>
      <c r="J149" s="204"/>
      <c r="K149" s="204"/>
      <c r="L149" s="209"/>
      <c r="M149" s="210"/>
      <c r="N149" s="211"/>
      <c r="O149" s="211"/>
      <c r="P149" s="211"/>
      <c r="Q149" s="211"/>
      <c r="R149" s="211"/>
      <c r="S149" s="211"/>
      <c r="T149" s="212"/>
      <c r="AT149" s="213" t="s">
        <v>142</v>
      </c>
      <c r="AU149" s="213" t="s">
        <v>84</v>
      </c>
      <c r="AV149" s="14" t="s">
        <v>84</v>
      </c>
      <c r="AW149" s="14" t="s">
        <v>35</v>
      </c>
      <c r="AX149" s="14" t="s">
        <v>74</v>
      </c>
      <c r="AY149" s="213" t="s">
        <v>132</v>
      </c>
    </row>
    <row r="150" spans="1:65" s="16" customFormat="1" ht="11.25">
      <c r="B150" s="225"/>
      <c r="C150" s="226"/>
      <c r="D150" s="188" t="s">
        <v>142</v>
      </c>
      <c r="E150" s="227" t="s">
        <v>19</v>
      </c>
      <c r="F150" s="228" t="s">
        <v>195</v>
      </c>
      <c r="G150" s="226"/>
      <c r="H150" s="229">
        <v>8.657</v>
      </c>
      <c r="I150" s="230"/>
      <c r="J150" s="226"/>
      <c r="K150" s="226"/>
      <c r="L150" s="231"/>
      <c r="M150" s="232"/>
      <c r="N150" s="233"/>
      <c r="O150" s="233"/>
      <c r="P150" s="233"/>
      <c r="Q150" s="233"/>
      <c r="R150" s="233"/>
      <c r="S150" s="233"/>
      <c r="T150" s="234"/>
      <c r="AT150" s="235" t="s">
        <v>142</v>
      </c>
      <c r="AU150" s="235" t="s">
        <v>84</v>
      </c>
      <c r="AV150" s="16" t="s">
        <v>153</v>
      </c>
      <c r="AW150" s="16" t="s">
        <v>35</v>
      </c>
      <c r="AX150" s="16" t="s">
        <v>74</v>
      </c>
      <c r="AY150" s="235" t="s">
        <v>132</v>
      </c>
    </row>
    <row r="151" spans="1:65" s="13" customFormat="1" ht="11.25">
      <c r="B151" s="193"/>
      <c r="C151" s="194"/>
      <c r="D151" s="188" t="s">
        <v>142</v>
      </c>
      <c r="E151" s="195" t="s">
        <v>19</v>
      </c>
      <c r="F151" s="196" t="s">
        <v>861</v>
      </c>
      <c r="G151" s="194"/>
      <c r="H151" s="195" t="s">
        <v>19</v>
      </c>
      <c r="I151" s="197"/>
      <c r="J151" s="194"/>
      <c r="K151" s="194"/>
      <c r="L151" s="198"/>
      <c r="M151" s="199"/>
      <c r="N151" s="200"/>
      <c r="O151" s="200"/>
      <c r="P151" s="200"/>
      <c r="Q151" s="200"/>
      <c r="R151" s="200"/>
      <c r="S151" s="200"/>
      <c r="T151" s="201"/>
      <c r="AT151" s="202" t="s">
        <v>142</v>
      </c>
      <c r="AU151" s="202" t="s">
        <v>84</v>
      </c>
      <c r="AV151" s="13" t="s">
        <v>82</v>
      </c>
      <c r="AW151" s="13" t="s">
        <v>35</v>
      </c>
      <c r="AX151" s="13" t="s">
        <v>74</v>
      </c>
      <c r="AY151" s="202" t="s">
        <v>132</v>
      </c>
    </row>
    <row r="152" spans="1:65" s="14" customFormat="1" ht="11.25">
      <c r="B152" s="203"/>
      <c r="C152" s="204"/>
      <c r="D152" s="188" t="s">
        <v>142</v>
      </c>
      <c r="E152" s="205" t="s">
        <v>19</v>
      </c>
      <c r="F152" s="206" t="s">
        <v>862</v>
      </c>
      <c r="G152" s="204"/>
      <c r="H152" s="207">
        <v>30.951000000000001</v>
      </c>
      <c r="I152" s="208"/>
      <c r="J152" s="204"/>
      <c r="K152" s="204"/>
      <c r="L152" s="209"/>
      <c r="M152" s="210"/>
      <c r="N152" s="211"/>
      <c r="O152" s="211"/>
      <c r="P152" s="211"/>
      <c r="Q152" s="211"/>
      <c r="R152" s="211"/>
      <c r="S152" s="211"/>
      <c r="T152" s="212"/>
      <c r="AT152" s="213" t="s">
        <v>142</v>
      </c>
      <c r="AU152" s="213" t="s">
        <v>84</v>
      </c>
      <c r="AV152" s="14" t="s">
        <v>84</v>
      </c>
      <c r="AW152" s="14" t="s">
        <v>35</v>
      </c>
      <c r="AX152" s="14" t="s">
        <v>74</v>
      </c>
      <c r="AY152" s="213" t="s">
        <v>132</v>
      </c>
    </row>
    <row r="153" spans="1:65" s="13" customFormat="1" ht="11.25">
      <c r="B153" s="193"/>
      <c r="C153" s="194"/>
      <c r="D153" s="188" t="s">
        <v>142</v>
      </c>
      <c r="E153" s="195" t="s">
        <v>19</v>
      </c>
      <c r="F153" s="196" t="s">
        <v>242</v>
      </c>
      <c r="G153" s="194"/>
      <c r="H153" s="195" t="s">
        <v>19</v>
      </c>
      <c r="I153" s="197"/>
      <c r="J153" s="194"/>
      <c r="K153" s="194"/>
      <c r="L153" s="198"/>
      <c r="M153" s="199"/>
      <c r="N153" s="200"/>
      <c r="O153" s="200"/>
      <c r="P153" s="200"/>
      <c r="Q153" s="200"/>
      <c r="R153" s="200"/>
      <c r="S153" s="200"/>
      <c r="T153" s="201"/>
      <c r="AT153" s="202" t="s">
        <v>142</v>
      </c>
      <c r="AU153" s="202" t="s">
        <v>84</v>
      </c>
      <c r="AV153" s="13" t="s">
        <v>82</v>
      </c>
      <c r="AW153" s="13" t="s">
        <v>35</v>
      </c>
      <c r="AX153" s="13" t="s">
        <v>74</v>
      </c>
      <c r="AY153" s="202" t="s">
        <v>132</v>
      </c>
    </row>
    <row r="154" spans="1:65" s="14" customFormat="1" ht="11.25">
      <c r="B154" s="203"/>
      <c r="C154" s="204"/>
      <c r="D154" s="188" t="s">
        <v>142</v>
      </c>
      <c r="E154" s="205" t="s">
        <v>19</v>
      </c>
      <c r="F154" s="206" t="s">
        <v>863</v>
      </c>
      <c r="G154" s="204"/>
      <c r="H154" s="207">
        <v>-22.408000000000001</v>
      </c>
      <c r="I154" s="208"/>
      <c r="J154" s="204"/>
      <c r="K154" s="204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142</v>
      </c>
      <c r="AU154" s="213" t="s">
        <v>84</v>
      </c>
      <c r="AV154" s="14" t="s">
        <v>84</v>
      </c>
      <c r="AW154" s="14" t="s">
        <v>35</v>
      </c>
      <c r="AX154" s="14" t="s">
        <v>74</v>
      </c>
      <c r="AY154" s="213" t="s">
        <v>132</v>
      </c>
    </row>
    <row r="155" spans="1:65" s="16" customFormat="1" ht="11.25">
      <c r="B155" s="225"/>
      <c r="C155" s="226"/>
      <c r="D155" s="188" t="s">
        <v>142</v>
      </c>
      <c r="E155" s="227" t="s">
        <v>19</v>
      </c>
      <c r="F155" s="228" t="s">
        <v>195</v>
      </c>
      <c r="G155" s="226"/>
      <c r="H155" s="229">
        <v>8.5429999999999993</v>
      </c>
      <c r="I155" s="230"/>
      <c r="J155" s="226"/>
      <c r="K155" s="226"/>
      <c r="L155" s="231"/>
      <c r="M155" s="232"/>
      <c r="N155" s="233"/>
      <c r="O155" s="233"/>
      <c r="P155" s="233"/>
      <c r="Q155" s="233"/>
      <c r="R155" s="233"/>
      <c r="S155" s="233"/>
      <c r="T155" s="234"/>
      <c r="AT155" s="235" t="s">
        <v>142</v>
      </c>
      <c r="AU155" s="235" t="s">
        <v>84</v>
      </c>
      <c r="AV155" s="16" t="s">
        <v>153</v>
      </c>
      <c r="AW155" s="16" t="s">
        <v>35</v>
      </c>
      <c r="AX155" s="16" t="s">
        <v>74</v>
      </c>
      <c r="AY155" s="235" t="s">
        <v>132</v>
      </c>
    </row>
    <row r="156" spans="1:65" s="15" customFormat="1" ht="11.25">
      <c r="B156" s="214"/>
      <c r="C156" s="215"/>
      <c r="D156" s="188" t="s">
        <v>142</v>
      </c>
      <c r="E156" s="216" t="s">
        <v>19</v>
      </c>
      <c r="F156" s="217" t="s">
        <v>147</v>
      </c>
      <c r="G156" s="215"/>
      <c r="H156" s="218">
        <v>17.200000000000003</v>
      </c>
      <c r="I156" s="219"/>
      <c r="J156" s="215"/>
      <c r="K156" s="215"/>
      <c r="L156" s="220"/>
      <c r="M156" s="221"/>
      <c r="N156" s="222"/>
      <c r="O156" s="222"/>
      <c r="P156" s="222"/>
      <c r="Q156" s="222"/>
      <c r="R156" s="222"/>
      <c r="S156" s="222"/>
      <c r="T156" s="223"/>
      <c r="AT156" s="224" t="s">
        <v>142</v>
      </c>
      <c r="AU156" s="224" t="s">
        <v>84</v>
      </c>
      <c r="AV156" s="15" t="s">
        <v>139</v>
      </c>
      <c r="AW156" s="15" t="s">
        <v>35</v>
      </c>
      <c r="AX156" s="15" t="s">
        <v>82</v>
      </c>
      <c r="AY156" s="224" t="s">
        <v>132</v>
      </c>
    </row>
    <row r="157" spans="1:65" s="2" customFormat="1" ht="66.75" customHeight="1">
      <c r="A157" s="36"/>
      <c r="B157" s="37"/>
      <c r="C157" s="175" t="s">
        <v>222</v>
      </c>
      <c r="D157" s="175" t="s">
        <v>134</v>
      </c>
      <c r="E157" s="176" t="s">
        <v>247</v>
      </c>
      <c r="F157" s="177" t="s">
        <v>248</v>
      </c>
      <c r="G157" s="178" t="s">
        <v>184</v>
      </c>
      <c r="H157" s="179">
        <v>86</v>
      </c>
      <c r="I157" s="180"/>
      <c r="J157" s="181">
        <f>ROUND(I157*H157,2)</f>
        <v>0</v>
      </c>
      <c r="K157" s="177" t="s">
        <v>138</v>
      </c>
      <c r="L157" s="41"/>
      <c r="M157" s="182" t="s">
        <v>19</v>
      </c>
      <c r="N157" s="183" t="s">
        <v>45</v>
      </c>
      <c r="O157" s="66"/>
      <c r="P157" s="184">
        <f>O157*H157</f>
        <v>0</v>
      </c>
      <c r="Q157" s="184">
        <v>0</v>
      </c>
      <c r="R157" s="184">
        <f>Q157*H157</f>
        <v>0</v>
      </c>
      <c r="S157" s="184">
        <v>0</v>
      </c>
      <c r="T157" s="185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6" t="s">
        <v>139</v>
      </c>
      <c r="AT157" s="186" t="s">
        <v>134</v>
      </c>
      <c r="AU157" s="186" t="s">
        <v>84</v>
      </c>
      <c r="AY157" s="19" t="s">
        <v>132</v>
      </c>
      <c r="BE157" s="187">
        <f>IF(N157="základní",J157,0)</f>
        <v>0</v>
      </c>
      <c r="BF157" s="187">
        <f>IF(N157="snížená",J157,0)</f>
        <v>0</v>
      </c>
      <c r="BG157" s="187">
        <f>IF(N157="zákl. přenesená",J157,0)</f>
        <v>0</v>
      </c>
      <c r="BH157" s="187">
        <f>IF(N157="sníž. přenesená",J157,0)</f>
        <v>0</v>
      </c>
      <c r="BI157" s="187">
        <f>IF(N157="nulová",J157,0)</f>
        <v>0</v>
      </c>
      <c r="BJ157" s="19" t="s">
        <v>82</v>
      </c>
      <c r="BK157" s="187">
        <f>ROUND(I157*H157,2)</f>
        <v>0</v>
      </c>
      <c r="BL157" s="19" t="s">
        <v>139</v>
      </c>
      <c r="BM157" s="186" t="s">
        <v>864</v>
      </c>
    </row>
    <row r="158" spans="1:65" s="2" customFormat="1" ht="39">
      <c r="A158" s="36"/>
      <c r="B158" s="37"/>
      <c r="C158" s="38"/>
      <c r="D158" s="188" t="s">
        <v>141</v>
      </c>
      <c r="E158" s="38"/>
      <c r="F158" s="189" t="s">
        <v>248</v>
      </c>
      <c r="G158" s="38"/>
      <c r="H158" s="38"/>
      <c r="I158" s="190"/>
      <c r="J158" s="38"/>
      <c r="K158" s="38"/>
      <c r="L158" s="41"/>
      <c r="M158" s="191"/>
      <c r="N158" s="192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141</v>
      </c>
      <c r="AU158" s="19" t="s">
        <v>84</v>
      </c>
    </row>
    <row r="159" spans="1:65" s="14" customFormat="1" ht="11.25">
      <c r="B159" s="203"/>
      <c r="C159" s="204"/>
      <c r="D159" s="188" t="s">
        <v>142</v>
      </c>
      <c r="E159" s="205" t="s">
        <v>19</v>
      </c>
      <c r="F159" s="206" t="s">
        <v>865</v>
      </c>
      <c r="G159" s="204"/>
      <c r="H159" s="207">
        <v>86</v>
      </c>
      <c r="I159" s="208"/>
      <c r="J159" s="204"/>
      <c r="K159" s="204"/>
      <c r="L159" s="209"/>
      <c r="M159" s="210"/>
      <c r="N159" s="211"/>
      <c r="O159" s="211"/>
      <c r="P159" s="211"/>
      <c r="Q159" s="211"/>
      <c r="R159" s="211"/>
      <c r="S159" s="211"/>
      <c r="T159" s="212"/>
      <c r="AT159" s="213" t="s">
        <v>142</v>
      </c>
      <c r="AU159" s="213" t="s">
        <v>84</v>
      </c>
      <c r="AV159" s="14" t="s">
        <v>84</v>
      </c>
      <c r="AW159" s="14" t="s">
        <v>35</v>
      </c>
      <c r="AX159" s="14" t="s">
        <v>74</v>
      </c>
      <c r="AY159" s="213" t="s">
        <v>132</v>
      </c>
    </row>
    <row r="160" spans="1:65" s="15" customFormat="1" ht="11.25">
      <c r="B160" s="214"/>
      <c r="C160" s="215"/>
      <c r="D160" s="188" t="s">
        <v>142</v>
      </c>
      <c r="E160" s="216" t="s">
        <v>19</v>
      </c>
      <c r="F160" s="217" t="s">
        <v>147</v>
      </c>
      <c r="G160" s="215"/>
      <c r="H160" s="218">
        <v>86</v>
      </c>
      <c r="I160" s="219"/>
      <c r="J160" s="215"/>
      <c r="K160" s="215"/>
      <c r="L160" s="220"/>
      <c r="M160" s="221"/>
      <c r="N160" s="222"/>
      <c r="O160" s="222"/>
      <c r="P160" s="222"/>
      <c r="Q160" s="222"/>
      <c r="R160" s="222"/>
      <c r="S160" s="222"/>
      <c r="T160" s="223"/>
      <c r="AT160" s="224" t="s">
        <v>142</v>
      </c>
      <c r="AU160" s="224" t="s">
        <v>84</v>
      </c>
      <c r="AV160" s="15" t="s">
        <v>139</v>
      </c>
      <c r="AW160" s="15" t="s">
        <v>35</v>
      </c>
      <c r="AX160" s="15" t="s">
        <v>82</v>
      </c>
      <c r="AY160" s="224" t="s">
        <v>132</v>
      </c>
    </row>
    <row r="161" spans="1:65" s="2" customFormat="1" ht="37.9" customHeight="1">
      <c r="A161" s="36"/>
      <c r="B161" s="37"/>
      <c r="C161" s="175" t="s">
        <v>226</v>
      </c>
      <c r="D161" s="175" t="s">
        <v>134</v>
      </c>
      <c r="E161" s="176" t="s">
        <v>252</v>
      </c>
      <c r="F161" s="177" t="s">
        <v>253</v>
      </c>
      <c r="G161" s="178" t="s">
        <v>184</v>
      </c>
      <c r="H161" s="179">
        <v>22.408000000000001</v>
      </c>
      <c r="I161" s="180"/>
      <c r="J161" s="181">
        <f>ROUND(I161*H161,2)</f>
        <v>0</v>
      </c>
      <c r="K161" s="177" t="s">
        <v>138</v>
      </c>
      <c r="L161" s="41"/>
      <c r="M161" s="182" t="s">
        <v>19</v>
      </c>
      <c r="N161" s="183" t="s">
        <v>45</v>
      </c>
      <c r="O161" s="66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6" t="s">
        <v>139</v>
      </c>
      <c r="AT161" s="186" t="s">
        <v>134</v>
      </c>
      <c r="AU161" s="186" t="s">
        <v>84</v>
      </c>
      <c r="AY161" s="19" t="s">
        <v>132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19" t="s">
        <v>82</v>
      </c>
      <c r="BK161" s="187">
        <f>ROUND(I161*H161,2)</f>
        <v>0</v>
      </c>
      <c r="BL161" s="19" t="s">
        <v>139</v>
      </c>
      <c r="BM161" s="186" t="s">
        <v>866</v>
      </c>
    </row>
    <row r="162" spans="1:65" s="2" customFormat="1" ht="19.5">
      <c r="A162" s="36"/>
      <c r="B162" s="37"/>
      <c r="C162" s="38"/>
      <c r="D162" s="188" t="s">
        <v>141</v>
      </c>
      <c r="E162" s="38"/>
      <c r="F162" s="189" t="s">
        <v>253</v>
      </c>
      <c r="G162" s="38"/>
      <c r="H162" s="38"/>
      <c r="I162" s="190"/>
      <c r="J162" s="38"/>
      <c r="K162" s="38"/>
      <c r="L162" s="41"/>
      <c r="M162" s="191"/>
      <c r="N162" s="192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141</v>
      </c>
      <c r="AU162" s="19" t="s">
        <v>84</v>
      </c>
    </row>
    <row r="163" spans="1:65" s="13" customFormat="1" ht="11.25">
      <c r="B163" s="193"/>
      <c r="C163" s="194"/>
      <c r="D163" s="188" t="s">
        <v>142</v>
      </c>
      <c r="E163" s="195" t="s">
        <v>19</v>
      </c>
      <c r="F163" s="196" t="s">
        <v>857</v>
      </c>
      <c r="G163" s="194"/>
      <c r="H163" s="195" t="s">
        <v>19</v>
      </c>
      <c r="I163" s="197"/>
      <c r="J163" s="194"/>
      <c r="K163" s="194"/>
      <c r="L163" s="198"/>
      <c r="M163" s="199"/>
      <c r="N163" s="200"/>
      <c r="O163" s="200"/>
      <c r="P163" s="200"/>
      <c r="Q163" s="200"/>
      <c r="R163" s="200"/>
      <c r="S163" s="200"/>
      <c r="T163" s="201"/>
      <c r="AT163" s="202" t="s">
        <v>142</v>
      </c>
      <c r="AU163" s="202" t="s">
        <v>84</v>
      </c>
      <c r="AV163" s="13" t="s">
        <v>82</v>
      </c>
      <c r="AW163" s="13" t="s">
        <v>35</v>
      </c>
      <c r="AX163" s="13" t="s">
        <v>74</v>
      </c>
      <c r="AY163" s="202" t="s">
        <v>132</v>
      </c>
    </row>
    <row r="164" spans="1:65" s="14" customFormat="1" ht="11.25">
      <c r="B164" s="203"/>
      <c r="C164" s="204"/>
      <c r="D164" s="188" t="s">
        <v>142</v>
      </c>
      <c r="E164" s="205" t="s">
        <v>19</v>
      </c>
      <c r="F164" s="206" t="s">
        <v>867</v>
      </c>
      <c r="G164" s="204"/>
      <c r="H164" s="207">
        <v>22.408000000000001</v>
      </c>
      <c r="I164" s="208"/>
      <c r="J164" s="204"/>
      <c r="K164" s="204"/>
      <c r="L164" s="209"/>
      <c r="M164" s="210"/>
      <c r="N164" s="211"/>
      <c r="O164" s="211"/>
      <c r="P164" s="211"/>
      <c r="Q164" s="211"/>
      <c r="R164" s="211"/>
      <c r="S164" s="211"/>
      <c r="T164" s="212"/>
      <c r="AT164" s="213" t="s">
        <v>142</v>
      </c>
      <c r="AU164" s="213" t="s">
        <v>84</v>
      </c>
      <c r="AV164" s="14" t="s">
        <v>84</v>
      </c>
      <c r="AW164" s="14" t="s">
        <v>35</v>
      </c>
      <c r="AX164" s="14" t="s">
        <v>74</v>
      </c>
      <c r="AY164" s="213" t="s">
        <v>132</v>
      </c>
    </row>
    <row r="165" spans="1:65" s="15" customFormat="1" ht="11.25">
      <c r="B165" s="214"/>
      <c r="C165" s="215"/>
      <c r="D165" s="188" t="s">
        <v>142</v>
      </c>
      <c r="E165" s="216" t="s">
        <v>19</v>
      </c>
      <c r="F165" s="217" t="s">
        <v>147</v>
      </c>
      <c r="G165" s="215"/>
      <c r="H165" s="218">
        <v>22.408000000000001</v>
      </c>
      <c r="I165" s="219"/>
      <c r="J165" s="215"/>
      <c r="K165" s="215"/>
      <c r="L165" s="220"/>
      <c r="M165" s="221"/>
      <c r="N165" s="222"/>
      <c r="O165" s="222"/>
      <c r="P165" s="222"/>
      <c r="Q165" s="222"/>
      <c r="R165" s="222"/>
      <c r="S165" s="222"/>
      <c r="T165" s="223"/>
      <c r="AT165" s="224" t="s">
        <v>142</v>
      </c>
      <c r="AU165" s="224" t="s">
        <v>84</v>
      </c>
      <c r="AV165" s="15" t="s">
        <v>139</v>
      </c>
      <c r="AW165" s="15" t="s">
        <v>35</v>
      </c>
      <c r="AX165" s="15" t="s">
        <v>82</v>
      </c>
      <c r="AY165" s="224" t="s">
        <v>132</v>
      </c>
    </row>
    <row r="166" spans="1:65" s="2" customFormat="1" ht="44.25" customHeight="1">
      <c r="A166" s="36"/>
      <c r="B166" s="37"/>
      <c r="C166" s="175" t="s">
        <v>230</v>
      </c>
      <c r="D166" s="175" t="s">
        <v>134</v>
      </c>
      <c r="E166" s="176" t="s">
        <v>262</v>
      </c>
      <c r="F166" s="177" t="s">
        <v>263</v>
      </c>
      <c r="G166" s="178" t="s">
        <v>264</v>
      </c>
      <c r="H166" s="179">
        <v>30.96</v>
      </c>
      <c r="I166" s="180"/>
      <c r="J166" s="181">
        <f>ROUND(I166*H166,2)</f>
        <v>0</v>
      </c>
      <c r="K166" s="177" t="s">
        <v>138</v>
      </c>
      <c r="L166" s="41"/>
      <c r="M166" s="182" t="s">
        <v>19</v>
      </c>
      <c r="N166" s="183" t="s">
        <v>45</v>
      </c>
      <c r="O166" s="66"/>
      <c r="P166" s="184">
        <f>O166*H166</f>
        <v>0</v>
      </c>
      <c r="Q166" s="184">
        <v>0</v>
      </c>
      <c r="R166" s="184">
        <f>Q166*H166</f>
        <v>0</v>
      </c>
      <c r="S166" s="184">
        <v>0</v>
      </c>
      <c r="T166" s="185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6" t="s">
        <v>139</v>
      </c>
      <c r="AT166" s="186" t="s">
        <v>134</v>
      </c>
      <c r="AU166" s="186" t="s">
        <v>84</v>
      </c>
      <c r="AY166" s="19" t="s">
        <v>132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19" t="s">
        <v>82</v>
      </c>
      <c r="BK166" s="187">
        <f>ROUND(I166*H166,2)</f>
        <v>0</v>
      </c>
      <c r="BL166" s="19" t="s">
        <v>139</v>
      </c>
      <c r="BM166" s="186" t="s">
        <v>868</v>
      </c>
    </row>
    <row r="167" spans="1:65" s="2" customFormat="1" ht="29.25">
      <c r="A167" s="36"/>
      <c r="B167" s="37"/>
      <c r="C167" s="38"/>
      <c r="D167" s="188" t="s">
        <v>141</v>
      </c>
      <c r="E167" s="38"/>
      <c r="F167" s="189" t="s">
        <v>263</v>
      </c>
      <c r="G167" s="38"/>
      <c r="H167" s="38"/>
      <c r="I167" s="190"/>
      <c r="J167" s="38"/>
      <c r="K167" s="38"/>
      <c r="L167" s="41"/>
      <c r="M167" s="191"/>
      <c r="N167" s="192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141</v>
      </c>
      <c r="AU167" s="19" t="s">
        <v>84</v>
      </c>
    </row>
    <row r="168" spans="1:65" s="14" customFormat="1" ht="11.25">
      <c r="B168" s="203"/>
      <c r="C168" s="204"/>
      <c r="D168" s="188" t="s">
        <v>142</v>
      </c>
      <c r="E168" s="205" t="s">
        <v>19</v>
      </c>
      <c r="F168" s="206" t="s">
        <v>869</v>
      </c>
      <c r="G168" s="204"/>
      <c r="H168" s="207">
        <v>30.96</v>
      </c>
      <c r="I168" s="208"/>
      <c r="J168" s="204"/>
      <c r="K168" s="204"/>
      <c r="L168" s="209"/>
      <c r="M168" s="210"/>
      <c r="N168" s="211"/>
      <c r="O168" s="211"/>
      <c r="P168" s="211"/>
      <c r="Q168" s="211"/>
      <c r="R168" s="211"/>
      <c r="S168" s="211"/>
      <c r="T168" s="212"/>
      <c r="AT168" s="213" t="s">
        <v>142</v>
      </c>
      <c r="AU168" s="213" t="s">
        <v>84</v>
      </c>
      <c r="AV168" s="14" t="s">
        <v>84</v>
      </c>
      <c r="AW168" s="14" t="s">
        <v>35</v>
      </c>
      <c r="AX168" s="14" t="s">
        <v>74</v>
      </c>
      <c r="AY168" s="213" t="s">
        <v>132</v>
      </c>
    </row>
    <row r="169" spans="1:65" s="15" customFormat="1" ht="11.25">
      <c r="B169" s="214"/>
      <c r="C169" s="215"/>
      <c r="D169" s="188" t="s">
        <v>142</v>
      </c>
      <c r="E169" s="216" t="s">
        <v>19</v>
      </c>
      <c r="F169" s="217" t="s">
        <v>147</v>
      </c>
      <c r="G169" s="215"/>
      <c r="H169" s="218">
        <v>30.96</v>
      </c>
      <c r="I169" s="219"/>
      <c r="J169" s="215"/>
      <c r="K169" s="215"/>
      <c r="L169" s="220"/>
      <c r="M169" s="221"/>
      <c r="N169" s="222"/>
      <c r="O169" s="222"/>
      <c r="P169" s="222"/>
      <c r="Q169" s="222"/>
      <c r="R169" s="222"/>
      <c r="S169" s="222"/>
      <c r="T169" s="223"/>
      <c r="AT169" s="224" t="s">
        <v>142</v>
      </c>
      <c r="AU169" s="224" t="s">
        <v>84</v>
      </c>
      <c r="AV169" s="15" t="s">
        <v>139</v>
      </c>
      <c r="AW169" s="15" t="s">
        <v>35</v>
      </c>
      <c r="AX169" s="15" t="s">
        <v>82</v>
      </c>
      <c r="AY169" s="224" t="s">
        <v>132</v>
      </c>
    </row>
    <row r="170" spans="1:65" s="2" customFormat="1" ht="55.5" customHeight="1">
      <c r="A170" s="36"/>
      <c r="B170" s="37"/>
      <c r="C170" s="175" t="s">
        <v>8</v>
      </c>
      <c r="D170" s="175" t="s">
        <v>134</v>
      </c>
      <c r="E170" s="176" t="s">
        <v>870</v>
      </c>
      <c r="F170" s="177" t="s">
        <v>871</v>
      </c>
      <c r="G170" s="178" t="s">
        <v>184</v>
      </c>
      <c r="H170" s="179">
        <v>22.408000000000001</v>
      </c>
      <c r="I170" s="180"/>
      <c r="J170" s="181">
        <f>ROUND(I170*H170,2)</f>
        <v>0</v>
      </c>
      <c r="K170" s="177" t="s">
        <v>138</v>
      </c>
      <c r="L170" s="41"/>
      <c r="M170" s="182" t="s">
        <v>19</v>
      </c>
      <c r="N170" s="183" t="s">
        <v>45</v>
      </c>
      <c r="O170" s="66"/>
      <c r="P170" s="184">
        <f>O170*H170</f>
        <v>0</v>
      </c>
      <c r="Q170" s="184">
        <v>0</v>
      </c>
      <c r="R170" s="184">
        <f>Q170*H170</f>
        <v>0</v>
      </c>
      <c r="S170" s="184">
        <v>0</v>
      </c>
      <c r="T170" s="185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86" t="s">
        <v>139</v>
      </c>
      <c r="AT170" s="186" t="s">
        <v>134</v>
      </c>
      <c r="AU170" s="186" t="s">
        <v>84</v>
      </c>
      <c r="AY170" s="19" t="s">
        <v>132</v>
      </c>
      <c r="BE170" s="187">
        <f>IF(N170="základní",J170,0)</f>
        <v>0</v>
      </c>
      <c r="BF170" s="187">
        <f>IF(N170="snížená",J170,0)</f>
        <v>0</v>
      </c>
      <c r="BG170" s="187">
        <f>IF(N170="zákl. přenesená",J170,0)</f>
        <v>0</v>
      </c>
      <c r="BH170" s="187">
        <f>IF(N170="sníž. přenesená",J170,0)</f>
        <v>0</v>
      </c>
      <c r="BI170" s="187">
        <f>IF(N170="nulová",J170,0)</f>
        <v>0</v>
      </c>
      <c r="BJ170" s="19" t="s">
        <v>82</v>
      </c>
      <c r="BK170" s="187">
        <f>ROUND(I170*H170,2)</f>
        <v>0</v>
      </c>
      <c r="BL170" s="19" t="s">
        <v>139</v>
      </c>
      <c r="BM170" s="186" t="s">
        <v>872</v>
      </c>
    </row>
    <row r="171" spans="1:65" s="2" customFormat="1" ht="29.25">
      <c r="A171" s="36"/>
      <c r="B171" s="37"/>
      <c r="C171" s="38"/>
      <c r="D171" s="188" t="s">
        <v>141</v>
      </c>
      <c r="E171" s="38"/>
      <c r="F171" s="189" t="s">
        <v>871</v>
      </c>
      <c r="G171" s="38"/>
      <c r="H171" s="38"/>
      <c r="I171" s="190"/>
      <c r="J171" s="38"/>
      <c r="K171" s="38"/>
      <c r="L171" s="41"/>
      <c r="M171" s="191"/>
      <c r="N171" s="192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141</v>
      </c>
      <c r="AU171" s="19" t="s">
        <v>84</v>
      </c>
    </row>
    <row r="172" spans="1:65" s="13" customFormat="1" ht="11.25">
      <c r="B172" s="193"/>
      <c r="C172" s="194"/>
      <c r="D172" s="188" t="s">
        <v>142</v>
      </c>
      <c r="E172" s="195" t="s">
        <v>19</v>
      </c>
      <c r="F172" s="196" t="s">
        <v>873</v>
      </c>
      <c r="G172" s="194"/>
      <c r="H172" s="195" t="s">
        <v>19</v>
      </c>
      <c r="I172" s="197"/>
      <c r="J172" s="194"/>
      <c r="K172" s="194"/>
      <c r="L172" s="198"/>
      <c r="M172" s="199"/>
      <c r="N172" s="200"/>
      <c r="O172" s="200"/>
      <c r="P172" s="200"/>
      <c r="Q172" s="200"/>
      <c r="R172" s="200"/>
      <c r="S172" s="200"/>
      <c r="T172" s="201"/>
      <c r="AT172" s="202" t="s">
        <v>142</v>
      </c>
      <c r="AU172" s="202" t="s">
        <v>84</v>
      </c>
      <c r="AV172" s="13" t="s">
        <v>82</v>
      </c>
      <c r="AW172" s="13" t="s">
        <v>35</v>
      </c>
      <c r="AX172" s="13" t="s">
        <v>74</v>
      </c>
      <c r="AY172" s="202" t="s">
        <v>132</v>
      </c>
    </row>
    <row r="173" spans="1:65" s="14" customFormat="1" ht="11.25">
      <c r="B173" s="203"/>
      <c r="C173" s="204"/>
      <c r="D173" s="188" t="s">
        <v>142</v>
      </c>
      <c r="E173" s="205" t="s">
        <v>19</v>
      </c>
      <c r="F173" s="206" t="s">
        <v>862</v>
      </c>
      <c r="G173" s="204"/>
      <c r="H173" s="207">
        <v>30.951000000000001</v>
      </c>
      <c r="I173" s="208"/>
      <c r="J173" s="204"/>
      <c r="K173" s="204"/>
      <c r="L173" s="209"/>
      <c r="M173" s="210"/>
      <c r="N173" s="211"/>
      <c r="O173" s="211"/>
      <c r="P173" s="211"/>
      <c r="Q173" s="211"/>
      <c r="R173" s="211"/>
      <c r="S173" s="211"/>
      <c r="T173" s="212"/>
      <c r="AT173" s="213" t="s">
        <v>142</v>
      </c>
      <c r="AU173" s="213" t="s">
        <v>84</v>
      </c>
      <c r="AV173" s="14" t="s">
        <v>84</v>
      </c>
      <c r="AW173" s="14" t="s">
        <v>35</v>
      </c>
      <c r="AX173" s="14" t="s">
        <v>74</v>
      </c>
      <c r="AY173" s="213" t="s">
        <v>132</v>
      </c>
    </row>
    <row r="174" spans="1:65" s="16" customFormat="1" ht="11.25">
      <c r="B174" s="225"/>
      <c r="C174" s="226"/>
      <c r="D174" s="188" t="s">
        <v>142</v>
      </c>
      <c r="E174" s="227" t="s">
        <v>19</v>
      </c>
      <c r="F174" s="228" t="s">
        <v>195</v>
      </c>
      <c r="G174" s="226"/>
      <c r="H174" s="229">
        <v>30.951000000000001</v>
      </c>
      <c r="I174" s="230"/>
      <c r="J174" s="226"/>
      <c r="K174" s="226"/>
      <c r="L174" s="231"/>
      <c r="M174" s="232"/>
      <c r="N174" s="233"/>
      <c r="O174" s="233"/>
      <c r="P174" s="233"/>
      <c r="Q174" s="233"/>
      <c r="R174" s="233"/>
      <c r="S174" s="233"/>
      <c r="T174" s="234"/>
      <c r="AT174" s="235" t="s">
        <v>142</v>
      </c>
      <c r="AU174" s="235" t="s">
        <v>84</v>
      </c>
      <c r="AV174" s="16" t="s">
        <v>153</v>
      </c>
      <c r="AW174" s="16" t="s">
        <v>35</v>
      </c>
      <c r="AX174" s="16" t="s">
        <v>74</v>
      </c>
      <c r="AY174" s="235" t="s">
        <v>132</v>
      </c>
    </row>
    <row r="175" spans="1:65" s="14" customFormat="1" ht="11.25">
      <c r="B175" s="203"/>
      <c r="C175" s="204"/>
      <c r="D175" s="188" t="s">
        <v>142</v>
      </c>
      <c r="E175" s="205" t="s">
        <v>19</v>
      </c>
      <c r="F175" s="206" t="s">
        <v>874</v>
      </c>
      <c r="G175" s="204"/>
      <c r="H175" s="207">
        <v>-1.143</v>
      </c>
      <c r="I175" s="208"/>
      <c r="J175" s="204"/>
      <c r="K175" s="204"/>
      <c r="L175" s="209"/>
      <c r="M175" s="210"/>
      <c r="N175" s="211"/>
      <c r="O175" s="211"/>
      <c r="P175" s="211"/>
      <c r="Q175" s="211"/>
      <c r="R175" s="211"/>
      <c r="S175" s="211"/>
      <c r="T175" s="212"/>
      <c r="AT175" s="213" t="s">
        <v>142</v>
      </c>
      <c r="AU175" s="213" t="s">
        <v>84</v>
      </c>
      <c r="AV175" s="14" t="s">
        <v>84</v>
      </c>
      <c r="AW175" s="14" t="s">
        <v>35</v>
      </c>
      <c r="AX175" s="14" t="s">
        <v>74</v>
      </c>
      <c r="AY175" s="213" t="s">
        <v>132</v>
      </c>
    </row>
    <row r="176" spans="1:65" s="14" customFormat="1" ht="11.25">
      <c r="B176" s="203"/>
      <c r="C176" s="204"/>
      <c r="D176" s="188" t="s">
        <v>142</v>
      </c>
      <c r="E176" s="205" t="s">
        <v>19</v>
      </c>
      <c r="F176" s="206" t="s">
        <v>875</v>
      </c>
      <c r="G176" s="204"/>
      <c r="H176" s="207">
        <v>-0.57799999999999996</v>
      </c>
      <c r="I176" s="208"/>
      <c r="J176" s="204"/>
      <c r="K176" s="204"/>
      <c r="L176" s="209"/>
      <c r="M176" s="210"/>
      <c r="N176" s="211"/>
      <c r="O176" s="211"/>
      <c r="P176" s="211"/>
      <c r="Q176" s="211"/>
      <c r="R176" s="211"/>
      <c r="S176" s="211"/>
      <c r="T176" s="212"/>
      <c r="AT176" s="213" t="s">
        <v>142</v>
      </c>
      <c r="AU176" s="213" t="s">
        <v>84</v>
      </c>
      <c r="AV176" s="14" t="s">
        <v>84</v>
      </c>
      <c r="AW176" s="14" t="s">
        <v>35</v>
      </c>
      <c r="AX176" s="14" t="s">
        <v>74</v>
      </c>
      <c r="AY176" s="213" t="s">
        <v>132</v>
      </c>
    </row>
    <row r="177" spans="1:65" s="14" customFormat="1" ht="11.25">
      <c r="B177" s="203"/>
      <c r="C177" s="204"/>
      <c r="D177" s="188" t="s">
        <v>142</v>
      </c>
      <c r="E177" s="205" t="s">
        <v>19</v>
      </c>
      <c r="F177" s="206" t="s">
        <v>876</v>
      </c>
      <c r="G177" s="204"/>
      <c r="H177" s="207">
        <v>-0.86699999999999999</v>
      </c>
      <c r="I177" s="208"/>
      <c r="J177" s="204"/>
      <c r="K177" s="204"/>
      <c r="L177" s="209"/>
      <c r="M177" s="210"/>
      <c r="N177" s="211"/>
      <c r="O177" s="211"/>
      <c r="P177" s="211"/>
      <c r="Q177" s="211"/>
      <c r="R177" s="211"/>
      <c r="S177" s="211"/>
      <c r="T177" s="212"/>
      <c r="AT177" s="213" t="s">
        <v>142</v>
      </c>
      <c r="AU177" s="213" t="s">
        <v>84</v>
      </c>
      <c r="AV177" s="14" t="s">
        <v>84</v>
      </c>
      <c r="AW177" s="14" t="s">
        <v>35</v>
      </c>
      <c r="AX177" s="14" t="s">
        <v>74</v>
      </c>
      <c r="AY177" s="213" t="s">
        <v>132</v>
      </c>
    </row>
    <row r="178" spans="1:65" s="14" customFormat="1" ht="11.25">
      <c r="B178" s="203"/>
      <c r="C178" s="204"/>
      <c r="D178" s="188" t="s">
        <v>142</v>
      </c>
      <c r="E178" s="205" t="s">
        <v>19</v>
      </c>
      <c r="F178" s="206" t="s">
        <v>877</v>
      </c>
      <c r="G178" s="204"/>
      <c r="H178" s="207">
        <v>-4.5720000000000001</v>
      </c>
      <c r="I178" s="208"/>
      <c r="J178" s="204"/>
      <c r="K178" s="204"/>
      <c r="L178" s="209"/>
      <c r="M178" s="210"/>
      <c r="N178" s="211"/>
      <c r="O178" s="211"/>
      <c r="P178" s="211"/>
      <c r="Q178" s="211"/>
      <c r="R178" s="211"/>
      <c r="S178" s="211"/>
      <c r="T178" s="212"/>
      <c r="AT178" s="213" t="s">
        <v>142</v>
      </c>
      <c r="AU178" s="213" t="s">
        <v>84</v>
      </c>
      <c r="AV178" s="14" t="s">
        <v>84</v>
      </c>
      <c r="AW178" s="14" t="s">
        <v>35</v>
      </c>
      <c r="AX178" s="14" t="s">
        <v>74</v>
      </c>
      <c r="AY178" s="213" t="s">
        <v>132</v>
      </c>
    </row>
    <row r="179" spans="1:65" s="14" customFormat="1" ht="11.25">
      <c r="B179" s="203"/>
      <c r="C179" s="204"/>
      <c r="D179" s="188" t="s">
        <v>142</v>
      </c>
      <c r="E179" s="205" t="s">
        <v>19</v>
      </c>
      <c r="F179" s="206" t="s">
        <v>878</v>
      </c>
      <c r="G179" s="204"/>
      <c r="H179" s="207">
        <v>-1.383</v>
      </c>
      <c r="I179" s="208"/>
      <c r="J179" s="204"/>
      <c r="K179" s="204"/>
      <c r="L179" s="209"/>
      <c r="M179" s="210"/>
      <c r="N179" s="211"/>
      <c r="O179" s="211"/>
      <c r="P179" s="211"/>
      <c r="Q179" s="211"/>
      <c r="R179" s="211"/>
      <c r="S179" s="211"/>
      <c r="T179" s="212"/>
      <c r="AT179" s="213" t="s">
        <v>142</v>
      </c>
      <c r="AU179" s="213" t="s">
        <v>84</v>
      </c>
      <c r="AV179" s="14" t="s">
        <v>84</v>
      </c>
      <c r="AW179" s="14" t="s">
        <v>35</v>
      </c>
      <c r="AX179" s="14" t="s">
        <v>74</v>
      </c>
      <c r="AY179" s="213" t="s">
        <v>132</v>
      </c>
    </row>
    <row r="180" spans="1:65" s="16" customFormat="1" ht="11.25">
      <c r="B180" s="225"/>
      <c r="C180" s="226"/>
      <c r="D180" s="188" t="s">
        <v>142</v>
      </c>
      <c r="E180" s="227" t="s">
        <v>19</v>
      </c>
      <c r="F180" s="228" t="s">
        <v>195</v>
      </c>
      <c r="G180" s="226"/>
      <c r="H180" s="229">
        <v>-8.5429999999999993</v>
      </c>
      <c r="I180" s="230"/>
      <c r="J180" s="226"/>
      <c r="K180" s="226"/>
      <c r="L180" s="231"/>
      <c r="M180" s="232"/>
      <c r="N180" s="233"/>
      <c r="O180" s="233"/>
      <c r="P180" s="233"/>
      <c r="Q180" s="233"/>
      <c r="R180" s="233"/>
      <c r="S180" s="233"/>
      <c r="T180" s="234"/>
      <c r="AT180" s="235" t="s">
        <v>142</v>
      </c>
      <c r="AU180" s="235" t="s">
        <v>84</v>
      </c>
      <c r="AV180" s="16" t="s">
        <v>153</v>
      </c>
      <c r="AW180" s="16" t="s">
        <v>35</v>
      </c>
      <c r="AX180" s="16" t="s">
        <v>74</v>
      </c>
      <c r="AY180" s="235" t="s">
        <v>132</v>
      </c>
    </row>
    <row r="181" spans="1:65" s="15" customFormat="1" ht="11.25">
      <c r="B181" s="214"/>
      <c r="C181" s="215"/>
      <c r="D181" s="188" t="s">
        <v>142</v>
      </c>
      <c r="E181" s="216" t="s">
        <v>19</v>
      </c>
      <c r="F181" s="217" t="s">
        <v>147</v>
      </c>
      <c r="G181" s="215"/>
      <c r="H181" s="218">
        <v>22.408000000000001</v>
      </c>
      <c r="I181" s="219"/>
      <c r="J181" s="215"/>
      <c r="K181" s="215"/>
      <c r="L181" s="220"/>
      <c r="M181" s="221"/>
      <c r="N181" s="222"/>
      <c r="O181" s="222"/>
      <c r="P181" s="222"/>
      <c r="Q181" s="222"/>
      <c r="R181" s="222"/>
      <c r="S181" s="222"/>
      <c r="T181" s="223"/>
      <c r="AT181" s="224" t="s">
        <v>142</v>
      </c>
      <c r="AU181" s="224" t="s">
        <v>84</v>
      </c>
      <c r="AV181" s="15" t="s">
        <v>139</v>
      </c>
      <c r="AW181" s="15" t="s">
        <v>35</v>
      </c>
      <c r="AX181" s="15" t="s">
        <v>82</v>
      </c>
      <c r="AY181" s="224" t="s">
        <v>132</v>
      </c>
    </row>
    <row r="182" spans="1:65" s="2" customFormat="1" ht="76.349999999999994" customHeight="1">
      <c r="A182" s="36"/>
      <c r="B182" s="37"/>
      <c r="C182" s="175" t="s">
        <v>246</v>
      </c>
      <c r="D182" s="175" t="s">
        <v>134</v>
      </c>
      <c r="E182" s="176" t="s">
        <v>879</v>
      </c>
      <c r="F182" s="177" t="s">
        <v>880</v>
      </c>
      <c r="G182" s="178" t="s">
        <v>184</v>
      </c>
      <c r="H182" s="179">
        <v>4.133</v>
      </c>
      <c r="I182" s="180"/>
      <c r="J182" s="181">
        <f>ROUND(I182*H182,2)</f>
        <v>0</v>
      </c>
      <c r="K182" s="177" t="s">
        <v>138</v>
      </c>
      <c r="L182" s="41"/>
      <c r="M182" s="182" t="s">
        <v>19</v>
      </c>
      <c r="N182" s="183" t="s">
        <v>45</v>
      </c>
      <c r="O182" s="66"/>
      <c r="P182" s="184">
        <f>O182*H182</f>
        <v>0</v>
      </c>
      <c r="Q182" s="184">
        <v>0</v>
      </c>
      <c r="R182" s="184">
        <f>Q182*H182</f>
        <v>0</v>
      </c>
      <c r="S182" s="184">
        <v>0</v>
      </c>
      <c r="T182" s="185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6" t="s">
        <v>139</v>
      </c>
      <c r="AT182" s="186" t="s">
        <v>134</v>
      </c>
      <c r="AU182" s="186" t="s">
        <v>84</v>
      </c>
      <c r="AY182" s="19" t="s">
        <v>132</v>
      </c>
      <c r="BE182" s="187">
        <f>IF(N182="základní",J182,0)</f>
        <v>0</v>
      </c>
      <c r="BF182" s="187">
        <f>IF(N182="snížená",J182,0)</f>
        <v>0</v>
      </c>
      <c r="BG182" s="187">
        <f>IF(N182="zákl. přenesená",J182,0)</f>
        <v>0</v>
      </c>
      <c r="BH182" s="187">
        <f>IF(N182="sníž. přenesená",J182,0)</f>
        <v>0</v>
      </c>
      <c r="BI182" s="187">
        <f>IF(N182="nulová",J182,0)</f>
        <v>0</v>
      </c>
      <c r="BJ182" s="19" t="s">
        <v>82</v>
      </c>
      <c r="BK182" s="187">
        <f>ROUND(I182*H182,2)</f>
        <v>0</v>
      </c>
      <c r="BL182" s="19" t="s">
        <v>139</v>
      </c>
      <c r="BM182" s="186" t="s">
        <v>881</v>
      </c>
    </row>
    <row r="183" spans="1:65" s="2" customFormat="1" ht="48.75">
      <c r="A183" s="36"/>
      <c r="B183" s="37"/>
      <c r="C183" s="38"/>
      <c r="D183" s="188" t="s">
        <v>141</v>
      </c>
      <c r="E183" s="38"/>
      <c r="F183" s="189" t="s">
        <v>882</v>
      </c>
      <c r="G183" s="38"/>
      <c r="H183" s="38"/>
      <c r="I183" s="190"/>
      <c r="J183" s="38"/>
      <c r="K183" s="38"/>
      <c r="L183" s="41"/>
      <c r="M183" s="191"/>
      <c r="N183" s="192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141</v>
      </c>
      <c r="AU183" s="19" t="s">
        <v>84</v>
      </c>
    </row>
    <row r="184" spans="1:65" s="13" customFormat="1" ht="11.25">
      <c r="B184" s="193"/>
      <c r="C184" s="194"/>
      <c r="D184" s="188" t="s">
        <v>142</v>
      </c>
      <c r="E184" s="195" t="s">
        <v>19</v>
      </c>
      <c r="F184" s="196" t="s">
        <v>839</v>
      </c>
      <c r="G184" s="194"/>
      <c r="H184" s="195" t="s">
        <v>19</v>
      </c>
      <c r="I184" s="197"/>
      <c r="J184" s="194"/>
      <c r="K184" s="194"/>
      <c r="L184" s="198"/>
      <c r="M184" s="199"/>
      <c r="N184" s="200"/>
      <c r="O184" s="200"/>
      <c r="P184" s="200"/>
      <c r="Q184" s="200"/>
      <c r="R184" s="200"/>
      <c r="S184" s="200"/>
      <c r="T184" s="201"/>
      <c r="AT184" s="202" t="s">
        <v>142</v>
      </c>
      <c r="AU184" s="202" t="s">
        <v>84</v>
      </c>
      <c r="AV184" s="13" t="s">
        <v>82</v>
      </c>
      <c r="AW184" s="13" t="s">
        <v>35</v>
      </c>
      <c r="AX184" s="13" t="s">
        <v>74</v>
      </c>
      <c r="AY184" s="202" t="s">
        <v>132</v>
      </c>
    </row>
    <row r="185" spans="1:65" s="14" customFormat="1" ht="11.25">
      <c r="B185" s="203"/>
      <c r="C185" s="204"/>
      <c r="D185" s="188" t="s">
        <v>142</v>
      </c>
      <c r="E185" s="205" t="s">
        <v>19</v>
      </c>
      <c r="F185" s="206" t="s">
        <v>883</v>
      </c>
      <c r="G185" s="204"/>
      <c r="H185" s="207">
        <v>4.5720000000000001</v>
      </c>
      <c r="I185" s="208"/>
      <c r="J185" s="204"/>
      <c r="K185" s="204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142</v>
      </c>
      <c r="AU185" s="213" t="s">
        <v>84</v>
      </c>
      <c r="AV185" s="14" t="s">
        <v>84</v>
      </c>
      <c r="AW185" s="14" t="s">
        <v>35</v>
      </c>
      <c r="AX185" s="14" t="s">
        <v>74</v>
      </c>
      <c r="AY185" s="213" t="s">
        <v>132</v>
      </c>
    </row>
    <row r="186" spans="1:65" s="14" customFormat="1" ht="11.25">
      <c r="B186" s="203"/>
      <c r="C186" s="204"/>
      <c r="D186" s="188" t="s">
        <v>142</v>
      </c>
      <c r="E186" s="205" t="s">
        <v>19</v>
      </c>
      <c r="F186" s="206" t="s">
        <v>884</v>
      </c>
      <c r="G186" s="204"/>
      <c r="H186" s="207">
        <v>-0.439</v>
      </c>
      <c r="I186" s="208"/>
      <c r="J186" s="204"/>
      <c r="K186" s="204"/>
      <c r="L186" s="209"/>
      <c r="M186" s="210"/>
      <c r="N186" s="211"/>
      <c r="O186" s="211"/>
      <c r="P186" s="211"/>
      <c r="Q186" s="211"/>
      <c r="R186" s="211"/>
      <c r="S186" s="211"/>
      <c r="T186" s="212"/>
      <c r="AT186" s="213" t="s">
        <v>142</v>
      </c>
      <c r="AU186" s="213" t="s">
        <v>84</v>
      </c>
      <c r="AV186" s="14" t="s">
        <v>84</v>
      </c>
      <c r="AW186" s="14" t="s">
        <v>35</v>
      </c>
      <c r="AX186" s="14" t="s">
        <v>74</v>
      </c>
      <c r="AY186" s="213" t="s">
        <v>132</v>
      </c>
    </row>
    <row r="187" spans="1:65" s="15" customFormat="1" ht="11.25">
      <c r="B187" s="214"/>
      <c r="C187" s="215"/>
      <c r="D187" s="188" t="s">
        <v>142</v>
      </c>
      <c r="E187" s="216" t="s">
        <v>19</v>
      </c>
      <c r="F187" s="217" t="s">
        <v>147</v>
      </c>
      <c r="G187" s="215"/>
      <c r="H187" s="218">
        <v>4.133</v>
      </c>
      <c r="I187" s="219"/>
      <c r="J187" s="215"/>
      <c r="K187" s="215"/>
      <c r="L187" s="220"/>
      <c r="M187" s="221"/>
      <c r="N187" s="222"/>
      <c r="O187" s="222"/>
      <c r="P187" s="222"/>
      <c r="Q187" s="222"/>
      <c r="R187" s="222"/>
      <c r="S187" s="222"/>
      <c r="T187" s="223"/>
      <c r="AT187" s="224" t="s">
        <v>142</v>
      </c>
      <c r="AU187" s="224" t="s">
        <v>84</v>
      </c>
      <c r="AV187" s="15" t="s">
        <v>139</v>
      </c>
      <c r="AW187" s="15" t="s">
        <v>35</v>
      </c>
      <c r="AX187" s="15" t="s">
        <v>82</v>
      </c>
      <c r="AY187" s="224" t="s">
        <v>132</v>
      </c>
    </row>
    <row r="188" spans="1:65" s="2" customFormat="1" ht="16.5" customHeight="1">
      <c r="A188" s="36"/>
      <c r="B188" s="37"/>
      <c r="C188" s="236" t="s">
        <v>251</v>
      </c>
      <c r="D188" s="236" t="s">
        <v>280</v>
      </c>
      <c r="E188" s="237" t="s">
        <v>281</v>
      </c>
      <c r="F188" s="238" t="s">
        <v>282</v>
      </c>
      <c r="G188" s="239" t="s">
        <v>264</v>
      </c>
      <c r="H188" s="240">
        <v>7.8109999999999999</v>
      </c>
      <c r="I188" s="241"/>
      <c r="J188" s="242">
        <f>ROUND(I188*H188,2)</f>
        <v>0</v>
      </c>
      <c r="K188" s="238" t="s">
        <v>138</v>
      </c>
      <c r="L188" s="243"/>
      <c r="M188" s="244" t="s">
        <v>19</v>
      </c>
      <c r="N188" s="245" t="s">
        <v>45</v>
      </c>
      <c r="O188" s="66"/>
      <c r="P188" s="184">
        <f>O188*H188</f>
        <v>0</v>
      </c>
      <c r="Q188" s="184">
        <v>0</v>
      </c>
      <c r="R188" s="184">
        <f>Q188*H188</f>
        <v>0</v>
      </c>
      <c r="S188" s="184">
        <v>0</v>
      </c>
      <c r="T188" s="185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86" t="s">
        <v>198</v>
      </c>
      <c r="AT188" s="186" t="s">
        <v>280</v>
      </c>
      <c r="AU188" s="186" t="s">
        <v>84</v>
      </c>
      <c r="AY188" s="19" t="s">
        <v>132</v>
      </c>
      <c r="BE188" s="187">
        <f>IF(N188="základní",J188,0)</f>
        <v>0</v>
      </c>
      <c r="BF188" s="187">
        <f>IF(N188="snížená",J188,0)</f>
        <v>0</v>
      </c>
      <c r="BG188" s="187">
        <f>IF(N188="zákl. přenesená",J188,0)</f>
        <v>0</v>
      </c>
      <c r="BH188" s="187">
        <f>IF(N188="sníž. přenesená",J188,0)</f>
        <v>0</v>
      </c>
      <c r="BI188" s="187">
        <f>IF(N188="nulová",J188,0)</f>
        <v>0</v>
      </c>
      <c r="BJ188" s="19" t="s">
        <v>82</v>
      </c>
      <c r="BK188" s="187">
        <f>ROUND(I188*H188,2)</f>
        <v>0</v>
      </c>
      <c r="BL188" s="19" t="s">
        <v>139</v>
      </c>
      <c r="BM188" s="186" t="s">
        <v>885</v>
      </c>
    </row>
    <row r="189" spans="1:65" s="2" customFormat="1" ht="11.25">
      <c r="A189" s="36"/>
      <c r="B189" s="37"/>
      <c r="C189" s="38"/>
      <c r="D189" s="188" t="s">
        <v>141</v>
      </c>
      <c r="E189" s="38"/>
      <c r="F189" s="189" t="s">
        <v>282</v>
      </c>
      <c r="G189" s="38"/>
      <c r="H189" s="38"/>
      <c r="I189" s="190"/>
      <c r="J189" s="38"/>
      <c r="K189" s="38"/>
      <c r="L189" s="41"/>
      <c r="M189" s="191"/>
      <c r="N189" s="192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141</v>
      </c>
      <c r="AU189" s="19" t="s">
        <v>84</v>
      </c>
    </row>
    <row r="190" spans="1:65" s="14" customFormat="1" ht="11.25">
      <c r="B190" s="203"/>
      <c r="C190" s="204"/>
      <c r="D190" s="188" t="s">
        <v>142</v>
      </c>
      <c r="E190" s="205" t="s">
        <v>19</v>
      </c>
      <c r="F190" s="206" t="s">
        <v>886</v>
      </c>
      <c r="G190" s="204"/>
      <c r="H190" s="207">
        <v>7.8109999999999999</v>
      </c>
      <c r="I190" s="208"/>
      <c r="J190" s="204"/>
      <c r="K190" s="204"/>
      <c r="L190" s="209"/>
      <c r="M190" s="210"/>
      <c r="N190" s="211"/>
      <c r="O190" s="211"/>
      <c r="P190" s="211"/>
      <c r="Q190" s="211"/>
      <c r="R190" s="211"/>
      <c r="S190" s="211"/>
      <c r="T190" s="212"/>
      <c r="AT190" s="213" t="s">
        <v>142</v>
      </c>
      <c r="AU190" s="213" t="s">
        <v>84</v>
      </c>
      <c r="AV190" s="14" t="s">
        <v>84</v>
      </c>
      <c r="AW190" s="14" t="s">
        <v>35</v>
      </c>
      <c r="AX190" s="14" t="s">
        <v>74</v>
      </c>
      <c r="AY190" s="213" t="s">
        <v>132</v>
      </c>
    </row>
    <row r="191" spans="1:65" s="15" customFormat="1" ht="11.25">
      <c r="B191" s="214"/>
      <c r="C191" s="215"/>
      <c r="D191" s="188" t="s">
        <v>142</v>
      </c>
      <c r="E191" s="216" t="s">
        <v>19</v>
      </c>
      <c r="F191" s="217" t="s">
        <v>147</v>
      </c>
      <c r="G191" s="215"/>
      <c r="H191" s="218">
        <v>7.8109999999999999</v>
      </c>
      <c r="I191" s="219"/>
      <c r="J191" s="215"/>
      <c r="K191" s="215"/>
      <c r="L191" s="220"/>
      <c r="M191" s="221"/>
      <c r="N191" s="222"/>
      <c r="O191" s="222"/>
      <c r="P191" s="222"/>
      <c r="Q191" s="222"/>
      <c r="R191" s="222"/>
      <c r="S191" s="222"/>
      <c r="T191" s="223"/>
      <c r="AT191" s="224" t="s">
        <v>142</v>
      </c>
      <c r="AU191" s="224" t="s">
        <v>84</v>
      </c>
      <c r="AV191" s="15" t="s">
        <v>139</v>
      </c>
      <c r="AW191" s="15" t="s">
        <v>35</v>
      </c>
      <c r="AX191" s="15" t="s">
        <v>82</v>
      </c>
      <c r="AY191" s="224" t="s">
        <v>132</v>
      </c>
    </row>
    <row r="192" spans="1:65" s="2" customFormat="1" ht="62.65" customHeight="1">
      <c r="A192" s="36"/>
      <c r="B192" s="37"/>
      <c r="C192" s="175" t="s">
        <v>257</v>
      </c>
      <c r="D192" s="175" t="s">
        <v>134</v>
      </c>
      <c r="E192" s="176" t="s">
        <v>887</v>
      </c>
      <c r="F192" s="177" t="s">
        <v>888</v>
      </c>
      <c r="G192" s="178" t="s">
        <v>184</v>
      </c>
      <c r="H192" s="179">
        <v>20.745000000000001</v>
      </c>
      <c r="I192" s="180"/>
      <c r="J192" s="181">
        <f>ROUND(I192*H192,2)</f>
        <v>0</v>
      </c>
      <c r="K192" s="177" t="s">
        <v>138</v>
      </c>
      <c r="L192" s="41"/>
      <c r="M192" s="182" t="s">
        <v>19</v>
      </c>
      <c r="N192" s="183" t="s">
        <v>45</v>
      </c>
      <c r="O192" s="66"/>
      <c r="P192" s="184">
        <f>O192*H192</f>
        <v>0</v>
      </c>
      <c r="Q192" s="184">
        <v>0</v>
      </c>
      <c r="R192" s="184">
        <f>Q192*H192</f>
        <v>0</v>
      </c>
      <c r="S192" s="184">
        <v>0</v>
      </c>
      <c r="T192" s="185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86" t="s">
        <v>139</v>
      </c>
      <c r="AT192" s="186" t="s">
        <v>134</v>
      </c>
      <c r="AU192" s="186" t="s">
        <v>84</v>
      </c>
      <c r="AY192" s="19" t="s">
        <v>132</v>
      </c>
      <c r="BE192" s="187">
        <f>IF(N192="základní",J192,0)</f>
        <v>0</v>
      </c>
      <c r="BF192" s="187">
        <f>IF(N192="snížená",J192,0)</f>
        <v>0</v>
      </c>
      <c r="BG192" s="187">
        <f>IF(N192="zákl. přenesená",J192,0)</f>
        <v>0</v>
      </c>
      <c r="BH192" s="187">
        <f>IF(N192="sníž. přenesená",J192,0)</f>
        <v>0</v>
      </c>
      <c r="BI192" s="187">
        <f>IF(N192="nulová",J192,0)</f>
        <v>0</v>
      </c>
      <c r="BJ192" s="19" t="s">
        <v>82</v>
      </c>
      <c r="BK192" s="187">
        <f>ROUND(I192*H192,2)</f>
        <v>0</v>
      </c>
      <c r="BL192" s="19" t="s">
        <v>139</v>
      </c>
      <c r="BM192" s="186" t="s">
        <v>889</v>
      </c>
    </row>
    <row r="193" spans="1:65" s="2" customFormat="1" ht="39">
      <c r="A193" s="36"/>
      <c r="B193" s="37"/>
      <c r="C193" s="38"/>
      <c r="D193" s="188" t="s">
        <v>141</v>
      </c>
      <c r="E193" s="38"/>
      <c r="F193" s="189" t="s">
        <v>888</v>
      </c>
      <c r="G193" s="38"/>
      <c r="H193" s="38"/>
      <c r="I193" s="190"/>
      <c r="J193" s="38"/>
      <c r="K193" s="38"/>
      <c r="L193" s="41"/>
      <c r="M193" s="191"/>
      <c r="N193" s="192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141</v>
      </c>
      <c r="AU193" s="19" t="s">
        <v>84</v>
      </c>
    </row>
    <row r="194" spans="1:65" s="13" customFormat="1" ht="11.25">
      <c r="B194" s="193"/>
      <c r="C194" s="194"/>
      <c r="D194" s="188" t="s">
        <v>142</v>
      </c>
      <c r="E194" s="195" t="s">
        <v>19</v>
      </c>
      <c r="F194" s="196" t="s">
        <v>890</v>
      </c>
      <c r="G194" s="194"/>
      <c r="H194" s="195" t="s">
        <v>19</v>
      </c>
      <c r="I194" s="197"/>
      <c r="J194" s="194"/>
      <c r="K194" s="194"/>
      <c r="L194" s="198"/>
      <c r="M194" s="199"/>
      <c r="N194" s="200"/>
      <c r="O194" s="200"/>
      <c r="P194" s="200"/>
      <c r="Q194" s="200"/>
      <c r="R194" s="200"/>
      <c r="S194" s="200"/>
      <c r="T194" s="201"/>
      <c r="AT194" s="202" t="s">
        <v>142</v>
      </c>
      <c r="AU194" s="202" t="s">
        <v>84</v>
      </c>
      <c r="AV194" s="13" t="s">
        <v>82</v>
      </c>
      <c r="AW194" s="13" t="s">
        <v>35</v>
      </c>
      <c r="AX194" s="13" t="s">
        <v>74</v>
      </c>
      <c r="AY194" s="202" t="s">
        <v>132</v>
      </c>
    </row>
    <row r="195" spans="1:65" s="14" customFormat="1" ht="11.25">
      <c r="B195" s="203"/>
      <c r="C195" s="204"/>
      <c r="D195" s="188" t="s">
        <v>142</v>
      </c>
      <c r="E195" s="205" t="s">
        <v>19</v>
      </c>
      <c r="F195" s="206" t="s">
        <v>891</v>
      </c>
      <c r="G195" s="204"/>
      <c r="H195" s="207">
        <v>19.905000000000001</v>
      </c>
      <c r="I195" s="208"/>
      <c r="J195" s="204"/>
      <c r="K195" s="204"/>
      <c r="L195" s="209"/>
      <c r="M195" s="210"/>
      <c r="N195" s="211"/>
      <c r="O195" s="211"/>
      <c r="P195" s="211"/>
      <c r="Q195" s="211"/>
      <c r="R195" s="211"/>
      <c r="S195" s="211"/>
      <c r="T195" s="212"/>
      <c r="AT195" s="213" t="s">
        <v>142</v>
      </c>
      <c r="AU195" s="213" t="s">
        <v>84</v>
      </c>
      <c r="AV195" s="14" t="s">
        <v>84</v>
      </c>
      <c r="AW195" s="14" t="s">
        <v>35</v>
      </c>
      <c r="AX195" s="14" t="s">
        <v>74</v>
      </c>
      <c r="AY195" s="213" t="s">
        <v>132</v>
      </c>
    </row>
    <row r="196" spans="1:65" s="16" customFormat="1" ht="11.25">
      <c r="B196" s="225"/>
      <c r="C196" s="226"/>
      <c r="D196" s="188" t="s">
        <v>142</v>
      </c>
      <c r="E196" s="227" t="s">
        <v>19</v>
      </c>
      <c r="F196" s="228" t="s">
        <v>195</v>
      </c>
      <c r="G196" s="226"/>
      <c r="H196" s="229">
        <v>19.905000000000001</v>
      </c>
      <c r="I196" s="230"/>
      <c r="J196" s="226"/>
      <c r="K196" s="226"/>
      <c r="L196" s="231"/>
      <c r="M196" s="232"/>
      <c r="N196" s="233"/>
      <c r="O196" s="233"/>
      <c r="P196" s="233"/>
      <c r="Q196" s="233"/>
      <c r="R196" s="233"/>
      <c r="S196" s="233"/>
      <c r="T196" s="234"/>
      <c r="AT196" s="235" t="s">
        <v>142</v>
      </c>
      <c r="AU196" s="235" t="s">
        <v>84</v>
      </c>
      <c r="AV196" s="16" t="s">
        <v>153</v>
      </c>
      <c r="AW196" s="16" t="s">
        <v>35</v>
      </c>
      <c r="AX196" s="16" t="s">
        <v>74</v>
      </c>
      <c r="AY196" s="235" t="s">
        <v>132</v>
      </c>
    </row>
    <row r="197" spans="1:65" s="13" customFormat="1" ht="11.25">
      <c r="B197" s="193"/>
      <c r="C197" s="194"/>
      <c r="D197" s="188" t="s">
        <v>142</v>
      </c>
      <c r="E197" s="195" t="s">
        <v>19</v>
      </c>
      <c r="F197" s="196" t="s">
        <v>892</v>
      </c>
      <c r="G197" s="194"/>
      <c r="H197" s="195" t="s">
        <v>19</v>
      </c>
      <c r="I197" s="197"/>
      <c r="J197" s="194"/>
      <c r="K197" s="194"/>
      <c r="L197" s="198"/>
      <c r="M197" s="199"/>
      <c r="N197" s="200"/>
      <c r="O197" s="200"/>
      <c r="P197" s="200"/>
      <c r="Q197" s="200"/>
      <c r="R197" s="200"/>
      <c r="S197" s="200"/>
      <c r="T197" s="201"/>
      <c r="AT197" s="202" t="s">
        <v>142</v>
      </c>
      <c r="AU197" s="202" t="s">
        <v>84</v>
      </c>
      <c r="AV197" s="13" t="s">
        <v>82</v>
      </c>
      <c r="AW197" s="13" t="s">
        <v>35</v>
      </c>
      <c r="AX197" s="13" t="s">
        <v>74</v>
      </c>
      <c r="AY197" s="202" t="s">
        <v>132</v>
      </c>
    </row>
    <row r="198" spans="1:65" s="14" customFormat="1" ht="11.25">
      <c r="B198" s="203"/>
      <c r="C198" s="204"/>
      <c r="D198" s="188" t="s">
        <v>142</v>
      </c>
      <c r="E198" s="205" t="s">
        <v>19</v>
      </c>
      <c r="F198" s="206" t="s">
        <v>893</v>
      </c>
      <c r="G198" s="204"/>
      <c r="H198" s="207">
        <v>0.84</v>
      </c>
      <c r="I198" s="208"/>
      <c r="J198" s="204"/>
      <c r="K198" s="204"/>
      <c r="L198" s="209"/>
      <c r="M198" s="210"/>
      <c r="N198" s="211"/>
      <c r="O198" s="211"/>
      <c r="P198" s="211"/>
      <c r="Q198" s="211"/>
      <c r="R198" s="211"/>
      <c r="S198" s="211"/>
      <c r="T198" s="212"/>
      <c r="AT198" s="213" t="s">
        <v>142</v>
      </c>
      <c r="AU198" s="213" t="s">
        <v>84</v>
      </c>
      <c r="AV198" s="14" t="s">
        <v>84</v>
      </c>
      <c r="AW198" s="14" t="s">
        <v>35</v>
      </c>
      <c r="AX198" s="14" t="s">
        <v>74</v>
      </c>
      <c r="AY198" s="213" t="s">
        <v>132</v>
      </c>
    </row>
    <row r="199" spans="1:65" s="16" customFormat="1" ht="11.25">
      <c r="B199" s="225"/>
      <c r="C199" s="226"/>
      <c r="D199" s="188" t="s">
        <v>142</v>
      </c>
      <c r="E199" s="227" t="s">
        <v>19</v>
      </c>
      <c r="F199" s="228" t="s">
        <v>195</v>
      </c>
      <c r="G199" s="226"/>
      <c r="H199" s="229">
        <v>0.84</v>
      </c>
      <c r="I199" s="230"/>
      <c r="J199" s="226"/>
      <c r="K199" s="226"/>
      <c r="L199" s="231"/>
      <c r="M199" s="232"/>
      <c r="N199" s="233"/>
      <c r="O199" s="233"/>
      <c r="P199" s="233"/>
      <c r="Q199" s="233"/>
      <c r="R199" s="233"/>
      <c r="S199" s="233"/>
      <c r="T199" s="234"/>
      <c r="AT199" s="235" t="s">
        <v>142</v>
      </c>
      <c r="AU199" s="235" t="s">
        <v>84</v>
      </c>
      <c r="AV199" s="16" t="s">
        <v>153</v>
      </c>
      <c r="AW199" s="16" t="s">
        <v>35</v>
      </c>
      <c r="AX199" s="16" t="s">
        <v>74</v>
      </c>
      <c r="AY199" s="235" t="s">
        <v>132</v>
      </c>
    </row>
    <row r="200" spans="1:65" s="15" customFormat="1" ht="11.25">
      <c r="B200" s="214"/>
      <c r="C200" s="215"/>
      <c r="D200" s="188" t="s">
        <v>142</v>
      </c>
      <c r="E200" s="216" t="s">
        <v>19</v>
      </c>
      <c r="F200" s="217" t="s">
        <v>147</v>
      </c>
      <c r="G200" s="215"/>
      <c r="H200" s="218">
        <v>20.745000000000001</v>
      </c>
      <c r="I200" s="219"/>
      <c r="J200" s="215"/>
      <c r="K200" s="215"/>
      <c r="L200" s="220"/>
      <c r="M200" s="221"/>
      <c r="N200" s="222"/>
      <c r="O200" s="222"/>
      <c r="P200" s="222"/>
      <c r="Q200" s="222"/>
      <c r="R200" s="222"/>
      <c r="S200" s="222"/>
      <c r="T200" s="223"/>
      <c r="AT200" s="224" t="s">
        <v>142</v>
      </c>
      <c r="AU200" s="224" t="s">
        <v>84</v>
      </c>
      <c r="AV200" s="15" t="s">
        <v>139</v>
      </c>
      <c r="AW200" s="15" t="s">
        <v>35</v>
      </c>
      <c r="AX200" s="15" t="s">
        <v>82</v>
      </c>
      <c r="AY200" s="224" t="s">
        <v>132</v>
      </c>
    </row>
    <row r="201" spans="1:65" s="2" customFormat="1" ht="16.5" customHeight="1">
      <c r="A201" s="36"/>
      <c r="B201" s="37"/>
      <c r="C201" s="236" t="s">
        <v>261</v>
      </c>
      <c r="D201" s="236" t="s">
        <v>280</v>
      </c>
      <c r="E201" s="237" t="s">
        <v>894</v>
      </c>
      <c r="F201" s="238" t="s">
        <v>895</v>
      </c>
      <c r="G201" s="239" t="s">
        <v>264</v>
      </c>
      <c r="H201" s="240">
        <v>37.619999999999997</v>
      </c>
      <c r="I201" s="241"/>
      <c r="J201" s="242">
        <f>ROUND(I201*H201,2)</f>
        <v>0</v>
      </c>
      <c r="K201" s="238" t="s">
        <v>138</v>
      </c>
      <c r="L201" s="243"/>
      <c r="M201" s="244" t="s">
        <v>19</v>
      </c>
      <c r="N201" s="245" t="s">
        <v>45</v>
      </c>
      <c r="O201" s="66"/>
      <c r="P201" s="184">
        <f>O201*H201</f>
        <v>0</v>
      </c>
      <c r="Q201" s="184">
        <v>0</v>
      </c>
      <c r="R201" s="184">
        <f>Q201*H201</f>
        <v>0</v>
      </c>
      <c r="S201" s="184">
        <v>0</v>
      </c>
      <c r="T201" s="185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86" t="s">
        <v>198</v>
      </c>
      <c r="AT201" s="186" t="s">
        <v>280</v>
      </c>
      <c r="AU201" s="186" t="s">
        <v>84</v>
      </c>
      <c r="AY201" s="19" t="s">
        <v>132</v>
      </c>
      <c r="BE201" s="187">
        <f>IF(N201="základní",J201,0)</f>
        <v>0</v>
      </c>
      <c r="BF201" s="187">
        <f>IF(N201="snížená",J201,0)</f>
        <v>0</v>
      </c>
      <c r="BG201" s="187">
        <f>IF(N201="zákl. přenesená",J201,0)</f>
        <v>0</v>
      </c>
      <c r="BH201" s="187">
        <f>IF(N201="sníž. přenesená",J201,0)</f>
        <v>0</v>
      </c>
      <c r="BI201" s="187">
        <f>IF(N201="nulová",J201,0)</f>
        <v>0</v>
      </c>
      <c r="BJ201" s="19" t="s">
        <v>82</v>
      </c>
      <c r="BK201" s="187">
        <f>ROUND(I201*H201,2)</f>
        <v>0</v>
      </c>
      <c r="BL201" s="19" t="s">
        <v>139</v>
      </c>
      <c r="BM201" s="186" t="s">
        <v>896</v>
      </c>
    </row>
    <row r="202" spans="1:65" s="2" customFormat="1" ht="11.25">
      <c r="A202" s="36"/>
      <c r="B202" s="37"/>
      <c r="C202" s="38"/>
      <c r="D202" s="188" t="s">
        <v>141</v>
      </c>
      <c r="E202" s="38"/>
      <c r="F202" s="189" t="s">
        <v>895</v>
      </c>
      <c r="G202" s="38"/>
      <c r="H202" s="38"/>
      <c r="I202" s="190"/>
      <c r="J202" s="38"/>
      <c r="K202" s="38"/>
      <c r="L202" s="41"/>
      <c r="M202" s="191"/>
      <c r="N202" s="192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9" t="s">
        <v>141</v>
      </c>
      <c r="AU202" s="19" t="s">
        <v>84</v>
      </c>
    </row>
    <row r="203" spans="1:65" s="14" customFormat="1" ht="11.25">
      <c r="B203" s="203"/>
      <c r="C203" s="204"/>
      <c r="D203" s="188" t="s">
        <v>142</v>
      </c>
      <c r="E203" s="205" t="s">
        <v>19</v>
      </c>
      <c r="F203" s="206" t="s">
        <v>897</v>
      </c>
      <c r="G203" s="204"/>
      <c r="H203" s="207">
        <v>37.619999999999997</v>
      </c>
      <c r="I203" s="208"/>
      <c r="J203" s="204"/>
      <c r="K203" s="204"/>
      <c r="L203" s="209"/>
      <c r="M203" s="210"/>
      <c r="N203" s="211"/>
      <c r="O203" s="211"/>
      <c r="P203" s="211"/>
      <c r="Q203" s="211"/>
      <c r="R203" s="211"/>
      <c r="S203" s="211"/>
      <c r="T203" s="212"/>
      <c r="AT203" s="213" t="s">
        <v>142</v>
      </c>
      <c r="AU203" s="213" t="s">
        <v>84</v>
      </c>
      <c r="AV203" s="14" t="s">
        <v>84</v>
      </c>
      <c r="AW203" s="14" t="s">
        <v>35</v>
      </c>
      <c r="AX203" s="14" t="s">
        <v>74</v>
      </c>
      <c r="AY203" s="213" t="s">
        <v>132</v>
      </c>
    </row>
    <row r="204" spans="1:65" s="15" customFormat="1" ht="11.25">
      <c r="B204" s="214"/>
      <c r="C204" s="215"/>
      <c r="D204" s="188" t="s">
        <v>142</v>
      </c>
      <c r="E204" s="216" t="s">
        <v>19</v>
      </c>
      <c r="F204" s="217" t="s">
        <v>147</v>
      </c>
      <c r="G204" s="215"/>
      <c r="H204" s="218">
        <v>37.619999999999997</v>
      </c>
      <c r="I204" s="219"/>
      <c r="J204" s="215"/>
      <c r="K204" s="215"/>
      <c r="L204" s="220"/>
      <c r="M204" s="221"/>
      <c r="N204" s="222"/>
      <c r="O204" s="222"/>
      <c r="P204" s="222"/>
      <c r="Q204" s="222"/>
      <c r="R204" s="222"/>
      <c r="S204" s="222"/>
      <c r="T204" s="223"/>
      <c r="AT204" s="224" t="s">
        <v>142</v>
      </c>
      <c r="AU204" s="224" t="s">
        <v>84</v>
      </c>
      <c r="AV204" s="15" t="s">
        <v>139</v>
      </c>
      <c r="AW204" s="15" t="s">
        <v>35</v>
      </c>
      <c r="AX204" s="15" t="s">
        <v>82</v>
      </c>
      <c r="AY204" s="224" t="s">
        <v>132</v>
      </c>
    </row>
    <row r="205" spans="1:65" s="2" customFormat="1" ht="16.5" customHeight="1">
      <c r="A205" s="36"/>
      <c r="B205" s="37"/>
      <c r="C205" s="236" t="s">
        <v>267</v>
      </c>
      <c r="D205" s="236" t="s">
        <v>280</v>
      </c>
      <c r="E205" s="237" t="s">
        <v>281</v>
      </c>
      <c r="F205" s="238" t="s">
        <v>282</v>
      </c>
      <c r="G205" s="239" t="s">
        <v>264</v>
      </c>
      <c r="H205" s="240">
        <v>1.5880000000000001</v>
      </c>
      <c r="I205" s="241"/>
      <c r="J205" s="242">
        <f>ROUND(I205*H205,2)</f>
        <v>0</v>
      </c>
      <c r="K205" s="238" t="s">
        <v>138</v>
      </c>
      <c r="L205" s="243"/>
      <c r="M205" s="244" t="s">
        <v>19</v>
      </c>
      <c r="N205" s="245" t="s">
        <v>45</v>
      </c>
      <c r="O205" s="66"/>
      <c r="P205" s="184">
        <f>O205*H205</f>
        <v>0</v>
      </c>
      <c r="Q205" s="184">
        <v>0</v>
      </c>
      <c r="R205" s="184">
        <f>Q205*H205</f>
        <v>0</v>
      </c>
      <c r="S205" s="184">
        <v>0</v>
      </c>
      <c r="T205" s="185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86" t="s">
        <v>198</v>
      </c>
      <c r="AT205" s="186" t="s">
        <v>280</v>
      </c>
      <c r="AU205" s="186" t="s">
        <v>84</v>
      </c>
      <c r="AY205" s="19" t="s">
        <v>132</v>
      </c>
      <c r="BE205" s="187">
        <f>IF(N205="základní",J205,0)</f>
        <v>0</v>
      </c>
      <c r="BF205" s="187">
        <f>IF(N205="snížená",J205,0)</f>
        <v>0</v>
      </c>
      <c r="BG205" s="187">
        <f>IF(N205="zákl. přenesená",J205,0)</f>
        <v>0</v>
      </c>
      <c r="BH205" s="187">
        <f>IF(N205="sníž. přenesená",J205,0)</f>
        <v>0</v>
      </c>
      <c r="BI205" s="187">
        <f>IF(N205="nulová",J205,0)</f>
        <v>0</v>
      </c>
      <c r="BJ205" s="19" t="s">
        <v>82</v>
      </c>
      <c r="BK205" s="187">
        <f>ROUND(I205*H205,2)</f>
        <v>0</v>
      </c>
      <c r="BL205" s="19" t="s">
        <v>139</v>
      </c>
      <c r="BM205" s="186" t="s">
        <v>898</v>
      </c>
    </row>
    <row r="206" spans="1:65" s="2" customFormat="1" ht="11.25">
      <c r="A206" s="36"/>
      <c r="B206" s="37"/>
      <c r="C206" s="38"/>
      <c r="D206" s="188" t="s">
        <v>141</v>
      </c>
      <c r="E206" s="38"/>
      <c r="F206" s="189" t="s">
        <v>282</v>
      </c>
      <c r="G206" s="38"/>
      <c r="H206" s="38"/>
      <c r="I206" s="190"/>
      <c r="J206" s="38"/>
      <c r="K206" s="38"/>
      <c r="L206" s="41"/>
      <c r="M206" s="191"/>
      <c r="N206" s="192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141</v>
      </c>
      <c r="AU206" s="19" t="s">
        <v>84</v>
      </c>
    </row>
    <row r="207" spans="1:65" s="14" customFormat="1" ht="11.25">
      <c r="B207" s="203"/>
      <c r="C207" s="204"/>
      <c r="D207" s="188" t="s">
        <v>142</v>
      </c>
      <c r="E207" s="205" t="s">
        <v>19</v>
      </c>
      <c r="F207" s="206" t="s">
        <v>899</v>
      </c>
      <c r="G207" s="204"/>
      <c r="H207" s="207">
        <v>1.5880000000000001</v>
      </c>
      <c r="I207" s="208"/>
      <c r="J207" s="204"/>
      <c r="K207" s="204"/>
      <c r="L207" s="209"/>
      <c r="M207" s="210"/>
      <c r="N207" s="211"/>
      <c r="O207" s="211"/>
      <c r="P207" s="211"/>
      <c r="Q207" s="211"/>
      <c r="R207" s="211"/>
      <c r="S207" s="211"/>
      <c r="T207" s="212"/>
      <c r="AT207" s="213" t="s">
        <v>142</v>
      </c>
      <c r="AU207" s="213" t="s">
        <v>84</v>
      </c>
      <c r="AV207" s="14" t="s">
        <v>84</v>
      </c>
      <c r="AW207" s="14" t="s">
        <v>35</v>
      </c>
      <c r="AX207" s="14" t="s">
        <v>74</v>
      </c>
      <c r="AY207" s="213" t="s">
        <v>132</v>
      </c>
    </row>
    <row r="208" spans="1:65" s="15" customFormat="1" ht="11.25">
      <c r="B208" s="214"/>
      <c r="C208" s="215"/>
      <c r="D208" s="188" t="s">
        <v>142</v>
      </c>
      <c r="E208" s="216" t="s">
        <v>19</v>
      </c>
      <c r="F208" s="217" t="s">
        <v>147</v>
      </c>
      <c r="G208" s="215"/>
      <c r="H208" s="218">
        <v>1.5880000000000001</v>
      </c>
      <c r="I208" s="219"/>
      <c r="J208" s="215"/>
      <c r="K208" s="215"/>
      <c r="L208" s="220"/>
      <c r="M208" s="221"/>
      <c r="N208" s="222"/>
      <c r="O208" s="222"/>
      <c r="P208" s="222"/>
      <c r="Q208" s="222"/>
      <c r="R208" s="222"/>
      <c r="S208" s="222"/>
      <c r="T208" s="223"/>
      <c r="AT208" s="224" t="s">
        <v>142</v>
      </c>
      <c r="AU208" s="224" t="s">
        <v>84</v>
      </c>
      <c r="AV208" s="15" t="s">
        <v>139</v>
      </c>
      <c r="AW208" s="15" t="s">
        <v>35</v>
      </c>
      <c r="AX208" s="15" t="s">
        <v>82</v>
      </c>
      <c r="AY208" s="224" t="s">
        <v>132</v>
      </c>
    </row>
    <row r="209" spans="1:65" s="12" customFormat="1" ht="22.9" customHeight="1">
      <c r="B209" s="159"/>
      <c r="C209" s="160"/>
      <c r="D209" s="161" t="s">
        <v>73</v>
      </c>
      <c r="E209" s="173" t="s">
        <v>139</v>
      </c>
      <c r="F209" s="173" t="s">
        <v>318</v>
      </c>
      <c r="G209" s="160"/>
      <c r="H209" s="160"/>
      <c r="I209" s="163"/>
      <c r="J209" s="174">
        <f>BK209</f>
        <v>0</v>
      </c>
      <c r="K209" s="160"/>
      <c r="L209" s="165"/>
      <c r="M209" s="166"/>
      <c r="N209" s="167"/>
      <c r="O209" s="167"/>
      <c r="P209" s="168">
        <f>SUM(P210:P241)</f>
        <v>0</v>
      </c>
      <c r="Q209" s="167"/>
      <c r="R209" s="168">
        <f>SUM(R210:R241)</f>
        <v>0</v>
      </c>
      <c r="S209" s="167"/>
      <c r="T209" s="169">
        <f>SUM(T210:T241)</f>
        <v>0</v>
      </c>
      <c r="AR209" s="170" t="s">
        <v>82</v>
      </c>
      <c r="AT209" s="171" t="s">
        <v>73</v>
      </c>
      <c r="AU209" s="171" t="s">
        <v>82</v>
      </c>
      <c r="AY209" s="170" t="s">
        <v>132</v>
      </c>
      <c r="BK209" s="172">
        <f>SUM(BK210:BK241)</f>
        <v>0</v>
      </c>
    </row>
    <row r="210" spans="1:65" s="2" customFormat="1" ht="33" customHeight="1">
      <c r="A210" s="36"/>
      <c r="B210" s="37"/>
      <c r="C210" s="175" t="s">
        <v>7</v>
      </c>
      <c r="D210" s="175" t="s">
        <v>134</v>
      </c>
      <c r="E210" s="176" t="s">
        <v>320</v>
      </c>
      <c r="F210" s="177" t="s">
        <v>321</v>
      </c>
      <c r="G210" s="178" t="s">
        <v>184</v>
      </c>
      <c r="H210" s="179">
        <v>1.383</v>
      </c>
      <c r="I210" s="180"/>
      <c r="J210" s="181">
        <f>ROUND(I210*H210,2)</f>
        <v>0</v>
      </c>
      <c r="K210" s="177" t="s">
        <v>138</v>
      </c>
      <c r="L210" s="41"/>
      <c r="M210" s="182" t="s">
        <v>19</v>
      </c>
      <c r="N210" s="183" t="s">
        <v>45</v>
      </c>
      <c r="O210" s="66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6" t="s">
        <v>139</v>
      </c>
      <c r="AT210" s="186" t="s">
        <v>134</v>
      </c>
      <c r="AU210" s="186" t="s">
        <v>84</v>
      </c>
      <c r="AY210" s="19" t="s">
        <v>132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9" t="s">
        <v>82</v>
      </c>
      <c r="BK210" s="187">
        <f>ROUND(I210*H210,2)</f>
        <v>0</v>
      </c>
      <c r="BL210" s="19" t="s">
        <v>139</v>
      </c>
      <c r="BM210" s="186" t="s">
        <v>900</v>
      </c>
    </row>
    <row r="211" spans="1:65" s="2" customFormat="1" ht="19.5">
      <c r="A211" s="36"/>
      <c r="B211" s="37"/>
      <c r="C211" s="38"/>
      <c r="D211" s="188" t="s">
        <v>141</v>
      </c>
      <c r="E211" s="38"/>
      <c r="F211" s="189" t="s">
        <v>321</v>
      </c>
      <c r="G211" s="38"/>
      <c r="H211" s="38"/>
      <c r="I211" s="190"/>
      <c r="J211" s="38"/>
      <c r="K211" s="38"/>
      <c r="L211" s="41"/>
      <c r="M211" s="191"/>
      <c r="N211" s="192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141</v>
      </c>
      <c r="AU211" s="19" t="s">
        <v>84</v>
      </c>
    </row>
    <row r="212" spans="1:65" s="13" customFormat="1" ht="11.25">
      <c r="B212" s="193"/>
      <c r="C212" s="194"/>
      <c r="D212" s="188" t="s">
        <v>142</v>
      </c>
      <c r="E212" s="195" t="s">
        <v>19</v>
      </c>
      <c r="F212" s="196" t="s">
        <v>892</v>
      </c>
      <c r="G212" s="194"/>
      <c r="H212" s="195" t="s">
        <v>19</v>
      </c>
      <c r="I212" s="197"/>
      <c r="J212" s="194"/>
      <c r="K212" s="194"/>
      <c r="L212" s="198"/>
      <c r="M212" s="199"/>
      <c r="N212" s="200"/>
      <c r="O212" s="200"/>
      <c r="P212" s="200"/>
      <c r="Q212" s="200"/>
      <c r="R212" s="200"/>
      <c r="S212" s="200"/>
      <c r="T212" s="201"/>
      <c r="AT212" s="202" t="s">
        <v>142</v>
      </c>
      <c r="AU212" s="202" t="s">
        <v>84</v>
      </c>
      <c r="AV212" s="13" t="s">
        <v>82</v>
      </c>
      <c r="AW212" s="13" t="s">
        <v>35</v>
      </c>
      <c r="AX212" s="13" t="s">
        <v>74</v>
      </c>
      <c r="AY212" s="202" t="s">
        <v>132</v>
      </c>
    </row>
    <row r="213" spans="1:65" s="14" customFormat="1" ht="11.25">
      <c r="B213" s="203"/>
      <c r="C213" s="204"/>
      <c r="D213" s="188" t="s">
        <v>142</v>
      </c>
      <c r="E213" s="205" t="s">
        <v>19</v>
      </c>
      <c r="F213" s="206" t="s">
        <v>901</v>
      </c>
      <c r="G213" s="204"/>
      <c r="H213" s="207">
        <v>0.24</v>
      </c>
      <c r="I213" s="208"/>
      <c r="J213" s="204"/>
      <c r="K213" s="204"/>
      <c r="L213" s="209"/>
      <c r="M213" s="210"/>
      <c r="N213" s="211"/>
      <c r="O213" s="211"/>
      <c r="P213" s="211"/>
      <c r="Q213" s="211"/>
      <c r="R213" s="211"/>
      <c r="S213" s="211"/>
      <c r="T213" s="212"/>
      <c r="AT213" s="213" t="s">
        <v>142</v>
      </c>
      <c r="AU213" s="213" t="s">
        <v>84</v>
      </c>
      <c r="AV213" s="14" t="s">
        <v>84</v>
      </c>
      <c r="AW213" s="14" t="s">
        <v>35</v>
      </c>
      <c r="AX213" s="14" t="s">
        <v>74</v>
      </c>
      <c r="AY213" s="213" t="s">
        <v>132</v>
      </c>
    </row>
    <row r="214" spans="1:65" s="13" customFormat="1" ht="11.25">
      <c r="B214" s="193"/>
      <c r="C214" s="194"/>
      <c r="D214" s="188" t="s">
        <v>142</v>
      </c>
      <c r="E214" s="195" t="s">
        <v>19</v>
      </c>
      <c r="F214" s="196" t="s">
        <v>839</v>
      </c>
      <c r="G214" s="194"/>
      <c r="H214" s="195" t="s">
        <v>19</v>
      </c>
      <c r="I214" s="197"/>
      <c r="J214" s="194"/>
      <c r="K214" s="194"/>
      <c r="L214" s="198"/>
      <c r="M214" s="199"/>
      <c r="N214" s="200"/>
      <c r="O214" s="200"/>
      <c r="P214" s="200"/>
      <c r="Q214" s="200"/>
      <c r="R214" s="200"/>
      <c r="S214" s="200"/>
      <c r="T214" s="201"/>
      <c r="AT214" s="202" t="s">
        <v>142</v>
      </c>
      <c r="AU214" s="202" t="s">
        <v>84</v>
      </c>
      <c r="AV214" s="13" t="s">
        <v>82</v>
      </c>
      <c r="AW214" s="13" t="s">
        <v>35</v>
      </c>
      <c r="AX214" s="13" t="s">
        <v>74</v>
      </c>
      <c r="AY214" s="202" t="s">
        <v>132</v>
      </c>
    </row>
    <row r="215" spans="1:65" s="14" customFormat="1" ht="11.25">
      <c r="B215" s="203"/>
      <c r="C215" s="204"/>
      <c r="D215" s="188" t="s">
        <v>142</v>
      </c>
      <c r="E215" s="205" t="s">
        <v>19</v>
      </c>
      <c r="F215" s="206" t="s">
        <v>902</v>
      </c>
      <c r="G215" s="204"/>
      <c r="H215" s="207">
        <v>1.143</v>
      </c>
      <c r="I215" s="208"/>
      <c r="J215" s="204"/>
      <c r="K215" s="204"/>
      <c r="L215" s="209"/>
      <c r="M215" s="210"/>
      <c r="N215" s="211"/>
      <c r="O215" s="211"/>
      <c r="P215" s="211"/>
      <c r="Q215" s="211"/>
      <c r="R215" s="211"/>
      <c r="S215" s="211"/>
      <c r="T215" s="212"/>
      <c r="AT215" s="213" t="s">
        <v>142</v>
      </c>
      <c r="AU215" s="213" t="s">
        <v>84</v>
      </c>
      <c r="AV215" s="14" t="s">
        <v>84</v>
      </c>
      <c r="AW215" s="14" t="s">
        <v>35</v>
      </c>
      <c r="AX215" s="14" t="s">
        <v>74</v>
      </c>
      <c r="AY215" s="213" t="s">
        <v>132</v>
      </c>
    </row>
    <row r="216" spans="1:65" s="15" customFormat="1" ht="11.25">
      <c r="B216" s="214"/>
      <c r="C216" s="215"/>
      <c r="D216" s="188" t="s">
        <v>142</v>
      </c>
      <c r="E216" s="216" t="s">
        <v>19</v>
      </c>
      <c r="F216" s="217" t="s">
        <v>147</v>
      </c>
      <c r="G216" s="215"/>
      <c r="H216" s="218">
        <v>1.383</v>
      </c>
      <c r="I216" s="219"/>
      <c r="J216" s="215"/>
      <c r="K216" s="215"/>
      <c r="L216" s="220"/>
      <c r="M216" s="221"/>
      <c r="N216" s="222"/>
      <c r="O216" s="222"/>
      <c r="P216" s="222"/>
      <c r="Q216" s="222"/>
      <c r="R216" s="222"/>
      <c r="S216" s="222"/>
      <c r="T216" s="223"/>
      <c r="AT216" s="224" t="s">
        <v>142</v>
      </c>
      <c r="AU216" s="224" t="s">
        <v>84</v>
      </c>
      <c r="AV216" s="15" t="s">
        <v>139</v>
      </c>
      <c r="AW216" s="15" t="s">
        <v>35</v>
      </c>
      <c r="AX216" s="15" t="s">
        <v>82</v>
      </c>
      <c r="AY216" s="224" t="s">
        <v>132</v>
      </c>
    </row>
    <row r="217" spans="1:65" s="2" customFormat="1" ht="33" customHeight="1">
      <c r="A217" s="36"/>
      <c r="B217" s="37"/>
      <c r="C217" s="175" t="s">
        <v>279</v>
      </c>
      <c r="D217" s="175" t="s">
        <v>134</v>
      </c>
      <c r="E217" s="176" t="s">
        <v>903</v>
      </c>
      <c r="F217" s="177" t="s">
        <v>904</v>
      </c>
      <c r="G217" s="178" t="s">
        <v>184</v>
      </c>
      <c r="H217" s="179">
        <v>10.262</v>
      </c>
      <c r="I217" s="180"/>
      <c r="J217" s="181">
        <f>ROUND(I217*H217,2)</f>
        <v>0</v>
      </c>
      <c r="K217" s="177" t="s">
        <v>138</v>
      </c>
      <c r="L217" s="41"/>
      <c r="M217" s="182" t="s">
        <v>19</v>
      </c>
      <c r="N217" s="183" t="s">
        <v>45</v>
      </c>
      <c r="O217" s="66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6" t="s">
        <v>139</v>
      </c>
      <c r="AT217" s="186" t="s">
        <v>134</v>
      </c>
      <c r="AU217" s="186" t="s">
        <v>84</v>
      </c>
      <c r="AY217" s="19" t="s">
        <v>132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19" t="s">
        <v>82</v>
      </c>
      <c r="BK217" s="187">
        <f>ROUND(I217*H217,2)</f>
        <v>0</v>
      </c>
      <c r="BL217" s="19" t="s">
        <v>139</v>
      </c>
      <c r="BM217" s="186" t="s">
        <v>905</v>
      </c>
    </row>
    <row r="218" spans="1:65" s="2" customFormat="1" ht="19.5">
      <c r="A218" s="36"/>
      <c r="B218" s="37"/>
      <c r="C218" s="38"/>
      <c r="D218" s="188" t="s">
        <v>141</v>
      </c>
      <c r="E218" s="38"/>
      <c r="F218" s="189" t="s">
        <v>904</v>
      </c>
      <c r="G218" s="38"/>
      <c r="H218" s="38"/>
      <c r="I218" s="190"/>
      <c r="J218" s="38"/>
      <c r="K218" s="38"/>
      <c r="L218" s="41"/>
      <c r="M218" s="191"/>
      <c r="N218" s="192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141</v>
      </c>
      <c r="AU218" s="19" t="s">
        <v>84</v>
      </c>
    </row>
    <row r="219" spans="1:65" s="13" customFormat="1" ht="11.25">
      <c r="B219" s="193"/>
      <c r="C219" s="194"/>
      <c r="D219" s="188" t="s">
        <v>142</v>
      </c>
      <c r="E219" s="195" t="s">
        <v>19</v>
      </c>
      <c r="F219" s="196" t="s">
        <v>906</v>
      </c>
      <c r="G219" s="194"/>
      <c r="H219" s="195" t="s">
        <v>19</v>
      </c>
      <c r="I219" s="197"/>
      <c r="J219" s="194"/>
      <c r="K219" s="194"/>
      <c r="L219" s="198"/>
      <c r="M219" s="199"/>
      <c r="N219" s="200"/>
      <c r="O219" s="200"/>
      <c r="P219" s="200"/>
      <c r="Q219" s="200"/>
      <c r="R219" s="200"/>
      <c r="S219" s="200"/>
      <c r="T219" s="201"/>
      <c r="AT219" s="202" t="s">
        <v>142</v>
      </c>
      <c r="AU219" s="202" t="s">
        <v>84</v>
      </c>
      <c r="AV219" s="13" t="s">
        <v>82</v>
      </c>
      <c r="AW219" s="13" t="s">
        <v>35</v>
      </c>
      <c r="AX219" s="13" t="s">
        <v>74</v>
      </c>
      <c r="AY219" s="202" t="s">
        <v>132</v>
      </c>
    </row>
    <row r="220" spans="1:65" s="14" customFormat="1" ht="11.25">
      <c r="B220" s="203"/>
      <c r="C220" s="204"/>
      <c r="D220" s="188" t="s">
        <v>142</v>
      </c>
      <c r="E220" s="205" t="s">
        <v>19</v>
      </c>
      <c r="F220" s="206" t="s">
        <v>907</v>
      </c>
      <c r="G220" s="204"/>
      <c r="H220" s="207">
        <v>0.35</v>
      </c>
      <c r="I220" s="208"/>
      <c r="J220" s="204"/>
      <c r="K220" s="204"/>
      <c r="L220" s="209"/>
      <c r="M220" s="210"/>
      <c r="N220" s="211"/>
      <c r="O220" s="211"/>
      <c r="P220" s="211"/>
      <c r="Q220" s="211"/>
      <c r="R220" s="211"/>
      <c r="S220" s="211"/>
      <c r="T220" s="212"/>
      <c r="AT220" s="213" t="s">
        <v>142</v>
      </c>
      <c r="AU220" s="213" t="s">
        <v>84</v>
      </c>
      <c r="AV220" s="14" t="s">
        <v>84</v>
      </c>
      <c r="AW220" s="14" t="s">
        <v>35</v>
      </c>
      <c r="AX220" s="14" t="s">
        <v>74</v>
      </c>
      <c r="AY220" s="213" t="s">
        <v>132</v>
      </c>
    </row>
    <row r="221" spans="1:65" s="14" customFormat="1" ht="11.25">
      <c r="B221" s="203"/>
      <c r="C221" s="204"/>
      <c r="D221" s="188" t="s">
        <v>142</v>
      </c>
      <c r="E221" s="205" t="s">
        <v>19</v>
      </c>
      <c r="F221" s="206" t="s">
        <v>908</v>
      </c>
      <c r="G221" s="204"/>
      <c r="H221" s="207">
        <v>0.45500000000000002</v>
      </c>
      <c r="I221" s="208"/>
      <c r="J221" s="204"/>
      <c r="K221" s="204"/>
      <c r="L221" s="209"/>
      <c r="M221" s="210"/>
      <c r="N221" s="211"/>
      <c r="O221" s="211"/>
      <c r="P221" s="211"/>
      <c r="Q221" s="211"/>
      <c r="R221" s="211"/>
      <c r="S221" s="211"/>
      <c r="T221" s="212"/>
      <c r="AT221" s="213" t="s">
        <v>142</v>
      </c>
      <c r="AU221" s="213" t="s">
        <v>84</v>
      </c>
      <c r="AV221" s="14" t="s">
        <v>84</v>
      </c>
      <c r="AW221" s="14" t="s">
        <v>35</v>
      </c>
      <c r="AX221" s="14" t="s">
        <v>74</v>
      </c>
      <c r="AY221" s="213" t="s">
        <v>132</v>
      </c>
    </row>
    <row r="222" spans="1:65" s="14" customFormat="1" ht="11.25">
      <c r="B222" s="203"/>
      <c r="C222" s="204"/>
      <c r="D222" s="188" t="s">
        <v>142</v>
      </c>
      <c r="E222" s="205" t="s">
        <v>19</v>
      </c>
      <c r="F222" s="206" t="s">
        <v>909</v>
      </c>
      <c r="G222" s="204"/>
      <c r="H222" s="207">
        <v>6.4640000000000004</v>
      </c>
      <c r="I222" s="208"/>
      <c r="J222" s="204"/>
      <c r="K222" s="204"/>
      <c r="L222" s="209"/>
      <c r="M222" s="210"/>
      <c r="N222" s="211"/>
      <c r="O222" s="211"/>
      <c r="P222" s="211"/>
      <c r="Q222" s="211"/>
      <c r="R222" s="211"/>
      <c r="S222" s="211"/>
      <c r="T222" s="212"/>
      <c r="AT222" s="213" t="s">
        <v>142</v>
      </c>
      <c r="AU222" s="213" t="s">
        <v>84</v>
      </c>
      <c r="AV222" s="14" t="s">
        <v>84</v>
      </c>
      <c r="AW222" s="14" t="s">
        <v>35</v>
      </c>
      <c r="AX222" s="14" t="s">
        <v>74</v>
      </c>
      <c r="AY222" s="213" t="s">
        <v>132</v>
      </c>
    </row>
    <row r="223" spans="1:65" s="16" customFormat="1" ht="11.25">
      <c r="B223" s="225"/>
      <c r="C223" s="226"/>
      <c r="D223" s="188" t="s">
        <v>142</v>
      </c>
      <c r="E223" s="227" t="s">
        <v>19</v>
      </c>
      <c r="F223" s="228" t="s">
        <v>195</v>
      </c>
      <c r="G223" s="226"/>
      <c r="H223" s="229">
        <v>7.2690000000000001</v>
      </c>
      <c r="I223" s="230"/>
      <c r="J223" s="226"/>
      <c r="K223" s="226"/>
      <c r="L223" s="231"/>
      <c r="M223" s="232"/>
      <c r="N223" s="233"/>
      <c r="O223" s="233"/>
      <c r="P223" s="233"/>
      <c r="Q223" s="233"/>
      <c r="R223" s="233"/>
      <c r="S223" s="233"/>
      <c r="T223" s="234"/>
      <c r="AT223" s="235" t="s">
        <v>142</v>
      </c>
      <c r="AU223" s="235" t="s">
        <v>84</v>
      </c>
      <c r="AV223" s="16" t="s">
        <v>153</v>
      </c>
      <c r="AW223" s="16" t="s">
        <v>35</v>
      </c>
      <c r="AX223" s="16" t="s">
        <v>74</v>
      </c>
      <c r="AY223" s="235" t="s">
        <v>132</v>
      </c>
    </row>
    <row r="224" spans="1:65" s="13" customFormat="1" ht="11.25">
      <c r="B224" s="193"/>
      <c r="C224" s="194"/>
      <c r="D224" s="188" t="s">
        <v>142</v>
      </c>
      <c r="E224" s="195" t="s">
        <v>19</v>
      </c>
      <c r="F224" s="196" t="s">
        <v>910</v>
      </c>
      <c r="G224" s="194"/>
      <c r="H224" s="195" t="s">
        <v>19</v>
      </c>
      <c r="I224" s="197"/>
      <c r="J224" s="194"/>
      <c r="K224" s="194"/>
      <c r="L224" s="198"/>
      <c r="M224" s="199"/>
      <c r="N224" s="200"/>
      <c r="O224" s="200"/>
      <c r="P224" s="200"/>
      <c r="Q224" s="200"/>
      <c r="R224" s="200"/>
      <c r="S224" s="200"/>
      <c r="T224" s="201"/>
      <c r="AT224" s="202" t="s">
        <v>142</v>
      </c>
      <c r="AU224" s="202" t="s">
        <v>84</v>
      </c>
      <c r="AV224" s="13" t="s">
        <v>82</v>
      </c>
      <c r="AW224" s="13" t="s">
        <v>35</v>
      </c>
      <c r="AX224" s="13" t="s">
        <v>74</v>
      </c>
      <c r="AY224" s="202" t="s">
        <v>132</v>
      </c>
    </row>
    <row r="225" spans="1:65" s="14" customFormat="1" ht="11.25">
      <c r="B225" s="203"/>
      <c r="C225" s="204"/>
      <c r="D225" s="188" t="s">
        <v>142</v>
      </c>
      <c r="E225" s="205" t="s">
        <v>19</v>
      </c>
      <c r="F225" s="206" t="s">
        <v>911</v>
      </c>
      <c r="G225" s="204"/>
      <c r="H225" s="207">
        <v>1.05</v>
      </c>
      <c r="I225" s="208"/>
      <c r="J225" s="204"/>
      <c r="K225" s="204"/>
      <c r="L225" s="209"/>
      <c r="M225" s="210"/>
      <c r="N225" s="211"/>
      <c r="O225" s="211"/>
      <c r="P225" s="211"/>
      <c r="Q225" s="211"/>
      <c r="R225" s="211"/>
      <c r="S225" s="211"/>
      <c r="T225" s="212"/>
      <c r="AT225" s="213" t="s">
        <v>142</v>
      </c>
      <c r="AU225" s="213" t="s">
        <v>84</v>
      </c>
      <c r="AV225" s="14" t="s">
        <v>84</v>
      </c>
      <c r="AW225" s="14" t="s">
        <v>35</v>
      </c>
      <c r="AX225" s="14" t="s">
        <v>74</v>
      </c>
      <c r="AY225" s="213" t="s">
        <v>132</v>
      </c>
    </row>
    <row r="226" spans="1:65" s="14" customFormat="1" ht="11.25">
      <c r="B226" s="203"/>
      <c r="C226" s="204"/>
      <c r="D226" s="188" t="s">
        <v>142</v>
      </c>
      <c r="E226" s="205" t="s">
        <v>19</v>
      </c>
      <c r="F226" s="206" t="s">
        <v>912</v>
      </c>
      <c r="G226" s="204"/>
      <c r="H226" s="207">
        <v>1.365</v>
      </c>
      <c r="I226" s="208"/>
      <c r="J226" s="204"/>
      <c r="K226" s="204"/>
      <c r="L226" s="209"/>
      <c r="M226" s="210"/>
      <c r="N226" s="211"/>
      <c r="O226" s="211"/>
      <c r="P226" s="211"/>
      <c r="Q226" s="211"/>
      <c r="R226" s="211"/>
      <c r="S226" s="211"/>
      <c r="T226" s="212"/>
      <c r="AT226" s="213" t="s">
        <v>142</v>
      </c>
      <c r="AU226" s="213" t="s">
        <v>84</v>
      </c>
      <c r="AV226" s="14" t="s">
        <v>84</v>
      </c>
      <c r="AW226" s="14" t="s">
        <v>35</v>
      </c>
      <c r="AX226" s="14" t="s">
        <v>74</v>
      </c>
      <c r="AY226" s="213" t="s">
        <v>132</v>
      </c>
    </row>
    <row r="227" spans="1:65" s="16" customFormat="1" ht="11.25">
      <c r="B227" s="225"/>
      <c r="C227" s="226"/>
      <c r="D227" s="188" t="s">
        <v>142</v>
      </c>
      <c r="E227" s="227" t="s">
        <v>19</v>
      </c>
      <c r="F227" s="228" t="s">
        <v>195</v>
      </c>
      <c r="G227" s="226"/>
      <c r="H227" s="229">
        <v>2.415</v>
      </c>
      <c r="I227" s="230"/>
      <c r="J227" s="226"/>
      <c r="K227" s="226"/>
      <c r="L227" s="231"/>
      <c r="M227" s="232"/>
      <c r="N227" s="233"/>
      <c r="O227" s="233"/>
      <c r="P227" s="233"/>
      <c r="Q227" s="233"/>
      <c r="R227" s="233"/>
      <c r="S227" s="233"/>
      <c r="T227" s="234"/>
      <c r="AT227" s="235" t="s">
        <v>142</v>
      </c>
      <c r="AU227" s="235" t="s">
        <v>84</v>
      </c>
      <c r="AV227" s="16" t="s">
        <v>153</v>
      </c>
      <c r="AW227" s="16" t="s">
        <v>35</v>
      </c>
      <c r="AX227" s="16" t="s">
        <v>74</v>
      </c>
      <c r="AY227" s="235" t="s">
        <v>132</v>
      </c>
    </row>
    <row r="228" spans="1:65" s="13" customFormat="1" ht="11.25">
      <c r="B228" s="193"/>
      <c r="C228" s="194"/>
      <c r="D228" s="188" t="s">
        <v>142</v>
      </c>
      <c r="E228" s="195" t="s">
        <v>19</v>
      </c>
      <c r="F228" s="196" t="s">
        <v>873</v>
      </c>
      <c r="G228" s="194"/>
      <c r="H228" s="195" t="s">
        <v>19</v>
      </c>
      <c r="I228" s="197"/>
      <c r="J228" s="194"/>
      <c r="K228" s="194"/>
      <c r="L228" s="198"/>
      <c r="M228" s="199"/>
      <c r="N228" s="200"/>
      <c r="O228" s="200"/>
      <c r="P228" s="200"/>
      <c r="Q228" s="200"/>
      <c r="R228" s="200"/>
      <c r="S228" s="200"/>
      <c r="T228" s="201"/>
      <c r="AT228" s="202" t="s">
        <v>142</v>
      </c>
      <c r="AU228" s="202" t="s">
        <v>84</v>
      </c>
      <c r="AV228" s="13" t="s">
        <v>82</v>
      </c>
      <c r="AW228" s="13" t="s">
        <v>35</v>
      </c>
      <c r="AX228" s="13" t="s">
        <v>74</v>
      </c>
      <c r="AY228" s="202" t="s">
        <v>132</v>
      </c>
    </row>
    <row r="229" spans="1:65" s="14" customFormat="1" ht="11.25">
      <c r="B229" s="203"/>
      <c r="C229" s="204"/>
      <c r="D229" s="188" t="s">
        <v>142</v>
      </c>
      <c r="E229" s="205" t="s">
        <v>19</v>
      </c>
      <c r="F229" s="206" t="s">
        <v>913</v>
      </c>
      <c r="G229" s="204"/>
      <c r="H229" s="207">
        <v>0.57799999999999996</v>
      </c>
      <c r="I229" s="208"/>
      <c r="J229" s="204"/>
      <c r="K229" s="204"/>
      <c r="L229" s="209"/>
      <c r="M229" s="210"/>
      <c r="N229" s="211"/>
      <c r="O229" s="211"/>
      <c r="P229" s="211"/>
      <c r="Q229" s="211"/>
      <c r="R229" s="211"/>
      <c r="S229" s="211"/>
      <c r="T229" s="212"/>
      <c r="AT229" s="213" t="s">
        <v>142</v>
      </c>
      <c r="AU229" s="213" t="s">
        <v>84</v>
      </c>
      <c r="AV229" s="14" t="s">
        <v>84</v>
      </c>
      <c r="AW229" s="14" t="s">
        <v>35</v>
      </c>
      <c r="AX229" s="14" t="s">
        <v>74</v>
      </c>
      <c r="AY229" s="213" t="s">
        <v>132</v>
      </c>
    </row>
    <row r="230" spans="1:65" s="16" customFormat="1" ht="11.25">
      <c r="B230" s="225"/>
      <c r="C230" s="226"/>
      <c r="D230" s="188" t="s">
        <v>142</v>
      </c>
      <c r="E230" s="227" t="s">
        <v>19</v>
      </c>
      <c r="F230" s="228" t="s">
        <v>195</v>
      </c>
      <c r="G230" s="226"/>
      <c r="H230" s="229">
        <v>0.57799999999999996</v>
      </c>
      <c r="I230" s="230"/>
      <c r="J230" s="226"/>
      <c r="K230" s="226"/>
      <c r="L230" s="231"/>
      <c r="M230" s="232"/>
      <c r="N230" s="233"/>
      <c r="O230" s="233"/>
      <c r="P230" s="233"/>
      <c r="Q230" s="233"/>
      <c r="R230" s="233"/>
      <c r="S230" s="233"/>
      <c r="T230" s="234"/>
      <c r="AT230" s="235" t="s">
        <v>142</v>
      </c>
      <c r="AU230" s="235" t="s">
        <v>84</v>
      </c>
      <c r="AV230" s="16" t="s">
        <v>153</v>
      </c>
      <c r="AW230" s="16" t="s">
        <v>35</v>
      </c>
      <c r="AX230" s="16" t="s">
        <v>74</v>
      </c>
      <c r="AY230" s="235" t="s">
        <v>132</v>
      </c>
    </row>
    <row r="231" spans="1:65" s="15" customFormat="1" ht="11.25">
      <c r="B231" s="214"/>
      <c r="C231" s="215"/>
      <c r="D231" s="188" t="s">
        <v>142</v>
      </c>
      <c r="E231" s="216" t="s">
        <v>19</v>
      </c>
      <c r="F231" s="217" t="s">
        <v>147</v>
      </c>
      <c r="G231" s="215"/>
      <c r="H231" s="218">
        <v>10.262</v>
      </c>
      <c r="I231" s="219"/>
      <c r="J231" s="215"/>
      <c r="K231" s="215"/>
      <c r="L231" s="220"/>
      <c r="M231" s="221"/>
      <c r="N231" s="222"/>
      <c r="O231" s="222"/>
      <c r="P231" s="222"/>
      <c r="Q231" s="222"/>
      <c r="R231" s="222"/>
      <c r="S231" s="222"/>
      <c r="T231" s="223"/>
      <c r="AT231" s="224" t="s">
        <v>142</v>
      </c>
      <c r="AU231" s="224" t="s">
        <v>84</v>
      </c>
      <c r="AV231" s="15" t="s">
        <v>139</v>
      </c>
      <c r="AW231" s="15" t="s">
        <v>35</v>
      </c>
      <c r="AX231" s="15" t="s">
        <v>82</v>
      </c>
      <c r="AY231" s="224" t="s">
        <v>132</v>
      </c>
    </row>
    <row r="232" spans="1:65" s="2" customFormat="1" ht="37.9" customHeight="1">
      <c r="A232" s="36"/>
      <c r="B232" s="37"/>
      <c r="C232" s="175" t="s">
        <v>285</v>
      </c>
      <c r="D232" s="175" t="s">
        <v>134</v>
      </c>
      <c r="E232" s="176" t="s">
        <v>914</v>
      </c>
      <c r="F232" s="177" t="s">
        <v>915</v>
      </c>
      <c r="G232" s="178" t="s">
        <v>184</v>
      </c>
      <c r="H232" s="179">
        <v>3.282</v>
      </c>
      <c r="I232" s="180"/>
      <c r="J232" s="181">
        <f>ROUND(I232*H232,2)</f>
        <v>0</v>
      </c>
      <c r="K232" s="177" t="s">
        <v>138</v>
      </c>
      <c r="L232" s="41"/>
      <c r="M232" s="182" t="s">
        <v>19</v>
      </c>
      <c r="N232" s="183" t="s">
        <v>45</v>
      </c>
      <c r="O232" s="66"/>
      <c r="P232" s="184">
        <f>O232*H232</f>
        <v>0</v>
      </c>
      <c r="Q232" s="184">
        <v>0</v>
      </c>
      <c r="R232" s="184">
        <f>Q232*H232</f>
        <v>0</v>
      </c>
      <c r="S232" s="184">
        <v>0</v>
      </c>
      <c r="T232" s="185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6" t="s">
        <v>139</v>
      </c>
      <c r="AT232" s="186" t="s">
        <v>134</v>
      </c>
      <c r="AU232" s="186" t="s">
        <v>84</v>
      </c>
      <c r="AY232" s="19" t="s">
        <v>132</v>
      </c>
      <c r="BE232" s="187">
        <f>IF(N232="základní",J232,0)</f>
        <v>0</v>
      </c>
      <c r="BF232" s="187">
        <f>IF(N232="snížená",J232,0)</f>
        <v>0</v>
      </c>
      <c r="BG232" s="187">
        <f>IF(N232="zákl. přenesená",J232,0)</f>
        <v>0</v>
      </c>
      <c r="BH232" s="187">
        <f>IF(N232="sníž. přenesená",J232,0)</f>
        <v>0</v>
      </c>
      <c r="BI232" s="187">
        <f>IF(N232="nulová",J232,0)</f>
        <v>0</v>
      </c>
      <c r="BJ232" s="19" t="s">
        <v>82</v>
      </c>
      <c r="BK232" s="187">
        <f>ROUND(I232*H232,2)</f>
        <v>0</v>
      </c>
      <c r="BL232" s="19" t="s">
        <v>139</v>
      </c>
      <c r="BM232" s="186" t="s">
        <v>916</v>
      </c>
    </row>
    <row r="233" spans="1:65" s="2" customFormat="1" ht="29.25">
      <c r="A233" s="36"/>
      <c r="B233" s="37"/>
      <c r="C233" s="38"/>
      <c r="D233" s="188" t="s">
        <v>141</v>
      </c>
      <c r="E233" s="38"/>
      <c r="F233" s="189" t="s">
        <v>915</v>
      </c>
      <c r="G233" s="38"/>
      <c r="H233" s="38"/>
      <c r="I233" s="190"/>
      <c r="J233" s="38"/>
      <c r="K233" s="38"/>
      <c r="L233" s="41"/>
      <c r="M233" s="191"/>
      <c r="N233" s="192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141</v>
      </c>
      <c r="AU233" s="19" t="s">
        <v>84</v>
      </c>
    </row>
    <row r="234" spans="1:65" s="13" customFormat="1" ht="11.25">
      <c r="B234" s="193"/>
      <c r="C234" s="194"/>
      <c r="D234" s="188" t="s">
        <v>142</v>
      </c>
      <c r="E234" s="195" t="s">
        <v>19</v>
      </c>
      <c r="F234" s="196" t="s">
        <v>910</v>
      </c>
      <c r="G234" s="194"/>
      <c r="H234" s="195" t="s">
        <v>19</v>
      </c>
      <c r="I234" s="197"/>
      <c r="J234" s="194"/>
      <c r="K234" s="194"/>
      <c r="L234" s="198"/>
      <c r="M234" s="199"/>
      <c r="N234" s="200"/>
      <c r="O234" s="200"/>
      <c r="P234" s="200"/>
      <c r="Q234" s="200"/>
      <c r="R234" s="200"/>
      <c r="S234" s="200"/>
      <c r="T234" s="201"/>
      <c r="AT234" s="202" t="s">
        <v>142</v>
      </c>
      <c r="AU234" s="202" t="s">
        <v>84</v>
      </c>
      <c r="AV234" s="13" t="s">
        <v>82</v>
      </c>
      <c r="AW234" s="13" t="s">
        <v>35</v>
      </c>
      <c r="AX234" s="13" t="s">
        <v>74</v>
      </c>
      <c r="AY234" s="202" t="s">
        <v>132</v>
      </c>
    </row>
    <row r="235" spans="1:65" s="14" customFormat="1" ht="11.25">
      <c r="B235" s="203"/>
      <c r="C235" s="204"/>
      <c r="D235" s="188" t="s">
        <v>142</v>
      </c>
      <c r="E235" s="205" t="s">
        <v>19</v>
      </c>
      <c r="F235" s="206" t="s">
        <v>911</v>
      </c>
      <c r="G235" s="204"/>
      <c r="H235" s="207">
        <v>1.05</v>
      </c>
      <c r="I235" s="208"/>
      <c r="J235" s="204"/>
      <c r="K235" s="204"/>
      <c r="L235" s="209"/>
      <c r="M235" s="210"/>
      <c r="N235" s="211"/>
      <c r="O235" s="211"/>
      <c r="P235" s="211"/>
      <c r="Q235" s="211"/>
      <c r="R235" s="211"/>
      <c r="S235" s="211"/>
      <c r="T235" s="212"/>
      <c r="AT235" s="213" t="s">
        <v>142</v>
      </c>
      <c r="AU235" s="213" t="s">
        <v>84</v>
      </c>
      <c r="AV235" s="14" t="s">
        <v>84</v>
      </c>
      <c r="AW235" s="14" t="s">
        <v>35</v>
      </c>
      <c r="AX235" s="14" t="s">
        <v>74</v>
      </c>
      <c r="AY235" s="213" t="s">
        <v>132</v>
      </c>
    </row>
    <row r="236" spans="1:65" s="14" customFormat="1" ht="11.25">
      <c r="B236" s="203"/>
      <c r="C236" s="204"/>
      <c r="D236" s="188" t="s">
        <v>142</v>
      </c>
      <c r="E236" s="205" t="s">
        <v>19</v>
      </c>
      <c r="F236" s="206" t="s">
        <v>912</v>
      </c>
      <c r="G236" s="204"/>
      <c r="H236" s="207">
        <v>1.365</v>
      </c>
      <c r="I236" s="208"/>
      <c r="J236" s="204"/>
      <c r="K236" s="204"/>
      <c r="L236" s="209"/>
      <c r="M236" s="210"/>
      <c r="N236" s="211"/>
      <c r="O236" s="211"/>
      <c r="P236" s="211"/>
      <c r="Q236" s="211"/>
      <c r="R236" s="211"/>
      <c r="S236" s="211"/>
      <c r="T236" s="212"/>
      <c r="AT236" s="213" t="s">
        <v>142</v>
      </c>
      <c r="AU236" s="213" t="s">
        <v>84</v>
      </c>
      <c r="AV236" s="14" t="s">
        <v>84</v>
      </c>
      <c r="AW236" s="14" t="s">
        <v>35</v>
      </c>
      <c r="AX236" s="14" t="s">
        <v>74</v>
      </c>
      <c r="AY236" s="213" t="s">
        <v>132</v>
      </c>
    </row>
    <row r="237" spans="1:65" s="16" customFormat="1" ht="11.25">
      <c r="B237" s="225"/>
      <c r="C237" s="226"/>
      <c r="D237" s="188" t="s">
        <v>142</v>
      </c>
      <c r="E237" s="227" t="s">
        <v>19</v>
      </c>
      <c r="F237" s="228" t="s">
        <v>195</v>
      </c>
      <c r="G237" s="226"/>
      <c r="H237" s="229">
        <v>2.415</v>
      </c>
      <c r="I237" s="230"/>
      <c r="J237" s="226"/>
      <c r="K237" s="226"/>
      <c r="L237" s="231"/>
      <c r="M237" s="232"/>
      <c r="N237" s="233"/>
      <c r="O237" s="233"/>
      <c r="P237" s="233"/>
      <c r="Q237" s="233"/>
      <c r="R237" s="233"/>
      <c r="S237" s="233"/>
      <c r="T237" s="234"/>
      <c r="AT237" s="235" t="s">
        <v>142</v>
      </c>
      <c r="AU237" s="235" t="s">
        <v>84</v>
      </c>
      <c r="AV237" s="16" t="s">
        <v>153</v>
      </c>
      <c r="AW237" s="16" t="s">
        <v>35</v>
      </c>
      <c r="AX237" s="16" t="s">
        <v>74</v>
      </c>
      <c r="AY237" s="235" t="s">
        <v>132</v>
      </c>
    </row>
    <row r="238" spans="1:65" s="13" customFormat="1" ht="11.25">
      <c r="B238" s="193"/>
      <c r="C238" s="194"/>
      <c r="D238" s="188" t="s">
        <v>142</v>
      </c>
      <c r="E238" s="195" t="s">
        <v>19</v>
      </c>
      <c r="F238" s="196" t="s">
        <v>873</v>
      </c>
      <c r="G238" s="194"/>
      <c r="H238" s="195" t="s">
        <v>19</v>
      </c>
      <c r="I238" s="197"/>
      <c r="J238" s="194"/>
      <c r="K238" s="194"/>
      <c r="L238" s="198"/>
      <c r="M238" s="199"/>
      <c r="N238" s="200"/>
      <c r="O238" s="200"/>
      <c r="P238" s="200"/>
      <c r="Q238" s="200"/>
      <c r="R238" s="200"/>
      <c r="S238" s="200"/>
      <c r="T238" s="201"/>
      <c r="AT238" s="202" t="s">
        <v>142</v>
      </c>
      <c r="AU238" s="202" t="s">
        <v>84</v>
      </c>
      <c r="AV238" s="13" t="s">
        <v>82</v>
      </c>
      <c r="AW238" s="13" t="s">
        <v>35</v>
      </c>
      <c r="AX238" s="13" t="s">
        <v>74</v>
      </c>
      <c r="AY238" s="202" t="s">
        <v>132</v>
      </c>
    </row>
    <row r="239" spans="1:65" s="14" customFormat="1" ht="11.25">
      <c r="B239" s="203"/>
      <c r="C239" s="204"/>
      <c r="D239" s="188" t="s">
        <v>142</v>
      </c>
      <c r="E239" s="205" t="s">
        <v>19</v>
      </c>
      <c r="F239" s="206" t="s">
        <v>917</v>
      </c>
      <c r="G239" s="204"/>
      <c r="H239" s="207">
        <v>0.86699999999999999</v>
      </c>
      <c r="I239" s="208"/>
      <c r="J239" s="204"/>
      <c r="K239" s="204"/>
      <c r="L239" s="209"/>
      <c r="M239" s="210"/>
      <c r="N239" s="211"/>
      <c r="O239" s="211"/>
      <c r="P239" s="211"/>
      <c r="Q239" s="211"/>
      <c r="R239" s="211"/>
      <c r="S239" s="211"/>
      <c r="T239" s="212"/>
      <c r="AT239" s="213" t="s">
        <v>142</v>
      </c>
      <c r="AU239" s="213" t="s">
        <v>84</v>
      </c>
      <c r="AV239" s="14" t="s">
        <v>84</v>
      </c>
      <c r="AW239" s="14" t="s">
        <v>35</v>
      </c>
      <c r="AX239" s="14" t="s">
        <v>74</v>
      </c>
      <c r="AY239" s="213" t="s">
        <v>132</v>
      </c>
    </row>
    <row r="240" spans="1:65" s="16" customFormat="1" ht="11.25">
      <c r="B240" s="225"/>
      <c r="C240" s="226"/>
      <c r="D240" s="188" t="s">
        <v>142</v>
      </c>
      <c r="E240" s="227" t="s">
        <v>19</v>
      </c>
      <c r="F240" s="228" t="s">
        <v>195</v>
      </c>
      <c r="G240" s="226"/>
      <c r="H240" s="229">
        <v>0.86699999999999999</v>
      </c>
      <c r="I240" s="230"/>
      <c r="J240" s="226"/>
      <c r="K240" s="226"/>
      <c r="L240" s="231"/>
      <c r="M240" s="232"/>
      <c r="N240" s="233"/>
      <c r="O240" s="233"/>
      <c r="P240" s="233"/>
      <c r="Q240" s="233"/>
      <c r="R240" s="233"/>
      <c r="S240" s="233"/>
      <c r="T240" s="234"/>
      <c r="AT240" s="235" t="s">
        <v>142</v>
      </c>
      <c r="AU240" s="235" t="s">
        <v>84</v>
      </c>
      <c r="AV240" s="16" t="s">
        <v>153</v>
      </c>
      <c r="AW240" s="16" t="s">
        <v>35</v>
      </c>
      <c r="AX240" s="16" t="s">
        <v>74</v>
      </c>
      <c r="AY240" s="235" t="s">
        <v>132</v>
      </c>
    </row>
    <row r="241" spans="1:65" s="15" customFormat="1" ht="11.25">
      <c r="B241" s="214"/>
      <c r="C241" s="215"/>
      <c r="D241" s="188" t="s">
        <v>142</v>
      </c>
      <c r="E241" s="216" t="s">
        <v>19</v>
      </c>
      <c r="F241" s="217" t="s">
        <v>147</v>
      </c>
      <c r="G241" s="215"/>
      <c r="H241" s="218">
        <v>3.282</v>
      </c>
      <c r="I241" s="219"/>
      <c r="J241" s="215"/>
      <c r="K241" s="215"/>
      <c r="L241" s="220"/>
      <c r="M241" s="221"/>
      <c r="N241" s="222"/>
      <c r="O241" s="222"/>
      <c r="P241" s="222"/>
      <c r="Q241" s="222"/>
      <c r="R241" s="222"/>
      <c r="S241" s="222"/>
      <c r="T241" s="223"/>
      <c r="AT241" s="224" t="s">
        <v>142</v>
      </c>
      <c r="AU241" s="224" t="s">
        <v>84</v>
      </c>
      <c r="AV241" s="15" t="s">
        <v>139</v>
      </c>
      <c r="AW241" s="15" t="s">
        <v>35</v>
      </c>
      <c r="AX241" s="15" t="s">
        <v>82</v>
      </c>
      <c r="AY241" s="224" t="s">
        <v>132</v>
      </c>
    </row>
    <row r="242" spans="1:65" s="12" customFormat="1" ht="22.9" customHeight="1">
      <c r="B242" s="159"/>
      <c r="C242" s="160"/>
      <c r="D242" s="161" t="s">
        <v>73</v>
      </c>
      <c r="E242" s="173" t="s">
        <v>165</v>
      </c>
      <c r="F242" s="173" t="s">
        <v>713</v>
      </c>
      <c r="G242" s="160"/>
      <c r="H242" s="160"/>
      <c r="I242" s="163"/>
      <c r="J242" s="174">
        <f>BK242</f>
        <v>0</v>
      </c>
      <c r="K242" s="160"/>
      <c r="L242" s="165"/>
      <c r="M242" s="166"/>
      <c r="N242" s="167"/>
      <c r="O242" s="167"/>
      <c r="P242" s="168">
        <f>SUM(P243:P266)</f>
        <v>0</v>
      </c>
      <c r="Q242" s="167"/>
      <c r="R242" s="168">
        <f>SUM(R243:R266)</f>
        <v>10.168610017500001</v>
      </c>
      <c r="S242" s="167"/>
      <c r="T242" s="169">
        <f>SUM(T243:T266)</f>
        <v>0</v>
      </c>
      <c r="AR242" s="170" t="s">
        <v>82</v>
      </c>
      <c r="AT242" s="171" t="s">
        <v>73</v>
      </c>
      <c r="AU242" s="171" t="s">
        <v>82</v>
      </c>
      <c r="AY242" s="170" t="s">
        <v>132</v>
      </c>
      <c r="BK242" s="172">
        <f>SUM(BK243:BK266)</f>
        <v>0</v>
      </c>
    </row>
    <row r="243" spans="1:65" s="2" customFormat="1" ht="37.9" customHeight="1">
      <c r="A243" s="36"/>
      <c r="B243" s="37"/>
      <c r="C243" s="175" t="s">
        <v>293</v>
      </c>
      <c r="D243" s="175" t="s">
        <v>134</v>
      </c>
      <c r="E243" s="176" t="s">
        <v>918</v>
      </c>
      <c r="F243" s="177" t="s">
        <v>919</v>
      </c>
      <c r="G243" s="178" t="s">
        <v>137</v>
      </c>
      <c r="H243" s="179">
        <v>7.11</v>
      </c>
      <c r="I243" s="180"/>
      <c r="J243" s="181">
        <f>ROUND(I243*H243,2)</f>
        <v>0</v>
      </c>
      <c r="K243" s="177" t="s">
        <v>138</v>
      </c>
      <c r="L243" s="41"/>
      <c r="M243" s="182" t="s">
        <v>19</v>
      </c>
      <c r="N243" s="183" t="s">
        <v>45</v>
      </c>
      <c r="O243" s="66"/>
      <c r="P243" s="184">
        <f>O243*H243</f>
        <v>0</v>
      </c>
      <c r="Q243" s="184">
        <v>0.37080000000000002</v>
      </c>
      <c r="R243" s="184">
        <f>Q243*H243</f>
        <v>2.6363880000000002</v>
      </c>
      <c r="S243" s="184">
        <v>0</v>
      </c>
      <c r="T243" s="185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86" t="s">
        <v>139</v>
      </c>
      <c r="AT243" s="186" t="s">
        <v>134</v>
      </c>
      <c r="AU243" s="186" t="s">
        <v>84</v>
      </c>
      <c r="AY243" s="19" t="s">
        <v>132</v>
      </c>
      <c r="BE243" s="187">
        <f>IF(N243="základní",J243,0)</f>
        <v>0</v>
      </c>
      <c r="BF243" s="187">
        <f>IF(N243="snížená",J243,0)</f>
        <v>0</v>
      </c>
      <c r="BG243" s="187">
        <f>IF(N243="zákl. přenesená",J243,0)</f>
        <v>0</v>
      </c>
      <c r="BH243" s="187">
        <f>IF(N243="sníž. přenesená",J243,0)</f>
        <v>0</v>
      </c>
      <c r="BI243" s="187">
        <f>IF(N243="nulová",J243,0)</f>
        <v>0</v>
      </c>
      <c r="BJ243" s="19" t="s">
        <v>82</v>
      </c>
      <c r="BK243" s="187">
        <f>ROUND(I243*H243,2)</f>
        <v>0</v>
      </c>
      <c r="BL243" s="19" t="s">
        <v>139</v>
      </c>
      <c r="BM243" s="186" t="s">
        <v>920</v>
      </c>
    </row>
    <row r="244" spans="1:65" s="2" customFormat="1" ht="19.5">
      <c r="A244" s="36"/>
      <c r="B244" s="37"/>
      <c r="C244" s="38"/>
      <c r="D244" s="188" t="s">
        <v>141</v>
      </c>
      <c r="E244" s="38"/>
      <c r="F244" s="189" t="s">
        <v>919</v>
      </c>
      <c r="G244" s="38"/>
      <c r="H244" s="38"/>
      <c r="I244" s="190"/>
      <c r="J244" s="38"/>
      <c r="K244" s="38"/>
      <c r="L244" s="41"/>
      <c r="M244" s="191"/>
      <c r="N244" s="192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141</v>
      </c>
      <c r="AU244" s="19" t="s">
        <v>84</v>
      </c>
    </row>
    <row r="245" spans="1:65" s="13" customFormat="1" ht="11.25">
      <c r="B245" s="193"/>
      <c r="C245" s="194"/>
      <c r="D245" s="188" t="s">
        <v>142</v>
      </c>
      <c r="E245" s="195" t="s">
        <v>19</v>
      </c>
      <c r="F245" s="196" t="s">
        <v>814</v>
      </c>
      <c r="G245" s="194"/>
      <c r="H245" s="195" t="s">
        <v>19</v>
      </c>
      <c r="I245" s="197"/>
      <c r="J245" s="194"/>
      <c r="K245" s="194"/>
      <c r="L245" s="198"/>
      <c r="M245" s="199"/>
      <c r="N245" s="200"/>
      <c r="O245" s="200"/>
      <c r="P245" s="200"/>
      <c r="Q245" s="200"/>
      <c r="R245" s="200"/>
      <c r="S245" s="200"/>
      <c r="T245" s="201"/>
      <c r="AT245" s="202" t="s">
        <v>142</v>
      </c>
      <c r="AU245" s="202" t="s">
        <v>84</v>
      </c>
      <c r="AV245" s="13" t="s">
        <v>82</v>
      </c>
      <c r="AW245" s="13" t="s">
        <v>35</v>
      </c>
      <c r="AX245" s="13" t="s">
        <v>74</v>
      </c>
      <c r="AY245" s="202" t="s">
        <v>132</v>
      </c>
    </row>
    <row r="246" spans="1:65" s="14" customFormat="1" ht="11.25">
      <c r="B246" s="203"/>
      <c r="C246" s="204"/>
      <c r="D246" s="188" t="s">
        <v>142</v>
      </c>
      <c r="E246" s="205" t="s">
        <v>19</v>
      </c>
      <c r="F246" s="206" t="s">
        <v>815</v>
      </c>
      <c r="G246" s="204"/>
      <c r="H246" s="207">
        <v>3.78</v>
      </c>
      <c r="I246" s="208"/>
      <c r="J246" s="204"/>
      <c r="K246" s="204"/>
      <c r="L246" s="209"/>
      <c r="M246" s="210"/>
      <c r="N246" s="211"/>
      <c r="O246" s="211"/>
      <c r="P246" s="211"/>
      <c r="Q246" s="211"/>
      <c r="R246" s="211"/>
      <c r="S246" s="211"/>
      <c r="T246" s="212"/>
      <c r="AT246" s="213" t="s">
        <v>142</v>
      </c>
      <c r="AU246" s="213" t="s">
        <v>84</v>
      </c>
      <c r="AV246" s="14" t="s">
        <v>84</v>
      </c>
      <c r="AW246" s="14" t="s">
        <v>35</v>
      </c>
      <c r="AX246" s="14" t="s">
        <v>74</v>
      </c>
      <c r="AY246" s="213" t="s">
        <v>132</v>
      </c>
    </row>
    <row r="247" spans="1:65" s="14" customFormat="1" ht="11.25">
      <c r="B247" s="203"/>
      <c r="C247" s="204"/>
      <c r="D247" s="188" t="s">
        <v>142</v>
      </c>
      <c r="E247" s="205" t="s">
        <v>19</v>
      </c>
      <c r="F247" s="206" t="s">
        <v>816</v>
      </c>
      <c r="G247" s="204"/>
      <c r="H247" s="207">
        <v>3.33</v>
      </c>
      <c r="I247" s="208"/>
      <c r="J247" s="204"/>
      <c r="K247" s="204"/>
      <c r="L247" s="209"/>
      <c r="M247" s="210"/>
      <c r="N247" s="211"/>
      <c r="O247" s="211"/>
      <c r="P247" s="211"/>
      <c r="Q247" s="211"/>
      <c r="R247" s="211"/>
      <c r="S247" s="211"/>
      <c r="T247" s="212"/>
      <c r="AT247" s="213" t="s">
        <v>142</v>
      </c>
      <c r="AU247" s="213" t="s">
        <v>84</v>
      </c>
      <c r="AV247" s="14" t="s">
        <v>84</v>
      </c>
      <c r="AW247" s="14" t="s">
        <v>35</v>
      </c>
      <c r="AX247" s="14" t="s">
        <v>74</v>
      </c>
      <c r="AY247" s="213" t="s">
        <v>132</v>
      </c>
    </row>
    <row r="248" spans="1:65" s="15" customFormat="1" ht="11.25">
      <c r="B248" s="214"/>
      <c r="C248" s="215"/>
      <c r="D248" s="188" t="s">
        <v>142</v>
      </c>
      <c r="E248" s="216" t="s">
        <v>19</v>
      </c>
      <c r="F248" s="217" t="s">
        <v>147</v>
      </c>
      <c r="G248" s="215"/>
      <c r="H248" s="218">
        <v>7.1099999999999994</v>
      </c>
      <c r="I248" s="219"/>
      <c r="J248" s="215"/>
      <c r="K248" s="215"/>
      <c r="L248" s="220"/>
      <c r="M248" s="221"/>
      <c r="N248" s="222"/>
      <c r="O248" s="222"/>
      <c r="P248" s="222"/>
      <c r="Q248" s="222"/>
      <c r="R248" s="222"/>
      <c r="S248" s="222"/>
      <c r="T248" s="223"/>
      <c r="AT248" s="224" t="s">
        <v>142</v>
      </c>
      <c r="AU248" s="224" t="s">
        <v>84</v>
      </c>
      <c r="AV248" s="15" t="s">
        <v>139</v>
      </c>
      <c r="AW248" s="15" t="s">
        <v>35</v>
      </c>
      <c r="AX248" s="15" t="s">
        <v>82</v>
      </c>
      <c r="AY248" s="224" t="s">
        <v>132</v>
      </c>
    </row>
    <row r="249" spans="1:65" s="2" customFormat="1" ht="44.25" customHeight="1">
      <c r="A249" s="36"/>
      <c r="B249" s="37"/>
      <c r="C249" s="175" t="s">
        <v>298</v>
      </c>
      <c r="D249" s="175" t="s">
        <v>134</v>
      </c>
      <c r="E249" s="176" t="s">
        <v>921</v>
      </c>
      <c r="F249" s="177" t="s">
        <v>922</v>
      </c>
      <c r="G249" s="178" t="s">
        <v>137</v>
      </c>
      <c r="H249" s="179">
        <v>11.06</v>
      </c>
      <c r="I249" s="180"/>
      <c r="J249" s="181">
        <f>ROUND(I249*H249,2)</f>
        <v>0</v>
      </c>
      <c r="K249" s="177" t="s">
        <v>138</v>
      </c>
      <c r="L249" s="41"/>
      <c r="M249" s="182" t="s">
        <v>19</v>
      </c>
      <c r="N249" s="183" t="s">
        <v>45</v>
      </c>
      <c r="O249" s="66"/>
      <c r="P249" s="184">
        <f>O249*H249</f>
        <v>0</v>
      </c>
      <c r="Q249" s="184">
        <v>0.26375999999999999</v>
      </c>
      <c r="R249" s="184">
        <f>Q249*H249</f>
        <v>2.9171856000000003</v>
      </c>
      <c r="S249" s="184">
        <v>0</v>
      </c>
      <c r="T249" s="185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86" t="s">
        <v>139</v>
      </c>
      <c r="AT249" s="186" t="s">
        <v>134</v>
      </c>
      <c r="AU249" s="186" t="s">
        <v>84</v>
      </c>
      <c r="AY249" s="19" t="s">
        <v>132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19" t="s">
        <v>82</v>
      </c>
      <c r="BK249" s="187">
        <f>ROUND(I249*H249,2)</f>
        <v>0</v>
      </c>
      <c r="BL249" s="19" t="s">
        <v>139</v>
      </c>
      <c r="BM249" s="186" t="s">
        <v>923</v>
      </c>
    </row>
    <row r="250" spans="1:65" s="2" customFormat="1" ht="29.25">
      <c r="A250" s="36"/>
      <c r="B250" s="37"/>
      <c r="C250" s="38"/>
      <c r="D250" s="188" t="s">
        <v>141</v>
      </c>
      <c r="E250" s="38"/>
      <c r="F250" s="189" t="s">
        <v>922</v>
      </c>
      <c r="G250" s="38"/>
      <c r="H250" s="38"/>
      <c r="I250" s="190"/>
      <c r="J250" s="38"/>
      <c r="K250" s="38"/>
      <c r="L250" s="41"/>
      <c r="M250" s="191"/>
      <c r="N250" s="192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9" t="s">
        <v>141</v>
      </c>
      <c r="AU250" s="19" t="s">
        <v>84</v>
      </c>
    </row>
    <row r="251" spans="1:65" s="13" customFormat="1" ht="11.25">
      <c r="B251" s="193"/>
      <c r="C251" s="194"/>
      <c r="D251" s="188" t="s">
        <v>142</v>
      </c>
      <c r="E251" s="195" t="s">
        <v>19</v>
      </c>
      <c r="F251" s="196" t="s">
        <v>814</v>
      </c>
      <c r="G251" s="194"/>
      <c r="H251" s="195" t="s">
        <v>19</v>
      </c>
      <c r="I251" s="197"/>
      <c r="J251" s="194"/>
      <c r="K251" s="194"/>
      <c r="L251" s="198"/>
      <c r="M251" s="199"/>
      <c r="N251" s="200"/>
      <c r="O251" s="200"/>
      <c r="P251" s="200"/>
      <c r="Q251" s="200"/>
      <c r="R251" s="200"/>
      <c r="S251" s="200"/>
      <c r="T251" s="201"/>
      <c r="AT251" s="202" t="s">
        <v>142</v>
      </c>
      <c r="AU251" s="202" t="s">
        <v>84</v>
      </c>
      <c r="AV251" s="13" t="s">
        <v>82</v>
      </c>
      <c r="AW251" s="13" t="s">
        <v>35</v>
      </c>
      <c r="AX251" s="13" t="s">
        <v>74</v>
      </c>
      <c r="AY251" s="202" t="s">
        <v>132</v>
      </c>
    </row>
    <row r="252" spans="1:65" s="14" customFormat="1" ht="11.25">
      <c r="B252" s="203"/>
      <c r="C252" s="204"/>
      <c r="D252" s="188" t="s">
        <v>142</v>
      </c>
      <c r="E252" s="205" t="s">
        <v>19</v>
      </c>
      <c r="F252" s="206" t="s">
        <v>821</v>
      </c>
      <c r="G252" s="204"/>
      <c r="H252" s="207">
        <v>5.88</v>
      </c>
      <c r="I252" s="208"/>
      <c r="J252" s="204"/>
      <c r="K252" s="204"/>
      <c r="L252" s="209"/>
      <c r="M252" s="210"/>
      <c r="N252" s="211"/>
      <c r="O252" s="211"/>
      <c r="P252" s="211"/>
      <c r="Q252" s="211"/>
      <c r="R252" s="211"/>
      <c r="S252" s="211"/>
      <c r="T252" s="212"/>
      <c r="AT252" s="213" t="s">
        <v>142</v>
      </c>
      <c r="AU252" s="213" t="s">
        <v>84</v>
      </c>
      <c r="AV252" s="14" t="s">
        <v>84</v>
      </c>
      <c r="AW252" s="14" t="s">
        <v>35</v>
      </c>
      <c r="AX252" s="14" t="s">
        <v>74</v>
      </c>
      <c r="AY252" s="213" t="s">
        <v>132</v>
      </c>
    </row>
    <row r="253" spans="1:65" s="14" customFormat="1" ht="11.25">
      <c r="B253" s="203"/>
      <c r="C253" s="204"/>
      <c r="D253" s="188" t="s">
        <v>142</v>
      </c>
      <c r="E253" s="205" t="s">
        <v>19</v>
      </c>
      <c r="F253" s="206" t="s">
        <v>822</v>
      </c>
      <c r="G253" s="204"/>
      <c r="H253" s="207">
        <v>5.18</v>
      </c>
      <c r="I253" s="208"/>
      <c r="J253" s="204"/>
      <c r="K253" s="204"/>
      <c r="L253" s="209"/>
      <c r="M253" s="210"/>
      <c r="N253" s="211"/>
      <c r="O253" s="211"/>
      <c r="P253" s="211"/>
      <c r="Q253" s="211"/>
      <c r="R253" s="211"/>
      <c r="S253" s="211"/>
      <c r="T253" s="212"/>
      <c r="AT253" s="213" t="s">
        <v>142</v>
      </c>
      <c r="AU253" s="213" t="s">
        <v>84</v>
      </c>
      <c r="AV253" s="14" t="s">
        <v>84</v>
      </c>
      <c r="AW253" s="14" t="s">
        <v>35</v>
      </c>
      <c r="AX253" s="14" t="s">
        <v>74</v>
      </c>
      <c r="AY253" s="213" t="s">
        <v>132</v>
      </c>
    </row>
    <row r="254" spans="1:65" s="15" customFormat="1" ht="11.25">
      <c r="B254" s="214"/>
      <c r="C254" s="215"/>
      <c r="D254" s="188" t="s">
        <v>142</v>
      </c>
      <c r="E254" s="216" t="s">
        <v>19</v>
      </c>
      <c r="F254" s="217" t="s">
        <v>147</v>
      </c>
      <c r="G254" s="215"/>
      <c r="H254" s="218">
        <v>11.059999999999999</v>
      </c>
      <c r="I254" s="219"/>
      <c r="J254" s="215"/>
      <c r="K254" s="215"/>
      <c r="L254" s="220"/>
      <c r="M254" s="221"/>
      <c r="N254" s="222"/>
      <c r="O254" s="222"/>
      <c r="P254" s="222"/>
      <c r="Q254" s="222"/>
      <c r="R254" s="222"/>
      <c r="S254" s="222"/>
      <c r="T254" s="223"/>
      <c r="AT254" s="224" t="s">
        <v>142</v>
      </c>
      <c r="AU254" s="224" t="s">
        <v>84</v>
      </c>
      <c r="AV254" s="15" t="s">
        <v>139</v>
      </c>
      <c r="AW254" s="15" t="s">
        <v>35</v>
      </c>
      <c r="AX254" s="15" t="s">
        <v>82</v>
      </c>
      <c r="AY254" s="224" t="s">
        <v>132</v>
      </c>
    </row>
    <row r="255" spans="1:65" s="2" customFormat="1" ht="44.25" customHeight="1">
      <c r="A255" s="36"/>
      <c r="B255" s="37"/>
      <c r="C255" s="175" t="s">
        <v>303</v>
      </c>
      <c r="D255" s="175" t="s">
        <v>134</v>
      </c>
      <c r="E255" s="176" t="s">
        <v>924</v>
      </c>
      <c r="F255" s="177" t="s">
        <v>925</v>
      </c>
      <c r="G255" s="178" t="s">
        <v>137</v>
      </c>
      <c r="H255" s="179">
        <v>7.11</v>
      </c>
      <c r="I255" s="180"/>
      <c r="J255" s="181">
        <f>ROUND(I255*H255,2)</f>
        <v>0</v>
      </c>
      <c r="K255" s="177" t="s">
        <v>138</v>
      </c>
      <c r="L255" s="41"/>
      <c r="M255" s="182" t="s">
        <v>19</v>
      </c>
      <c r="N255" s="183" t="s">
        <v>45</v>
      </c>
      <c r="O255" s="66"/>
      <c r="P255" s="184">
        <f>O255*H255</f>
        <v>0</v>
      </c>
      <c r="Q255" s="184">
        <v>0.37536425000000001</v>
      </c>
      <c r="R255" s="184">
        <f>Q255*H255</f>
        <v>2.6688398175000003</v>
      </c>
      <c r="S255" s="184">
        <v>0</v>
      </c>
      <c r="T255" s="185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6" t="s">
        <v>139</v>
      </c>
      <c r="AT255" s="186" t="s">
        <v>134</v>
      </c>
      <c r="AU255" s="186" t="s">
        <v>84</v>
      </c>
      <c r="AY255" s="19" t="s">
        <v>132</v>
      </c>
      <c r="BE255" s="187">
        <f>IF(N255="základní",J255,0)</f>
        <v>0</v>
      </c>
      <c r="BF255" s="187">
        <f>IF(N255="snížená",J255,0)</f>
        <v>0</v>
      </c>
      <c r="BG255" s="187">
        <f>IF(N255="zákl. přenesená",J255,0)</f>
        <v>0</v>
      </c>
      <c r="BH255" s="187">
        <f>IF(N255="sníž. přenesená",J255,0)</f>
        <v>0</v>
      </c>
      <c r="BI255" s="187">
        <f>IF(N255="nulová",J255,0)</f>
        <v>0</v>
      </c>
      <c r="BJ255" s="19" t="s">
        <v>82</v>
      </c>
      <c r="BK255" s="187">
        <f>ROUND(I255*H255,2)</f>
        <v>0</v>
      </c>
      <c r="BL255" s="19" t="s">
        <v>139</v>
      </c>
      <c r="BM255" s="186" t="s">
        <v>926</v>
      </c>
    </row>
    <row r="256" spans="1:65" s="2" customFormat="1" ht="29.25">
      <c r="A256" s="36"/>
      <c r="B256" s="37"/>
      <c r="C256" s="38"/>
      <c r="D256" s="188" t="s">
        <v>141</v>
      </c>
      <c r="E256" s="38"/>
      <c r="F256" s="189" t="s">
        <v>925</v>
      </c>
      <c r="G256" s="38"/>
      <c r="H256" s="38"/>
      <c r="I256" s="190"/>
      <c r="J256" s="38"/>
      <c r="K256" s="38"/>
      <c r="L256" s="41"/>
      <c r="M256" s="191"/>
      <c r="N256" s="192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9" t="s">
        <v>141</v>
      </c>
      <c r="AU256" s="19" t="s">
        <v>84</v>
      </c>
    </row>
    <row r="257" spans="1:65" s="13" customFormat="1" ht="11.25">
      <c r="B257" s="193"/>
      <c r="C257" s="194"/>
      <c r="D257" s="188" t="s">
        <v>142</v>
      </c>
      <c r="E257" s="195" t="s">
        <v>19</v>
      </c>
      <c r="F257" s="196" t="s">
        <v>814</v>
      </c>
      <c r="G257" s="194"/>
      <c r="H257" s="195" t="s">
        <v>19</v>
      </c>
      <c r="I257" s="197"/>
      <c r="J257" s="194"/>
      <c r="K257" s="194"/>
      <c r="L257" s="198"/>
      <c r="M257" s="199"/>
      <c r="N257" s="200"/>
      <c r="O257" s="200"/>
      <c r="P257" s="200"/>
      <c r="Q257" s="200"/>
      <c r="R257" s="200"/>
      <c r="S257" s="200"/>
      <c r="T257" s="201"/>
      <c r="AT257" s="202" t="s">
        <v>142</v>
      </c>
      <c r="AU257" s="202" t="s">
        <v>84</v>
      </c>
      <c r="AV257" s="13" t="s">
        <v>82</v>
      </c>
      <c r="AW257" s="13" t="s">
        <v>35</v>
      </c>
      <c r="AX257" s="13" t="s">
        <v>74</v>
      </c>
      <c r="AY257" s="202" t="s">
        <v>132</v>
      </c>
    </row>
    <row r="258" spans="1:65" s="14" customFormat="1" ht="11.25">
      <c r="B258" s="203"/>
      <c r="C258" s="204"/>
      <c r="D258" s="188" t="s">
        <v>142</v>
      </c>
      <c r="E258" s="205" t="s">
        <v>19</v>
      </c>
      <c r="F258" s="206" t="s">
        <v>815</v>
      </c>
      <c r="G258" s="204"/>
      <c r="H258" s="207">
        <v>3.78</v>
      </c>
      <c r="I258" s="208"/>
      <c r="J258" s="204"/>
      <c r="K258" s="204"/>
      <c r="L258" s="209"/>
      <c r="M258" s="210"/>
      <c r="N258" s="211"/>
      <c r="O258" s="211"/>
      <c r="P258" s="211"/>
      <c r="Q258" s="211"/>
      <c r="R258" s="211"/>
      <c r="S258" s="211"/>
      <c r="T258" s="212"/>
      <c r="AT258" s="213" t="s">
        <v>142</v>
      </c>
      <c r="AU258" s="213" t="s">
        <v>84</v>
      </c>
      <c r="AV258" s="14" t="s">
        <v>84</v>
      </c>
      <c r="AW258" s="14" t="s">
        <v>35</v>
      </c>
      <c r="AX258" s="14" t="s">
        <v>74</v>
      </c>
      <c r="AY258" s="213" t="s">
        <v>132</v>
      </c>
    </row>
    <row r="259" spans="1:65" s="14" customFormat="1" ht="11.25">
      <c r="B259" s="203"/>
      <c r="C259" s="204"/>
      <c r="D259" s="188" t="s">
        <v>142</v>
      </c>
      <c r="E259" s="205" t="s">
        <v>19</v>
      </c>
      <c r="F259" s="206" t="s">
        <v>816</v>
      </c>
      <c r="G259" s="204"/>
      <c r="H259" s="207">
        <v>3.33</v>
      </c>
      <c r="I259" s="208"/>
      <c r="J259" s="204"/>
      <c r="K259" s="204"/>
      <c r="L259" s="209"/>
      <c r="M259" s="210"/>
      <c r="N259" s="211"/>
      <c r="O259" s="211"/>
      <c r="P259" s="211"/>
      <c r="Q259" s="211"/>
      <c r="R259" s="211"/>
      <c r="S259" s="211"/>
      <c r="T259" s="212"/>
      <c r="AT259" s="213" t="s">
        <v>142</v>
      </c>
      <c r="AU259" s="213" t="s">
        <v>84</v>
      </c>
      <c r="AV259" s="14" t="s">
        <v>84</v>
      </c>
      <c r="AW259" s="14" t="s">
        <v>35</v>
      </c>
      <c r="AX259" s="14" t="s">
        <v>74</v>
      </c>
      <c r="AY259" s="213" t="s">
        <v>132</v>
      </c>
    </row>
    <row r="260" spans="1:65" s="15" customFormat="1" ht="11.25">
      <c r="B260" s="214"/>
      <c r="C260" s="215"/>
      <c r="D260" s="188" t="s">
        <v>142</v>
      </c>
      <c r="E260" s="216" t="s">
        <v>19</v>
      </c>
      <c r="F260" s="217" t="s">
        <v>147</v>
      </c>
      <c r="G260" s="215"/>
      <c r="H260" s="218">
        <v>7.1099999999999994</v>
      </c>
      <c r="I260" s="219"/>
      <c r="J260" s="215"/>
      <c r="K260" s="215"/>
      <c r="L260" s="220"/>
      <c r="M260" s="221"/>
      <c r="N260" s="222"/>
      <c r="O260" s="222"/>
      <c r="P260" s="222"/>
      <c r="Q260" s="222"/>
      <c r="R260" s="222"/>
      <c r="S260" s="222"/>
      <c r="T260" s="223"/>
      <c r="AT260" s="224" t="s">
        <v>142</v>
      </c>
      <c r="AU260" s="224" t="s">
        <v>84</v>
      </c>
      <c r="AV260" s="15" t="s">
        <v>139</v>
      </c>
      <c r="AW260" s="15" t="s">
        <v>35</v>
      </c>
      <c r="AX260" s="15" t="s">
        <v>82</v>
      </c>
      <c r="AY260" s="224" t="s">
        <v>132</v>
      </c>
    </row>
    <row r="261" spans="1:65" s="2" customFormat="1" ht="44.25" customHeight="1">
      <c r="A261" s="36"/>
      <c r="B261" s="37"/>
      <c r="C261" s="175" t="s">
        <v>309</v>
      </c>
      <c r="D261" s="175" t="s">
        <v>134</v>
      </c>
      <c r="E261" s="176" t="s">
        <v>927</v>
      </c>
      <c r="F261" s="177" t="s">
        <v>928</v>
      </c>
      <c r="G261" s="178" t="s">
        <v>137</v>
      </c>
      <c r="H261" s="179">
        <v>15.01</v>
      </c>
      <c r="I261" s="180"/>
      <c r="J261" s="181">
        <f>ROUND(I261*H261,2)</f>
        <v>0</v>
      </c>
      <c r="K261" s="177" t="s">
        <v>138</v>
      </c>
      <c r="L261" s="41"/>
      <c r="M261" s="182" t="s">
        <v>19</v>
      </c>
      <c r="N261" s="183" t="s">
        <v>45</v>
      </c>
      <c r="O261" s="66"/>
      <c r="P261" s="184">
        <f>O261*H261</f>
        <v>0</v>
      </c>
      <c r="Q261" s="184">
        <v>0.12966</v>
      </c>
      <c r="R261" s="184">
        <f>Q261*H261</f>
        <v>1.9461965999999999</v>
      </c>
      <c r="S261" s="184">
        <v>0</v>
      </c>
      <c r="T261" s="185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86" t="s">
        <v>139</v>
      </c>
      <c r="AT261" s="186" t="s">
        <v>134</v>
      </c>
      <c r="AU261" s="186" t="s">
        <v>84</v>
      </c>
      <c r="AY261" s="19" t="s">
        <v>132</v>
      </c>
      <c r="BE261" s="187">
        <f>IF(N261="základní",J261,0)</f>
        <v>0</v>
      </c>
      <c r="BF261" s="187">
        <f>IF(N261="snížená",J261,0)</f>
        <v>0</v>
      </c>
      <c r="BG261" s="187">
        <f>IF(N261="zákl. přenesená",J261,0)</f>
        <v>0</v>
      </c>
      <c r="BH261" s="187">
        <f>IF(N261="sníž. přenesená",J261,0)</f>
        <v>0</v>
      </c>
      <c r="BI261" s="187">
        <f>IF(N261="nulová",J261,0)</f>
        <v>0</v>
      </c>
      <c r="BJ261" s="19" t="s">
        <v>82</v>
      </c>
      <c r="BK261" s="187">
        <f>ROUND(I261*H261,2)</f>
        <v>0</v>
      </c>
      <c r="BL261" s="19" t="s">
        <v>139</v>
      </c>
      <c r="BM261" s="186" t="s">
        <v>929</v>
      </c>
    </row>
    <row r="262" spans="1:65" s="2" customFormat="1" ht="29.25">
      <c r="A262" s="36"/>
      <c r="B262" s="37"/>
      <c r="C262" s="38"/>
      <c r="D262" s="188" t="s">
        <v>141</v>
      </c>
      <c r="E262" s="38"/>
      <c r="F262" s="189" t="s">
        <v>928</v>
      </c>
      <c r="G262" s="38"/>
      <c r="H262" s="38"/>
      <c r="I262" s="190"/>
      <c r="J262" s="38"/>
      <c r="K262" s="38"/>
      <c r="L262" s="41"/>
      <c r="M262" s="191"/>
      <c r="N262" s="192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141</v>
      </c>
      <c r="AU262" s="19" t="s">
        <v>84</v>
      </c>
    </row>
    <row r="263" spans="1:65" s="13" customFormat="1" ht="11.25">
      <c r="B263" s="193"/>
      <c r="C263" s="194"/>
      <c r="D263" s="188" t="s">
        <v>142</v>
      </c>
      <c r="E263" s="195" t="s">
        <v>19</v>
      </c>
      <c r="F263" s="196" t="s">
        <v>814</v>
      </c>
      <c r="G263" s="194"/>
      <c r="H263" s="195" t="s">
        <v>19</v>
      </c>
      <c r="I263" s="197"/>
      <c r="J263" s="194"/>
      <c r="K263" s="194"/>
      <c r="L263" s="198"/>
      <c r="M263" s="199"/>
      <c r="N263" s="200"/>
      <c r="O263" s="200"/>
      <c r="P263" s="200"/>
      <c r="Q263" s="200"/>
      <c r="R263" s="200"/>
      <c r="S263" s="200"/>
      <c r="T263" s="201"/>
      <c r="AT263" s="202" t="s">
        <v>142</v>
      </c>
      <c r="AU263" s="202" t="s">
        <v>84</v>
      </c>
      <c r="AV263" s="13" t="s">
        <v>82</v>
      </c>
      <c r="AW263" s="13" t="s">
        <v>35</v>
      </c>
      <c r="AX263" s="13" t="s">
        <v>74</v>
      </c>
      <c r="AY263" s="202" t="s">
        <v>132</v>
      </c>
    </row>
    <row r="264" spans="1:65" s="14" customFormat="1" ht="11.25">
      <c r="B264" s="203"/>
      <c r="C264" s="204"/>
      <c r="D264" s="188" t="s">
        <v>142</v>
      </c>
      <c r="E264" s="205" t="s">
        <v>19</v>
      </c>
      <c r="F264" s="206" t="s">
        <v>818</v>
      </c>
      <c r="G264" s="204"/>
      <c r="H264" s="207">
        <v>7.98</v>
      </c>
      <c r="I264" s="208"/>
      <c r="J264" s="204"/>
      <c r="K264" s="204"/>
      <c r="L264" s="209"/>
      <c r="M264" s="210"/>
      <c r="N264" s="211"/>
      <c r="O264" s="211"/>
      <c r="P264" s="211"/>
      <c r="Q264" s="211"/>
      <c r="R264" s="211"/>
      <c r="S264" s="211"/>
      <c r="T264" s="212"/>
      <c r="AT264" s="213" t="s">
        <v>142</v>
      </c>
      <c r="AU264" s="213" t="s">
        <v>84</v>
      </c>
      <c r="AV264" s="14" t="s">
        <v>84</v>
      </c>
      <c r="AW264" s="14" t="s">
        <v>35</v>
      </c>
      <c r="AX264" s="14" t="s">
        <v>74</v>
      </c>
      <c r="AY264" s="213" t="s">
        <v>132</v>
      </c>
    </row>
    <row r="265" spans="1:65" s="14" customFormat="1" ht="11.25">
      <c r="B265" s="203"/>
      <c r="C265" s="204"/>
      <c r="D265" s="188" t="s">
        <v>142</v>
      </c>
      <c r="E265" s="205" t="s">
        <v>19</v>
      </c>
      <c r="F265" s="206" t="s">
        <v>819</v>
      </c>
      <c r="G265" s="204"/>
      <c r="H265" s="207">
        <v>7.03</v>
      </c>
      <c r="I265" s="208"/>
      <c r="J265" s="204"/>
      <c r="K265" s="204"/>
      <c r="L265" s="209"/>
      <c r="M265" s="210"/>
      <c r="N265" s="211"/>
      <c r="O265" s="211"/>
      <c r="P265" s="211"/>
      <c r="Q265" s="211"/>
      <c r="R265" s="211"/>
      <c r="S265" s="211"/>
      <c r="T265" s="212"/>
      <c r="AT265" s="213" t="s">
        <v>142</v>
      </c>
      <c r="AU265" s="213" t="s">
        <v>84</v>
      </c>
      <c r="AV265" s="14" t="s">
        <v>84</v>
      </c>
      <c r="AW265" s="14" t="s">
        <v>35</v>
      </c>
      <c r="AX265" s="14" t="s">
        <v>74</v>
      </c>
      <c r="AY265" s="213" t="s">
        <v>132</v>
      </c>
    </row>
    <row r="266" spans="1:65" s="15" customFormat="1" ht="11.25">
      <c r="B266" s="214"/>
      <c r="C266" s="215"/>
      <c r="D266" s="188" t="s">
        <v>142</v>
      </c>
      <c r="E266" s="216" t="s">
        <v>19</v>
      </c>
      <c r="F266" s="217" t="s">
        <v>147</v>
      </c>
      <c r="G266" s="215"/>
      <c r="H266" s="218">
        <v>15.010000000000002</v>
      </c>
      <c r="I266" s="219"/>
      <c r="J266" s="215"/>
      <c r="K266" s="215"/>
      <c r="L266" s="220"/>
      <c r="M266" s="221"/>
      <c r="N266" s="222"/>
      <c r="O266" s="222"/>
      <c r="P266" s="222"/>
      <c r="Q266" s="222"/>
      <c r="R266" s="222"/>
      <c r="S266" s="222"/>
      <c r="T266" s="223"/>
      <c r="AT266" s="224" t="s">
        <v>142</v>
      </c>
      <c r="AU266" s="224" t="s">
        <v>84</v>
      </c>
      <c r="AV266" s="15" t="s">
        <v>139</v>
      </c>
      <c r="AW266" s="15" t="s">
        <v>35</v>
      </c>
      <c r="AX266" s="15" t="s">
        <v>82</v>
      </c>
      <c r="AY266" s="224" t="s">
        <v>132</v>
      </c>
    </row>
    <row r="267" spans="1:65" s="12" customFormat="1" ht="22.9" customHeight="1">
      <c r="B267" s="159"/>
      <c r="C267" s="160"/>
      <c r="D267" s="161" t="s">
        <v>73</v>
      </c>
      <c r="E267" s="173" t="s">
        <v>198</v>
      </c>
      <c r="F267" s="173" t="s">
        <v>412</v>
      </c>
      <c r="G267" s="160"/>
      <c r="H267" s="160"/>
      <c r="I267" s="163"/>
      <c r="J267" s="174">
        <f>BK267</f>
        <v>0</v>
      </c>
      <c r="K267" s="160"/>
      <c r="L267" s="165"/>
      <c r="M267" s="166"/>
      <c r="N267" s="167"/>
      <c r="O267" s="167"/>
      <c r="P267" s="168">
        <f>SUM(P268:P336)</f>
        <v>0</v>
      </c>
      <c r="Q267" s="167"/>
      <c r="R267" s="168">
        <f>SUM(R268:R336)</f>
        <v>34.762365844000001</v>
      </c>
      <c r="S267" s="167"/>
      <c r="T267" s="169">
        <f>SUM(T268:T336)</f>
        <v>0.60000000000000009</v>
      </c>
      <c r="AR267" s="170" t="s">
        <v>82</v>
      </c>
      <c r="AT267" s="171" t="s">
        <v>73</v>
      </c>
      <c r="AU267" s="171" t="s">
        <v>82</v>
      </c>
      <c r="AY267" s="170" t="s">
        <v>132</v>
      </c>
      <c r="BK267" s="172">
        <f>SUM(BK268:BK336)</f>
        <v>0</v>
      </c>
    </row>
    <row r="268" spans="1:65" s="2" customFormat="1" ht="37.9" customHeight="1">
      <c r="A268" s="36"/>
      <c r="B268" s="37"/>
      <c r="C268" s="175" t="s">
        <v>313</v>
      </c>
      <c r="D268" s="175" t="s">
        <v>134</v>
      </c>
      <c r="E268" s="176" t="s">
        <v>930</v>
      </c>
      <c r="F268" s="177" t="s">
        <v>931</v>
      </c>
      <c r="G268" s="178" t="s">
        <v>176</v>
      </c>
      <c r="H268" s="179">
        <v>67.099999999999994</v>
      </c>
      <c r="I268" s="180"/>
      <c r="J268" s="181">
        <f>ROUND(I268*H268,2)</f>
        <v>0</v>
      </c>
      <c r="K268" s="177" t="s">
        <v>138</v>
      </c>
      <c r="L268" s="41"/>
      <c r="M268" s="182" t="s">
        <v>19</v>
      </c>
      <c r="N268" s="183" t="s">
        <v>45</v>
      </c>
      <c r="O268" s="66"/>
      <c r="P268" s="184">
        <f>O268*H268</f>
        <v>0</v>
      </c>
      <c r="Q268" s="184">
        <v>8.3999999999999992E-6</v>
      </c>
      <c r="R268" s="184">
        <f>Q268*H268</f>
        <v>5.6363999999999991E-4</v>
      </c>
      <c r="S268" s="184">
        <v>0</v>
      </c>
      <c r="T268" s="185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6" t="s">
        <v>139</v>
      </c>
      <c r="AT268" s="186" t="s">
        <v>134</v>
      </c>
      <c r="AU268" s="186" t="s">
        <v>84</v>
      </c>
      <c r="AY268" s="19" t="s">
        <v>132</v>
      </c>
      <c r="BE268" s="187">
        <f>IF(N268="základní",J268,0)</f>
        <v>0</v>
      </c>
      <c r="BF268" s="187">
        <f>IF(N268="snížená",J268,0)</f>
        <v>0</v>
      </c>
      <c r="BG268" s="187">
        <f>IF(N268="zákl. přenesená",J268,0)</f>
        <v>0</v>
      </c>
      <c r="BH268" s="187">
        <f>IF(N268="sníž. přenesená",J268,0)</f>
        <v>0</v>
      </c>
      <c r="BI268" s="187">
        <f>IF(N268="nulová",J268,0)</f>
        <v>0</v>
      </c>
      <c r="BJ268" s="19" t="s">
        <v>82</v>
      </c>
      <c r="BK268" s="187">
        <f>ROUND(I268*H268,2)</f>
        <v>0</v>
      </c>
      <c r="BL268" s="19" t="s">
        <v>139</v>
      </c>
      <c r="BM268" s="186" t="s">
        <v>932</v>
      </c>
    </row>
    <row r="269" spans="1:65" s="2" customFormat="1" ht="19.5">
      <c r="A269" s="36"/>
      <c r="B269" s="37"/>
      <c r="C269" s="38"/>
      <c r="D269" s="188" t="s">
        <v>141</v>
      </c>
      <c r="E269" s="38"/>
      <c r="F269" s="189" t="s">
        <v>931</v>
      </c>
      <c r="G269" s="38"/>
      <c r="H269" s="38"/>
      <c r="I269" s="190"/>
      <c r="J269" s="38"/>
      <c r="K269" s="38"/>
      <c r="L269" s="41"/>
      <c r="M269" s="191"/>
      <c r="N269" s="192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9" t="s">
        <v>141</v>
      </c>
      <c r="AU269" s="19" t="s">
        <v>84</v>
      </c>
    </row>
    <row r="270" spans="1:65" s="2" customFormat="1" ht="24.2" customHeight="1">
      <c r="A270" s="36"/>
      <c r="B270" s="37"/>
      <c r="C270" s="236" t="s">
        <v>319</v>
      </c>
      <c r="D270" s="236" t="s">
        <v>280</v>
      </c>
      <c r="E270" s="237" t="s">
        <v>933</v>
      </c>
      <c r="F270" s="238" t="s">
        <v>934</v>
      </c>
      <c r="G270" s="239" t="s">
        <v>316</v>
      </c>
      <c r="H270" s="240">
        <v>27</v>
      </c>
      <c r="I270" s="241"/>
      <c r="J270" s="242">
        <f>ROUND(I270*H270,2)</f>
        <v>0</v>
      </c>
      <c r="K270" s="238" t="s">
        <v>19</v>
      </c>
      <c r="L270" s="243"/>
      <c r="M270" s="244" t="s">
        <v>19</v>
      </c>
      <c r="N270" s="245" t="s">
        <v>45</v>
      </c>
      <c r="O270" s="66"/>
      <c r="P270" s="184">
        <f>O270*H270</f>
        <v>0</v>
      </c>
      <c r="Q270" s="184">
        <v>1.04</v>
      </c>
      <c r="R270" s="184">
        <f>Q270*H270</f>
        <v>28.080000000000002</v>
      </c>
      <c r="S270" s="184">
        <v>0</v>
      </c>
      <c r="T270" s="185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86" t="s">
        <v>198</v>
      </c>
      <c r="AT270" s="186" t="s">
        <v>280</v>
      </c>
      <c r="AU270" s="186" t="s">
        <v>84</v>
      </c>
      <c r="AY270" s="19" t="s">
        <v>132</v>
      </c>
      <c r="BE270" s="187">
        <f>IF(N270="základní",J270,0)</f>
        <v>0</v>
      </c>
      <c r="BF270" s="187">
        <f>IF(N270="snížená",J270,0)</f>
        <v>0</v>
      </c>
      <c r="BG270" s="187">
        <f>IF(N270="zákl. přenesená",J270,0)</f>
        <v>0</v>
      </c>
      <c r="BH270" s="187">
        <f>IF(N270="sníž. přenesená",J270,0)</f>
        <v>0</v>
      </c>
      <c r="BI270" s="187">
        <f>IF(N270="nulová",J270,0)</f>
        <v>0</v>
      </c>
      <c r="BJ270" s="19" t="s">
        <v>82</v>
      </c>
      <c r="BK270" s="187">
        <f>ROUND(I270*H270,2)</f>
        <v>0</v>
      </c>
      <c r="BL270" s="19" t="s">
        <v>139</v>
      </c>
      <c r="BM270" s="186" t="s">
        <v>935</v>
      </c>
    </row>
    <row r="271" spans="1:65" s="2" customFormat="1" ht="19.5">
      <c r="A271" s="36"/>
      <c r="B271" s="37"/>
      <c r="C271" s="38"/>
      <c r="D271" s="188" t="s">
        <v>141</v>
      </c>
      <c r="E271" s="38"/>
      <c r="F271" s="189" t="s">
        <v>934</v>
      </c>
      <c r="G271" s="38"/>
      <c r="H271" s="38"/>
      <c r="I271" s="190"/>
      <c r="J271" s="38"/>
      <c r="K271" s="38"/>
      <c r="L271" s="41"/>
      <c r="M271" s="191"/>
      <c r="N271" s="192"/>
      <c r="O271" s="66"/>
      <c r="P271" s="66"/>
      <c r="Q271" s="66"/>
      <c r="R271" s="66"/>
      <c r="S271" s="66"/>
      <c r="T271" s="67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19" t="s">
        <v>141</v>
      </c>
      <c r="AU271" s="19" t="s">
        <v>84</v>
      </c>
    </row>
    <row r="272" spans="1:65" s="2" customFormat="1" ht="24.2" customHeight="1">
      <c r="A272" s="36"/>
      <c r="B272" s="37"/>
      <c r="C272" s="175" t="s">
        <v>325</v>
      </c>
      <c r="D272" s="175" t="s">
        <v>134</v>
      </c>
      <c r="E272" s="176" t="s">
        <v>936</v>
      </c>
      <c r="F272" s="177" t="s">
        <v>937</v>
      </c>
      <c r="G272" s="178" t="s">
        <v>316</v>
      </c>
      <c r="H272" s="179">
        <v>2</v>
      </c>
      <c r="I272" s="180"/>
      <c r="J272" s="181">
        <f>ROUND(I272*H272,2)</f>
        <v>0</v>
      </c>
      <c r="K272" s="177" t="s">
        <v>19</v>
      </c>
      <c r="L272" s="41"/>
      <c r="M272" s="182" t="s">
        <v>19</v>
      </c>
      <c r="N272" s="183" t="s">
        <v>45</v>
      </c>
      <c r="O272" s="66"/>
      <c r="P272" s="184">
        <f>O272*H272</f>
        <v>0</v>
      </c>
      <c r="Q272" s="184">
        <v>0</v>
      </c>
      <c r="R272" s="184">
        <f>Q272*H272</f>
        <v>0</v>
      </c>
      <c r="S272" s="184">
        <v>0</v>
      </c>
      <c r="T272" s="185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6" t="s">
        <v>139</v>
      </c>
      <c r="AT272" s="186" t="s">
        <v>134</v>
      </c>
      <c r="AU272" s="186" t="s">
        <v>84</v>
      </c>
      <c r="AY272" s="19" t="s">
        <v>132</v>
      </c>
      <c r="BE272" s="187">
        <f>IF(N272="základní",J272,0)</f>
        <v>0</v>
      </c>
      <c r="BF272" s="187">
        <f>IF(N272="snížená",J272,0)</f>
        <v>0</v>
      </c>
      <c r="BG272" s="187">
        <f>IF(N272="zákl. přenesená",J272,0)</f>
        <v>0</v>
      </c>
      <c r="BH272" s="187">
        <f>IF(N272="sníž. přenesená",J272,0)</f>
        <v>0</v>
      </c>
      <c r="BI272" s="187">
        <f>IF(N272="nulová",J272,0)</f>
        <v>0</v>
      </c>
      <c r="BJ272" s="19" t="s">
        <v>82</v>
      </c>
      <c r="BK272" s="187">
        <f>ROUND(I272*H272,2)</f>
        <v>0</v>
      </c>
      <c r="BL272" s="19" t="s">
        <v>139</v>
      </c>
      <c r="BM272" s="186" t="s">
        <v>938</v>
      </c>
    </row>
    <row r="273" spans="1:65" s="2" customFormat="1" ht="11.25">
      <c r="A273" s="36"/>
      <c r="B273" s="37"/>
      <c r="C273" s="38"/>
      <c r="D273" s="188" t="s">
        <v>141</v>
      </c>
      <c r="E273" s="38"/>
      <c r="F273" s="189" t="s">
        <v>937</v>
      </c>
      <c r="G273" s="38"/>
      <c r="H273" s="38"/>
      <c r="I273" s="190"/>
      <c r="J273" s="38"/>
      <c r="K273" s="38"/>
      <c r="L273" s="41"/>
      <c r="M273" s="191"/>
      <c r="N273" s="192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9" t="s">
        <v>141</v>
      </c>
      <c r="AU273" s="19" t="s">
        <v>84</v>
      </c>
    </row>
    <row r="274" spans="1:65" s="2" customFormat="1" ht="37.9" customHeight="1">
      <c r="A274" s="36"/>
      <c r="B274" s="37"/>
      <c r="C274" s="236" t="s">
        <v>331</v>
      </c>
      <c r="D274" s="236" t="s">
        <v>280</v>
      </c>
      <c r="E274" s="237" t="s">
        <v>939</v>
      </c>
      <c r="F274" s="238" t="s">
        <v>940</v>
      </c>
      <c r="G274" s="239" t="s">
        <v>316</v>
      </c>
      <c r="H274" s="240">
        <v>2</v>
      </c>
      <c r="I274" s="241"/>
      <c r="J274" s="242">
        <f>ROUND(I274*H274,2)</f>
        <v>0</v>
      </c>
      <c r="K274" s="238" t="s">
        <v>19</v>
      </c>
      <c r="L274" s="243"/>
      <c r="M274" s="244" t="s">
        <v>19</v>
      </c>
      <c r="N274" s="245" t="s">
        <v>45</v>
      </c>
      <c r="O274" s="66"/>
      <c r="P274" s="184">
        <f>O274*H274</f>
        <v>0</v>
      </c>
      <c r="Q274" s="184">
        <v>2.9999999999999997E-4</v>
      </c>
      <c r="R274" s="184">
        <f>Q274*H274</f>
        <v>5.9999999999999995E-4</v>
      </c>
      <c r="S274" s="184">
        <v>0</v>
      </c>
      <c r="T274" s="185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6" t="s">
        <v>198</v>
      </c>
      <c r="AT274" s="186" t="s">
        <v>280</v>
      </c>
      <c r="AU274" s="186" t="s">
        <v>84</v>
      </c>
      <c r="AY274" s="19" t="s">
        <v>132</v>
      </c>
      <c r="BE274" s="187">
        <f>IF(N274="základní",J274,0)</f>
        <v>0</v>
      </c>
      <c r="BF274" s="187">
        <f>IF(N274="snížená",J274,0)</f>
        <v>0</v>
      </c>
      <c r="BG274" s="187">
        <f>IF(N274="zákl. přenesená",J274,0)</f>
        <v>0</v>
      </c>
      <c r="BH274" s="187">
        <f>IF(N274="sníž. přenesená",J274,0)</f>
        <v>0</v>
      </c>
      <c r="BI274" s="187">
        <f>IF(N274="nulová",J274,0)</f>
        <v>0</v>
      </c>
      <c r="BJ274" s="19" t="s">
        <v>82</v>
      </c>
      <c r="BK274" s="187">
        <f>ROUND(I274*H274,2)</f>
        <v>0</v>
      </c>
      <c r="BL274" s="19" t="s">
        <v>139</v>
      </c>
      <c r="BM274" s="186" t="s">
        <v>941</v>
      </c>
    </row>
    <row r="275" spans="1:65" s="2" customFormat="1" ht="19.5">
      <c r="A275" s="36"/>
      <c r="B275" s="37"/>
      <c r="C275" s="38"/>
      <c r="D275" s="188" t="s">
        <v>141</v>
      </c>
      <c r="E275" s="38"/>
      <c r="F275" s="189" t="s">
        <v>940</v>
      </c>
      <c r="G275" s="38"/>
      <c r="H275" s="38"/>
      <c r="I275" s="190"/>
      <c r="J275" s="38"/>
      <c r="K275" s="38"/>
      <c r="L275" s="41"/>
      <c r="M275" s="191"/>
      <c r="N275" s="192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9" t="s">
        <v>141</v>
      </c>
      <c r="AU275" s="19" t="s">
        <v>84</v>
      </c>
    </row>
    <row r="276" spans="1:65" s="2" customFormat="1" ht="24.2" customHeight="1">
      <c r="A276" s="36"/>
      <c r="B276" s="37"/>
      <c r="C276" s="175" t="s">
        <v>335</v>
      </c>
      <c r="D276" s="175" t="s">
        <v>134</v>
      </c>
      <c r="E276" s="176" t="s">
        <v>942</v>
      </c>
      <c r="F276" s="177" t="s">
        <v>943</v>
      </c>
      <c r="G276" s="178" t="s">
        <v>316</v>
      </c>
      <c r="H276" s="179">
        <v>1</v>
      </c>
      <c r="I276" s="180"/>
      <c r="J276" s="181">
        <f>ROUND(I276*H276,2)</f>
        <v>0</v>
      </c>
      <c r="K276" s="177" t="s">
        <v>19</v>
      </c>
      <c r="L276" s="41"/>
      <c r="M276" s="182" t="s">
        <v>19</v>
      </c>
      <c r="N276" s="183" t="s">
        <v>45</v>
      </c>
      <c r="O276" s="66"/>
      <c r="P276" s="184">
        <f>O276*H276</f>
        <v>0</v>
      </c>
      <c r="Q276" s="184">
        <v>0</v>
      </c>
      <c r="R276" s="184">
        <f>Q276*H276</f>
        <v>0</v>
      </c>
      <c r="S276" s="184">
        <v>0</v>
      </c>
      <c r="T276" s="185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6" t="s">
        <v>139</v>
      </c>
      <c r="AT276" s="186" t="s">
        <v>134</v>
      </c>
      <c r="AU276" s="186" t="s">
        <v>84</v>
      </c>
      <c r="AY276" s="19" t="s">
        <v>132</v>
      </c>
      <c r="BE276" s="187">
        <f>IF(N276="základní",J276,0)</f>
        <v>0</v>
      </c>
      <c r="BF276" s="187">
        <f>IF(N276="snížená",J276,0)</f>
        <v>0</v>
      </c>
      <c r="BG276" s="187">
        <f>IF(N276="zákl. přenesená",J276,0)</f>
        <v>0</v>
      </c>
      <c r="BH276" s="187">
        <f>IF(N276="sníž. přenesená",J276,0)</f>
        <v>0</v>
      </c>
      <c r="BI276" s="187">
        <f>IF(N276="nulová",J276,0)</f>
        <v>0</v>
      </c>
      <c r="BJ276" s="19" t="s">
        <v>82</v>
      </c>
      <c r="BK276" s="187">
        <f>ROUND(I276*H276,2)</f>
        <v>0</v>
      </c>
      <c r="BL276" s="19" t="s">
        <v>139</v>
      </c>
      <c r="BM276" s="186" t="s">
        <v>944</v>
      </c>
    </row>
    <row r="277" spans="1:65" s="2" customFormat="1" ht="11.25">
      <c r="A277" s="36"/>
      <c r="B277" s="37"/>
      <c r="C277" s="38"/>
      <c r="D277" s="188" t="s">
        <v>141</v>
      </c>
      <c r="E277" s="38"/>
      <c r="F277" s="189" t="s">
        <v>943</v>
      </c>
      <c r="G277" s="38"/>
      <c r="H277" s="38"/>
      <c r="I277" s="190"/>
      <c r="J277" s="38"/>
      <c r="K277" s="38"/>
      <c r="L277" s="41"/>
      <c r="M277" s="191"/>
      <c r="N277" s="192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141</v>
      </c>
      <c r="AU277" s="19" t="s">
        <v>84</v>
      </c>
    </row>
    <row r="278" spans="1:65" s="13" customFormat="1" ht="11.25">
      <c r="B278" s="193"/>
      <c r="C278" s="194"/>
      <c r="D278" s="188" t="s">
        <v>142</v>
      </c>
      <c r="E278" s="195" t="s">
        <v>19</v>
      </c>
      <c r="F278" s="196" t="s">
        <v>945</v>
      </c>
      <c r="G278" s="194"/>
      <c r="H278" s="195" t="s">
        <v>19</v>
      </c>
      <c r="I278" s="197"/>
      <c r="J278" s="194"/>
      <c r="K278" s="194"/>
      <c r="L278" s="198"/>
      <c r="M278" s="199"/>
      <c r="N278" s="200"/>
      <c r="O278" s="200"/>
      <c r="P278" s="200"/>
      <c r="Q278" s="200"/>
      <c r="R278" s="200"/>
      <c r="S278" s="200"/>
      <c r="T278" s="201"/>
      <c r="AT278" s="202" t="s">
        <v>142</v>
      </c>
      <c r="AU278" s="202" t="s">
        <v>84</v>
      </c>
      <c r="AV278" s="13" t="s">
        <v>82</v>
      </c>
      <c r="AW278" s="13" t="s">
        <v>35</v>
      </c>
      <c r="AX278" s="13" t="s">
        <v>74</v>
      </c>
      <c r="AY278" s="202" t="s">
        <v>132</v>
      </c>
    </row>
    <row r="279" spans="1:65" s="14" customFormat="1" ht="11.25">
      <c r="B279" s="203"/>
      <c r="C279" s="204"/>
      <c r="D279" s="188" t="s">
        <v>142</v>
      </c>
      <c r="E279" s="205" t="s">
        <v>19</v>
      </c>
      <c r="F279" s="206" t="s">
        <v>82</v>
      </c>
      <c r="G279" s="204"/>
      <c r="H279" s="207">
        <v>1</v>
      </c>
      <c r="I279" s="208"/>
      <c r="J279" s="204"/>
      <c r="K279" s="204"/>
      <c r="L279" s="209"/>
      <c r="M279" s="210"/>
      <c r="N279" s="211"/>
      <c r="O279" s="211"/>
      <c r="P279" s="211"/>
      <c r="Q279" s="211"/>
      <c r="R279" s="211"/>
      <c r="S279" s="211"/>
      <c r="T279" s="212"/>
      <c r="AT279" s="213" t="s">
        <v>142</v>
      </c>
      <c r="AU279" s="213" t="s">
        <v>84</v>
      </c>
      <c r="AV279" s="14" t="s">
        <v>84</v>
      </c>
      <c r="AW279" s="14" t="s">
        <v>35</v>
      </c>
      <c r="AX279" s="14" t="s">
        <v>74</v>
      </c>
      <c r="AY279" s="213" t="s">
        <v>132</v>
      </c>
    </row>
    <row r="280" spans="1:65" s="15" customFormat="1" ht="11.25">
      <c r="B280" s="214"/>
      <c r="C280" s="215"/>
      <c r="D280" s="188" t="s">
        <v>142</v>
      </c>
      <c r="E280" s="216" t="s">
        <v>19</v>
      </c>
      <c r="F280" s="217" t="s">
        <v>147</v>
      </c>
      <c r="G280" s="215"/>
      <c r="H280" s="218">
        <v>1</v>
      </c>
      <c r="I280" s="219"/>
      <c r="J280" s="215"/>
      <c r="K280" s="215"/>
      <c r="L280" s="220"/>
      <c r="M280" s="221"/>
      <c r="N280" s="222"/>
      <c r="O280" s="222"/>
      <c r="P280" s="222"/>
      <c r="Q280" s="222"/>
      <c r="R280" s="222"/>
      <c r="S280" s="222"/>
      <c r="T280" s="223"/>
      <c r="AT280" s="224" t="s">
        <v>142</v>
      </c>
      <c r="AU280" s="224" t="s">
        <v>84</v>
      </c>
      <c r="AV280" s="15" t="s">
        <v>139</v>
      </c>
      <c r="AW280" s="15" t="s">
        <v>35</v>
      </c>
      <c r="AX280" s="15" t="s">
        <v>82</v>
      </c>
      <c r="AY280" s="224" t="s">
        <v>132</v>
      </c>
    </row>
    <row r="281" spans="1:65" s="2" customFormat="1" ht="37.9" customHeight="1">
      <c r="A281" s="36"/>
      <c r="B281" s="37"/>
      <c r="C281" s="236" t="s">
        <v>339</v>
      </c>
      <c r="D281" s="236" t="s">
        <v>280</v>
      </c>
      <c r="E281" s="237" t="s">
        <v>946</v>
      </c>
      <c r="F281" s="238" t="s">
        <v>947</v>
      </c>
      <c r="G281" s="239" t="s">
        <v>316</v>
      </c>
      <c r="H281" s="240">
        <v>1</v>
      </c>
      <c r="I281" s="241"/>
      <c r="J281" s="242">
        <f>ROUND(I281*H281,2)</f>
        <v>0</v>
      </c>
      <c r="K281" s="238" t="s">
        <v>19</v>
      </c>
      <c r="L281" s="243"/>
      <c r="M281" s="244" t="s">
        <v>19</v>
      </c>
      <c r="N281" s="245" t="s">
        <v>45</v>
      </c>
      <c r="O281" s="66"/>
      <c r="P281" s="184">
        <f>O281*H281</f>
        <v>0</v>
      </c>
      <c r="Q281" s="184">
        <v>2.9999999999999997E-4</v>
      </c>
      <c r="R281" s="184">
        <f>Q281*H281</f>
        <v>2.9999999999999997E-4</v>
      </c>
      <c r="S281" s="184">
        <v>0</v>
      </c>
      <c r="T281" s="185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86" t="s">
        <v>198</v>
      </c>
      <c r="AT281" s="186" t="s">
        <v>280</v>
      </c>
      <c r="AU281" s="186" t="s">
        <v>84</v>
      </c>
      <c r="AY281" s="19" t="s">
        <v>132</v>
      </c>
      <c r="BE281" s="187">
        <f>IF(N281="základní",J281,0)</f>
        <v>0</v>
      </c>
      <c r="BF281" s="187">
        <f>IF(N281="snížená",J281,0)</f>
        <v>0</v>
      </c>
      <c r="BG281" s="187">
        <f>IF(N281="zákl. přenesená",J281,0)</f>
        <v>0</v>
      </c>
      <c r="BH281" s="187">
        <f>IF(N281="sníž. přenesená",J281,0)</f>
        <v>0</v>
      </c>
      <c r="BI281" s="187">
        <f>IF(N281="nulová",J281,0)</f>
        <v>0</v>
      </c>
      <c r="BJ281" s="19" t="s">
        <v>82</v>
      </c>
      <c r="BK281" s="187">
        <f>ROUND(I281*H281,2)</f>
        <v>0</v>
      </c>
      <c r="BL281" s="19" t="s">
        <v>139</v>
      </c>
      <c r="BM281" s="186" t="s">
        <v>948</v>
      </c>
    </row>
    <row r="282" spans="1:65" s="2" customFormat="1" ht="19.5">
      <c r="A282" s="36"/>
      <c r="B282" s="37"/>
      <c r="C282" s="38"/>
      <c r="D282" s="188" t="s">
        <v>141</v>
      </c>
      <c r="E282" s="38"/>
      <c r="F282" s="189" t="s">
        <v>947</v>
      </c>
      <c r="G282" s="38"/>
      <c r="H282" s="38"/>
      <c r="I282" s="190"/>
      <c r="J282" s="38"/>
      <c r="K282" s="38"/>
      <c r="L282" s="41"/>
      <c r="M282" s="191"/>
      <c r="N282" s="192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9" t="s">
        <v>141</v>
      </c>
      <c r="AU282" s="19" t="s">
        <v>84</v>
      </c>
    </row>
    <row r="283" spans="1:65" s="2" customFormat="1" ht="37.9" customHeight="1">
      <c r="A283" s="36"/>
      <c r="B283" s="37"/>
      <c r="C283" s="175" t="s">
        <v>344</v>
      </c>
      <c r="D283" s="175" t="s">
        <v>134</v>
      </c>
      <c r="E283" s="176" t="s">
        <v>414</v>
      </c>
      <c r="F283" s="177" t="s">
        <v>415</v>
      </c>
      <c r="G283" s="178" t="s">
        <v>176</v>
      </c>
      <c r="H283" s="179">
        <v>3</v>
      </c>
      <c r="I283" s="180"/>
      <c r="J283" s="181">
        <f>ROUND(I283*H283,2)</f>
        <v>0</v>
      </c>
      <c r="K283" s="177" t="s">
        <v>138</v>
      </c>
      <c r="L283" s="41"/>
      <c r="M283" s="182" t="s">
        <v>19</v>
      </c>
      <c r="N283" s="183" t="s">
        <v>45</v>
      </c>
      <c r="O283" s="66"/>
      <c r="P283" s="184">
        <f>O283*H283</f>
        <v>0</v>
      </c>
      <c r="Q283" s="184">
        <v>1.1E-5</v>
      </c>
      <c r="R283" s="184">
        <f>Q283*H283</f>
        <v>3.3000000000000003E-5</v>
      </c>
      <c r="S283" s="184">
        <v>0</v>
      </c>
      <c r="T283" s="185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6" t="s">
        <v>139</v>
      </c>
      <c r="AT283" s="186" t="s">
        <v>134</v>
      </c>
      <c r="AU283" s="186" t="s">
        <v>84</v>
      </c>
      <c r="AY283" s="19" t="s">
        <v>132</v>
      </c>
      <c r="BE283" s="187">
        <f>IF(N283="základní",J283,0)</f>
        <v>0</v>
      </c>
      <c r="BF283" s="187">
        <f>IF(N283="snížená",J283,0)</f>
        <v>0</v>
      </c>
      <c r="BG283" s="187">
        <f>IF(N283="zákl. přenesená",J283,0)</f>
        <v>0</v>
      </c>
      <c r="BH283" s="187">
        <f>IF(N283="sníž. přenesená",J283,0)</f>
        <v>0</v>
      </c>
      <c r="BI283" s="187">
        <f>IF(N283="nulová",J283,0)</f>
        <v>0</v>
      </c>
      <c r="BJ283" s="19" t="s">
        <v>82</v>
      </c>
      <c r="BK283" s="187">
        <f>ROUND(I283*H283,2)</f>
        <v>0</v>
      </c>
      <c r="BL283" s="19" t="s">
        <v>139</v>
      </c>
      <c r="BM283" s="186" t="s">
        <v>949</v>
      </c>
    </row>
    <row r="284" spans="1:65" s="2" customFormat="1" ht="29.25">
      <c r="A284" s="36"/>
      <c r="B284" s="37"/>
      <c r="C284" s="38"/>
      <c r="D284" s="188" t="s">
        <v>141</v>
      </c>
      <c r="E284" s="38"/>
      <c r="F284" s="189" t="s">
        <v>415</v>
      </c>
      <c r="G284" s="38"/>
      <c r="H284" s="38"/>
      <c r="I284" s="190"/>
      <c r="J284" s="38"/>
      <c r="K284" s="38"/>
      <c r="L284" s="41"/>
      <c r="M284" s="191"/>
      <c r="N284" s="192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9" t="s">
        <v>141</v>
      </c>
      <c r="AU284" s="19" t="s">
        <v>84</v>
      </c>
    </row>
    <row r="285" spans="1:65" s="14" customFormat="1" ht="11.25">
      <c r="B285" s="203"/>
      <c r="C285" s="204"/>
      <c r="D285" s="188" t="s">
        <v>142</v>
      </c>
      <c r="E285" s="205" t="s">
        <v>19</v>
      </c>
      <c r="F285" s="206" t="s">
        <v>950</v>
      </c>
      <c r="G285" s="204"/>
      <c r="H285" s="207">
        <v>3</v>
      </c>
      <c r="I285" s="208"/>
      <c r="J285" s="204"/>
      <c r="K285" s="204"/>
      <c r="L285" s="209"/>
      <c r="M285" s="210"/>
      <c r="N285" s="211"/>
      <c r="O285" s="211"/>
      <c r="P285" s="211"/>
      <c r="Q285" s="211"/>
      <c r="R285" s="211"/>
      <c r="S285" s="211"/>
      <c r="T285" s="212"/>
      <c r="AT285" s="213" t="s">
        <v>142</v>
      </c>
      <c r="AU285" s="213" t="s">
        <v>84</v>
      </c>
      <c r="AV285" s="14" t="s">
        <v>84</v>
      </c>
      <c r="AW285" s="14" t="s">
        <v>35</v>
      </c>
      <c r="AX285" s="14" t="s">
        <v>74</v>
      </c>
      <c r="AY285" s="213" t="s">
        <v>132</v>
      </c>
    </row>
    <row r="286" spans="1:65" s="15" customFormat="1" ht="11.25">
      <c r="B286" s="214"/>
      <c r="C286" s="215"/>
      <c r="D286" s="188" t="s">
        <v>142</v>
      </c>
      <c r="E286" s="216" t="s">
        <v>19</v>
      </c>
      <c r="F286" s="217" t="s">
        <v>147</v>
      </c>
      <c r="G286" s="215"/>
      <c r="H286" s="218">
        <v>3</v>
      </c>
      <c r="I286" s="219"/>
      <c r="J286" s="215"/>
      <c r="K286" s="215"/>
      <c r="L286" s="220"/>
      <c r="M286" s="221"/>
      <c r="N286" s="222"/>
      <c r="O286" s="222"/>
      <c r="P286" s="222"/>
      <c r="Q286" s="222"/>
      <c r="R286" s="222"/>
      <c r="S286" s="222"/>
      <c r="T286" s="223"/>
      <c r="AT286" s="224" t="s">
        <v>142</v>
      </c>
      <c r="AU286" s="224" t="s">
        <v>84</v>
      </c>
      <c r="AV286" s="15" t="s">
        <v>139</v>
      </c>
      <c r="AW286" s="15" t="s">
        <v>35</v>
      </c>
      <c r="AX286" s="15" t="s">
        <v>82</v>
      </c>
      <c r="AY286" s="224" t="s">
        <v>132</v>
      </c>
    </row>
    <row r="287" spans="1:65" s="2" customFormat="1" ht="16.5" customHeight="1">
      <c r="A287" s="36"/>
      <c r="B287" s="37"/>
      <c r="C287" s="236" t="s">
        <v>350</v>
      </c>
      <c r="D287" s="236" t="s">
        <v>280</v>
      </c>
      <c r="E287" s="237" t="s">
        <v>951</v>
      </c>
      <c r="F287" s="238" t="s">
        <v>952</v>
      </c>
      <c r="G287" s="239" t="s">
        <v>316</v>
      </c>
      <c r="H287" s="240">
        <v>2.0299999999999998</v>
      </c>
      <c r="I287" s="241"/>
      <c r="J287" s="242">
        <f>ROUND(I287*H287,2)</f>
        <v>0</v>
      </c>
      <c r="K287" s="238" t="s">
        <v>19</v>
      </c>
      <c r="L287" s="243"/>
      <c r="M287" s="244" t="s">
        <v>19</v>
      </c>
      <c r="N287" s="245" t="s">
        <v>45</v>
      </c>
      <c r="O287" s="66"/>
      <c r="P287" s="184">
        <f>O287*H287</f>
        <v>0</v>
      </c>
      <c r="Q287" s="184">
        <v>1.6000000000000001E-3</v>
      </c>
      <c r="R287" s="184">
        <f>Q287*H287</f>
        <v>3.248E-3</v>
      </c>
      <c r="S287" s="184">
        <v>0</v>
      </c>
      <c r="T287" s="185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6" t="s">
        <v>198</v>
      </c>
      <c r="AT287" s="186" t="s">
        <v>280</v>
      </c>
      <c r="AU287" s="186" t="s">
        <v>84</v>
      </c>
      <c r="AY287" s="19" t="s">
        <v>132</v>
      </c>
      <c r="BE287" s="187">
        <f>IF(N287="základní",J287,0)</f>
        <v>0</v>
      </c>
      <c r="BF287" s="187">
        <f>IF(N287="snížená",J287,0)</f>
        <v>0</v>
      </c>
      <c r="BG287" s="187">
        <f>IF(N287="zákl. přenesená",J287,0)</f>
        <v>0</v>
      </c>
      <c r="BH287" s="187">
        <f>IF(N287="sníž. přenesená",J287,0)</f>
        <v>0</v>
      </c>
      <c r="BI287" s="187">
        <f>IF(N287="nulová",J287,0)</f>
        <v>0</v>
      </c>
      <c r="BJ287" s="19" t="s">
        <v>82</v>
      </c>
      <c r="BK287" s="187">
        <f>ROUND(I287*H287,2)</f>
        <v>0</v>
      </c>
      <c r="BL287" s="19" t="s">
        <v>139</v>
      </c>
      <c r="BM287" s="186" t="s">
        <v>953</v>
      </c>
    </row>
    <row r="288" spans="1:65" s="2" customFormat="1" ht="11.25">
      <c r="A288" s="36"/>
      <c r="B288" s="37"/>
      <c r="C288" s="38"/>
      <c r="D288" s="188" t="s">
        <v>141</v>
      </c>
      <c r="E288" s="38"/>
      <c r="F288" s="189" t="s">
        <v>952</v>
      </c>
      <c r="G288" s="38"/>
      <c r="H288" s="38"/>
      <c r="I288" s="190"/>
      <c r="J288" s="38"/>
      <c r="K288" s="38"/>
      <c r="L288" s="41"/>
      <c r="M288" s="191"/>
      <c r="N288" s="192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9" t="s">
        <v>141</v>
      </c>
      <c r="AU288" s="19" t="s">
        <v>84</v>
      </c>
    </row>
    <row r="289" spans="1:65" s="2" customFormat="1" ht="16.5" customHeight="1">
      <c r="A289" s="36"/>
      <c r="B289" s="37"/>
      <c r="C289" s="236" t="s">
        <v>361</v>
      </c>
      <c r="D289" s="236" t="s">
        <v>280</v>
      </c>
      <c r="E289" s="237" t="s">
        <v>954</v>
      </c>
      <c r="F289" s="238" t="s">
        <v>420</v>
      </c>
      <c r="G289" s="239" t="s">
        <v>316</v>
      </c>
      <c r="H289" s="240">
        <v>2.0299999999999998</v>
      </c>
      <c r="I289" s="241"/>
      <c r="J289" s="242">
        <f>ROUND(I289*H289,2)</f>
        <v>0</v>
      </c>
      <c r="K289" s="238" t="s">
        <v>19</v>
      </c>
      <c r="L289" s="243"/>
      <c r="M289" s="244" t="s">
        <v>19</v>
      </c>
      <c r="N289" s="245" t="s">
        <v>45</v>
      </c>
      <c r="O289" s="66"/>
      <c r="P289" s="184">
        <f>O289*H289</f>
        <v>0</v>
      </c>
      <c r="Q289" s="184">
        <v>2.9399999999999999E-3</v>
      </c>
      <c r="R289" s="184">
        <f>Q289*H289</f>
        <v>5.968199999999999E-3</v>
      </c>
      <c r="S289" s="184">
        <v>0</v>
      </c>
      <c r="T289" s="185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86" t="s">
        <v>198</v>
      </c>
      <c r="AT289" s="186" t="s">
        <v>280</v>
      </c>
      <c r="AU289" s="186" t="s">
        <v>84</v>
      </c>
      <c r="AY289" s="19" t="s">
        <v>132</v>
      </c>
      <c r="BE289" s="187">
        <f>IF(N289="základní",J289,0)</f>
        <v>0</v>
      </c>
      <c r="BF289" s="187">
        <f>IF(N289="snížená",J289,0)</f>
        <v>0</v>
      </c>
      <c r="BG289" s="187">
        <f>IF(N289="zákl. přenesená",J289,0)</f>
        <v>0</v>
      </c>
      <c r="BH289" s="187">
        <f>IF(N289="sníž. přenesená",J289,0)</f>
        <v>0</v>
      </c>
      <c r="BI289" s="187">
        <f>IF(N289="nulová",J289,0)</f>
        <v>0</v>
      </c>
      <c r="BJ289" s="19" t="s">
        <v>82</v>
      </c>
      <c r="BK289" s="187">
        <f>ROUND(I289*H289,2)</f>
        <v>0</v>
      </c>
      <c r="BL289" s="19" t="s">
        <v>139</v>
      </c>
      <c r="BM289" s="186" t="s">
        <v>955</v>
      </c>
    </row>
    <row r="290" spans="1:65" s="2" customFormat="1" ht="11.25">
      <c r="A290" s="36"/>
      <c r="B290" s="37"/>
      <c r="C290" s="38"/>
      <c r="D290" s="188" t="s">
        <v>141</v>
      </c>
      <c r="E290" s="38"/>
      <c r="F290" s="189" t="s">
        <v>420</v>
      </c>
      <c r="G290" s="38"/>
      <c r="H290" s="38"/>
      <c r="I290" s="190"/>
      <c r="J290" s="38"/>
      <c r="K290" s="38"/>
      <c r="L290" s="41"/>
      <c r="M290" s="191"/>
      <c r="N290" s="192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9" t="s">
        <v>141</v>
      </c>
      <c r="AU290" s="19" t="s">
        <v>84</v>
      </c>
    </row>
    <row r="291" spans="1:65" s="2" customFormat="1" ht="37.9" customHeight="1">
      <c r="A291" s="36"/>
      <c r="B291" s="37"/>
      <c r="C291" s="175" t="s">
        <v>366</v>
      </c>
      <c r="D291" s="175" t="s">
        <v>134</v>
      </c>
      <c r="E291" s="176" t="s">
        <v>956</v>
      </c>
      <c r="F291" s="177" t="s">
        <v>957</v>
      </c>
      <c r="G291" s="178" t="s">
        <v>176</v>
      </c>
      <c r="H291" s="179">
        <v>12.7</v>
      </c>
      <c r="I291" s="180"/>
      <c r="J291" s="181">
        <f>ROUND(I291*H291,2)</f>
        <v>0</v>
      </c>
      <c r="K291" s="177" t="s">
        <v>138</v>
      </c>
      <c r="L291" s="41"/>
      <c r="M291" s="182" t="s">
        <v>19</v>
      </c>
      <c r="N291" s="183" t="s">
        <v>45</v>
      </c>
      <c r="O291" s="66"/>
      <c r="P291" s="184">
        <f>O291*H291</f>
        <v>0</v>
      </c>
      <c r="Q291" s="184">
        <v>1.2999999999999999E-5</v>
      </c>
      <c r="R291" s="184">
        <f>Q291*H291</f>
        <v>1.6509999999999997E-4</v>
      </c>
      <c r="S291" s="184">
        <v>0</v>
      </c>
      <c r="T291" s="185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6" t="s">
        <v>139</v>
      </c>
      <c r="AT291" s="186" t="s">
        <v>134</v>
      </c>
      <c r="AU291" s="186" t="s">
        <v>84</v>
      </c>
      <c r="AY291" s="19" t="s">
        <v>132</v>
      </c>
      <c r="BE291" s="187">
        <f>IF(N291="základní",J291,0)</f>
        <v>0</v>
      </c>
      <c r="BF291" s="187">
        <f>IF(N291="snížená",J291,0)</f>
        <v>0</v>
      </c>
      <c r="BG291" s="187">
        <f>IF(N291="zákl. přenesená",J291,0)</f>
        <v>0</v>
      </c>
      <c r="BH291" s="187">
        <f>IF(N291="sníž. přenesená",J291,0)</f>
        <v>0</v>
      </c>
      <c r="BI291" s="187">
        <f>IF(N291="nulová",J291,0)</f>
        <v>0</v>
      </c>
      <c r="BJ291" s="19" t="s">
        <v>82</v>
      </c>
      <c r="BK291" s="187">
        <f>ROUND(I291*H291,2)</f>
        <v>0</v>
      </c>
      <c r="BL291" s="19" t="s">
        <v>139</v>
      </c>
      <c r="BM291" s="186" t="s">
        <v>958</v>
      </c>
    </row>
    <row r="292" spans="1:65" s="2" customFormat="1" ht="29.25">
      <c r="A292" s="36"/>
      <c r="B292" s="37"/>
      <c r="C292" s="38"/>
      <c r="D292" s="188" t="s">
        <v>141</v>
      </c>
      <c r="E292" s="38"/>
      <c r="F292" s="189" t="s">
        <v>957</v>
      </c>
      <c r="G292" s="38"/>
      <c r="H292" s="38"/>
      <c r="I292" s="190"/>
      <c r="J292" s="38"/>
      <c r="K292" s="38"/>
      <c r="L292" s="41"/>
      <c r="M292" s="191"/>
      <c r="N292" s="192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9" t="s">
        <v>141</v>
      </c>
      <c r="AU292" s="19" t="s">
        <v>84</v>
      </c>
    </row>
    <row r="293" spans="1:65" s="14" customFormat="1" ht="11.25">
      <c r="B293" s="203"/>
      <c r="C293" s="204"/>
      <c r="D293" s="188" t="s">
        <v>142</v>
      </c>
      <c r="E293" s="205" t="s">
        <v>19</v>
      </c>
      <c r="F293" s="206" t="s">
        <v>959</v>
      </c>
      <c r="G293" s="204"/>
      <c r="H293" s="207">
        <v>12.7</v>
      </c>
      <c r="I293" s="208"/>
      <c r="J293" s="204"/>
      <c r="K293" s="204"/>
      <c r="L293" s="209"/>
      <c r="M293" s="210"/>
      <c r="N293" s="211"/>
      <c r="O293" s="211"/>
      <c r="P293" s="211"/>
      <c r="Q293" s="211"/>
      <c r="R293" s="211"/>
      <c r="S293" s="211"/>
      <c r="T293" s="212"/>
      <c r="AT293" s="213" t="s">
        <v>142</v>
      </c>
      <c r="AU293" s="213" t="s">
        <v>84</v>
      </c>
      <c r="AV293" s="14" t="s">
        <v>84</v>
      </c>
      <c r="AW293" s="14" t="s">
        <v>35</v>
      </c>
      <c r="AX293" s="14" t="s">
        <v>74</v>
      </c>
      <c r="AY293" s="213" t="s">
        <v>132</v>
      </c>
    </row>
    <row r="294" spans="1:65" s="15" customFormat="1" ht="11.25">
      <c r="B294" s="214"/>
      <c r="C294" s="215"/>
      <c r="D294" s="188" t="s">
        <v>142</v>
      </c>
      <c r="E294" s="216" t="s">
        <v>19</v>
      </c>
      <c r="F294" s="217" t="s">
        <v>147</v>
      </c>
      <c r="G294" s="215"/>
      <c r="H294" s="218">
        <v>12.7</v>
      </c>
      <c r="I294" s="219"/>
      <c r="J294" s="215"/>
      <c r="K294" s="215"/>
      <c r="L294" s="220"/>
      <c r="M294" s="221"/>
      <c r="N294" s="222"/>
      <c r="O294" s="222"/>
      <c r="P294" s="222"/>
      <c r="Q294" s="222"/>
      <c r="R294" s="222"/>
      <c r="S294" s="222"/>
      <c r="T294" s="223"/>
      <c r="AT294" s="224" t="s">
        <v>142</v>
      </c>
      <c r="AU294" s="224" t="s">
        <v>84</v>
      </c>
      <c r="AV294" s="15" t="s">
        <v>139</v>
      </c>
      <c r="AW294" s="15" t="s">
        <v>35</v>
      </c>
      <c r="AX294" s="15" t="s">
        <v>82</v>
      </c>
      <c r="AY294" s="224" t="s">
        <v>132</v>
      </c>
    </row>
    <row r="295" spans="1:65" s="2" customFormat="1" ht="16.5" customHeight="1">
      <c r="A295" s="36"/>
      <c r="B295" s="37"/>
      <c r="C295" s="236" t="s">
        <v>371</v>
      </c>
      <c r="D295" s="236" t="s">
        <v>280</v>
      </c>
      <c r="E295" s="237" t="s">
        <v>960</v>
      </c>
      <c r="F295" s="238" t="s">
        <v>961</v>
      </c>
      <c r="G295" s="239" t="s">
        <v>316</v>
      </c>
      <c r="H295" s="240">
        <v>4.0599999999999996</v>
      </c>
      <c r="I295" s="241"/>
      <c r="J295" s="242">
        <f>ROUND(I295*H295,2)</f>
        <v>0</v>
      </c>
      <c r="K295" s="238" t="s">
        <v>19</v>
      </c>
      <c r="L295" s="243"/>
      <c r="M295" s="244" t="s">
        <v>19</v>
      </c>
      <c r="N295" s="245" t="s">
        <v>45</v>
      </c>
      <c r="O295" s="66"/>
      <c r="P295" s="184">
        <f>O295*H295</f>
        <v>0</v>
      </c>
      <c r="Q295" s="184">
        <v>5.1999999999999998E-3</v>
      </c>
      <c r="R295" s="184">
        <f>Q295*H295</f>
        <v>2.1111999999999995E-2</v>
      </c>
      <c r="S295" s="184">
        <v>0</v>
      </c>
      <c r="T295" s="185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86" t="s">
        <v>198</v>
      </c>
      <c r="AT295" s="186" t="s">
        <v>280</v>
      </c>
      <c r="AU295" s="186" t="s">
        <v>84</v>
      </c>
      <c r="AY295" s="19" t="s">
        <v>132</v>
      </c>
      <c r="BE295" s="187">
        <f>IF(N295="základní",J295,0)</f>
        <v>0</v>
      </c>
      <c r="BF295" s="187">
        <f>IF(N295="snížená",J295,0)</f>
        <v>0</v>
      </c>
      <c r="BG295" s="187">
        <f>IF(N295="zákl. přenesená",J295,0)</f>
        <v>0</v>
      </c>
      <c r="BH295" s="187">
        <f>IF(N295="sníž. přenesená",J295,0)</f>
        <v>0</v>
      </c>
      <c r="BI295" s="187">
        <f>IF(N295="nulová",J295,0)</f>
        <v>0</v>
      </c>
      <c r="BJ295" s="19" t="s">
        <v>82</v>
      </c>
      <c r="BK295" s="187">
        <f>ROUND(I295*H295,2)</f>
        <v>0</v>
      </c>
      <c r="BL295" s="19" t="s">
        <v>139</v>
      </c>
      <c r="BM295" s="186" t="s">
        <v>962</v>
      </c>
    </row>
    <row r="296" spans="1:65" s="2" customFormat="1" ht="11.25">
      <c r="A296" s="36"/>
      <c r="B296" s="37"/>
      <c r="C296" s="38"/>
      <c r="D296" s="188" t="s">
        <v>141</v>
      </c>
      <c r="E296" s="38"/>
      <c r="F296" s="189" t="s">
        <v>961</v>
      </c>
      <c r="G296" s="38"/>
      <c r="H296" s="38"/>
      <c r="I296" s="190"/>
      <c r="J296" s="38"/>
      <c r="K296" s="38"/>
      <c r="L296" s="41"/>
      <c r="M296" s="191"/>
      <c r="N296" s="192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9" t="s">
        <v>141</v>
      </c>
      <c r="AU296" s="19" t="s">
        <v>84</v>
      </c>
    </row>
    <row r="297" spans="1:65" s="2" customFormat="1" ht="16.5" customHeight="1">
      <c r="A297" s="36"/>
      <c r="B297" s="37"/>
      <c r="C297" s="236" t="s">
        <v>378</v>
      </c>
      <c r="D297" s="236" t="s">
        <v>280</v>
      </c>
      <c r="E297" s="237" t="s">
        <v>963</v>
      </c>
      <c r="F297" s="238" t="s">
        <v>964</v>
      </c>
      <c r="G297" s="239" t="s">
        <v>316</v>
      </c>
      <c r="H297" s="240">
        <v>3.0449999999999999</v>
      </c>
      <c r="I297" s="241"/>
      <c r="J297" s="242">
        <f>ROUND(I297*H297,2)</f>
        <v>0</v>
      </c>
      <c r="K297" s="238" t="s">
        <v>19</v>
      </c>
      <c r="L297" s="243"/>
      <c r="M297" s="244" t="s">
        <v>19</v>
      </c>
      <c r="N297" s="245" t="s">
        <v>45</v>
      </c>
      <c r="O297" s="66"/>
      <c r="P297" s="184">
        <f>O297*H297</f>
        <v>0</v>
      </c>
      <c r="Q297" s="184">
        <v>4.6899999999999997E-3</v>
      </c>
      <c r="R297" s="184">
        <f>Q297*H297</f>
        <v>1.4281049999999998E-2</v>
      </c>
      <c r="S297" s="184">
        <v>0</v>
      </c>
      <c r="T297" s="185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6" t="s">
        <v>198</v>
      </c>
      <c r="AT297" s="186" t="s">
        <v>280</v>
      </c>
      <c r="AU297" s="186" t="s">
        <v>84</v>
      </c>
      <c r="AY297" s="19" t="s">
        <v>132</v>
      </c>
      <c r="BE297" s="187">
        <f>IF(N297="základní",J297,0)</f>
        <v>0</v>
      </c>
      <c r="BF297" s="187">
        <f>IF(N297="snížená",J297,0)</f>
        <v>0</v>
      </c>
      <c r="BG297" s="187">
        <f>IF(N297="zákl. přenesená",J297,0)</f>
        <v>0</v>
      </c>
      <c r="BH297" s="187">
        <f>IF(N297="sníž. přenesená",J297,0)</f>
        <v>0</v>
      </c>
      <c r="BI297" s="187">
        <f>IF(N297="nulová",J297,0)</f>
        <v>0</v>
      </c>
      <c r="BJ297" s="19" t="s">
        <v>82</v>
      </c>
      <c r="BK297" s="187">
        <f>ROUND(I297*H297,2)</f>
        <v>0</v>
      </c>
      <c r="BL297" s="19" t="s">
        <v>139</v>
      </c>
      <c r="BM297" s="186" t="s">
        <v>965</v>
      </c>
    </row>
    <row r="298" spans="1:65" s="2" customFormat="1" ht="11.25">
      <c r="A298" s="36"/>
      <c r="B298" s="37"/>
      <c r="C298" s="38"/>
      <c r="D298" s="188" t="s">
        <v>141</v>
      </c>
      <c r="E298" s="38"/>
      <c r="F298" s="189" t="s">
        <v>964</v>
      </c>
      <c r="G298" s="38"/>
      <c r="H298" s="38"/>
      <c r="I298" s="190"/>
      <c r="J298" s="38"/>
      <c r="K298" s="38"/>
      <c r="L298" s="41"/>
      <c r="M298" s="191"/>
      <c r="N298" s="192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141</v>
      </c>
      <c r="AU298" s="19" t="s">
        <v>84</v>
      </c>
    </row>
    <row r="299" spans="1:65" s="2" customFormat="1" ht="16.5" customHeight="1">
      <c r="A299" s="36"/>
      <c r="B299" s="37"/>
      <c r="C299" s="236" t="s">
        <v>381</v>
      </c>
      <c r="D299" s="236" t="s">
        <v>280</v>
      </c>
      <c r="E299" s="237" t="s">
        <v>966</v>
      </c>
      <c r="F299" s="238" t="s">
        <v>967</v>
      </c>
      <c r="G299" s="239" t="s">
        <v>316</v>
      </c>
      <c r="H299" s="240">
        <v>5.0750000000000002</v>
      </c>
      <c r="I299" s="241"/>
      <c r="J299" s="242">
        <f>ROUND(I299*H299,2)</f>
        <v>0</v>
      </c>
      <c r="K299" s="238" t="s">
        <v>19</v>
      </c>
      <c r="L299" s="243"/>
      <c r="M299" s="244" t="s">
        <v>19</v>
      </c>
      <c r="N299" s="245" t="s">
        <v>45</v>
      </c>
      <c r="O299" s="66"/>
      <c r="P299" s="184">
        <f>O299*H299</f>
        <v>0</v>
      </c>
      <c r="Q299" s="184">
        <v>8.3999999999999995E-3</v>
      </c>
      <c r="R299" s="184">
        <f>Q299*H299</f>
        <v>4.2630000000000001E-2</v>
      </c>
      <c r="S299" s="184">
        <v>0</v>
      </c>
      <c r="T299" s="185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86" t="s">
        <v>198</v>
      </c>
      <c r="AT299" s="186" t="s">
        <v>280</v>
      </c>
      <c r="AU299" s="186" t="s">
        <v>84</v>
      </c>
      <c r="AY299" s="19" t="s">
        <v>132</v>
      </c>
      <c r="BE299" s="187">
        <f>IF(N299="základní",J299,0)</f>
        <v>0</v>
      </c>
      <c r="BF299" s="187">
        <f>IF(N299="snížená",J299,0)</f>
        <v>0</v>
      </c>
      <c r="BG299" s="187">
        <f>IF(N299="zákl. přenesená",J299,0)</f>
        <v>0</v>
      </c>
      <c r="BH299" s="187">
        <f>IF(N299="sníž. přenesená",J299,0)</f>
        <v>0</v>
      </c>
      <c r="BI299" s="187">
        <f>IF(N299="nulová",J299,0)</f>
        <v>0</v>
      </c>
      <c r="BJ299" s="19" t="s">
        <v>82</v>
      </c>
      <c r="BK299" s="187">
        <f>ROUND(I299*H299,2)</f>
        <v>0</v>
      </c>
      <c r="BL299" s="19" t="s">
        <v>139</v>
      </c>
      <c r="BM299" s="186" t="s">
        <v>968</v>
      </c>
    </row>
    <row r="300" spans="1:65" s="2" customFormat="1" ht="11.25">
      <c r="A300" s="36"/>
      <c r="B300" s="37"/>
      <c r="C300" s="38"/>
      <c r="D300" s="188" t="s">
        <v>141</v>
      </c>
      <c r="E300" s="38"/>
      <c r="F300" s="189" t="s">
        <v>967</v>
      </c>
      <c r="G300" s="38"/>
      <c r="H300" s="38"/>
      <c r="I300" s="190"/>
      <c r="J300" s="38"/>
      <c r="K300" s="38"/>
      <c r="L300" s="41"/>
      <c r="M300" s="191"/>
      <c r="N300" s="192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9" t="s">
        <v>141</v>
      </c>
      <c r="AU300" s="19" t="s">
        <v>84</v>
      </c>
    </row>
    <row r="301" spans="1:65" s="2" customFormat="1" ht="37.9" customHeight="1">
      <c r="A301" s="36"/>
      <c r="B301" s="37"/>
      <c r="C301" s="175" t="s">
        <v>384</v>
      </c>
      <c r="D301" s="175" t="s">
        <v>134</v>
      </c>
      <c r="E301" s="176" t="s">
        <v>969</v>
      </c>
      <c r="F301" s="177" t="s">
        <v>970</v>
      </c>
      <c r="G301" s="178" t="s">
        <v>316</v>
      </c>
      <c r="H301" s="179">
        <v>2</v>
      </c>
      <c r="I301" s="180"/>
      <c r="J301" s="181">
        <f>ROUND(I301*H301,2)</f>
        <v>0</v>
      </c>
      <c r="K301" s="177" t="s">
        <v>138</v>
      </c>
      <c r="L301" s="41"/>
      <c r="M301" s="182" t="s">
        <v>19</v>
      </c>
      <c r="N301" s="183" t="s">
        <v>45</v>
      </c>
      <c r="O301" s="66"/>
      <c r="P301" s="184">
        <f>O301*H301</f>
        <v>0</v>
      </c>
      <c r="Q301" s="184">
        <v>3.7500000000000001E-6</v>
      </c>
      <c r="R301" s="184">
        <f>Q301*H301</f>
        <v>7.5000000000000002E-6</v>
      </c>
      <c r="S301" s="184">
        <v>0</v>
      </c>
      <c r="T301" s="185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86" t="s">
        <v>139</v>
      </c>
      <c r="AT301" s="186" t="s">
        <v>134</v>
      </c>
      <c r="AU301" s="186" t="s">
        <v>84</v>
      </c>
      <c r="AY301" s="19" t="s">
        <v>132</v>
      </c>
      <c r="BE301" s="187">
        <f>IF(N301="základní",J301,0)</f>
        <v>0</v>
      </c>
      <c r="BF301" s="187">
        <f>IF(N301="snížená",J301,0)</f>
        <v>0</v>
      </c>
      <c r="BG301" s="187">
        <f>IF(N301="zákl. přenesená",J301,0)</f>
        <v>0</v>
      </c>
      <c r="BH301" s="187">
        <f>IF(N301="sníž. přenesená",J301,0)</f>
        <v>0</v>
      </c>
      <c r="BI301" s="187">
        <f>IF(N301="nulová",J301,0)</f>
        <v>0</v>
      </c>
      <c r="BJ301" s="19" t="s">
        <v>82</v>
      </c>
      <c r="BK301" s="187">
        <f>ROUND(I301*H301,2)</f>
        <v>0</v>
      </c>
      <c r="BL301" s="19" t="s">
        <v>139</v>
      </c>
      <c r="BM301" s="186" t="s">
        <v>971</v>
      </c>
    </row>
    <row r="302" spans="1:65" s="2" customFormat="1" ht="19.5">
      <c r="A302" s="36"/>
      <c r="B302" s="37"/>
      <c r="C302" s="38"/>
      <c r="D302" s="188" t="s">
        <v>141</v>
      </c>
      <c r="E302" s="38"/>
      <c r="F302" s="189" t="s">
        <v>970</v>
      </c>
      <c r="G302" s="38"/>
      <c r="H302" s="38"/>
      <c r="I302" s="190"/>
      <c r="J302" s="38"/>
      <c r="K302" s="38"/>
      <c r="L302" s="41"/>
      <c r="M302" s="191"/>
      <c r="N302" s="192"/>
      <c r="O302" s="66"/>
      <c r="P302" s="66"/>
      <c r="Q302" s="66"/>
      <c r="R302" s="66"/>
      <c r="S302" s="66"/>
      <c r="T302" s="67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T302" s="19" t="s">
        <v>141</v>
      </c>
      <c r="AU302" s="19" t="s">
        <v>84</v>
      </c>
    </row>
    <row r="303" spans="1:65" s="2" customFormat="1" ht="16.5" customHeight="1">
      <c r="A303" s="36"/>
      <c r="B303" s="37"/>
      <c r="C303" s="236" t="s">
        <v>402</v>
      </c>
      <c r="D303" s="236" t="s">
        <v>280</v>
      </c>
      <c r="E303" s="237" t="s">
        <v>972</v>
      </c>
      <c r="F303" s="238" t="s">
        <v>973</v>
      </c>
      <c r="G303" s="239" t="s">
        <v>316</v>
      </c>
      <c r="H303" s="240">
        <v>2.0299999999999998</v>
      </c>
      <c r="I303" s="241"/>
      <c r="J303" s="242">
        <f>ROUND(I303*H303,2)</f>
        <v>0</v>
      </c>
      <c r="K303" s="238" t="s">
        <v>138</v>
      </c>
      <c r="L303" s="243"/>
      <c r="M303" s="244" t="s">
        <v>19</v>
      </c>
      <c r="N303" s="245" t="s">
        <v>45</v>
      </c>
      <c r="O303" s="66"/>
      <c r="P303" s="184">
        <f>O303*H303</f>
        <v>0</v>
      </c>
      <c r="Q303" s="184">
        <v>5.4000000000000001E-4</v>
      </c>
      <c r="R303" s="184">
        <f>Q303*H303</f>
        <v>1.0961999999999999E-3</v>
      </c>
      <c r="S303" s="184">
        <v>0</v>
      </c>
      <c r="T303" s="185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86" t="s">
        <v>198</v>
      </c>
      <c r="AT303" s="186" t="s">
        <v>280</v>
      </c>
      <c r="AU303" s="186" t="s">
        <v>84</v>
      </c>
      <c r="AY303" s="19" t="s">
        <v>132</v>
      </c>
      <c r="BE303" s="187">
        <f>IF(N303="základní",J303,0)</f>
        <v>0</v>
      </c>
      <c r="BF303" s="187">
        <f>IF(N303="snížená",J303,0)</f>
        <v>0</v>
      </c>
      <c r="BG303" s="187">
        <f>IF(N303="zákl. přenesená",J303,0)</f>
        <v>0</v>
      </c>
      <c r="BH303" s="187">
        <f>IF(N303="sníž. přenesená",J303,0)</f>
        <v>0</v>
      </c>
      <c r="BI303" s="187">
        <f>IF(N303="nulová",J303,0)</f>
        <v>0</v>
      </c>
      <c r="BJ303" s="19" t="s">
        <v>82</v>
      </c>
      <c r="BK303" s="187">
        <f>ROUND(I303*H303,2)</f>
        <v>0</v>
      </c>
      <c r="BL303" s="19" t="s">
        <v>139</v>
      </c>
      <c r="BM303" s="186" t="s">
        <v>974</v>
      </c>
    </row>
    <row r="304" spans="1:65" s="2" customFormat="1" ht="11.25">
      <c r="A304" s="36"/>
      <c r="B304" s="37"/>
      <c r="C304" s="38"/>
      <c r="D304" s="188" t="s">
        <v>141</v>
      </c>
      <c r="E304" s="38"/>
      <c r="F304" s="189" t="s">
        <v>973</v>
      </c>
      <c r="G304" s="38"/>
      <c r="H304" s="38"/>
      <c r="I304" s="190"/>
      <c r="J304" s="38"/>
      <c r="K304" s="38"/>
      <c r="L304" s="41"/>
      <c r="M304" s="191"/>
      <c r="N304" s="192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9" t="s">
        <v>141</v>
      </c>
      <c r="AU304" s="19" t="s">
        <v>84</v>
      </c>
    </row>
    <row r="305" spans="1:65" s="2" customFormat="1" ht="37.9" customHeight="1">
      <c r="A305" s="36"/>
      <c r="B305" s="37"/>
      <c r="C305" s="175" t="s">
        <v>407</v>
      </c>
      <c r="D305" s="175" t="s">
        <v>134</v>
      </c>
      <c r="E305" s="176" t="s">
        <v>975</v>
      </c>
      <c r="F305" s="177" t="s">
        <v>976</v>
      </c>
      <c r="G305" s="178" t="s">
        <v>316</v>
      </c>
      <c r="H305" s="179">
        <v>5</v>
      </c>
      <c r="I305" s="180"/>
      <c r="J305" s="181">
        <f>ROUND(I305*H305,2)</f>
        <v>0</v>
      </c>
      <c r="K305" s="177" t="s">
        <v>138</v>
      </c>
      <c r="L305" s="41"/>
      <c r="M305" s="182" t="s">
        <v>19</v>
      </c>
      <c r="N305" s="183" t="s">
        <v>45</v>
      </c>
      <c r="O305" s="66"/>
      <c r="P305" s="184">
        <f>O305*H305</f>
        <v>0</v>
      </c>
      <c r="Q305" s="184">
        <v>5.75E-6</v>
      </c>
      <c r="R305" s="184">
        <f>Q305*H305</f>
        <v>2.8750000000000001E-5</v>
      </c>
      <c r="S305" s="184">
        <v>0</v>
      </c>
      <c r="T305" s="185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86" t="s">
        <v>139</v>
      </c>
      <c r="AT305" s="186" t="s">
        <v>134</v>
      </c>
      <c r="AU305" s="186" t="s">
        <v>84</v>
      </c>
      <c r="AY305" s="19" t="s">
        <v>132</v>
      </c>
      <c r="BE305" s="187">
        <f>IF(N305="základní",J305,0)</f>
        <v>0</v>
      </c>
      <c r="BF305" s="187">
        <f>IF(N305="snížená",J305,0)</f>
        <v>0</v>
      </c>
      <c r="BG305" s="187">
        <f>IF(N305="zákl. přenesená",J305,0)</f>
        <v>0</v>
      </c>
      <c r="BH305" s="187">
        <f>IF(N305="sníž. přenesená",J305,0)</f>
        <v>0</v>
      </c>
      <c r="BI305" s="187">
        <f>IF(N305="nulová",J305,0)</f>
        <v>0</v>
      </c>
      <c r="BJ305" s="19" t="s">
        <v>82</v>
      </c>
      <c r="BK305" s="187">
        <f>ROUND(I305*H305,2)</f>
        <v>0</v>
      </c>
      <c r="BL305" s="19" t="s">
        <v>139</v>
      </c>
      <c r="BM305" s="186" t="s">
        <v>977</v>
      </c>
    </row>
    <row r="306" spans="1:65" s="2" customFormat="1" ht="19.5">
      <c r="A306" s="36"/>
      <c r="B306" s="37"/>
      <c r="C306" s="38"/>
      <c r="D306" s="188" t="s">
        <v>141</v>
      </c>
      <c r="E306" s="38"/>
      <c r="F306" s="189" t="s">
        <v>976</v>
      </c>
      <c r="G306" s="38"/>
      <c r="H306" s="38"/>
      <c r="I306" s="190"/>
      <c r="J306" s="38"/>
      <c r="K306" s="38"/>
      <c r="L306" s="41"/>
      <c r="M306" s="191"/>
      <c r="N306" s="192"/>
      <c r="O306" s="66"/>
      <c r="P306" s="66"/>
      <c r="Q306" s="66"/>
      <c r="R306" s="66"/>
      <c r="S306" s="66"/>
      <c r="T306" s="67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T306" s="19" t="s">
        <v>141</v>
      </c>
      <c r="AU306" s="19" t="s">
        <v>84</v>
      </c>
    </row>
    <row r="307" spans="1:65" s="2" customFormat="1" ht="16.5" customHeight="1">
      <c r="A307" s="36"/>
      <c r="B307" s="37"/>
      <c r="C307" s="236" t="s">
        <v>413</v>
      </c>
      <c r="D307" s="236" t="s">
        <v>280</v>
      </c>
      <c r="E307" s="237" t="s">
        <v>978</v>
      </c>
      <c r="F307" s="238" t="s">
        <v>979</v>
      </c>
      <c r="G307" s="239" t="s">
        <v>316</v>
      </c>
      <c r="H307" s="240">
        <v>3.0449999999999999</v>
      </c>
      <c r="I307" s="241"/>
      <c r="J307" s="242">
        <f>ROUND(I307*H307,2)</f>
        <v>0</v>
      </c>
      <c r="K307" s="238" t="s">
        <v>138</v>
      </c>
      <c r="L307" s="243"/>
      <c r="M307" s="244" t="s">
        <v>19</v>
      </c>
      <c r="N307" s="245" t="s">
        <v>45</v>
      </c>
      <c r="O307" s="66"/>
      <c r="P307" s="184">
        <f>O307*H307</f>
        <v>0</v>
      </c>
      <c r="Q307" s="184">
        <v>1.2099999999999999E-3</v>
      </c>
      <c r="R307" s="184">
        <f>Q307*H307</f>
        <v>3.6844499999999997E-3</v>
      </c>
      <c r="S307" s="184">
        <v>0</v>
      </c>
      <c r="T307" s="185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86" t="s">
        <v>198</v>
      </c>
      <c r="AT307" s="186" t="s">
        <v>280</v>
      </c>
      <c r="AU307" s="186" t="s">
        <v>84</v>
      </c>
      <c r="AY307" s="19" t="s">
        <v>132</v>
      </c>
      <c r="BE307" s="187">
        <f>IF(N307="základní",J307,0)</f>
        <v>0</v>
      </c>
      <c r="BF307" s="187">
        <f>IF(N307="snížená",J307,0)</f>
        <v>0</v>
      </c>
      <c r="BG307" s="187">
        <f>IF(N307="zákl. přenesená",J307,0)</f>
        <v>0</v>
      </c>
      <c r="BH307" s="187">
        <f>IF(N307="sníž. přenesená",J307,0)</f>
        <v>0</v>
      </c>
      <c r="BI307" s="187">
        <f>IF(N307="nulová",J307,0)</f>
        <v>0</v>
      </c>
      <c r="BJ307" s="19" t="s">
        <v>82</v>
      </c>
      <c r="BK307" s="187">
        <f>ROUND(I307*H307,2)</f>
        <v>0</v>
      </c>
      <c r="BL307" s="19" t="s">
        <v>139</v>
      </c>
      <c r="BM307" s="186" t="s">
        <v>980</v>
      </c>
    </row>
    <row r="308" spans="1:65" s="2" customFormat="1" ht="11.25">
      <c r="A308" s="36"/>
      <c r="B308" s="37"/>
      <c r="C308" s="38"/>
      <c r="D308" s="188" t="s">
        <v>141</v>
      </c>
      <c r="E308" s="38"/>
      <c r="F308" s="189" t="s">
        <v>979</v>
      </c>
      <c r="G308" s="38"/>
      <c r="H308" s="38"/>
      <c r="I308" s="190"/>
      <c r="J308" s="38"/>
      <c r="K308" s="38"/>
      <c r="L308" s="41"/>
      <c r="M308" s="191"/>
      <c r="N308" s="192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9" t="s">
        <v>141</v>
      </c>
      <c r="AU308" s="19" t="s">
        <v>84</v>
      </c>
    </row>
    <row r="309" spans="1:65" s="2" customFormat="1" ht="16.5" customHeight="1">
      <c r="A309" s="36"/>
      <c r="B309" s="37"/>
      <c r="C309" s="236" t="s">
        <v>418</v>
      </c>
      <c r="D309" s="236" t="s">
        <v>280</v>
      </c>
      <c r="E309" s="237" t="s">
        <v>981</v>
      </c>
      <c r="F309" s="238" t="s">
        <v>982</v>
      </c>
      <c r="G309" s="239" t="s">
        <v>316</v>
      </c>
      <c r="H309" s="240">
        <v>2.0299999999999998</v>
      </c>
      <c r="I309" s="241"/>
      <c r="J309" s="242">
        <f>ROUND(I309*H309,2)</f>
        <v>0</v>
      </c>
      <c r="K309" s="238" t="s">
        <v>138</v>
      </c>
      <c r="L309" s="243"/>
      <c r="M309" s="244" t="s">
        <v>19</v>
      </c>
      <c r="N309" s="245" t="s">
        <v>45</v>
      </c>
      <c r="O309" s="66"/>
      <c r="P309" s="184">
        <f>O309*H309</f>
        <v>0</v>
      </c>
      <c r="Q309" s="184">
        <v>1.1000000000000001E-3</v>
      </c>
      <c r="R309" s="184">
        <f>Q309*H309</f>
        <v>2.2329999999999997E-3</v>
      </c>
      <c r="S309" s="184">
        <v>0</v>
      </c>
      <c r="T309" s="185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86" t="s">
        <v>198</v>
      </c>
      <c r="AT309" s="186" t="s">
        <v>280</v>
      </c>
      <c r="AU309" s="186" t="s">
        <v>84</v>
      </c>
      <c r="AY309" s="19" t="s">
        <v>132</v>
      </c>
      <c r="BE309" s="187">
        <f>IF(N309="základní",J309,0)</f>
        <v>0</v>
      </c>
      <c r="BF309" s="187">
        <f>IF(N309="snížená",J309,0)</f>
        <v>0</v>
      </c>
      <c r="BG309" s="187">
        <f>IF(N309="zákl. přenesená",J309,0)</f>
        <v>0</v>
      </c>
      <c r="BH309" s="187">
        <f>IF(N309="sníž. přenesená",J309,0)</f>
        <v>0</v>
      </c>
      <c r="BI309" s="187">
        <f>IF(N309="nulová",J309,0)</f>
        <v>0</v>
      </c>
      <c r="BJ309" s="19" t="s">
        <v>82</v>
      </c>
      <c r="BK309" s="187">
        <f>ROUND(I309*H309,2)</f>
        <v>0</v>
      </c>
      <c r="BL309" s="19" t="s">
        <v>139</v>
      </c>
      <c r="BM309" s="186" t="s">
        <v>983</v>
      </c>
    </row>
    <row r="310" spans="1:65" s="2" customFormat="1" ht="11.25">
      <c r="A310" s="36"/>
      <c r="B310" s="37"/>
      <c r="C310" s="38"/>
      <c r="D310" s="188" t="s">
        <v>141</v>
      </c>
      <c r="E310" s="38"/>
      <c r="F310" s="189" t="s">
        <v>982</v>
      </c>
      <c r="G310" s="38"/>
      <c r="H310" s="38"/>
      <c r="I310" s="190"/>
      <c r="J310" s="38"/>
      <c r="K310" s="38"/>
      <c r="L310" s="41"/>
      <c r="M310" s="191"/>
      <c r="N310" s="192"/>
      <c r="O310" s="66"/>
      <c r="P310" s="66"/>
      <c r="Q310" s="66"/>
      <c r="R310" s="66"/>
      <c r="S310" s="66"/>
      <c r="T310" s="67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T310" s="19" t="s">
        <v>141</v>
      </c>
      <c r="AU310" s="19" t="s">
        <v>84</v>
      </c>
    </row>
    <row r="311" spans="1:65" s="2" customFormat="1" ht="24.2" customHeight="1">
      <c r="A311" s="36"/>
      <c r="B311" s="37"/>
      <c r="C311" s="175" t="s">
        <v>423</v>
      </c>
      <c r="D311" s="175" t="s">
        <v>134</v>
      </c>
      <c r="E311" s="176" t="s">
        <v>984</v>
      </c>
      <c r="F311" s="177" t="s">
        <v>985</v>
      </c>
      <c r="G311" s="178" t="s">
        <v>316</v>
      </c>
      <c r="H311" s="179">
        <v>5</v>
      </c>
      <c r="I311" s="180"/>
      <c r="J311" s="181">
        <f>ROUND(I311*H311,2)</f>
        <v>0</v>
      </c>
      <c r="K311" s="177" t="s">
        <v>138</v>
      </c>
      <c r="L311" s="41"/>
      <c r="M311" s="182" t="s">
        <v>19</v>
      </c>
      <c r="N311" s="183" t="s">
        <v>45</v>
      </c>
      <c r="O311" s="66"/>
      <c r="P311" s="184">
        <f>O311*H311</f>
        <v>0</v>
      </c>
      <c r="Q311" s="184">
        <v>7.2059079999999996E-4</v>
      </c>
      <c r="R311" s="184">
        <f>Q311*H311</f>
        <v>3.6029539999999998E-3</v>
      </c>
      <c r="S311" s="184">
        <v>0</v>
      </c>
      <c r="T311" s="185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86" t="s">
        <v>139</v>
      </c>
      <c r="AT311" s="186" t="s">
        <v>134</v>
      </c>
      <c r="AU311" s="186" t="s">
        <v>84</v>
      </c>
      <c r="AY311" s="19" t="s">
        <v>132</v>
      </c>
      <c r="BE311" s="187">
        <f>IF(N311="základní",J311,0)</f>
        <v>0</v>
      </c>
      <c r="BF311" s="187">
        <f>IF(N311="snížená",J311,0)</f>
        <v>0</v>
      </c>
      <c r="BG311" s="187">
        <f>IF(N311="zákl. přenesená",J311,0)</f>
        <v>0</v>
      </c>
      <c r="BH311" s="187">
        <f>IF(N311="sníž. přenesená",J311,0)</f>
        <v>0</v>
      </c>
      <c r="BI311" s="187">
        <f>IF(N311="nulová",J311,0)</f>
        <v>0</v>
      </c>
      <c r="BJ311" s="19" t="s">
        <v>82</v>
      </c>
      <c r="BK311" s="187">
        <f>ROUND(I311*H311,2)</f>
        <v>0</v>
      </c>
      <c r="BL311" s="19" t="s">
        <v>139</v>
      </c>
      <c r="BM311" s="186" t="s">
        <v>986</v>
      </c>
    </row>
    <row r="312" spans="1:65" s="2" customFormat="1" ht="19.5">
      <c r="A312" s="36"/>
      <c r="B312" s="37"/>
      <c r="C312" s="38"/>
      <c r="D312" s="188" t="s">
        <v>141</v>
      </c>
      <c r="E312" s="38"/>
      <c r="F312" s="189" t="s">
        <v>985</v>
      </c>
      <c r="G312" s="38"/>
      <c r="H312" s="38"/>
      <c r="I312" s="190"/>
      <c r="J312" s="38"/>
      <c r="K312" s="38"/>
      <c r="L312" s="41"/>
      <c r="M312" s="191"/>
      <c r="N312" s="192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141</v>
      </c>
      <c r="AU312" s="19" t="s">
        <v>84</v>
      </c>
    </row>
    <row r="313" spans="1:65" s="2" customFormat="1" ht="24.2" customHeight="1">
      <c r="A313" s="36"/>
      <c r="B313" s="37"/>
      <c r="C313" s="236" t="s">
        <v>427</v>
      </c>
      <c r="D313" s="236" t="s">
        <v>280</v>
      </c>
      <c r="E313" s="237" t="s">
        <v>987</v>
      </c>
      <c r="F313" s="238" t="s">
        <v>988</v>
      </c>
      <c r="G313" s="239" t="s">
        <v>316</v>
      </c>
      <c r="H313" s="240">
        <v>5</v>
      </c>
      <c r="I313" s="241"/>
      <c r="J313" s="242">
        <f>ROUND(I313*H313,2)</f>
        <v>0</v>
      </c>
      <c r="K313" s="238" t="s">
        <v>19</v>
      </c>
      <c r="L313" s="243"/>
      <c r="M313" s="244" t="s">
        <v>19</v>
      </c>
      <c r="N313" s="245" t="s">
        <v>45</v>
      </c>
      <c r="O313" s="66"/>
      <c r="P313" s="184">
        <f>O313*H313</f>
        <v>0</v>
      </c>
      <c r="Q313" s="184">
        <v>2.9999999999999997E-4</v>
      </c>
      <c r="R313" s="184">
        <f>Q313*H313</f>
        <v>1.4999999999999998E-3</v>
      </c>
      <c r="S313" s="184">
        <v>0</v>
      </c>
      <c r="T313" s="185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6" t="s">
        <v>198</v>
      </c>
      <c r="AT313" s="186" t="s">
        <v>280</v>
      </c>
      <c r="AU313" s="186" t="s">
        <v>84</v>
      </c>
      <c r="AY313" s="19" t="s">
        <v>132</v>
      </c>
      <c r="BE313" s="187">
        <f>IF(N313="základní",J313,0)</f>
        <v>0</v>
      </c>
      <c r="BF313" s="187">
        <f>IF(N313="snížená",J313,0)</f>
        <v>0</v>
      </c>
      <c r="BG313" s="187">
        <f>IF(N313="zákl. přenesená",J313,0)</f>
        <v>0</v>
      </c>
      <c r="BH313" s="187">
        <f>IF(N313="sníž. přenesená",J313,0)</f>
        <v>0</v>
      </c>
      <c r="BI313" s="187">
        <f>IF(N313="nulová",J313,0)</f>
        <v>0</v>
      </c>
      <c r="BJ313" s="19" t="s">
        <v>82</v>
      </c>
      <c r="BK313" s="187">
        <f>ROUND(I313*H313,2)</f>
        <v>0</v>
      </c>
      <c r="BL313" s="19" t="s">
        <v>139</v>
      </c>
      <c r="BM313" s="186" t="s">
        <v>989</v>
      </c>
    </row>
    <row r="314" spans="1:65" s="2" customFormat="1" ht="11.25">
      <c r="A314" s="36"/>
      <c r="B314" s="37"/>
      <c r="C314" s="38"/>
      <c r="D314" s="188" t="s">
        <v>141</v>
      </c>
      <c r="E314" s="38"/>
      <c r="F314" s="189" t="s">
        <v>988</v>
      </c>
      <c r="G314" s="38"/>
      <c r="H314" s="38"/>
      <c r="I314" s="190"/>
      <c r="J314" s="38"/>
      <c r="K314" s="38"/>
      <c r="L314" s="41"/>
      <c r="M314" s="191"/>
      <c r="N314" s="192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9" t="s">
        <v>141</v>
      </c>
      <c r="AU314" s="19" t="s">
        <v>84</v>
      </c>
    </row>
    <row r="315" spans="1:65" s="2" customFormat="1" ht="24.2" customHeight="1">
      <c r="A315" s="36"/>
      <c r="B315" s="37"/>
      <c r="C315" s="175" t="s">
        <v>432</v>
      </c>
      <c r="D315" s="175" t="s">
        <v>134</v>
      </c>
      <c r="E315" s="176" t="s">
        <v>990</v>
      </c>
      <c r="F315" s="177" t="s">
        <v>991</v>
      </c>
      <c r="G315" s="178" t="s">
        <v>316</v>
      </c>
      <c r="H315" s="179">
        <v>6</v>
      </c>
      <c r="I315" s="180"/>
      <c r="J315" s="181">
        <f>ROUND(I315*H315,2)</f>
        <v>0</v>
      </c>
      <c r="K315" s="177" t="s">
        <v>138</v>
      </c>
      <c r="L315" s="41"/>
      <c r="M315" s="182" t="s">
        <v>19</v>
      </c>
      <c r="N315" s="183" t="s">
        <v>45</v>
      </c>
      <c r="O315" s="66"/>
      <c r="P315" s="184">
        <f>O315*H315</f>
        <v>0</v>
      </c>
      <c r="Q315" s="184">
        <v>0.34089999999999998</v>
      </c>
      <c r="R315" s="184">
        <f>Q315*H315</f>
        <v>2.0453999999999999</v>
      </c>
      <c r="S315" s="184">
        <v>0</v>
      </c>
      <c r="T315" s="185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86" t="s">
        <v>139</v>
      </c>
      <c r="AT315" s="186" t="s">
        <v>134</v>
      </c>
      <c r="AU315" s="186" t="s">
        <v>84</v>
      </c>
      <c r="AY315" s="19" t="s">
        <v>132</v>
      </c>
      <c r="BE315" s="187">
        <f>IF(N315="základní",J315,0)</f>
        <v>0</v>
      </c>
      <c r="BF315" s="187">
        <f>IF(N315="snížená",J315,0)</f>
        <v>0</v>
      </c>
      <c r="BG315" s="187">
        <f>IF(N315="zákl. přenesená",J315,0)</f>
        <v>0</v>
      </c>
      <c r="BH315" s="187">
        <f>IF(N315="sníž. přenesená",J315,0)</f>
        <v>0</v>
      </c>
      <c r="BI315" s="187">
        <f>IF(N315="nulová",J315,0)</f>
        <v>0</v>
      </c>
      <c r="BJ315" s="19" t="s">
        <v>82</v>
      </c>
      <c r="BK315" s="187">
        <f>ROUND(I315*H315,2)</f>
        <v>0</v>
      </c>
      <c r="BL315" s="19" t="s">
        <v>139</v>
      </c>
      <c r="BM315" s="186" t="s">
        <v>992</v>
      </c>
    </row>
    <row r="316" spans="1:65" s="2" customFormat="1" ht="19.5">
      <c r="A316" s="36"/>
      <c r="B316" s="37"/>
      <c r="C316" s="38"/>
      <c r="D316" s="188" t="s">
        <v>141</v>
      </c>
      <c r="E316" s="38"/>
      <c r="F316" s="189" t="s">
        <v>991</v>
      </c>
      <c r="G316" s="38"/>
      <c r="H316" s="38"/>
      <c r="I316" s="190"/>
      <c r="J316" s="38"/>
      <c r="K316" s="38"/>
      <c r="L316" s="41"/>
      <c r="M316" s="191"/>
      <c r="N316" s="192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141</v>
      </c>
      <c r="AU316" s="19" t="s">
        <v>84</v>
      </c>
    </row>
    <row r="317" spans="1:65" s="2" customFormat="1" ht="24.2" customHeight="1">
      <c r="A317" s="36"/>
      <c r="B317" s="37"/>
      <c r="C317" s="236" t="s">
        <v>436</v>
      </c>
      <c r="D317" s="236" t="s">
        <v>280</v>
      </c>
      <c r="E317" s="237" t="s">
        <v>993</v>
      </c>
      <c r="F317" s="238" t="s">
        <v>994</v>
      </c>
      <c r="G317" s="239" t="s">
        <v>316</v>
      </c>
      <c r="H317" s="240">
        <v>6</v>
      </c>
      <c r="I317" s="241"/>
      <c r="J317" s="242">
        <f>ROUND(I317*H317,2)</f>
        <v>0</v>
      </c>
      <c r="K317" s="238" t="s">
        <v>19</v>
      </c>
      <c r="L317" s="243"/>
      <c r="M317" s="244" t="s">
        <v>19</v>
      </c>
      <c r="N317" s="245" t="s">
        <v>45</v>
      </c>
      <c r="O317" s="66"/>
      <c r="P317" s="184">
        <f>O317*H317</f>
        <v>0</v>
      </c>
      <c r="Q317" s="184">
        <v>5.8000000000000003E-2</v>
      </c>
      <c r="R317" s="184">
        <f>Q317*H317</f>
        <v>0.34800000000000003</v>
      </c>
      <c r="S317" s="184">
        <v>0</v>
      </c>
      <c r="T317" s="185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86" t="s">
        <v>198</v>
      </c>
      <c r="AT317" s="186" t="s">
        <v>280</v>
      </c>
      <c r="AU317" s="186" t="s">
        <v>84</v>
      </c>
      <c r="AY317" s="19" t="s">
        <v>132</v>
      </c>
      <c r="BE317" s="187">
        <f>IF(N317="základní",J317,0)</f>
        <v>0</v>
      </c>
      <c r="BF317" s="187">
        <f>IF(N317="snížená",J317,0)</f>
        <v>0</v>
      </c>
      <c r="BG317" s="187">
        <f>IF(N317="zákl. přenesená",J317,0)</f>
        <v>0</v>
      </c>
      <c r="BH317" s="187">
        <f>IF(N317="sníž. přenesená",J317,0)</f>
        <v>0</v>
      </c>
      <c r="BI317" s="187">
        <f>IF(N317="nulová",J317,0)</f>
        <v>0</v>
      </c>
      <c r="BJ317" s="19" t="s">
        <v>82</v>
      </c>
      <c r="BK317" s="187">
        <f>ROUND(I317*H317,2)</f>
        <v>0</v>
      </c>
      <c r="BL317" s="19" t="s">
        <v>139</v>
      </c>
      <c r="BM317" s="186" t="s">
        <v>995</v>
      </c>
    </row>
    <row r="318" spans="1:65" s="2" customFormat="1" ht="11.25">
      <c r="A318" s="36"/>
      <c r="B318" s="37"/>
      <c r="C318" s="38"/>
      <c r="D318" s="188" t="s">
        <v>141</v>
      </c>
      <c r="E318" s="38"/>
      <c r="F318" s="189" t="s">
        <v>994</v>
      </c>
      <c r="G318" s="38"/>
      <c r="H318" s="38"/>
      <c r="I318" s="190"/>
      <c r="J318" s="38"/>
      <c r="K318" s="38"/>
      <c r="L318" s="41"/>
      <c r="M318" s="191"/>
      <c r="N318" s="192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9" t="s">
        <v>141</v>
      </c>
      <c r="AU318" s="19" t="s">
        <v>84</v>
      </c>
    </row>
    <row r="319" spans="1:65" s="2" customFormat="1" ht="24.2" customHeight="1">
      <c r="A319" s="36"/>
      <c r="B319" s="37"/>
      <c r="C319" s="236" t="s">
        <v>440</v>
      </c>
      <c r="D319" s="236" t="s">
        <v>280</v>
      </c>
      <c r="E319" s="237" t="s">
        <v>996</v>
      </c>
      <c r="F319" s="238" t="s">
        <v>997</v>
      </c>
      <c r="G319" s="239" t="s">
        <v>316</v>
      </c>
      <c r="H319" s="240">
        <v>6</v>
      </c>
      <c r="I319" s="241"/>
      <c r="J319" s="242">
        <f>ROUND(I319*H319,2)</f>
        <v>0</v>
      </c>
      <c r="K319" s="238" t="s">
        <v>19</v>
      </c>
      <c r="L319" s="243"/>
      <c r="M319" s="244" t="s">
        <v>19</v>
      </c>
      <c r="N319" s="245" t="s">
        <v>45</v>
      </c>
      <c r="O319" s="66"/>
      <c r="P319" s="184">
        <f>O319*H319</f>
        <v>0</v>
      </c>
      <c r="Q319" s="184">
        <v>0.108</v>
      </c>
      <c r="R319" s="184">
        <f>Q319*H319</f>
        <v>0.64800000000000002</v>
      </c>
      <c r="S319" s="184">
        <v>0</v>
      </c>
      <c r="T319" s="185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86" t="s">
        <v>198</v>
      </c>
      <c r="AT319" s="186" t="s">
        <v>280</v>
      </c>
      <c r="AU319" s="186" t="s">
        <v>84</v>
      </c>
      <c r="AY319" s="19" t="s">
        <v>132</v>
      </c>
      <c r="BE319" s="187">
        <f>IF(N319="základní",J319,0)</f>
        <v>0</v>
      </c>
      <c r="BF319" s="187">
        <f>IF(N319="snížená",J319,0)</f>
        <v>0</v>
      </c>
      <c r="BG319" s="187">
        <f>IF(N319="zákl. přenesená",J319,0)</f>
        <v>0</v>
      </c>
      <c r="BH319" s="187">
        <f>IF(N319="sníž. přenesená",J319,0)</f>
        <v>0</v>
      </c>
      <c r="BI319" s="187">
        <f>IF(N319="nulová",J319,0)</f>
        <v>0</v>
      </c>
      <c r="BJ319" s="19" t="s">
        <v>82</v>
      </c>
      <c r="BK319" s="187">
        <f>ROUND(I319*H319,2)</f>
        <v>0</v>
      </c>
      <c r="BL319" s="19" t="s">
        <v>139</v>
      </c>
      <c r="BM319" s="186" t="s">
        <v>998</v>
      </c>
    </row>
    <row r="320" spans="1:65" s="2" customFormat="1" ht="19.5">
      <c r="A320" s="36"/>
      <c r="B320" s="37"/>
      <c r="C320" s="38"/>
      <c r="D320" s="188" t="s">
        <v>141</v>
      </c>
      <c r="E320" s="38"/>
      <c r="F320" s="189" t="s">
        <v>997</v>
      </c>
      <c r="G320" s="38"/>
      <c r="H320" s="38"/>
      <c r="I320" s="190"/>
      <c r="J320" s="38"/>
      <c r="K320" s="38"/>
      <c r="L320" s="41"/>
      <c r="M320" s="191"/>
      <c r="N320" s="192"/>
      <c r="O320" s="66"/>
      <c r="P320" s="66"/>
      <c r="Q320" s="66"/>
      <c r="R320" s="66"/>
      <c r="S320" s="66"/>
      <c r="T320" s="67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T320" s="19" t="s">
        <v>141</v>
      </c>
      <c r="AU320" s="19" t="s">
        <v>84</v>
      </c>
    </row>
    <row r="321" spans="1:65" s="2" customFormat="1" ht="24.2" customHeight="1">
      <c r="A321" s="36"/>
      <c r="B321" s="37"/>
      <c r="C321" s="236" t="s">
        <v>451</v>
      </c>
      <c r="D321" s="236" t="s">
        <v>280</v>
      </c>
      <c r="E321" s="237" t="s">
        <v>999</v>
      </c>
      <c r="F321" s="238" t="s">
        <v>1000</v>
      </c>
      <c r="G321" s="239" t="s">
        <v>316</v>
      </c>
      <c r="H321" s="240">
        <v>6</v>
      </c>
      <c r="I321" s="241"/>
      <c r="J321" s="242">
        <f>ROUND(I321*H321,2)</f>
        <v>0</v>
      </c>
      <c r="K321" s="238" t="s">
        <v>19</v>
      </c>
      <c r="L321" s="243"/>
      <c r="M321" s="244" t="s">
        <v>19</v>
      </c>
      <c r="N321" s="245" t="s">
        <v>45</v>
      </c>
      <c r="O321" s="66"/>
      <c r="P321" s="184">
        <f>O321*H321</f>
        <v>0</v>
      </c>
      <c r="Q321" s="184">
        <v>0.111</v>
      </c>
      <c r="R321" s="184">
        <f>Q321*H321</f>
        <v>0.66600000000000004</v>
      </c>
      <c r="S321" s="184">
        <v>0</v>
      </c>
      <c r="T321" s="185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86" t="s">
        <v>198</v>
      </c>
      <c r="AT321" s="186" t="s">
        <v>280</v>
      </c>
      <c r="AU321" s="186" t="s">
        <v>84</v>
      </c>
      <c r="AY321" s="19" t="s">
        <v>132</v>
      </c>
      <c r="BE321" s="187">
        <f>IF(N321="základní",J321,0)</f>
        <v>0</v>
      </c>
      <c r="BF321" s="187">
        <f>IF(N321="snížená",J321,0)</f>
        <v>0</v>
      </c>
      <c r="BG321" s="187">
        <f>IF(N321="zákl. přenesená",J321,0)</f>
        <v>0</v>
      </c>
      <c r="BH321" s="187">
        <f>IF(N321="sníž. přenesená",J321,0)</f>
        <v>0</v>
      </c>
      <c r="BI321" s="187">
        <f>IF(N321="nulová",J321,0)</f>
        <v>0</v>
      </c>
      <c r="BJ321" s="19" t="s">
        <v>82</v>
      </c>
      <c r="BK321" s="187">
        <f>ROUND(I321*H321,2)</f>
        <v>0</v>
      </c>
      <c r="BL321" s="19" t="s">
        <v>139</v>
      </c>
      <c r="BM321" s="186" t="s">
        <v>1001</v>
      </c>
    </row>
    <row r="322" spans="1:65" s="2" customFormat="1" ht="11.25">
      <c r="A322" s="36"/>
      <c r="B322" s="37"/>
      <c r="C322" s="38"/>
      <c r="D322" s="188" t="s">
        <v>141</v>
      </c>
      <c r="E322" s="38"/>
      <c r="F322" s="189" t="s">
        <v>1000</v>
      </c>
      <c r="G322" s="38"/>
      <c r="H322" s="38"/>
      <c r="I322" s="190"/>
      <c r="J322" s="38"/>
      <c r="K322" s="38"/>
      <c r="L322" s="41"/>
      <c r="M322" s="191"/>
      <c r="N322" s="192"/>
      <c r="O322" s="66"/>
      <c r="P322" s="66"/>
      <c r="Q322" s="66"/>
      <c r="R322" s="66"/>
      <c r="S322" s="66"/>
      <c r="T322" s="67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19" t="s">
        <v>141</v>
      </c>
      <c r="AU322" s="19" t="s">
        <v>84</v>
      </c>
    </row>
    <row r="323" spans="1:65" s="2" customFormat="1" ht="24.2" customHeight="1">
      <c r="A323" s="36"/>
      <c r="B323" s="37"/>
      <c r="C323" s="236" t="s">
        <v>455</v>
      </c>
      <c r="D323" s="236" t="s">
        <v>280</v>
      </c>
      <c r="E323" s="237" t="s">
        <v>1002</v>
      </c>
      <c r="F323" s="238" t="s">
        <v>1003</v>
      </c>
      <c r="G323" s="239" t="s">
        <v>316</v>
      </c>
      <c r="H323" s="240">
        <v>6</v>
      </c>
      <c r="I323" s="241"/>
      <c r="J323" s="242">
        <f>ROUND(I323*H323,2)</f>
        <v>0</v>
      </c>
      <c r="K323" s="238" t="s">
        <v>19</v>
      </c>
      <c r="L323" s="243"/>
      <c r="M323" s="244" t="s">
        <v>19</v>
      </c>
      <c r="N323" s="245" t="s">
        <v>45</v>
      </c>
      <c r="O323" s="66"/>
      <c r="P323" s="184">
        <f>O323*H323</f>
        <v>0</v>
      </c>
      <c r="Q323" s="184">
        <v>2.7E-2</v>
      </c>
      <c r="R323" s="184">
        <f>Q323*H323</f>
        <v>0.16200000000000001</v>
      </c>
      <c r="S323" s="184">
        <v>0</v>
      </c>
      <c r="T323" s="185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86" t="s">
        <v>198</v>
      </c>
      <c r="AT323" s="186" t="s">
        <v>280</v>
      </c>
      <c r="AU323" s="186" t="s">
        <v>84</v>
      </c>
      <c r="AY323" s="19" t="s">
        <v>132</v>
      </c>
      <c r="BE323" s="187">
        <f>IF(N323="základní",J323,0)</f>
        <v>0</v>
      </c>
      <c r="BF323" s="187">
        <f>IF(N323="snížená",J323,0)</f>
        <v>0</v>
      </c>
      <c r="BG323" s="187">
        <f>IF(N323="zákl. přenesená",J323,0)</f>
        <v>0</v>
      </c>
      <c r="BH323" s="187">
        <f>IF(N323="sníž. přenesená",J323,0)</f>
        <v>0</v>
      </c>
      <c r="BI323" s="187">
        <f>IF(N323="nulová",J323,0)</f>
        <v>0</v>
      </c>
      <c r="BJ323" s="19" t="s">
        <v>82</v>
      </c>
      <c r="BK323" s="187">
        <f>ROUND(I323*H323,2)</f>
        <v>0</v>
      </c>
      <c r="BL323" s="19" t="s">
        <v>139</v>
      </c>
      <c r="BM323" s="186" t="s">
        <v>1004</v>
      </c>
    </row>
    <row r="324" spans="1:65" s="2" customFormat="1" ht="19.5">
      <c r="A324" s="36"/>
      <c r="B324" s="37"/>
      <c r="C324" s="38"/>
      <c r="D324" s="188" t="s">
        <v>141</v>
      </c>
      <c r="E324" s="38"/>
      <c r="F324" s="189" t="s">
        <v>1003</v>
      </c>
      <c r="G324" s="38"/>
      <c r="H324" s="38"/>
      <c r="I324" s="190"/>
      <c r="J324" s="38"/>
      <c r="K324" s="38"/>
      <c r="L324" s="41"/>
      <c r="M324" s="191"/>
      <c r="N324" s="192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9" t="s">
        <v>141</v>
      </c>
      <c r="AU324" s="19" t="s">
        <v>84</v>
      </c>
    </row>
    <row r="325" spans="1:65" s="2" customFormat="1" ht="16.5" customHeight="1">
      <c r="A325" s="36"/>
      <c r="B325" s="37"/>
      <c r="C325" s="175" t="s">
        <v>459</v>
      </c>
      <c r="D325" s="175" t="s">
        <v>134</v>
      </c>
      <c r="E325" s="176" t="s">
        <v>1005</v>
      </c>
      <c r="F325" s="177" t="s">
        <v>1006</v>
      </c>
      <c r="G325" s="178" t="s">
        <v>316</v>
      </c>
      <c r="H325" s="179">
        <v>2</v>
      </c>
      <c r="I325" s="180"/>
      <c r="J325" s="181">
        <f>ROUND(I325*H325,2)</f>
        <v>0</v>
      </c>
      <c r="K325" s="177" t="s">
        <v>19</v>
      </c>
      <c r="L325" s="41"/>
      <c r="M325" s="182" t="s">
        <v>19</v>
      </c>
      <c r="N325" s="183" t="s">
        <v>45</v>
      </c>
      <c r="O325" s="66"/>
      <c r="P325" s="184">
        <f>O325*H325</f>
        <v>0</v>
      </c>
      <c r="Q325" s="184">
        <v>0.14494199999999999</v>
      </c>
      <c r="R325" s="184">
        <f>Q325*H325</f>
        <v>0.28988399999999998</v>
      </c>
      <c r="S325" s="184">
        <v>0</v>
      </c>
      <c r="T325" s="185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86" t="s">
        <v>139</v>
      </c>
      <c r="AT325" s="186" t="s">
        <v>134</v>
      </c>
      <c r="AU325" s="186" t="s">
        <v>84</v>
      </c>
      <c r="AY325" s="19" t="s">
        <v>132</v>
      </c>
      <c r="BE325" s="187">
        <f>IF(N325="základní",J325,0)</f>
        <v>0</v>
      </c>
      <c r="BF325" s="187">
        <f>IF(N325="snížená",J325,0)</f>
        <v>0</v>
      </c>
      <c r="BG325" s="187">
        <f>IF(N325="zákl. přenesená",J325,0)</f>
        <v>0</v>
      </c>
      <c r="BH325" s="187">
        <f>IF(N325="sníž. přenesená",J325,0)</f>
        <v>0</v>
      </c>
      <c r="BI325" s="187">
        <f>IF(N325="nulová",J325,0)</f>
        <v>0</v>
      </c>
      <c r="BJ325" s="19" t="s">
        <v>82</v>
      </c>
      <c r="BK325" s="187">
        <f>ROUND(I325*H325,2)</f>
        <v>0</v>
      </c>
      <c r="BL325" s="19" t="s">
        <v>139</v>
      </c>
      <c r="BM325" s="186" t="s">
        <v>1007</v>
      </c>
    </row>
    <row r="326" spans="1:65" s="2" customFormat="1" ht="11.25">
      <c r="A326" s="36"/>
      <c r="B326" s="37"/>
      <c r="C326" s="38"/>
      <c r="D326" s="188" t="s">
        <v>141</v>
      </c>
      <c r="E326" s="38"/>
      <c r="F326" s="189" t="s">
        <v>1006</v>
      </c>
      <c r="G326" s="38"/>
      <c r="H326" s="38"/>
      <c r="I326" s="190"/>
      <c r="J326" s="38"/>
      <c r="K326" s="38"/>
      <c r="L326" s="41"/>
      <c r="M326" s="191"/>
      <c r="N326" s="192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9" t="s">
        <v>141</v>
      </c>
      <c r="AU326" s="19" t="s">
        <v>84</v>
      </c>
    </row>
    <row r="327" spans="1:65" s="2" customFormat="1" ht="16.5" customHeight="1">
      <c r="A327" s="36"/>
      <c r="B327" s="37"/>
      <c r="C327" s="236" t="s">
        <v>468</v>
      </c>
      <c r="D327" s="236" t="s">
        <v>280</v>
      </c>
      <c r="E327" s="237" t="s">
        <v>1008</v>
      </c>
      <c r="F327" s="238" t="s">
        <v>1009</v>
      </c>
      <c r="G327" s="239" t="s">
        <v>316</v>
      </c>
      <c r="H327" s="240">
        <v>2</v>
      </c>
      <c r="I327" s="241"/>
      <c r="J327" s="242">
        <f>ROUND(I327*H327,2)</f>
        <v>0</v>
      </c>
      <c r="K327" s="238" t="s">
        <v>19</v>
      </c>
      <c r="L327" s="243"/>
      <c r="M327" s="244" t="s">
        <v>19</v>
      </c>
      <c r="N327" s="245" t="s">
        <v>45</v>
      </c>
      <c r="O327" s="66"/>
      <c r="P327" s="184">
        <f>O327*H327</f>
        <v>0</v>
      </c>
      <c r="Q327" s="184">
        <v>9.0999999999999998E-2</v>
      </c>
      <c r="R327" s="184">
        <f>Q327*H327</f>
        <v>0.182</v>
      </c>
      <c r="S327" s="184">
        <v>0</v>
      </c>
      <c r="T327" s="185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6" t="s">
        <v>198</v>
      </c>
      <c r="AT327" s="186" t="s">
        <v>280</v>
      </c>
      <c r="AU327" s="186" t="s">
        <v>84</v>
      </c>
      <c r="AY327" s="19" t="s">
        <v>132</v>
      </c>
      <c r="BE327" s="187">
        <f>IF(N327="základní",J327,0)</f>
        <v>0</v>
      </c>
      <c r="BF327" s="187">
        <f>IF(N327="snížená",J327,0)</f>
        <v>0</v>
      </c>
      <c r="BG327" s="187">
        <f>IF(N327="zákl. přenesená",J327,0)</f>
        <v>0</v>
      </c>
      <c r="BH327" s="187">
        <f>IF(N327="sníž. přenesená",J327,0)</f>
        <v>0</v>
      </c>
      <c r="BI327" s="187">
        <f>IF(N327="nulová",J327,0)</f>
        <v>0</v>
      </c>
      <c r="BJ327" s="19" t="s">
        <v>82</v>
      </c>
      <c r="BK327" s="187">
        <f>ROUND(I327*H327,2)</f>
        <v>0</v>
      </c>
      <c r="BL327" s="19" t="s">
        <v>139</v>
      </c>
      <c r="BM327" s="186" t="s">
        <v>1010</v>
      </c>
    </row>
    <row r="328" spans="1:65" s="2" customFormat="1" ht="11.25">
      <c r="A328" s="36"/>
      <c r="B328" s="37"/>
      <c r="C328" s="38"/>
      <c r="D328" s="188" t="s">
        <v>141</v>
      </c>
      <c r="E328" s="38"/>
      <c r="F328" s="189" t="s">
        <v>1009</v>
      </c>
      <c r="G328" s="38"/>
      <c r="H328" s="38"/>
      <c r="I328" s="190"/>
      <c r="J328" s="38"/>
      <c r="K328" s="38"/>
      <c r="L328" s="41"/>
      <c r="M328" s="191"/>
      <c r="N328" s="192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141</v>
      </c>
      <c r="AU328" s="19" t="s">
        <v>84</v>
      </c>
    </row>
    <row r="329" spans="1:65" s="2" customFormat="1" ht="24.2" customHeight="1">
      <c r="A329" s="36"/>
      <c r="B329" s="37"/>
      <c r="C329" s="175" t="s">
        <v>473</v>
      </c>
      <c r="D329" s="175" t="s">
        <v>134</v>
      </c>
      <c r="E329" s="176" t="s">
        <v>1011</v>
      </c>
      <c r="F329" s="177" t="s">
        <v>1012</v>
      </c>
      <c r="G329" s="178" t="s">
        <v>316</v>
      </c>
      <c r="H329" s="179">
        <v>6</v>
      </c>
      <c r="I329" s="180"/>
      <c r="J329" s="181">
        <f>ROUND(I329*H329,2)</f>
        <v>0</v>
      </c>
      <c r="K329" s="177" t="s">
        <v>138</v>
      </c>
      <c r="L329" s="41"/>
      <c r="M329" s="182" t="s">
        <v>19</v>
      </c>
      <c r="N329" s="183" t="s">
        <v>45</v>
      </c>
      <c r="O329" s="66"/>
      <c r="P329" s="184">
        <f>O329*H329</f>
        <v>0</v>
      </c>
      <c r="Q329" s="184">
        <v>0.217338</v>
      </c>
      <c r="R329" s="184">
        <f>Q329*H329</f>
        <v>1.304028</v>
      </c>
      <c r="S329" s="184">
        <v>0</v>
      </c>
      <c r="T329" s="185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86" t="s">
        <v>139</v>
      </c>
      <c r="AT329" s="186" t="s">
        <v>134</v>
      </c>
      <c r="AU329" s="186" t="s">
        <v>84</v>
      </c>
      <c r="AY329" s="19" t="s">
        <v>132</v>
      </c>
      <c r="BE329" s="187">
        <f>IF(N329="základní",J329,0)</f>
        <v>0</v>
      </c>
      <c r="BF329" s="187">
        <f>IF(N329="snížená",J329,0)</f>
        <v>0</v>
      </c>
      <c r="BG329" s="187">
        <f>IF(N329="zákl. přenesená",J329,0)</f>
        <v>0</v>
      </c>
      <c r="BH329" s="187">
        <f>IF(N329="sníž. přenesená",J329,0)</f>
        <v>0</v>
      </c>
      <c r="BI329" s="187">
        <f>IF(N329="nulová",J329,0)</f>
        <v>0</v>
      </c>
      <c r="BJ329" s="19" t="s">
        <v>82</v>
      </c>
      <c r="BK329" s="187">
        <f>ROUND(I329*H329,2)</f>
        <v>0</v>
      </c>
      <c r="BL329" s="19" t="s">
        <v>139</v>
      </c>
      <c r="BM329" s="186" t="s">
        <v>1013</v>
      </c>
    </row>
    <row r="330" spans="1:65" s="2" customFormat="1" ht="19.5">
      <c r="A330" s="36"/>
      <c r="B330" s="37"/>
      <c r="C330" s="38"/>
      <c r="D330" s="188" t="s">
        <v>141</v>
      </c>
      <c r="E330" s="38"/>
      <c r="F330" s="189" t="s">
        <v>1012</v>
      </c>
      <c r="G330" s="38"/>
      <c r="H330" s="38"/>
      <c r="I330" s="190"/>
      <c r="J330" s="38"/>
      <c r="K330" s="38"/>
      <c r="L330" s="41"/>
      <c r="M330" s="191"/>
      <c r="N330" s="192"/>
      <c r="O330" s="66"/>
      <c r="P330" s="66"/>
      <c r="Q330" s="66"/>
      <c r="R330" s="66"/>
      <c r="S330" s="66"/>
      <c r="T330" s="67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T330" s="19" t="s">
        <v>141</v>
      </c>
      <c r="AU330" s="19" t="s">
        <v>84</v>
      </c>
    </row>
    <row r="331" spans="1:65" s="2" customFormat="1" ht="21.75" customHeight="1">
      <c r="A331" s="36"/>
      <c r="B331" s="37"/>
      <c r="C331" s="236" t="s">
        <v>488</v>
      </c>
      <c r="D331" s="236" t="s">
        <v>280</v>
      </c>
      <c r="E331" s="237" t="s">
        <v>1014</v>
      </c>
      <c r="F331" s="238" t="s">
        <v>1015</v>
      </c>
      <c r="G331" s="239" t="s">
        <v>316</v>
      </c>
      <c r="H331" s="240">
        <v>6</v>
      </c>
      <c r="I331" s="241"/>
      <c r="J331" s="242">
        <f>ROUND(I331*H331,2)</f>
        <v>0</v>
      </c>
      <c r="K331" s="238" t="s">
        <v>19</v>
      </c>
      <c r="L331" s="243"/>
      <c r="M331" s="244" t="s">
        <v>19</v>
      </c>
      <c r="N331" s="245" t="s">
        <v>45</v>
      </c>
      <c r="O331" s="66"/>
      <c r="P331" s="184">
        <f>O331*H331</f>
        <v>0</v>
      </c>
      <c r="Q331" s="184">
        <v>0.15</v>
      </c>
      <c r="R331" s="184">
        <f>Q331*H331</f>
        <v>0.89999999999999991</v>
      </c>
      <c r="S331" s="184">
        <v>0</v>
      </c>
      <c r="T331" s="185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86" t="s">
        <v>198</v>
      </c>
      <c r="AT331" s="186" t="s">
        <v>280</v>
      </c>
      <c r="AU331" s="186" t="s">
        <v>84</v>
      </c>
      <c r="AY331" s="19" t="s">
        <v>132</v>
      </c>
      <c r="BE331" s="187">
        <f>IF(N331="základní",J331,0)</f>
        <v>0</v>
      </c>
      <c r="BF331" s="187">
        <f>IF(N331="snížená",J331,0)</f>
        <v>0</v>
      </c>
      <c r="BG331" s="187">
        <f>IF(N331="zákl. přenesená",J331,0)</f>
        <v>0</v>
      </c>
      <c r="BH331" s="187">
        <f>IF(N331="sníž. přenesená",J331,0)</f>
        <v>0</v>
      </c>
      <c r="BI331" s="187">
        <f>IF(N331="nulová",J331,0)</f>
        <v>0</v>
      </c>
      <c r="BJ331" s="19" t="s">
        <v>82</v>
      </c>
      <c r="BK331" s="187">
        <f>ROUND(I331*H331,2)</f>
        <v>0</v>
      </c>
      <c r="BL331" s="19" t="s">
        <v>139</v>
      </c>
      <c r="BM331" s="186" t="s">
        <v>1016</v>
      </c>
    </row>
    <row r="332" spans="1:65" s="2" customFormat="1" ht="11.25">
      <c r="A332" s="36"/>
      <c r="B332" s="37"/>
      <c r="C332" s="38"/>
      <c r="D332" s="188" t="s">
        <v>141</v>
      </c>
      <c r="E332" s="38"/>
      <c r="F332" s="189" t="s">
        <v>1015</v>
      </c>
      <c r="G332" s="38"/>
      <c r="H332" s="38"/>
      <c r="I332" s="190"/>
      <c r="J332" s="38"/>
      <c r="K332" s="38"/>
      <c r="L332" s="41"/>
      <c r="M332" s="191"/>
      <c r="N332" s="192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9" t="s">
        <v>141</v>
      </c>
      <c r="AU332" s="19" t="s">
        <v>84</v>
      </c>
    </row>
    <row r="333" spans="1:65" s="2" customFormat="1" ht="24.2" customHeight="1">
      <c r="A333" s="36"/>
      <c r="B333" s="37"/>
      <c r="C333" s="236" t="s">
        <v>493</v>
      </c>
      <c r="D333" s="236" t="s">
        <v>280</v>
      </c>
      <c r="E333" s="237" t="s">
        <v>1017</v>
      </c>
      <c r="F333" s="238" t="s">
        <v>1018</v>
      </c>
      <c r="G333" s="239" t="s">
        <v>316</v>
      </c>
      <c r="H333" s="240">
        <v>6</v>
      </c>
      <c r="I333" s="241"/>
      <c r="J333" s="242">
        <f>ROUND(I333*H333,2)</f>
        <v>0</v>
      </c>
      <c r="K333" s="238" t="s">
        <v>19</v>
      </c>
      <c r="L333" s="243"/>
      <c r="M333" s="244" t="s">
        <v>19</v>
      </c>
      <c r="N333" s="245" t="s">
        <v>45</v>
      </c>
      <c r="O333" s="66"/>
      <c r="P333" s="184">
        <f>O333*H333</f>
        <v>0</v>
      </c>
      <c r="Q333" s="184">
        <v>6.0000000000000001E-3</v>
      </c>
      <c r="R333" s="184">
        <f>Q333*H333</f>
        <v>3.6000000000000004E-2</v>
      </c>
      <c r="S333" s="184">
        <v>0</v>
      </c>
      <c r="T333" s="185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86" t="s">
        <v>198</v>
      </c>
      <c r="AT333" s="186" t="s">
        <v>280</v>
      </c>
      <c r="AU333" s="186" t="s">
        <v>84</v>
      </c>
      <c r="AY333" s="19" t="s">
        <v>132</v>
      </c>
      <c r="BE333" s="187">
        <f>IF(N333="základní",J333,0)</f>
        <v>0</v>
      </c>
      <c r="BF333" s="187">
        <f>IF(N333="snížená",J333,0)</f>
        <v>0</v>
      </c>
      <c r="BG333" s="187">
        <f>IF(N333="zákl. přenesená",J333,0)</f>
        <v>0</v>
      </c>
      <c r="BH333" s="187">
        <f>IF(N333="sníž. přenesená",J333,0)</f>
        <v>0</v>
      </c>
      <c r="BI333" s="187">
        <f>IF(N333="nulová",J333,0)</f>
        <v>0</v>
      </c>
      <c r="BJ333" s="19" t="s">
        <v>82</v>
      </c>
      <c r="BK333" s="187">
        <f>ROUND(I333*H333,2)</f>
        <v>0</v>
      </c>
      <c r="BL333" s="19" t="s">
        <v>139</v>
      </c>
      <c r="BM333" s="186" t="s">
        <v>1019</v>
      </c>
    </row>
    <row r="334" spans="1:65" s="2" customFormat="1" ht="19.5">
      <c r="A334" s="36"/>
      <c r="B334" s="37"/>
      <c r="C334" s="38"/>
      <c r="D334" s="188" t="s">
        <v>141</v>
      </c>
      <c r="E334" s="38"/>
      <c r="F334" s="189" t="s">
        <v>1018</v>
      </c>
      <c r="G334" s="38"/>
      <c r="H334" s="38"/>
      <c r="I334" s="190"/>
      <c r="J334" s="38"/>
      <c r="K334" s="38"/>
      <c r="L334" s="41"/>
      <c r="M334" s="191"/>
      <c r="N334" s="192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141</v>
      </c>
      <c r="AU334" s="19" t="s">
        <v>84</v>
      </c>
    </row>
    <row r="335" spans="1:65" s="2" customFormat="1" ht="24.2" customHeight="1">
      <c r="A335" s="36"/>
      <c r="B335" s="37"/>
      <c r="C335" s="175" t="s">
        <v>498</v>
      </c>
      <c r="D335" s="175" t="s">
        <v>134</v>
      </c>
      <c r="E335" s="176" t="s">
        <v>1020</v>
      </c>
      <c r="F335" s="177" t="s">
        <v>1021</v>
      </c>
      <c r="G335" s="178" t="s">
        <v>316</v>
      </c>
      <c r="H335" s="179">
        <v>3</v>
      </c>
      <c r="I335" s="180"/>
      <c r="J335" s="181">
        <f>ROUND(I335*H335,2)</f>
        <v>0</v>
      </c>
      <c r="K335" s="177" t="s">
        <v>138</v>
      </c>
      <c r="L335" s="41"/>
      <c r="M335" s="182" t="s">
        <v>19</v>
      </c>
      <c r="N335" s="183" t="s">
        <v>45</v>
      </c>
      <c r="O335" s="66"/>
      <c r="P335" s="184">
        <f>O335*H335</f>
        <v>0</v>
      </c>
      <c r="Q335" s="184">
        <v>0</v>
      </c>
      <c r="R335" s="184">
        <f>Q335*H335</f>
        <v>0</v>
      </c>
      <c r="S335" s="184">
        <v>0.2</v>
      </c>
      <c r="T335" s="185">
        <f>S335*H335</f>
        <v>0.60000000000000009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86" t="s">
        <v>139</v>
      </c>
      <c r="AT335" s="186" t="s">
        <v>134</v>
      </c>
      <c r="AU335" s="186" t="s">
        <v>84</v>
      </c>
      <c r="AY335" s="19" t="s">
        <v>132</v>
      </c>
      <c r="BE335" s="187">
        <f>IF(N335="základní",J335,0)</f>
        <v>0</v>
      </c>
      <c r="BF335" s="187">
        <f>IF(N335="snížená",J335,0)</f>
        <v>0</v>
      </c>
      <c r="BG335" s="187">
        <f>IF(N335="zákl. přenesená",J335,0)</f>
        <v>0</v>
      </c>
      <c r="BH335" s="187">
        <f>IF(N335="sníž. přenesená",J335,0)</f>
        <v>0</v>
      </c>
      <c r="BI335" s="187">
        <f>IF(N335="nulová",J335,0)</f>
        <v>0</v>
      </c>
      <c r="BJ335" s="19" t="s">
        <v>82</v>
      </c>
      <c r="BK335" s="187">
        <f>ROUND(I335*H335,2)</f>
        <v>0</v>
      </c>
      <c r="BL335" s="19" t="s">
        <v>139</v>
      </c>
      <c r="BM335" s="186" t="s">
        <v>1022</v>
      </c>
    </row>
    <row r="336" spans="1:65" s="2" customFormat="1" ht="19.5">
      <c r="A336" s="36"/>
      <c r="B336" s="37"/>
      <c r="C336" s="38"/>
      <c r="D336" s="188" t="s">
        <v>141</v>
      </c>
      <c r="E336" s="38"/>
      <c r="F336" s="189" t="s">
        <v>1021</v>
      </c>
      <c r="G336" s="38"/>
      <c r="H336" s="38"/>
      <c r="I336" s="190"/>
      <c r="J336" s="38"/>
      <c r="K336" s="38"/>
      <c r="L336" s="41"/>
      <c r="M336" s="191"/>
      <c r="N336" s="192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141</v>
      </c>
      <c r="AU336" s="19" t="s">
        <v>84</v>
      </c>
    </row>
    <row r="337" spans="1:65" s="12" customFormat="1" ht="22.9" customHeight="1">
      <c r="B337" s="159"/>
      <c r="C337" s="160"/>
      <c r="D337" s="161" t="s">
        <v>73</v>
      </c>
      <c r="E337" s="173" t="s">
        <v>202</v>
      </c>
      <c r="F337" s="173" t="s">
        <v>431</v>
      </c>
      <c r="G337" s="160"/>
      <c r="H337" s="160"/>
      <c r="I337" s="163"/>
      <c r="J337" s="174">
        <f>BK337</f>
        <v>0</v>
      </c>
      <c r="K337" s="160"/>
      <c r="L337" s="165"/>
      <c r="M337" s="166"/>
      <c r="N337" s="167"/>
      <c r="O337" s="167"/>
      <c r="P337" s="168">
        <f>SUM(P338:P389)</f>
        <v>0</v>
      </c>
      <c r="Q337" s="167"/>
      <c r="R337" s="168">
        <f>SUM(R338:R389)</f>
        <v>21.626369179499999</v>
      </c>
      <c r="S337" s="167"/>
      <c r="T337" s="169">
        <f>SUM(T338:T389)</f>
        <v>30.7456</v>
      </c>
      <c r="AR337" s="170" t="s">
        <v>82</v>
      </c>
      <c r="AT337" s="171" t="s">
        <v>73</v>
      </c>
      <c r="AU337" s="171" t="s">
        <v>82</v>
      </c>
      <c r="AY337" s="170" t="s">
        <v>132</v>
      </c>
      <c r="BK337" s="172">
        <f>SUM(BK338:BK389)</f>
        <v>0</v>
      </c>
    </row>
    <row r="338" spans="1:65" s="2" customFormat="1" ht="21.75" customHeight="1">
      <c r="A338" s="36"/>
      <c r="B338" s="37"/>
      <c r="C338" s="175" t="s">
        <v>502</v>
      </c>
      <c r="D338" s="175" t="s">
        <v>134</v>
      </c>
      <c r="E338" s="176" t="s">
        <v>529</v>
      </c>
      <c r="F338" s="177" t="s">
        <v>530</v>
      </c>
      <c r="G338" s="178" t="s">
        <v>176</v>
      </c>
      <c r="H338" s="179">
        <v>19.600000000000001</v>
      </c>
      <c r="I338" s="180"/>
      <c r="J338" s="181">
        <f>ROUND(I338*H338,2)</f>
        <v>0</v>
      </c>
      <c r="K338" s="177" t="s">
        <v>19</v>
      </c>
      <c r="L338" s="41"/>
      <c r="M338" s="182" t="s">
        <v>19</v>
      </c>
      <c r="N338" s="183" t="s">
        <v>45</v>
      </c>
      <c r="O338" s="66"/>
      <c r="P338" s="184">
        <f>O338*H338</f>
        <v>0</v>
      </c>
      <c r="Q338" s="184">
        <v>3.2949999999999999E-4</v>
      </c>
      <c r="R338" s="184">
        <f>Q338*H338</f>
        <v>6.4581999999999999E-3</v>
      </c>
      <c r="S338" s="184">
        <v>0</v>
      </c>
      <c r="T338" s="185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86" t="s">
        <v>139</v>
      </c>
      <c r="AT338" s="186" t="s">
        <v>134</v>
      </c>
      <c r="AU338" s="186" t="s">
        <v>84</v>
      </c>
      <c r="AY338" s="19" t="s">
        <v>132</v>
      </c>
      <c r="BE338" s="187">
        <f>IF(N338="základní",J338,0)</f>
        <v>0</v>
      </c>
      <c r="BF338" s="187">
        <f>IF(N338="snížená",J338,0)</f>
        <v>0</v>
      </c>
      <c r="BG338" s="187">
        <f>IF(N338="zákl. přenesená",J338,0)</f>
        <v>0</v>
      </c>
      <c r="BH338" s="187">
        <f>IF(N338="sníž. přenesená",J338,0)</f>
        <v>0</v>
      </c>
      <c r="BI338" s="187">
        <f>IF(N338="nulová",J338,0)</f>
        <v>0</v>
      </c>
      <c r="BJ338" s="19" t="s">
        <v>82</v>
      </c>
      <c r="BK338" s="187">
        <f>ROUND(I338*H338,2)</f>
        <v>0</v>
      </c>
      <c r="BL338" s="19" t="s">
        <v>139</v>
      </c>
      <c r="BM338" s="186" t="s">
        <v>1023</v>
      </c>
    </row>
    <row r="339" spans="1:65" s="2" customFormat="1" ht="11.25">
      <c r="A339" s="36"/>
      <c r="B339" s="37"/>
      <c r="C339" s="38"/>
      <c r="D339" s="188" t="s">
        <v>141</v>
      </c>
      <c r="E339" s="38"/>
      <c r="F339" s="189" t="s">
        <v>530</v>
      </c>
      <c r="G339" s="38"/>
      <c r="H339" s="38"/>
      <c r="I339" s="190"/>
      <c r="J339" s="38"/>
      <c r="K339" s="38"/>
      <c r="L339" s="41"/>
      <c r="M339" s="191"/>
      <c r="N339" s="192"/>
      <c r="O339" s="66"/>
      <c r="P339" s="66"/>
      <c r="Q339" s="66"/>
      <c r="R339" s="66"/>
      <c r="S339" s="66"/>
      <c r="T339" s="67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T339" s="19" t="s">
        <v>141</v>
      </c>
      <c r="AU339" s="19" t="s">
        <v>84</v>
      </c>
    </row>
    <row r="340" spans="1:65" s="13" customFormat="1" ht="11.25">
      <c r="B340" s="193"/>
      <c r="C340" s="194"/>
      <c r="D340" s="188" t="s">
        <v>142</v>
      </c>
      <c r="E340" s="195" t="s">
        <v>19</v>
      </c>
      <c r="F340" s="196" t="s">
        <v>814</v>
      </c>
      <c r="G340" s="194"/>
      <c r="H340" s="195" t="s">
        <v>19</v>
      </c>
      <c r="I340" s="197"/>
      <c r="J340" s="194"/>
      <c r="K340" s="194"/>
      <c r="L340" s="198"/>
      <c r="M340" s="199"/>
      <c r="N340" s="200"/>
      <c r="O340" s="200"/>
      <c r="P340" s="200"/>
      <c r="Q340" s="200"/>
      <c r="R340" s="200"/>
      <c r="S340" s="200"/>
      <c r="T340" s="201"/>
      <c r="AT340" s="202" t="s">
        <v>142</v>
      </c>
      <c r="AU340" s="202" t="s">
        <v>84</v>
      </c>
      <c r="AV340" s="13" t="s">
        <v>82</v>
      </c>
      <c r="AW340" s="13" t="s">
        <v>35</v>
      </c>
      <c r="AX340" s="13" t="s">
        <v>74</v>
      </c>
      <c r="AY340" s="202" t="s">
        <v>132</v>
      </c>
    </row>
    <row r="341" spans="1:65" s="14" customFormat="1" ht="11.25">
      <c r="B341" s="203"/>
      <c r="C341" s="204"/>
      <c r="D341" s="188" t="s">
        <v>142</v>
      </c>
      <c r="E341" s="205" t="s">
        <v>19</v>
      </c>
      <c r="F341" s="206" t="s">
        <v>1024</v>
      </c>
      <c r="G341" s="204"/>
      <c r="H341" s="207">
        <v>10.3</v>
      </c>
      <c r="I341" s="208"/>
      <c r="J341" s="204"/>
      <c r="K341" s="204"/>
      <c r="L341" s="209"/>
      <c r="M341" s="210"/>
      <c r="N341" s="211"/>
      <c r="O341" s="211"/>
      <c r="P341" s="211"/>
      <c r="Q341" s="211"/>
      <c r="R341" s="211"/>
      <c r="S341" s="211"/>
      <c r="T341" s="212"/>
      <c r="AT341" s="213" t="s">
        <v>142</v>
      </c>
      <c r="AU341" s="213" t="s">
        <v>84</v>
      </c>
      <c r="AV341" s="14" t="s">
        <v>84</v>
      </c>
      <c r="AW341" s="14" t="s">
        <v>35</v>
      </c>
      <c r="AX341" s="14" t="s">
        <v>74</v>
      </c>
      <c r="AY341" s="213" t="s">
        <v>132</v>
      </c>
    </row>
    <row r="342" spans="1:65" s="14" customFormat="1" ht="11.25">
      <c r="B342" s="203"/>
      <c r="C342" s="204"/>
      <c r="D342" s="188" t="s">
        <v>142</v>
      </c>
      <c r="E342" s="205" t="s">
        <v>19</v>
      </c>
      <c r="F342" s="206" t="s">
        <v>1025</v>
      </c>
      <c r="G342" s="204"/>
      <c r="H342" s="207">
        <v>9.3000000000000007</v>
      </c>
      <c r="I342" s="208"/>
      <c r="J342" s="204"/>
      <c r="K342" s="204"/>
      <c r="L342" s="209"/>
      <c r="M342" s="210"/>
      <c r="N342" s="211"/>
      <c r="O342" s="211"/>
      <c r="P342" s="211"/>
      <c r="Q342" s="211"/>
      <c r="R342" s="211"/>
      <c r="S342" s="211"/>
      <c r="T342" s="212"/>
      <c r="AT342" s="213" t="s">
        <v>142</v>
      </c>
      <c r="AU342" s="213" t="s">
        <v>84</v>
      </c>
      <c r="AV342" s="14" t="s">
        <v>84</v>
      </c>
      <c r="AW342" s="14" t="s">
        <v>35</v>
      </c>
      <c r="AX342" s="14" t="s">
        <v>74</v>
      </c>
      <c r="AY342" s="213" t="s">
        <v>132</v>
      </c>
    </row>
    <row r="343" spans="1:65" s="15" customFormat="1" ht="11.25">
      <c r="B343" s="214"/>
      <c r="C343" s="215"/>
      <c r="D343" s="188" t="s">
        <v>142</v>
      </c>
      <c r="E343" s="216" t="s">
        <v>19</v>
      </c>
      <c r="F343" s="217" t="s">
        <v>147</v>
      </c>
      <c r="G343" s="215"/>
      <c r="H343" s="218">
        <v>19.600000000000001</v>
      </c>
      <c r="I343" s="219"/>
      <c r="J343" s="215"/>
      <c r="K343" s="215"/>
      <c r="L343" s="220"/>
      <c r="M343" s="221"/>
      <c r="N343" s="222"/>
      <c r="O343" s="222"/>
      <c r="P343" s="222"/>
      <c r="Q343" s="222"/>
      <c r="R343" s="222"/>
      <c r="S343" s="222"/>
      <c r="T343" s="223"/>
      <c r="AT343" s="224" t="s">
        <v>142</v>
      </c>
      <c r="AU343" s="224" t="s">
        <v>84</v>
      </c>
      <c r="AV343" s="15" t="s">
        <v>139</v>
      </c>
      <c r="AW343" s="15" t="s">
        <v>35</v>
      </c>
      <c r="AX343" s="15" t="s">
        <v>82</v>
      </c>
      <c r="AY343" s="224" t="s">
        <v>132</v>
      </c>
    </row>
    <row r="344" spans="1:65" s="2" customFormat="1" ht="37.9" customHeight="1">
      <c r="A344" s="36"/>
      <c r="B344" s="37"/>
      <c r="C344" s="175" t="s">
        <v>506</v>
      </c>
      <c r="D344" s="175" t="s">
        <v>134</v>
      </c>
      <c r="E344" s="176" t="s">
        <v>1026</v>
      </c>
      <c r="F344" s="177" t="s">
        <v>1027</v>
      </c>
      <c r="G344" s="178" t="s">
        <v>316</v>
      </c>
      <c r="H344" s="179">
        <v>1</v>
      </c>
      <c r="I344" s="180"/>
      <c r="J344" s="181">
        <f>ROUND(I344*H344,2)</f>
        <v>0</v>
      </c>
      <c r="K344" s="177" t="s">
        <v>138</v>
      </c>
      <c r="L344" s="41"/>
      <c r="M344" s="182" t="s">
        <v>19</v>
      </c>
      <c r="N344" s="183" t="s">
        <v>45</v>
      </c>
      <c r="O344" s="66"/>
      <c r="P344" s="184">
        <f>O344*H344</f>
        <v>0</v>
      </c>
      <c r="Q344" s="184">
        <v>5.800391694</v>
      </c>
      <c r="R344" s="184">
        <f>Q344*H344</f>
        <v>5.800391694</v>
      </c>
      <c r="S344" s="184">
        <v>0</v>
      </c>
      <c r="T344" s="185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86" t="s">
        <v>139</v>
      </c>
      <c r="AT344" s="186" t="s">
        <v>134</v>
      </c>
      <c r="AU344" s="186" t="s">
        <v>84</v>
      </c>
      <c r="AY344" s="19" t="s">
        <v>132</v>
      </c>
      <c r="BE344" s="187">
        <f>IF(N344="základní",J344,0)</f>
        <v>0</v>
      </c>
      <c r="BF344" s="187">
        <f>IF(N344="snížená",J344,0)</f>
        <v>0</v>
      </c>
      <c r="BG344" s="187">
        <f>IF(N344="zákl. přenesená",J344,0)</f>
        <v>0</v>
      </c>
      <c r="BH344" s="187">
        <f>IF(N344="sníž. přenesená",J344,0)</f>
        <v>0</v>
      </c>
      <c r="BI344" s="187">
        <f>IF(N344="nulová",J344,0)</f>
        <v>0</v>
      </c>
      <c r="BJ344" s="19" t="s">
        <v>82</v>
      </c>
      <c r="BK344" s="187">
        <f>ROUND(I344*H344,2)</f>
        <v>0</v>
      </c>
      <c r="BL344" s="19" t="s">
        <v>139</v>
      </c>
      <c r="BM344" s="186" t="s">
        <v>1028</v>
      </c>
    </row>
    <row r="345" spans="1:65" s="2" customFormat="1" ht="19.5">
      <c r="A345" s="36"/>
      <c r="B345" s="37"/>
      <c r="C345" s="38"/>
      <c r="D345" s="188" t="s">
        <v>141</v>
      </c>
      <c r="E345" s="38"/>
      <c r="F345" s="189" t="s">
        <v>1027</v>
      </c>
      <c r="G345" s="38"/>
      <c r="H345" s="38"/>
      <c r="I345" s="190"/>
      <c r="J345" s="38"/>
      <c r="K345" s="38"/>
      <c r="L345" s="41"/>
      <c r="M345" s="191"/>
      <c r="N345" s="192"/>
      <c r="O345" s="66"/>
      <c r="P345" s="66"/>
      <c r="Q345" s="66"/>
      <c r="R345" s="66"/>
      <c r="S345" s="66"/>
      <c r="T345" s="67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T345" s="19" t="s">
        <v>141</v>
      </c>
      <c r="AU345" s="19" t="s">
        <v>84</v>
      </c>
    </row>
    <row r="346" spans="1:65" s="2" customFormat="1" ht="24.2" customHeight="1">
      <c r="A346" s="36"/>
      <c r="B346" s="37"/>
      <c r="C346" s="175" t="s">
        <v>513</v>
      </c>
      <c r="D346" s="175" t="s">
        <v>134</v>
      </c>
      <c r="E346" s="176" t="s">
        <v>1029</v>
      </c>
      <c r="F346" s="177" t="s">
        <v>1030</v>
      </c>
      <c r="G346" s="178" t="s">
        <v>184</v>
      </c>
      <c r="H346" s="179">
        <v>6.9790000000000001</v>
      </c>
      <c r="I346" s="180"/>
      <c r="J346" s="181">
        <f>ROUND(I346*H346,2)</f>
        <v>0</v>
      </c>
      <c r="K346" s="177" t="s">
        <v>138</v>
      </c>
      <c r="L346" s="41"/>
      <c r="M346" s="182" t="s">
        <v>19</v>
      </c>
      <c r="N346" s="183" t="s">
        <v>45</v>
      </c>
      <c r="O346" s="66"/>
      <c r="P346" s="184">
        <f>O346*H346</f>
        <v>0</v>
      </c>
      <c r="Q346" s="184">
        <v>2.2667234999999999</v>
      </c>
      <c r="R346" s="184">
        <f>Q346*H346</f>
        <v>15.819463306499999</v>
      </c>
      <c r="S346" s="184">
        <v>0</v>
      </c>
      <c r="T346" s="185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86" t="s">
        <v>139</v>
      </c>
      <c r="AT346" s="186" t="s">
        <v>134</v>
      </c>
      <c r="AU346" s="186" t="s">
        <v>84</v>
      </c>
      <c r="AY346" s="19" t="s">
        <v>132</v>
      </c>
      <c r="BE346" s="187">
        <f>IF(N346="základní",J346,0)</f>
        <v>0</v>
      </c>
      <c r="BF346" s="187">
        <f>IF(N346="snížená",J346,0)</f>
        <v>0</v>
      </c>
      <c r="BG346" s="187">
        <f>IF(N346="zákl. přenesená",J346,0)</f>
        <v>0</v>
      </c>
      <c r="BH346" s="187">
        <f>IF(N346="sníž. přenesená",J346,0)</f>
        <v>0</v>
      </c>
      <c r="BI346" s="187">
        <f>IF(N346="nulová",J346,0)</f>
        <v>0</v>
      </c>
      <c r="BJ346" s="19" t="s">
        <v>82</v>
      </c>
      <c r="BK346" s="187">
        <f>ROUND(I346*H346,2)</f>
        <v>0</v>
      </c>
      <c r="BL346" s="19" t="s">
        <v>139</v>
      </c>
      <c r="BM346" s="186" t="s">
        <v>1031</v>
      </c>
    </row>
    <row r="347" spans="1:65" s="2" customFormat="1" ht="19.5">
      <c r="A347" s="36"/>
      <c r="B347" s="37"/>
      <c r="C347" s="38"/>
      <c r="D347" s="188" t="s">
        <v>141</v>
      </c>
      <c r="E347" s="38"/>
      <c r="F347" s="189" t="s">
        <v>1030</v>
      </c>
      <c r="G347" s="38"/>
      <c r="H347" s="38"/>
      <c r="I347" s="190"/>
      <c r="J347" s="38"/>
      <c r="K347" s="38"/>
      <c r="L347" s="41"/>
      <c r="M347" s="191"/>
      <c r="N347" s="192"/>
      <c r="O347" s="66"/>
      <c r="P347" s="66"/>
      <c r="Q347" s="66"/>
      <c r="R347" s="66"/>
      <c r="S347" s="66"/>
      <c r="T347" s="67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T347" s="19" t="s">
        <v>141</v>
      </c>
      <c r="AU347" s="19" t="s">
        <v>84</v>
      </c>
    </row>
    <row r="348" spans="1:65" s="14" customFormat="1" ht="11.25">
      <c r="B348" s="203"/>
      <c r="C348" s="204"/>
      <c r="D348" s="188" t="s">
        <v>142</v>
      </c>
      <c r="E348" s="205" t="s">
        <v>19</v>
      </c>
      <c r="F348" s="206" t="s">
        <v>1032</v>
      </c>
      <c r="G348" s="204"/>
      <c r="H348" s="207">
        <v>4.45</v>
      </c>
      <c r="I348" s="208"/>
      <c r="J348" s="204"/>
      <c r="K348" s="204"/>
      <c r="L348" s="209"/>
      <c r="M348" s="210"/>
      <c r="N348" s="211"/>
      <c r="O348" s="211"/>
      <c r="P348" s="211"/>
      <c r="Q348" s="211"/>
      <c r="R348" s="211"/>
      <c r="S348" s="211"/>
      <c r="T348" s="212"/>
      <c r="AT348" s="213" t="s">
        <v>142</v>
      </c>
      <c r="AU348" s="213" t="s">
        <v>84</v>
      </c>
      <c r="AV348" s="14" t="s">
        <v>84</v>
      </c>
      <c r="AW348" s="14" t="s">
        <v>35</v>
      </c>
      <c r="AX348" s="14" t="s">
        <v>74</v>
      </c>
      <c r="AY348" s="213" t="s">
        <v>132</v>
      </c>
    </row>
    <row r="349" spans="1:65" s="14" customFormat="1" ht="11.25">
      <c r="B349" s="203"/>
      <c r="C349" s="204"/>
      <c r="D349" s="188" t="s">
        <v>142</v>
      </c>
      <c r="E349" s="205" t="s">
        <v>19</v>
      </c>
      <c r="F349" s="206" t="s">
        <v>1033</v>
      </c>
      <c r="G349" s="204"/>
      <c r="H349" s="207">
        <v>2.5289999999999999</v>
      </c>
      <c r="I349" s="208"/>
      <c r="J349" s="204"/>
      <c r="K349" s="204"/>
      <c r="L349" s="209"/>
      <c r="M349" s="210"/>
      <c r="N349" s="211"/>
      <c r="O349" s="211"/>
      <c r="P349" s="211"/>
      <c r="Q349" s="211"/>
      <c r="R349" s="211"/>
      <c r="S349" s="211"/>
      <c r="T349" s="212"/>
      <c r="AT349" s="213" t="s">
        <v>142</v>
      </c>
      <c r="AU349" s="213" t="s">
        <v>84</v>
      </c>
      <c r="AV349" s="14" t="s">
        <v>84</v>
      </c>
      <c r="AW349" s="14" t="s">
        <v>35</v>
      </c>
      <c r="AX349" s="14" t="s">
        <v>74</v>
      </c>
      <c r="AY349" s="213" t="s">
        <v>132</v>
      </c>
    </row>
    <row r="350" spans="1:65" s="15" customFormat="1" ht="11.25">
      <c r="B350" s="214"/>
      <c r="C350" s="215"/>
      <c r="D350" s="188" t="s">
        <v>142</v>
      </c>
      <c r="E350" s="216" t="s">
        <v>19</v>
      </c>
      <c r="F350" s="217" t="s">
        <v>147</v>
      </c>
      <c r="G350" s="215"/>
      <c r="H350" s="218">
        <v>6.9790000000000001</v>
      </c>
      <c r="I350" s="219"/>
      <c r="J350" s="215"/>
      <c r="K350" s="215"/>
      <c r="L350" s="220"/>
      <c r="M350" s="221"/>
      <c r="N350" s="222"/>
      <c r="O350" s="222"/>
      <c r="P350" s="222"/>
      <c r="Q350" s="222"/>
      <c r="R350" s="222"/>
      <c r="S350" s="222"/>
      <c r="T350" s="223"/>
      <c r="AT350" s="224" t="s">
        <v>142</v>
      </c>
      <c r="AU350" s="224" t="s">
        <v>84</v>
      </c>
      <c r="AV350" s="15" t="s">
        <v>139</v>
      </c>
      <c r="AW350" s="15" t="s">
        <v>35</v>
      </c>
      <c r="AX350" s="15" t="s">
        <v>82</v>
      </c>
      <c r="AY350" s="224" t="s">
        <v>132</v>
      </c>
    </row>
    <row r="351" spans="1:65" s="2" customFormat="1" ht="37.9" customHeight="1">
      <c r="A351" s="36"/>
      <c r="B351" s="37"/>
      <c r="C351" s="175" t="s">
        <v>518</v>
      </c>
      <c r="D351" s="175" t="s">
        <v>134</v>
      </c>
      <c r="E351" s="176" t="s">
        <v>535</v>
      </c>
      <c r="F351" s="177" t="s">
        <v>536</v>
      </c>
      <c r="G351" s="178" t="s">
        <v>176</v>
      </c>
      <c r="H351" s="179">
        <v>19.600000000000001</v>
      </c>
      <c r="I351" s="180"/>
      <c r="J351" s="181">
        <f>ROUND(I351*H351,2)</f>
        <v>0</v>
      </c>
      <c r="K351" s="177" t="s">
        <v>138</v>
      </c>
      <c r="L351" s="41"/>
      <c r="M351" s="182" t="s">
        <v>19</v>
      </c>
      <c r="N351" s="183" t="s">
        <v>45</v>
      </c>
      <c r="O351" s="66"/>
      <c r="P351" s="184">
        <f>O351*H351</f>
        <v>0</v>
      </c>
      <c r="Q351" s="184">
        <v>0</v>
      </c>
      <c r="R351" s="184">
        <f>Q351*H351</f>
        <v>0</v>
      </c>
      <c r="S351" s="184">
        <v>0</v>
      </c>
      <c r="T351" s="185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6" t="s">
        <v>139</v>
      </c>
      <c r="AT351" s="186" t="s">
        <v>134</v>
      </c>
      <c r="AU351" s="186" t="s">
        <v>84</v>
      </c>
      <c r="AY351" s="19" t="s">
        <v>132</v>
      </c>
      <c r="BE351" s="187">
        <f>IF(N351="základní",J351,0)</f>
        <v>0</v>
      </c>
      <c r="BF351" s="187">
        <f>IF(N351="snížená",J351,0)</f>
        <v>0</v>
      </c>
      <c r="BG351" s="187">
        <f>IF(N351="zákl. přenesená",J351,0)</f>
        <v>0</v>
      </c>
      <c r="BH351" s="187">
        <f>IF(N351="sníž. přenesená",J351,0)</f>
        <v>0</v>
      </c>
      <c r="BI351" s="187">
        <f>IF(N351="nulová",J351,0)</f>
        <v>0</v>
      </c>
      <c r="BJ351" s="19" t="s">
        <v>82</v>
      </c>
      <c r="BK351" s="187">
        <f>ROUND(I351*H351,2)</f>
        <v>0</v>
      </c>
      <c r="BL351" s="19" t="s">
        <v>139</v>
      </c>
      <c r="BM351" s="186" t="s">
        <v>1034</v>
      </c>
    </row>
    <row r="352" spans="1:65" s="2" customFormat="1" ht="19.5">
      <c r="A352" s="36"/>
      <c r="B352" s="37"/>
      <c r="C352" s="38"/>
      <c r="D352" s="188" t="s">
        <v>141</v>
      </c>
      <c r="E352" s="38"/>
      <c r="F352" s="189" t="s">
        <v>536</v>
      </c>
      <c r="G352" s="38"/>
      <c r="H352" s="38"/>
      <c r="I352" s="190"/>
      <c r="J352" s="38"/>
      <c r="K352" s="38"/>
      <c r="L352" s="41"/>
      <c r="M352" s="191"/>
      <c r="N352" s="192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9" t="s">
        <v>141</v>
      </c>
      <c r="AU352" s="19" t="s">
        <v>84</v>
      </c>
    </row>
    <row r="353" spans="1:65" s="13" customFormat="1" ht="11.25">
      <c r="B353" s="193"/>
      <c r="C353" s="194"/>
      <c r="D353" s="188" t="s">
        <v>142</v>
      </c>
      <c r="E353" s="195" t="s">
        <v>19</v>
      </c>
      <c r="F353" s="196" t="s">
        <v>814</v>
      </c>
      <c r="G353" s="194"/>
      <c r="H353" s="195" t="s">
        <v>19</v>
      </c>
      <c r="I353" s="197"/>
      <c r="J353" s="194"/>
      <c r="K353" s="194"/>
      <c r="L353" s="198"/>
      <c r="M353" s="199"/>
      <c r="N353" s="200"/>
      <c r="O353" s="200"/>
      <c r="P353" s="200"/>
      <c r="Q353" s="200"/>
      <c r="R353" s="200"/>
      <c r="S353" s="200"/>
      <c r="T353" s="201"/>
      <c r="AT353" s="202" t="s">
        <v>142</v>
      </c>
      <c r="AU353" s="202" t="s">
        <v>84</v>
      </c>
      <c r="AV353" s="13" t="s">
        <v>82</v>
      </c>
      <c r="AW353" s="13" t="s">
        <v>35</v>
      </c>
      <c r="AX353" s="13" t="s">
        <v>74</v>
      </c>
      <c r="AY353" s="202" t="s">
        <v>132</v>
      </c>
    </row>
    <row r="354" spans="1:65" s="14" customFormat="1" ht="11.25">
      <c r="B354" s="203"/>
      <c r="C354" s="204"/>
      <c r="D354" s="188" t="s">
        <v>142</v>
      </c>
      <c r="E354" s="205" t="s">
        <v>19</v>
      </c>
      <c r="F354" s="206" t="s">
        <v>1024</v>
      </c>
      <c r="G354" s="204"/>
      <c r="H354" s="207">
        <v>10.3</v>
      </c>
      <c r="I354" s="208"/>
      <c r="J354" s="204"/>
      <c r="K354" s="204"/>
      <c r="L354" s="209"/>
      <c r="M354" s="210"/>
      <c r="N354" s="211"/>
      <c r="O354" s="211"/>
      <c r="P354" s="211"/>
      <c r="Q354" s="211"/>
      <c r="R354" s="211"/>
      <c r="S354" s="211"/>
      <c r="T354" s="212"/>
      <c r="AT354" s="213" t="s">
        <v>142</v>
      </c>
      <c r="AU354" s="213" t="s">
        <v>84</v>
      </c>
      <c r="AV354" s="14" t="s">
        <v>84</v>
      </c>
      <c r="AW354" s="14" t="s">
        <v>35</v>
      </c>
      <c r="AX354" s="14" t="s">
        <v>74</v>
      </c>
      <c r="AY354" s="213" t="s">
        <v>132</v>
      </c>
    </row>
    <row r="355" spans="1:65" s="14" customFormat="1" ht="11.25">
      <c r="B355" s="203"/>
      <c r="C355" s="204"/>
      <c r="D355" s="188" t="s">
        <v>142</v>
      </c>
      <c r="E355" s="205" t="s">
        <v>19</v>
      </c>
      <c r="F355" s="206" t="s">
        <v>1025</v>
      </c>
      <c r="G355" s="204"/>
      <c r="H355" s="207">
        <v>9.3000000000000007</v>
      </c>
      <c r="I355" s="208"/>
      <c r="J355" s="204"/>
      <c r="K355" s="204"/>
      <c r="L355" s="209"/>
      <c r="M355" s="210"/>
      <c r="N355" s="211"/>
      <c r="O355" s="211"/>
      <c r="P355" s="211"/>
      <c r="Q355" s="211"/>
      <c r="R355" s="211"/>
      <c r="S355" s="211"/>
      <c r="T355" s="212"/>
      <c r="AT355" s="213" t="s">
        <v>142</v>
      </c>
      <c r="AU355" s="213" t="s">
        <v>84</v>
      </c>
      <c r="AV355" s="14" t="s">
        <v>84</v>
      </c>
      <c r="AW355" s="14" t="s">
        <v>35</v>
      </c>
      <c r="AX355" s="14" t="s">
        <v>74</v>
      </c>
      <c r="AY355" s="213" t="s">
        <v>132</v>
      </c>
    </row>
    <row r="356" spans="1:65" s="15" customFormat="1" ht="11.25">
      <c r="B356" s="214"/>
      <c r="C356" s="215"/>
      <c r="D356" s="188" t="s">
        <v>142</v>
      </c>
      <c r="E356" s="216" t="s">
        <v>19</v>
      </c>
      <c r="F356" s="217" t="s">
        <v>147</v>
      </c>
      <c r="G356" s="215"/>
      <c r="H356" s="218">
        <v>19.600000000000001</v>
      </c>
      <c r="I356" s="219"/>
      <c r="J356" s="215"/>
      <c r="K356" s="215"/>
      <c r="L356" s="220"/>
      <c r="M356" s="221"/>
      <c r="N356" s="222"/>
      <c r="O356" s="222"/>
      <c r="P356" s="222"/>
      <c r="Q356" s="222"/>
      <c r="R356" s="222"/>
      <c r="S356" s="222"/>
      <c r="T356" s="223"/>
      <c r="AT356" s="224" t="s">
        <v>142</v>
      </c>
      <c r="AU356" s="224" t="s">
        <v>84</v>
      </c>
      <c r="AV356" s="15" t="s">
        <v>139</v>
      </c>
      <c r="AW356" s="15" t="s">
        <v>35</v>
      </c>
      <c r="AX356" s="15" t="s">
        <v>82</v>
      </c>
      <c r="AY356" s="224" t="s">
        <v>132</v>
      </c>
    </row>
    <row r="357" spans="1:65" s="2" customFormat="1" ht="24.2" customHeight="1">
      <c r="A357" s="36"/>
      <c r="B357" s="37"/>
      <c r="C357" s="175" t="s">
        <v>528</v>
      </c>
      <c r="D357" s="175" t="s">
        <v>134</v>
      </c>
      <c r="E357" s="176" t="s">
        <v>539</v>
      </c>
      <c r="F357" s="177" t="s">
        <v>540</v>
      </c>
      <c r="G357" s="178" t="s">
        <v>176</v>
      </c>
      <c r="H357" s="179">
        <v>19.600000000000001</v>
      </c>
      <c r="I357" s="180"/>
      <c r="J357" s="181">
        <f>ROUND(I357*H357,2)</f>
        <v>0</v>
      </c>
      <c r="K357" s="177" t="s">
        <v>138</v>
      </c>
      <c r="L357" s="41"/>
      <c r="M357" s="182" t="s">
        <v>19</v>
      </c>
      <c r="N357" s="183" t="s">
        <v>45</v>
      </c>
      <c r="O357" s="66"/>
      <c r="P357" s="184">
        <f>O357*H357</f>
        <v>0</v>
      </c>
      <c r="Q357" s="184">
        <v>1.2950000000000001E-6</v>
      </c>
      <c r="R357" s="184">
        <f>Q357*H357</f>
        <v>2.5382000000000005E-5</v>
      </c>
      <c r="S357" s="184">
        <v>0</v>
      </c>
      <c r="T357" s="185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86" t="s">
        <v>139</v>
      </c>
      <c r="AT357" s="186" t="s">
        <v>134</v>
      </c>
      <c r="AU357" s="186" t="s">
        <v>84</v>
      </c>
      <c r="AY357" s="19" t="s">
        <v>132</v>
      </c>
      <c r="BE357" s="187">
        <f>IF(N357="základní",J357,0)</f>
        <v>0</v>
      </c>
      <c r="BF357" s="187">
        <f>IF(N357="snížená",J357,0)</f>
        <v>0</v>
      </c>
      <c r="BG357" s="187">
        <f>IF(N357="zákl. přenesená",J357,0)</f>
        <v>0</v>
      </c>
      <c r="BH357" s="187">
        <f>IF(N357="sníž. přenesená",J357,0)</f>
        <v>0</v>
      </c>
      <c r="BI357" s="187">
        <f>IF(N357="nulová",J357,0)</f>
        <v>0</v>
      </c>
      <c r="BJ357" s="19" t="s">
        <v>82</v>
      </c>
      <c r="BK357" s="187">
        <f>ROUND(I357*H357,2)</f>
        <v>0</v>
      </c>
      <c r="BL357" s="19" t="s">
        <v>139</v>
      </c>
      <c r="BM357" s="186" t="s">
        <v>1035</v>
      </c>
    </row>
    <row r="358" spans="1:65" s="2" customFormat="1" ht="19.5">
      <c r="A358" s="36"/>
      <c r="B358" s="37"/>
      <c r="C358" s="38"/>
      <c r="D358" s="188" t="s">
        <v>141</v>
      </c>
      <c r="E358" s="38"/>
      <c r="F358" s="189" t="s">
        <v>540</v>
      </c>
      <c r="G358" s="38"/>
      <c r="H358" s="38"/>
      <c r="I358" s="190"/>
      <c r="J358" s="38"/>
      <c r="K358" s="38"/>
      <c r="L358" s="41"/>
      <c r="M358" s="191"/>
      <c r="N358" s="192"/>
      <c r="O358" s="66"/>
      <c r="P358" s="66"/>
      <c r="Q358" s="66"/>
      <c r="R358" s="66"/>
      <c r="S358" s="66"/>
      <c r="T358" s="67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T358" s="19" t="s">
        <v>141</v>
      </c>
      <c r="AU358" s="19" t="s">
        <v>84</v>
      </c>
    </row>
    <row r="359" spans="1:65" s="13" customFormat="1" ht="11.25">
      <c r="B359" s="193"/>
      <c r="C359" s="194"/>
      <c r="D359" s="188" t="s">
        <v>142</v>
      </c>
      <c r="E359" s="195" t="s">
        <v>19</v>
      </c>
      <c r="F359" s="196" t="s">
        <v>814</v>
      </c>
      <c r="G359" s="194"/>
      <c r="H359" s="195" t="s">
        <v>19</v>
      </c>
      <c r="I359" s="197"/>
      <c r="J359" s="194"/>
      <c r="K359" s="194"/>
      <c r="L359" s="198"/>
      <c r="M359" s="199"/>
      <c r="N359" s="200"/>
      <c r="O359" s="200"/>
      <c r="P359" s="200"/>
      <c r="Q359" s="200"/>
      <c r="R359" s="200"/>
      <c r="S359" s="200"/>
      <c r="T359" s="201"/>
      <c r="AT359" s="202" t="s">
        <v>142</v>
      </c>
      <c r="AU359" s="202" t="s">
        <v>84</v>
      </c>
      <c r="AV359" s="13" t="s">
        <v>82</v>
      </c>
      <c r="AW359" s="13" t="s">
        <v>35</v>
      </c>
      <c r="AX359" s="13" t="s">
        <v>74</v>
      </c>
      <c r="AY359" s="202" t="s">
        <v>132</v>
      </c>
    </row>
    <row r="360" spans="1:65" s="14" customFormat="1" ht="11.25">
      <c r="B360" s="203"/>
      <c r="C360" s="204"/>
      <c r="D360" s="188" t="s">
        <v>142</v>
      </c>
      <c r="E360" s="205" t="s">
        <v>19</v>
      </c>
      <c r="F360" s="206" t="s">
        <v>1024</v>
      </c>
      <c r="G360" s="204"/>
      <c r="H360" s="207">
        <v>10.3</v>
      </c>
      <c r="I360" s="208"/>
      <c r="J360" s="204"/>
      <c r="K360" s="204"/>
      <c r="L360" s="209"/>
      <c r="M360" s="210"/>
      <c r="N360" s="211"/>
      <c r="O360" s="211"/>
      <c r="P360" s="211"/>
      <c r="Q360" s="211"/>
      <c r="R360" s="211"/>
      <c r="S360" s="211"/>
      <c r="T360" s="212"/>
      <c r="AT360" s="213" t="s">
        <v>142</v>
      </c>
      <c r="AU360" s="213" t="s">
        <v>84</v>
      </c>
      <c r="AV360" s="14" t="s">
        <v>84</v>
      </c>
      <c r="AW360" s="14" t="s">
        <v>35</v>
      </c>
      <c r="AX360" s="14" t="s">
        <v>74</v>
      </c>
      <c r="AY360" s="213" t="s">
        <v>132</v>
      </c>
    </row>
    <row r="361" spans="1:65" s="14" customFormat="1" ht="11.25">
      <c r="B361" s="203"/>
      <c r="C361" s="204"/>
      <c r="D361" s="188" t="s">
        <v>142</v>
      </c>
      <c r="E361" s="205" t="s">
        <v>19</v>
      </c>
      <c r="F361" s="206" t="s">
        <v>1025</v>
      </c>
      <c r="G361" s="204"/>
      <c r="H361" s="207">
        <v>9.3000000000000007</v>
      </c>
      <c r="I361" s="208"/>
      <c r="J361" s="204"/>
      <c r="K361" s="204"/>
      <c r="L361" s="209"/>
      <c r="M361" s="210"/>
      <c r="N361" s="211"/>
      <c r="O361" s="211"/>
      <c r="P361" s="211"/>
      <c r="Q361" s="211"/>
      <c r="R361" s="211"/>
      <c r="S361" s="211"/>
      <c r="T361" s="212"/>
      <c r="AT361" s="213" t="s">
        <v>142</v>
      </c>
      <c r="AU361" s="213" t="s">
        <v>84</v>
      </c>
      <c r="AV361" s="14" t="s">
        <v>84</v>
      </c>
      <c r="AW361" s="14" t="s">
        <v>35</v>
      </c>
      <c r="AX361" s="14" t="s">
        <v>74</v>
      </c>
      <c r="AY361" s="213" t="s">
        <v>132</v>
      </c>
    </row>
    <row r="362" spans="1:65" s="15" customFormat="1" ht="11.25">
      <c r="B362" s="214"/>
      <c r="C362" s="215"/>
      <c r="D362" s="188" t="s">
        <v>142</v>
      </c>
      <c r="E362" s="216" t="s">
        <v>19</v>
      </c>
      <c r="F362" s="217" t="s">
        <v>147</v>
      </c>
      <c r="G362" s="215"/>
      <c r="H362" s="218">
        <v>19.600000000000001</v>
      </c>
      <c r="I362" s="219"/>
      <c r="J362" s="215"/>
      <c r="K362" s="215"/>
      <c r="L362" s="220"/>
      <c r="M362" s="221"/>
      <c r="N362" s="222"/>
      <c r="O362" s="222"/>
      <c r="P362" s="222"/>
      <c r="Q362" s="222"/>
      <c r="R362" s="222"/>
      <c r="S362" s="222"/>
      <c r="T362" s="223"/>
      <c r="AT362" s="224" t="s">
        <v>142</v>
      </c>
      <c r="AU362" s="224" t="s">
        <v>84</v>
      </c>
      <c r="AV362" s="15" t="s">
        <v>139</v>
      </c>
      <c r="AW362" s="15" t="s">
        <v>35</v>
      </c>
      <c r="AX362" s="15" t="s">
        <v>82</v>
      </c>
      <c r="AY362" s="224" t="s">
        <v>132</v>
      </c>
    </row>
    <row r="363" spans="1:65" s="2" customFormat="1" ht="24.2" customHeight="1">
      <c r="A363" s="36"/>
      <c r="B363" s="37"/>
      <c r="C363" s="175" t="s">
        <v>534</v>
      </c>
      <c r="D363" s="175" t="s">
        <v>134</v>
      </c>
      <c r="E363" s="176" t="s">
        <v>543</v>
      </c>
      <c r="F363" s="177" t="s">
        <v>544</v>
      </c>
      <c r="G363" s="178" t="s">
        <v>176</v>
      </c>
      <c r="H363" s="179">
        <v>18.600000000000001</v>
      </c>
      <c r="I363" s="180"/>
      <c r="J363" s="181">
        <f>ROUND(I363*H363,2)</f>
        <v>0</v>
      </c>
      <c r="K363" s="177" t="s">
        <v>138</v>
      </c>
      <c r="L363" s="41"/>
      <c r="M363" s="182" t="s">
        <v>19</v>
      </c>
      <c r="N363" s="183" t="s">
        <v>45</v>
      </c>
      <c r="O363" s="66"/>
      <c r="P363" s="184">
        <f>O363*H363</f>
        <v>0</v>
      </c>
      <c r="Q363" s="184">
        <v>1.6449999999999999E-6</v>
      </c>
      <c r="R363" s="184">
        <f>Q363*H363</f>
        <v>3.0596999999999999E-5</v>
      </c>
      <c r="S363" s="184">
        <v>0</v>
      </c>
      <c r="T363" s="185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86" t="s">
        <v>139</v>
      </c>
      <c r="AT363" s="186" t="s">
        <v>134</v>
      </c>
      <c r="AU363" s="186" t="s">
        <v>84</v>
      </c>
      <c r="AY363" s="19" t="s">
        <v>132</v>
      </c>
      <c r="BE363" s="187">
        <f>IF(N363="základní",J363,0)</f>
        <v>0</v>
      </c>
      <c r="BF363" s="187">
        <f>IF(N363="snížená",J363,0)</f>
        <v>0</v>
      </c>
      <c r="BG363" s="187">
        <f>IF(N363="zákl. přenesená",J363,0)</f>
        <v>0</v>
      </c>
      <c r="BH363" s="187">
        <f>IF(N363="sníž. přenesená",J363,0)</f>
        <v>0</v>
      </c>
      <c r="BI363" s="187">
        <f>IF(N363="nulová",J363,0)</f>
        <v>0</v>
      </c>
      <c r="BJ363" s="19" t="s">
        <v>82</v>
      </c>
      <c r="BK363" s="187">
        <f>ROUND(I363*H363,2)</f>
        <v>0</v>
      </c>
      <c r="BL363" s="19" t="s">
        <v>139</v>
      </c>
      <c r="BM363" s="186" t="s">
        <v>1036</v>
      </c>
    </row>
    <row r="364" spans="1:65" s="2" customFormat="1" ht="19.5">
      <c r="A364" s="36"/>
      <c r="B364" s="37"/>
      <c r="C364" s="38"/>
      <c r="D364" s="188" t="s">
        <v>141</v>
      </c>
      <c r="E364" s="38"/>
      <c r="F364" s="189" t="s">
        <v>544</v>
      </c>
      <c r="G364" s="38"/>
      <c r="H364" s="38"/>
      <c r="I364" s="190"/>
      <c r="J364" s="38"/>
      <c r="K364" s="38"/>
      <c r="L364" s="41"/>
      <c r="M364" s="191"/>
      <c r="N364" s="192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9" t="s">
        <v>141</v>
      </c>
      <c r="AU364" s="19" t="s">
        <v>84</v>
      </c>
    </row>
    <row r="365" spans="1:65" s="13" customFormat="1" ht="11.25">
      <c r="B365" s="193"/>
      <c r="C365" s="194"/>
      <c r="D365" s="188" t="s">
        <v>142</v>
      </c>
      <c r="E365" s="195" t="s">
        <v>19</v>
      </c>
      <c r="F365" s="196" t="s">
        <v>814</v>
      </c>
      <c r="G365" s="194"/>
      <c r="H365" s="195" t="s">
        <v>19</v>
      </c>
      <c r="I365" s="197"/>
      <c r="J365" s="194"/>
      <c r="K365" s="194"/>
      <c r="L365" s="198"/>
      <c r="M365" s="199"/>
      <c r="N365" s="200"/>
      <c r="O365" s="200"/>
      <c r="P365" s="200"/>
      <c r="Q365" s="200"/>
      <c r="R365" s="200"/>
      <c r="S365" s="200"/>
      <c r="T365" s="201"/>
      <c r="AT365" s="202" t="s">
        <v>142</v>
      </c>
      <c r="AU365" s="202" t="s">
        <v>84</v>
      </c>
      <c r="AV365" s="13" t="s">
        <v>82</v>
      </c>
      <c r="AW365" s="13" t="s">
        <v>35</v>
      </c>
      <c r="AX365" s="13" t="s">
        <v>74</v>
      </c>
      <c r="AY365" s="202" t="s">
        <v>132</v>
      </c>
    </row>
    <row r="366" spans="1:65" s="14" customFormat="1" ht="11.25">
      <c r="B366" s="203"/>
      <c r="C366" s="204"/>
      <c r="D366" s="188" t="s">
        <v>142</v>
      </c>
      <c r="E366" s="205" t="s">
        <v>19</v>
      </c>
      <c r="F366" s="206" t="s">
        <v>1037</v>
      </c>
      <c r="G366" s="204"/>
      <c r="H366" s="207">
        <v>9.8000000000000007</v>
      </c>
      <c r="I366" s="208"/>
      <c r="J366" s="204"/>
      <c r="K366" s="204"/>
      <c r="L366" s="209"/>
      <c r="M366" s="210"/>
      <c r="N366" s="211"/>
      <c r="O366" s="211"/>
      <c r="P366" s="211"/>
      <c r="Q366" s="211"/>
      <c r="R366" s="211"/>
      <c r="S366" s="211"/>
      <c r="T366" s="212"/>
      <c r="AT366" s="213" t="s">
        <v>142</v>
      </c>
      <c r="AU366" s="213" t="s">
        <v>84</v>
      </c>
      <c r="AV366" s="14" t="s">
        <v>84</v>
      </c>
      <c r="AW366" s="14" t="s">
        <v>35</v>
      </c>
      <c r="AX366" s="14" t="s">
        <v>74</v>
      </c>
      <c r="AY366" s="213" t="s">
        <v>132</v>
      </c>
    </row>
    <row r="367" spans="1:65" s="14" customFormat="1" ht="11.25">
      <c r="B367" s="203"/>
      <c r="C367" s="204"/>
      <c r="D367" s="188" t="s">
        <v>142</v>
      </c>
      <c r="E367" s="205" t="s">
        <v>19</v>
      </c>
      <c r="F367" s="206" t="s">
        <v>1038</v>
      </c>
      <c r="G367" s="204"/>
      <c r="H367" s="207">
        <v>8.8000000000000007</v>
      </c>
      <c r="I367" s="208"/>
      <c r="J367" s="204"/>
      <c r="K367" s="204"/>
      <c r="L367" s="209"/>
      <c r="M367" s="210"/>
      <c r="N367" s="211"/>
      <c r="O367" s="211"/>
      <c r="P367" s="211"/>
      <c r="Q367" s="211"/>
      <c r="R367" s="211"/>
      <c r="S367" s="211"/>
      <c r="T367" s="212"/>
      <c r="AT367" s="213" t="s">
        <v>142</v>
      </c>
      <c r="AU367" s="213" t="s">
        <v>84</v>
      </c>
      <c r="AV367" s="14" t="s">
        <v>84</v>
      </c>
      <c r="AW367" s="14" t="s">
        <v>35</v>
      </c>
      <c r="AX367" s="14" t="s">
        <v>74</v>
      </c>
      <c r="AY367" s="213" t="s">
        <v>132</v>
      </c>
    </row>
    <row r="368" spans="1:65" s="15" customFormat="1" ht="11.25">
      <c r="B368" s="214"/>
      <c r="C368" s="215"/>
      <c r="D368" s="188" t="s">
        <v>142</v>
      </c>
      <c r="E368" s="216" t="s">
        <v>19</v>
      </c>
      <c r="F368" s="217" t="s">
        <v>147</v>
      </c>
      <c r="G368" s="215"/>
      <c r="H368" s="218">
        <v>18.600000000000001</v>
      </c>
      <c r="I368" s="219"/>
      <c r="J368" s="215"/>
      <c r="K368" s="215"/>
      <c r="L368" s="220"/>
      <c r="M368" s="221"/>
      <c r="N368" s="222"/>
      <c r="O368" s="222"/>
      <c r="P368" s="222"/>
      <c r="Q368" s="222"/>
      <c r="R368" s="222"/>
      <c r="S368" s="222"/>
      <c r="T368" s="223"/>
      <c r="AT368" s="224" t="s">
        <v>142</v>
      </c>
      <c r="AU368" s="224" t="s">
        <v>84</v>
      </c>
      <c r="AV368" s="15" t="s">
        <v>139</v>
      </c>
      <c r="AW368" s="15" t="s">
        <v>35</v>
      </c>
      <c r="AX368" s="15" t="s">
        <v>82</v>
      </c>
      <c r="AY368" s="224" t="s">
        <v>132</v>
      </c>
    </row>
    <row r="369" spans="1:65" s="2" customFormat="1" ht="78" customHeight="1">
      <c r="A369" s="36"/>
      <c r="B369" s="37"/>
      <c r="C369" s="175" t="s">
        <v>538</v>
      </c>
      <c r="D369" s="175" t="s">
        <v>134</v>
      </c>
      <c r="E369" s="176" t="s">
        <v>1039</v>
      </c>
      <c r="F369" s="177" t="s">
        <v>1040</v>
      </c>
      <c r="G369" s="178" t="s">
        <v>176</v>
      </c>
      <c r="H369" s="179">
        <v>57</v>
      </c>
      <c r="I369" s="180"/>
      <c r="J369" s="181">
        <f>ROUND(I369*H369,2)</f>
        <v>0</v>
      </c>
      <c r="K369" s="177" t="s">
        <v>138</v>
      </c>
      <c r="L369" s="41"/>
      <c r="M369" s="182" t="s">
        <v>19</v>
      </c>
      <c r="N369" s="183" t="s">
        <v>45</v>
      </c>
      <c r="O369" s="66"/>
      <c r="P369" s="184">
        <f>O369*H369</f>
        <v>0</v>
      </c>
      <c r="Q369" s="184">
        <v>0</v>
      </c>
      <c r="R369" s="184">
        <f>Q369*H369</f>
        <v>0</v>
      </c>
      <c r="S369" s="184">
        <v>9.7000000000000003E-2</v>
      </c>
      <c r="T369" s="185">
        <f>S369*H369</f>
        <v>5.5289999999999999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86" t="s">
        <v>139</v>
      </c>
      <c r="AT369" s="186" t="s">
        <v>134</v>
      </c>
      <c r="AU369" s="186" t="s">
        <v>84</v>
      </c>
      <c r="AY369" s="19" t="s">
        <v>132</v>
      </c>
      <c r="BE369" s="187">
        <f>IF(N369="základní",J369,0)</f>
        <v>0</v>
      </c>
      <c r="BF369" s="187">
        <f>IF(N369="snížená",J369,0)</f>
        <v>0</v>
      </c>
      <c r="BG369" s="187">
        <f>IF(N369="zákl. přenesená",J369,0)</f>
        <v>0</v>
      </c>
      <c r="BH369" s="187">
        <f>IF(N369="sníž. přenesená",J369,0)</f>
        <v>0</v>
      </c>
      <c r="BI369" s="187">
        <f>IF(N369="nulová",J369,0)</f>
        <v>0</v>
      </c>
      <c r="BJ369" s="19" t="s">
        <v>82</v>
      </c>
      <c r="BK369" s="187">
        <f>ROUND(I369*H369,2)</f>
        <v>0</v>
      </c>
      <c r="BL369" s="19" t="s">
        <v>139</v>
      </c>
      <c r="BM369" s="186" t="s">
        <v>1041</v>
      </c>
    </row>
    <row r="370" spans="1:65" s="2" customFormat="1" ht="48.75">
      <c r="A370" s="36"/>
      <c r="B370" s="37"/>
      <c r="C370" s="38"/>
      <c r="D370" s="188" t="s">
        <v>141</v>
      </c>
      <c r="E370" s="38"/>
      <c r="F370" s="189" t="s">
        <v>1042</v>
      </c>
      <c r="G370" s="38"/>
      <c r="H370" s="38"/>
      <c r="I370" s="190"/>
      <c r="J370" s="38"/>
      <c r="K370" s="38"/>
      <c r="L370" s="41"/>
      <c r="M370" s="191"/>
      <c r="N370" s="192"/>
      <c r="O370" s="66"/>
      <c r="P370" s="66"/>
      <c r="Q370" s="66"/>
      <c r="R370" s="66"/>
      <c r="S370" s="66"/>
      <c r="T370" s="67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T370" s="19" t="s">
        <v>141</v>
      </c>
      <c r="AU370" s="19" t="s">
        <v>84</v>
      </c>
    </row>
    <row r="371" spans="1:65" s="13" customFormat="1" ht="11.25">
      <c r="B371" s="193"/>
      <c r="C371" s="194"/>
      <c r="D371" s="188" t="s">
        <v>142</v>
      </c>
      <c r="E371" s="195" t="s">
        <v>19</v>
      </c>
      <c r="F371" s="196" t="s">
        <v>1043</v>
      </c>
      <c r="G371" s="194"/>
      <c r="H371" s="195" t="s">
        <v>19</v>
      </c>
      <c r="I371" s="197"/>
      <c r="J371" s="194"/>
      <c r="K371" s="194"/>
      <c r="L371" s="198"/>
      <c r="M371" s="199"/>
      <c r="N371" s="200"/>
      <c r="O371" s="200"/>
      <c r="P371" s="200"/>
      <c r="Q371" s="200"/>
      <c r="R371" s="200"/>
      <c r="S371" s="200"/>
      <c r="T371" s="201"/>
      <c r="AT371" s="202" t="s">
        <v>142</v>
      </c>
      <c r="AU371" s="202" t="s">
        <v>84</v>
      </c>
      <c r="AV371" s="13" t="s">
        <v>82</v>
      </c>
      <c r="AW371" s="13" t="s">
        <v>35</v>
      </c>
      <c r="AX371" s="13" t="s">
        <v>74</v>
      </c>
      <c r="AY371" s="202" t="s">
        <v>132</v>
      </c>
    </row>
    <row r="372" spans="1:65" s="14" customFormat="1" ht="11.25">
      <c r="B372" s="203"/>
      <c r="C372" s="204"/>
      <c r="D372" s="188" t="s">
        <v>142</v>
      </c>
      <c r="E372" s="205" t="s">
        <v>19</v>
      </c>
      <c r="F372" s="206" t="s">
        <v>1044</v>
      </c>
      <c r="G372" s="204"/>
      <c r="H372" s="207">
        <v>67.099999999999994</v>
      </c>
      <c r="I372" s="208"/>
      <c r="J372" s="204"/>
      <c r="K372" s="204"/>
      <c r="L372" s="209"/>
      <c r="M372" s="210"/>
      <c r="N372" s="211"/>
      <c r="O372" s="211"/>
      <c r="P372" s="211"/>
      <c r="Q372" s="211"/>
      <c r="R372" s="211"/>
      <c r="S372" s="211"/>
      <c r="T372" s="212"/>
      <c r="AT372" s="213" t="s">
        <v>142</v>
      </c>
      <c r="AU372" s="213" t="s">
        <v>84</v>
      </c>
      <c r="AV372" s="14" t="s">
        <v>84</v>
      </c>
      <c r="AW372" s="14" t="s">
        <v>35</v>
      </c>
      <c r="AX372" s="14" t="s">
        <v>74</v>
      </c>
      <c r="AY372" s="213" t="s">
        <v>132</v>
      </c>
    </row>
    <row r="373" spans="1:65" s="14" customFormat="1" ht="11.25">
      <c r="B373" s="203"/>
      <c r="C373" s="204"/>
      <c r="D373" s="188" t="s">
        <v>142</v>
      </c>
      <c r="E373" s="205" t="s">
        <v>19</v>
      </c>
      <c r="F373" s="206" t="s">
        <v>1045</v>
      </c>
      <c r="G373" s="204"/>
      <c r="H373" s="207">
        <v>-10.1</v>
      </c>
      <c r="I373" s="208"/>
      <c r="J373" s="204"/>
      <c r="K373" s="204"/>
      <c r="L373" s="209"/>
      <c r="M373" s="210"/>
      <c r="N373" s="211"/>
      <c r="O373" s="211"/>
      <c r="P373" s="211"/>
      <c r="Q373" s="211"/>
      <c r="R373" s="211"/>
      <c r="S373" s="211"/>
      <c r="T373" s="212"/>
      <c r="AT373" s="213" t="s">
        <v>142</v>
      </c>
      <c r="AU373" s="213" t="s">
        <v>84</v>
      </c>
      <c r="AV373" s="14" t="s">
        <v>84</v>
      </c>
      <c r="AW373" s="14" t="s">
        <v>35</v>
      </c>
      <c r="AX373" s="14" t="s">
        <v>74</v>
      </c>
      <c r="AY373" s="213" t="s">
        <v>132</v>
      </c>
    </row>
    <row r="374" spans="1:65" s="15" customFormat="1" ht="11.25">
      <c r="B374" s="214"/>
      <c r="C374" s="215"/>
      <c r="D374" s="188" t="s">
        <v>142</v>
      </c>
      <c r="E374" s="216" t="s">
        <v>19</v>
      </c>
      <c r="F374" s="217" t="s">
        <v>147</v>
      </c>
      <c r="G374" s="215"/>
      <c r="H374" s="218">
        <v>56.999999999999993</v>
      </c>
      <c r="I374" s="219"/>
      <c r="J374" s="215"/>
      <c r="K374" s="215"/>
      <c r="L374" s="220"/>
      <c r="M374" s="221"/>
      <c r="N374" s="222"/>
      <c r="O374" s="222"/>
      <c r="P374" s="222"/>
      <c r="Q374" s="222"/>
      <c r="R374" s="222"/>
      <c r="S374" s="222"/>
      <c r="T374" s="223"/>
      <c r="AT374" s="224" t="s">
        <v>142</v>
      </c>
      <c r="AU374" s="224" t="s">
        <v>84</v>
      </c>
      <c r="AV374" s="15" t="s">
        <v>139</v>
      </c>
      <c r="AW374" s="15" t="s">
        <v>35</v>
      </c>
      <c r="AX374" s="15" t="s">
        <v>82</v>
      </c>
      <c r="AY374" s="224" t="s">
        <v>132</v>
      </c>
    </row>
    <row r="375" spans="1:65" s="2" customFormat="1" ht="62.65" customHeight="1">
      <c r="A375" s="36"/>
      <c r="B375" s="37"/>
      <c r="C375" s="175" t="s">
        <v>542</v>
      </c>
      <c r="D375" s="175" t="s">
        <v>134</v>
      </c>
      <c r="E375" s="176" t="s">
        <v>1046</v>
      </c>
      <c r="F375" s="177" t="s">
        <v>1047</v>
      </c>
      <c r="G375" s="178" t="s">
        <v>176</v>
      </c>
      <c r="H375" s="179">
        <v>57</v>
      </c>
      <c r="I375" s="180"/>
      <c r="J375" s="181">
        <f>ROUND(I375*H375,2)</f>
        <v>0</v>
      </c>
      <c r="K375" s="177" t="s">
        <v>138</v>
      </c>
      <c r="L375" s="41"/>
      <c r="M375" s="182" t="s">
        <v>19</v>
      </c>
      <c r="N375" s="183" t="s">
        <v>45</v>
      </c>
      <c r="O375" s="66"/>
      <c r="P375" s="184">
        <f>O375*H375</f>
        <v>0</v>
      </c>
      <c r="Q375" s="184">
        <v>0</v>
      </c>
      <c r="R375" s="184">
        <f>Q375*H375</f>
        <v>0</v>
      </c>
      <c r="S375" s="184">
        <v>0.19400000000000001</v>
      </c>
      <c r="T375" s="185">
        <f>S375*H375</f>
        <v>11.058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86" t="s">
        <v>139</v>
      </c>
      <c r="AT375" s="186" t="s">
        <v>134</v>
      </c>
      <c r="AU375" s="186" t="s">
        <v>84</v>
      </c>
      <c r="AY375" s="19" t="s">
        <v>132</v>
      </c>
      <c r="BE375" s="187">
        <f>IF(N375="základní",J375,0)</f>
        <v>0</v>
      </c>
      <c r="BF375" s="187">
        <f>IF(N375="snížená",J375,0)</f>
        <v>0</v>
      </c>
      <c r="BG375" s="187">
        <f>IF(N375="zákl. přenesená",J375,0)</f>
        <v>0</v>
      </c>
      <c r="BH375" s="187">
        <f>IF(N375="sníž. přenesená",J375,0)</f>
        <v>0</v>
      </c>
      <c r="BI375" s="187">
        <f>IF(N375="nulová",J375,0)</f>
        <v>0</v>
      </c>
      <c r="BJ375" s="19" t="s">
        <v>82</v>
      </c>
      <c r="BK375" s="187">
        <f>ROUND(I375*H375,2)</f>
        <v>0</v>
      </c>
      <c r="BL375" s="19" t="s">
        <v>139</v>
      </c>
      <c r="BM375" s="186" t="s">
        <v>1048</v>
      </c>
    </row>
    <row r="376" spans="1:65" s="2" customFormat="1" ht="39">
      <c r="A376" s="36"/>
      <c r="B376" s="37"/>
      <c r="C376" s="38"/>
      <c r="D376" s="188" t="s">
        <v>141</v>
      </c>
      <c r="E376" s="38"/>
      <c r="F376" s="189" t="s">
        <v>1047</v>
      </c>
      <c r="G376" s="38"/>
      <c r="H376" s="38"/>
      <c r="I376" s="190"/>
      <c r="J376" s="38"/>
      <c r="K376" s="38"/>
      <c r="L376" s="41"/>
      <c r="M376" s="191"/>
      <c r="N376" s="192"/>
      <c r="O376" s="66"/>
      <c r="P376" s="66"/>
      <c r="Q376" s="66"/>
      <c r="R376" s="66"/>
      <c r="S376" s="66"/>
      <c r="T376" s="67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T376" s="19" t="s">
        <v>141</v>
      </c>
      <c r="AU376" s="19" t="s">
        <v>84</v>
      </c>
    </row>
    <row r="377" spans="1:65" s="13" customFormat="1" ht="11.25">
      <c r="B377" s="193"/>
      <c r="C377" s="194"/>
      <c r="D377" s="188" t="s">
        <v>142</v>
      </c>
      <c r="E377" s="195" t="s">
        <v>19</v>
      </c>
      <c r="F377" s="196" t="s">
        <v>1043</v>
      </c>
      <c r="G377" s="194"/>
      <c r="H377" s="195" t="s">
        <v>19</v>
      </c>
      <c r="I377" s="197"/>
      <c r="J377" s="194"/>
      <c r="K377" s="194"/>
      <c r="L377" s="198"/>
      <c r="M377" s="199"/>
      <c r="N377" s="200"/>
      <c r="O377" s="200"/>
      <c r="P377" s="200"/>
      <c r="Q377" s="200"/>
      <c r="R377" s="200"/>
      <c r="S377" s="200"/>
      <c r="T377" s="201"/>
      <c r="AT377" s="202" t="s">
        <v>142</v>
      </c>
      <c r="AU377" s="202" t="s">
        <v>84</v>
      </c>
      <c r="AV377" s="13" t="s">
        <v>82</v>
      </c>
      <c r="AW377" s="13" t="s">
        <v>35</v>
      </c>
      <c r="AX377" s="13" t="s">
        <v>74</v>
      </c>
      <c r="AY377" s="202" t="s">
        <v>132</v>
      </c>
    </row>
    <row r="378" spans="1:65" s="14" customFormat="1" ht="11.25">
      <c r="B378" s="203"/>
      <c r="C378" s="204"/>
      <c r="D378" s="188" t="s">
        <v>142</v>
      </c>
      <c r="E378" s="205" t="s">
        <v>19</v>
      </c>
      <c r="F378" s="206" t="s">
        <v>1044</v>
      </c>
      <c r="G378" s="204"/>
      <c r="H378" s="207">
        <v>67.099999999999994</v>
      </c>
      <c r="I378" s="208"/>
      <c r="J378" s="204"/>
      <c r="K378" s="204"/>
      <c r="L378" s="209"/>
      <c r="M378" s="210"/>
      <c r="N378" s="211"/>
      <c r="O378" s="211"/>
      <c r="P378" s="211"/>
      <c r="Q378" s="211"/>
      <c r="R378" s="211"/>
      <c r="S378" s="211"/>
      <c r="T378" s="212"/>
      <c r="AT378" s="213" t="s">
        <v>142</v>
      </c>
      <c r="AU378" s="213" t="s">
        <v>84</v>
      </c>
      <c r="AV378" s="14" t="s">
        <v>84</v>
      </c>
      <c r="AW378" s="14" t="s">
        <v>35</v>
      </c>
      <c r="AX378" s="14" t="s">
        <v>74</v>
      </c>
      <c r="AY378" s="213" t="s">
        <v>132</v>
      </c>
    </row>
    <row r="379" spans="1:65" s="14" customFormat="1" ht="11.25">
      <c r="B379" s="203"/>
      <c r="C379" s="204"/>
      <c r="D379" s="188" t="s">
        <v>142</v>
      </c>
      <c r="E379" s="205" t="s">
        <v>19</v>
      </c>
      <c r="F379" s="206" t="s">
        <v>1045</v>
      </c>
      <c r="G379" s="204"/>
      <c r="H379" s="207">
        <v>-10.1</v>
      </c>
      <c r="I379" s="208"/>
      <c r="J379" s="204"/>
      <c r="K379" s="204"/>
      <c r="L379" s="209"/>
      <c r="M379" s="210"/>
      <c r="N379" s="211"/>
      <c r="O379" s="211"/>
      <c r="P379" s="211"/>
      <c r="Q379" s="211"/>
      <c r="R379" s="211"/>
      <c r="S379" s="211"/>
      <c r="T379" s="212"/>
      <c r="AT379" s="213" t="s">
        <v>142</v>
      </c>
      <c r="AU379" s="213" t="s">
        <v>84</v>
      </c>
      <c r="AV379" s="14" t="s">
        <v>84</v>
      </c>
      <c r="AW379" s="14" t="s">
        <v>35</v>
      </c>
      <c r="AX379" s="14" t="s">
        <v>74</v>
      </c>
      <c r="AY379" s="213" t="s">
        <v>132</v>
      </c>
    </row>
    <row r="380" spans="1:65" s="15" customFormat="1" ht="11.25">
      <c r="B380" s="214"/>
      <c r="C380" s="215"/>
      <c r="D380" s="188" t="s">
        <v>142</v>
      </c>
      <c r="E380" s="216" t="s">
        <v>19</v>
      </c>
      <c r="F380" s="217" t="s">
        <v>147</v>
      </c>
      <c r="G380" s="215"/>
      <c r="H380" s="218">
        <v>56.999999999999993</v>
      </c>
      <c r="I380" s="219"/>
      <c r="J380" s="215"/>
      <c r="K380" s="215"/>
      <c r="L380" s="220"/>
      <c r="M380" s="221"/>
      <c r="N380" s="222"/>
      <c r="O380" s="222"/>
      <c r="P380" s="222"/>
      <c r="Q380" s="222"/>
      <c r="R380" s="222"/>
      <c r="S380" s="222"/>
      <c r="T380" s="223"/>
      <c r="AT380" s="224" t="s">
        <v>142</v>
      </c>
      <c r="AU380" s="224" t="s">
        <v>84</v>
      </c>
      <c r="AV380" s="15" t="s">
        <v>139</v>
      </c>
      <c r="AW380" s="15" t="s">
        <v>35</v>
      </c>
      <c r="AX380" s="15" t="s">
        <v>82</v>
      </c>
      <c r="AY380" s="224" t="s">
        <v>132</v>
      </c>
    </row>
    <row r="381" spans="1:65" s="2" customFormat="1" ht="16.5" customHeight="1">
      <c r="A381" s="36"/>
      <c r="B381" s="37"/>
      <c r="C381" s="175" t="s">
        <v>546</v>
      </c>
      <c r="D381" s="175" t="s">
        <v>134</v>
      </c>
      <c r="E381" s="176" t="s">
        <v>1049</v>
      </c>
      <c r="F381" s="177" t="s">
        <v>1050</v>
      </c>
      <c r="G381" s="178" t="s">
        <v>184</v>
      </c>
      <c r="H381" s="179">
        <v>0.33300000000000002</v>
      </c>
      <c r="I381" s="180"/>
      <c r="J381" s="181">
        <f>ROUND(I381*H381,2)</f>
        <v>0</v>
      </c>
      <c r="K381" s="177" t="s">
        <v>19</v>
      </c>
      <c r="L381" s="41"/>
      <c r="M381" s="182" t="s">
        <v>19</v>
      </c>
      <c r="N381" s="183" t="s">
        <v>45</v>
      </c>
      <c r="O381" s="66"/>
      <c r="P381" s="184">
        <f>O381*H381</f>
        <v>0</v>
      </c>
      <c r="Q381" s="184">
        <v>0</v>
      </c>
      <c r="R381" s="184">
        <f>Q381*H381</f>
        <v>0</v>
      </c>
      <c r="S381" s="184">
        <v>2.2000000000000002</v>
      </c>
      <c r="T381" s="185">
        <f>S381*H381</f>
        <v>0.73260000000000014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86" t="s">
        <v>139</v>
      </c>
      <c r="AT381" s="186" t="s">
        <v>134</v>
      </c>
      <c r="AU381" s="186" t="s">
        <v>84</v>
      </c>
      <c r="AY381" s="19" t="s">
        <v>132</v>
      </c>
      <c r="BE381" s="187">
        <f>IF(N381="základní",J381,0)</f>
        <v>0</v>
      </c>
      <c r="BF381" s="187">
        <f>IF(N381="snížená",J381,0)</f>
        <v>0</v>
      </c>
      <c r="BG381" s="187">
        <f>IF(N381="zákl. přenesená",J381,0)</f>
        <v>0</v>
      </c>
      <c r="BH381" s="187">
        <f>IF(N381="sníž. přenesená",J381,0)</f>
        <v>0</v>
      </c>
      <c r="BI381" s="187">
        <f>IF(N381="nulová",J381,0)</f>
        <v>0</v>
      </c>
      <c r="BJ381" s="19" t="s">
        <v>82</v>
      </c>
      <c r="BK381" s="187">
        <f>ROUND(I381*H381,2)</f>
        <v>0</v>
      </c>
      <c r="BL381" s="19" t="s">
        <v>139</v>
      </c>
      <c r="BM381" s="186" t="s">
        <v>1051</v>
      </c>
    </row>
    <row r="382" spans="1:65" s="2" customFormat="1" ht="11.25">
      <c r="A382" s="36"/>
      <c r="B382" s="37"/>
      <c r="C382" s="38"/>
      <c r="D382" s="188" t="s">
        <v>141</v>
      </c>
      <c r="E382" s="38"/>
      <c r="F382" s="189" t="s">
        <v>1050</v>
      </c>
      <c r="G382" s="38"/>
      <c r="H382" s="38"/>
      <c r="I382" s="190"/>
      <c r="J382" s="38"/>
      <c r="K382" s="38"/>
      <c r="L382" s="41"/>
      <c r="M382" s="191"/>
      <c r="N382" s="192"/>
      <c r="O382" s="66"/>
      <c r="P382" s="66"/>
      <c r="Q382" s="66"/>
      <c r="R382" s="66"/>
      <c r="S382" s="66"/>
      <c r="T382" s="67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T382" s="19" t="s">
        <v>141</v>
      </c>
      <c r="AU382" s="19" t="s">
        <v>84</v>
      </c>
    </row>
    <row r="383" spans="1:65" s="13" customFormat="1" ht="11.25">
      <c r="B383" s="193"/>
      <c r="C383" s="194"/>
      <c r="D383" s="188" t="s">
        <v>142</v>
      </c>
      <c r="E383" s="195" t="s">
        <v>19</v>
      </c>
      <c r="F383" s="196" t="s">
        <v>873</v>
      </c>
      <c r="G383" s="194"/>
      <c r="H383" s="195" t="s">
        <v>19</v>
      </c>
      <c r="I383" s="197"/>
      <c r="J383" s="194"/>
      <c r="K383" s="194"/>
      <c r="L383" s="198"/>
      <c r="M383" s="199"/>
      <c r="N383" s="200"/>
      <c r="O383" s="200"/>
      <c r="P383" s="200"/>
      <c r="Q383" s="200"/>
      <c r="R383" s="200"/>
      <c r="S383" s="200"/>
      <c r="T383" s="201"/>
      <c r="AT383" s="202" t="s">
        <v>142</v>
      </c>
      <c r="AU383" s="202" t="s">
        <v>84</v>
      </c>
      <c r="AV383" s="13" t="s">
        <v>82</v>
      </c>
      <c r="AW383" s="13" t="s">
        <v>35</v>
      </c>
      <c r="AX383" s="13" t="s">
        <v>74</v>
      </c>
      <c r="AY383" s="202" t="s">
        <v>132</v>
      </c>
    </row>
    <row r="384" spans="1:65" s="14" customFormat="1" ht="11.25">
      <c r="B384" s="203"/>
      <c r="C384" s="204"/>
      <c r="D384" s="188" t="s">
        <v>142</v>
      </c>
      <c r="E384" s="205" t="s">
        <v>19</v>
      </c>
      <c r="F384" s="206" t="s">
        <v>1052</v>
      </c>
      <c r="G384" s="204"/>
      <c r="H384" s="207">
        <v>0.33300000000000002</v>
      </c>
      <c r="I384" s="208"/>
      <c r="J384" s="204"/>
      <c r="K384" s="204"/>
      <c r="L384" s="209"/>
      <c r="M384" s="210"/>
      <c r="N384" s="211"/>
      <c r="O384" s="211"/>
      <c r="P384" s="211"/>
      <c r="Q384" s="211"/>
      <c r="R384" s="211"/>
      <c r="S384" s="211"/>
      <c r="T384" s="212"/>
      <c r="AT384" s="213" t="s">
        <v>142</v>
      </c>
      <c r="AU384" s="213" t="s">
        <v>84</v>
      </c>
      <c r="AV384" s="14" t="s">
        <v>84</v>
      </c>
      <c r="AW384" s="14" t="s">
        <v>35</v>
      </c>
      <c r="AX384" s="14" t="s">
        <v>74</v>
      </c>
      <c r="AY384" s="213" t="s">
        <v>132</v>
      </c>
    </row>
    <row r="385" spans="1:65" s="15" customFormat="1" ht="11.25">
      <c r="B385" s="214"/>
      <c r="C385" s="215"/>
      <c r="D385" s="188" t="s">
        <v>142</v>
      </c>
      <c r="E385" s="216" t="s">
        <v>19</v>
      </c>
      <c r="F385" s="217" t="s">
        <v>147</v>
      </c>
      <c r="G385" s="215"/>
      <c r="H385" s="218">
        <v>0.33300000000000002</v>
      </c>
      <c r="I385" s="219"/>
      <c r="J385" s="215"/>
      <c r="K385" s="215"/>
      <c r="L385" s="220"/>
      <c r="M385" s="221"/>
      <c r="N385" s="222"/>
      <c r="O385" s="222"/>
      <c r="P385" s="222"/>
      <c r="Q385" s="222"/>
      <c r="R385" s="222"/>
      <c r="S385" s="222"/>
      <c r="T385" s="223"/>
      <c r="AT385" s="224" t="s">
        <v>142</v>
      </c>
      <c r="AU385" s="224" t="s">
        <v>84</v>
      </c>
      <c r="AV385" s="15" t="s">
        <v>139</v>
      </c>
      <c r="AW385" s="15" t="s">
        <v>35</v>
      </c>
      <c r="AX385" s="15" t="s">
        <v>82</v>
      </c>
      <c r="AY385" s="224" t="s">
        <v>132</v>
      </c>
    </row>
    <row r="386" spans="1:65" s="2" customFormat="1" ht="55.5" customHeight="1">
      <c r="A386" s="36"/>
      <c r="B386" s="37"/>
      <c r="C386" s="175" t="s">
        <v>551</v>
      </c>
      <c r="D386" s="175" t="s">
        <v>134</v>
      </c>
      <c r="E386" s="176" t="s">
        <v>1053</v>
      </c>
      <c r="F386" s="177" t="s">
        <v>1054</v>
      </c>
      <c r="G386" s="178" t="s">
        <v>176</v>
      </c>
      <c r="H386" s="179">
        <v>13.7</v>
      </c>
      <c r="I386" s="180"/>
      <c r="J386" s="181">
        <f>ROUND(I386*H386,2)</f>
        <v>0</v>
      </c>
      <c r="K386" s="177" t="s">
        <v>138</v>
      </c>
      <c r="L386" s="41"/>
      <c r="M386" s="182" t="s">
        <v>19</v>
      </c>
      <c r="N386" s="183" t="s">
        <v>45</v>
      </c>
      <c r="O386" s="66"/>
      <c r="P386" s="184">
        <f>O386*H386</f>
        <v>0</v>
      </c>
      <c r="Q386" s="184">
        <v>0</v>
      </c>
      <c r="R386" s="184">
        <f>Q386*H386</f>
        <v>0</v>
      </c>
      <c r="S386" s="184">
        <v>0.98</v>
      </c>
      <c r="T386" s="185">
        <f>S386*H386</f>
        <v>13.425999999999998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186" t="s">
        <v>139</v>
      </c>
      <c r="AT386" s="186" t="s">
        <v>134</v>
      </c>
      <c r="AU386" s="186" t="s">
        <v>84</v>
      </c>
      <c r="AY386" s="19" t="s">
        <v>132</v>
      </c>
      <c r="BE386" s="187">
        <f>IF(N386="základní",J386,0)</f>
        <v>0</v>
      </c>
      <c r="BF386" s="187">
        <f>IF(N386="snížená",J386,0)</f>
        <v>0</v>
      </c>
      <c r="BG386" s="187">
        <f>IF(N386="zákl. přenesená",J386,0)</f>
        <v>0</v>
      </c>
      <c r="BH386" s="187">
        <f>IF(N386="sníž. přenesená",J386,0)</f>
        <v>0</v>
      </c>
      <c r="BI386" s="187">
        <f>IF(N386="nulová",J386,0)</f>
        <v>0</v>
      </c>
      <c r="BJ386" s="19" t="s">
        <v>82</v>
      </c>
      <c r="BK386" s="187">
        <f>ROUND(I386*H386,2)</f>
        <v>0</v>
      </c>
      <c r="BL386" s="19" t="s">
        <v>139</v>
      </c>
      <c r="BM386" s="186" t="s">
        <v>1055</v>
      </c>
    </row>
    <row r="387" spans="1:65" s="2" customFormat="1" ht="29.25">
      <c r="A387" s="36"/>
      <c r="B387" s="37"/>
      <c r="C387" s="38"/>
      <c r="D387" s="188" t="s">
        <v>141</v>
      </c>
      <c r="E387" s="38"/>
      <c r="F387" s="189" t="s">
        <v>1054</v>
      </c>
      <c r="G387" s="38"/>
      <c r="H387" s="38"/>
      <c r="I387" s="190"/>
      <c r="J387" s="38"/>
      <c r="K387" s="38"/>
      <c r="L387" s="41"/>
      <c r="M387" s="191"/>
      <c r="N387" s="192"/>
      <c r="O387" s="66"/>
      <c r="P387" s="66"/>
      <c r="Q387" s="66"/>
      <c r="R387" s="66"/>
      <c r="S387" s="66"/>
      <c r="T387" s="67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T387" s="19" t="s">
        <v>141</v>
      </c>
      <c r="AU387" s="19" t="s">
        <v>84</v>
      </c>
    </row>
    <row r="388" spans="1:65" s="14" customFormat="1" ht="11.25">
      <c r="B388" s="203"/>
      <c r="C388" s="204"/>
      <c r="D388" s="188" t="s">
        <v>142</v>
      </c>
      <c r="E388" s="205" t="s">
        <v>19</v>
      </c>
      <c r="F388" s="206" t="s">
        <v>1056</v>
      </c>
      <c r="G388" s="204"/>
      <c r="H388" s="207">
        <v>13.7</v>
      </c>
      <c r="I388" s="208"/>
      <c r="J388" s="204"/>
      <c r="K388" s="204"/>
      <c r="L388" s="209"/>
      <c r="M388" s="210"/>
      <c r="N388" s="211"/>
      <c r="O388" s="211"/>
      <c r="P388" s="211"/>
      <c r="Q388" s="211"/>
      <c r="R388" s="211"/>
      <c r="S388" s="211"/>
      <c r="T388" s="212"/>
      <c r="AT388" s="213" t="s">
        <v>142</v>
      </c>
      <c r="AU388" s="213" t="s">
        <v>84</v>
      </c>
      <c r="AV388" s="14" t="s">
        <v>84</v>
      </c>
      <c r="AW388" s="14" t="s">
        <v>35</v>
      </c>
      <c r="AX388" s="14" t="s">
        <v>74</v>
      </c>
      <c r="AY388" s="213" t="s">
        <v>132</v>
      </c>
    </row>
    <row r="389" spans="1:65" s="15" customFormat="1" ht="11.25">
      <c r="B389" s="214"/>
      <c r="C389" s="215"/>
      <c r="D389" s="188" t="s">
        <v>142</v>
      </c>
      <c r="E389" s="216" t="s">
        <v>19</v>
      </c>
      <c r="F389" s="217" t="s">
        <v>147</v>
      </c>
      <c r="G389" s="215"/>
      <c r="H389" s="218">
        <v>13.7</v>
      </c>
      <c r="I389" s="219"/>
      <c r="J389" s="215"/>
      <c r="K389" s="215"/>
      <c r="L389" s="220"/>
      <c r="M389" s="221"/>
      <c r="N389" s="222"/>
      <c r="O389" s="222"/>
      <c r="P389" s="222"/>
      <c r="Q389" s="222"/>
      <c r="R389" s="222"/>
      <c r="S389" s="222"/>
      <c r="T389" s="223"/>
      <c r="AT389" s="224" t="s">
        <v>142</v>
      </c>
      <c r="AU389" s="224" t="s">
        <v>84</v>
      </c>
      <c r="AV389" s="15" t="s">
        <v>139</v>
      </c>
      <c r="AW389" s="15" t="s">
        <v>35</v>
      </c>
      <c r="AX389" s="15" t="s">
        <v>82</v>
      </c>
      <c r="AY389" s="224" t="s">
        <v>132</v>
      </c>
    </row>
    <row r="390" spans="1:65" s="12" customFormat="1" ht="22.9" customHeight="1">
      <c r="B390" s="159"/>
      <c r="C390" s="160"/>
      <c r="D390" s="161" t="s">
        <v>73</v>
      </c>
      <c r="E390" s="173" t="s">
        <v>572</v>
      </c>
      <c r="F390" s="173" t="s">
        <v>573</v>
      </c>
      <c r="G390" s="160"/>
      <c r="H390" s="160"/>
      <c r="I390" s="163"/>
      <c r="J390" s="174">
        <f>BK390</f>
        <v>0</v>
      </c>
      <c r="K390" s="160"/>
      <c r="L390" s="165"/>
      <c r="M390" s="166"/>
      <c r="N390" s="167"/>
      <c r="O390" s="167"/>
      <c r="P390" s="168">
        <f>SUM(P391:P418)</f>
        <v>0</v>
      </c>
      <c r="Q390" s="167"/>
      <c r="R390" s="168">
        <f>SUM(R391:R418)</f>
        <v>0</v>
      </c>
      <c r="S390" s="167"/>
      <c r="T390" s="169">
        <f>SUM(T391:T418)</f>
        <v>0</v>
      </c>
      <c r="AR390" s="170" t="s">
        <v>82</v>
      </c>
      <c r="AT390" s="171" t="s">
        <v>73</v>
      </c>
      <c r="AU390" s="171" t="s">
        <v>82</v>
      </c>
      <c r="AY390" s="170" t="s">
        <v>132</v>
      </c>
      <c r="BK390" s="172">
        <f>SUM(BK391:BK418)</f>
        <v>0</v>
      </c>
    </row>
    <row r="391" spans="1:65" s="2" customFormat="1" ht="33" customHeight="1">
      <c r="A391" s="36"/>
      <c r="B391" s="37"/>
      <c r="C391" s="175" t="s">
        <v>555</v>
      </c>
      <c r="D391" s="175" t="s">
        <v>134</v>
      </c>
      <c r="E391" s="176" t="s">
        <v>575</v>
      </c>
      <c r="F391" s="177" t="s">
        <v>576</v>
      </c>
      <c r="G391" s="178" t="s">
        <v>264</v>
      </c>
      <c r="H391" s="179">
        <v>0.45</v>
      </c>
      <c r="I391" s="180"/>
      <c r="J391" s="181">
        <f>ROUND(I391*H391,2)</f>
        <v>0</v>
      </c>
      <c r="K391" s="177" t="s">
        <v>19</v>
      </c>
      <c r="L391" s="41"/>
      <c r="M391" s="182" t="s">
        <v>19</v>
      </c>
      <c r="N391" s="183" t="s">
        <v>45</v>
      </c>
      <c r="O391" s="66"/>
      <c r="P391" s="184">
        <f>O391*H391</f>
        <v>0</v>
      </c>
      <c r="Q391" s="184">
        <v>0</v>
      </c>
      <c r="R391" s="184">
        <f>Q391*H391</f>
        <v>0</v>
      </c>
      <c r="S391" s="184">
        <v>0</v>
      </c>
      <c r="T391" s="185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86" t="s">
        <v>139</v>
      </c>
      <c r="AT391" s="186" t="s">
        <v>134</v>
      </c>
      <c r="AU391" s="186" t="s">
        <v>84</v>
      </c>
      <c r="AY391" s="19" t="s">
        <v>132</v>
      </c>
      <c r="BE391" s="187">
        <f>IF(N391="základní",J391,0)</f>
        <v>0</v>
      </c>
      <c r="BF391" s="187">
        <f>IF(N391="snížená",J391,0)</f>
        <v>0</v>
      </c>
      <c r="BG391" s="187">
        <f>IF(N391="zákl. přenesená",J391,0)</f>
        <v>0</v>
      </c>
      <c r="BH391" s="187">
        <f>IF(N391="sníž. přenesená",J391,0)</f>
        <v>0</v>
      </c>
      <c r="BI391" s="187">
        <f>IF(N391="nulová",J391,0)</f>
        <v>0</v>
      </c>
      <c r="BJ391" s="19" t="s">
        <v>82</v>
      </c>
      <c r="BK391" s="187">
        <f>ROUND(I391*H391,2)</f>
        <v>0</v>
      </c>
      <c r="BL391" s="19" t="s">
        <v>139</v>
      </c>
      <c r="BM391" s="186" t="s">
        <v>1057</v>
      </c>
    </row>
    <row r="392" spans="1:65" s="2" customFormat="1" ht="19.5">
      <c r="A392" s="36"/>
      <c r="B392" s="37"/>
      <c r="C392" s="38"/>
      <c r="D392" s="188" t="s">
        <v>141</v>
      </c>
      <c r="E392" s="38"/>
      <c r="F392" s="189" t="s">
        <v>576</v>
      </c>
      <c r="G392" s="38"/>
      <c r="H392" s="38"/>
      <c r="I392" s="190"/>
      <c r="J392" s="38"/>
      <c r="K392" s="38"/>
      <c r="L392" s="41"/>
      <c r="M392" s="191"/>
      <c r="N392" s="192"/>
      <c r="O392" s="66"/>
      <c r="P392" s="66"/>
      <c r="Q392" s="66"/>
      <c r="R392" s="66"/>
      <c r="S392" s="66"/>
      <c r="T392" s="67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9" t="s">
        <v>141</v>
      </c>
      <c r="AU392" s="19" t="s">
        <v>84</v>
      </c>
    </row>
    <row r="393" spans="1:65" s="14" customFormat="1" ht="11.25">
      <c r="B393" s="203"/>
      <c r="C393" s="204"/>
      <c r="D393" s="188" t="s">
        <v>142</v>
      </c>
      <c r="E393" s="205" t="s">
        <v>19</v>
      </c>
      <c r="F393" s="206" t="s">
        <v>1058</v>
      </c>
      <c r="G393" s="204"/>
      <c r="H393" s="207">
        <v>0.45</v>
      </c>
      <c r="I393" s="208"/>
      <c r="J393" s="204"/>
      <c r="K393" s="204"/>
      <c r="L393" s="209"/>
      <c r="M393" s="210"/>
      <c r="N393" s="211"/>
      <c r="O393" s="211"/>
      <c r="P393" s="211"/>
      <c r="Q393" s="211"/>
      <c r="R393" s="211"/>
      <c r="S393" s="211"/>
      <c r="T393" s="212"/>
      <c r="AT393" s="213" t="s">
        <v>142</v>
      </c>
      <c r="AU393" s="213" t="s">
        <v>84</v>
      </c>
      <c r="AV393" s="14" t="s">
        <v>84</v>
      </c>
      <c r="AW393" s="14" t="s">
        <v>35</v>
      </c>
      <c r="AX393" s="14" t="s">
        <v>74</v>
      </c>
      <c r="AY393" s="213" t="s">
        <v>132</v>
      </c>
    </row>
    <row r="394" spans="1:65" s="15" customFormat="1" ht="11.25">
      <c r="B394" s="214"/>
      <c r="C394" s="215"/>
      <c r="D394" s="188" t="s">
        <v>142</v>
      </c>
      <c r="E394" s="216" t="s">
        <v>19</v>
      </c>
      <c r="F394" s="217" t="s">
        <v>147</v>
      </c>
      <c r="G394" s="215"/>
      <c r="H394" s="218">
        <v>0.45</v>
      </c>
      <c r="I394" s="219"/>
      <c r="J394" s="215"/>
      <c r="K394" s="215"/>
      <c r="L394" s="220"/>
      <c r="M394" s="221"/>
      <c r="N394" s="222"/>
      <c r="O394" s="222"/>
      <c r="P394" s="222"/>
      <c r="Q394" s="222"/>
      <c r="R394" s="222"/>
      <c r="S394" s="222"/>
      <c r="T394" s="223"/>
      <c r="AT394" s="224" t="s">
        <v>142</v>
      </c>
      <c r="AU394" s="224" t="s">
        <v>84</v>
      </c>
      <c r="AV394" s="15" t="s">
        <v>139</v>
      </c>
      <c r="AW394" s="15" t="s">
        <v>35</v>
      </c>
      <c r="AX394" s="15" t="s">
        <v>82</v>
      </c>
      <c r="AY394" s="224" t="s">
        <v>132</v>
      </c>
    </row>
    <row r="395" spans="1:65" s="2" customFormat="1" ht="33" customHeight="1">
      <c r="A395" s="36"/>
      <c r="B395" s="37"/>
      <c r="C395" s="175" t="s">
        <v>559</v>
      </c>
      <c r="D395" s="175" t="s">
        <v>134</v>
      </c>
      <c r="E395" s="176" t="s">
        <v>579</v>
      </c>
      <c r="F395" s="177" t="s">
        <v>580</v>
      </c>
      <c r="G395" s="178" t="s">
        <v>264</v>
      </c>
      <c r="H395" s="179">
        <v>6.3</v>
      </c>
      <c r="I395" s="180"/>
      <c r="J395" s="181">
        <f>ROUND(I395*H395,2)</f>
        <v>0</v>
      </c>
      <c r="K395" s="177" t="s">
        <v>19</v>
      </c>
      <c r="L395" s="41"/>
      <c r="M395" s="182" t="s">
        <v>19</v>
      </c>
      <c r="N395" s="183" t="s">
        <v>45</v>
      </c>
      <c r="O395" s="66"/>
      <c r="P395" s="184">
        <f>O395*H395</f>
        <v>0</v>
      </c>
      <c r="Q395" s="184">
        <v>0</v>
      </c>
      <c r="R395" s="184">
        <f>Q395*H395</f>
        <v>0</v>
      </c>
      <c r="S395" s="184">
        <v>0</v>
      </c>
      <c r="T395" s="185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86" t="s">
        <v>139</v>
      </c>
      <c r="AT395" s="186" t="s">
        <v>134</v>
      </c>
      <c r="AU395" s="186" t="s">
        <v>84</v>
      </c>
      <c r="AY395" s="19" t="s">
        <v>132</v>
      </c>
      <c r="BE395" s="187">
        <f>IF(N395="základní",J395,0)</f>
        <v>0</v>
      </c>
      <c r="BF395" s="187">
        <f>IF(N395="snížená",J395,0)</f>
        <v>0</v>
      </c>
      <c r="BG395" s="187">
        <f>IF(N395="zákl. přenesená",J395,0)</f>
        <v>0</v>
      </c>
      <c r="BH395" s="187">
        <f>IF(N395="sníž. přenesená",J395,0)</f>
        <v>0</v>
      </c>
      <c r="BI395" s="187">
        <f>IF(N395="nulová",J395,0)</f>
        <v>0</v>
      </c>
      <c r="BJ395" s="19" t="s">
        <v>82</v>
      </c>
      <c r="BK395" s="187">
        <f>ROUND(I395*H395,2)</f>
        <v>0</v>
      </c>
      <c r="BL395" s="19" t="s">
        <v>139</v>
      </c>
      <c r="BM395" s="186" t="s">
        <v>1059</v>
      </c>
    </row>
    <row r="396" spans="1:65" s="2" customFormat="1" ht="19.5">
      <c r="A396" s="36"/>
      <c r="B396" s="37"/>
      <c r="C396" s="38"/>
      <c r="D396" s="188" t="s">
        <v>141</v>
      </c>
      <c r="E396" s="38"/>
      <c r="F396" s="189" t="s">
        <v>580</v>
      </c>
      <c r="G396" s="38"/>
      <c r="H396" s="38"/>
      <c r="I396" s="190"/>
      <c r="J396" s="38"/>
      <c r="K396" s="38"/>
      <c r="L396" s="41"/>
      <c r="M396" s="191"/>
      <c r="N396" s="192"/>
      <c r="O396" s="66"/>
      <c r="P396" s="66"/>
      <c r="Q396" s="66"/>
      <c r="R396" s="66"/>
      <c r="S396" s="66"/>
      <c r="T396" s="67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T396" s="19" t="s">
        <v>141</v>
      </c>
      <c r="AU396" s="19" t="s">
        <v>84</v>
      </c>
    </row>
    <row r="397" spans="1:65" s="14" customFormat="1" ht="11.25">
      <c r="B397" s="203"/>
      <c r="C397" s="204"/>
      <c r="D397" s="188" t="s">
        <v>142</v>
      </c>
      <c r="E397" s="205" t="s">
        <v>19</v>
      </c>
      <c r="F397" s="206" t="s">
        <v>1060</v>
      </c>
      <c r="G397" s="204"/>
      <c r="H397" s="207">
        <v>6.3</v>
      </c>
      <c r="I397" s="208"/>
      <c r="J397" s="204"/>
      <c r="K397" s="204"/>
      <c r="L397" s="209"/>
      <c r="M397" s="210"/>
      <c r="N397" s="211"/>
      <c r="O397" s="211"/>
      <c r="P397" s="211"/>
      <c r="Q397" s="211"/>
      <c r="R397" s="211"/>
      <c r="S397" s="211"/>
      <c r="T397" s="212"/>
      <c r="AT397" s="213" t="s">
        <v>142</v>
      </c>
      <c r="AU397" s="213" t="s">
        <v>84</v>
      </c>
      <c r="AV397" s="14" t="s">
        <v>84</v>
      </c>
      <c r="AW397" s="14" t="s">
        <v>35</v>
      </c>
      <c r="AX397" s="14" t="s">
        <v>74</v>
      </c>
      <c r="AY397" s="213" t="s">
        <v>132</v>
      </c>
    </row>
    <row r="398" spans="1:65" s="15" customFormat="1" ht="11.25">
      <c r="B398" s="214"/>
      <c r="C398" s="215"/>
      <c r="D398" s="188" t="s">
        <v>142</v>
      </c>
      <c r="E398" s="216" t="s">
        <v>19</v>
      </c>
      <c r="F398" s="217" t="s">
        <v>147</v>
      </c>
      <c r="G398" s="215"/>
      <c r="H398" s="218">
        <v>6.3</v>
      </c>
      <c r="I398" s="219"/>
      <c r="J398" s="215"/>
      <c r="K398" s="215"/>
      <c r="L398" s="220"/>
      <c r="M398" s="221"/>
      <c r="N398" s="222"/>
      <c r="O398" s="222"/>
      <c r="P398" s="222"/>
      <c r="Q398" s="222"/>
      <c r="R398" s="222"/>
      <c r="S398" s="222"/>
      <c r="T398" s="223"/>
      <c r="AT398" s="224" t="s">
        <v>142</v>
      </c>
      <c r="AU398" s="224" t="s">
        <v>84</v>
      </c>
      <c r="AV398" s="15" t="s">
        <v>139</v>
      </c>
      <c r="AW398" s="15" t="s">
        <v>35</v>
      </c>
      <c r="AX398" s="15" t="s">
        <v>82</v>
      </c>
      <c r="AY398" s="224" t="s">
        <v>132</v>
      </c>
    </row>
    <row r="399" spans="1:65" s="2" customFormat="1" ht="37.9" customHeight="1">
      <c r="A399" s="36"/>
      <c r="B399" s="37"/>
      <c r="C399" s="175" t="s">
        <v>563</v>
      </c>
      <c r="D399" s="175" t="s">
        <v>134</v>
      </c>
      <c r="E399" s="176" t="s">
        <v>584</v>
      </c>
      <c r="F399" s="177" t="s">
        <v>585</v>
      </c>
      <c r="G399" s="178" t="s">
        <v>264</v>
      </c>
      <c r="H399" s="179">
        <v>37.56</v>
      </c>
      <c r="I399" s="180"/>
      <c r="J399" s="181">
        <f>ROUND(I399*H399,2)</f>
        <v>0</v>
      </c>
      <c r="K399" s="177" t="s">
        <v>138</v>
      </c>
      <c r="L399" s="41"/>
      <c r="M399" s="182" t="s">
        <v>19</v>
      </c>
      <c r="N399" s="183" t="s">
        <v>45</v>
      </c>
      <c r="O399" s="66"/>
      <c r="P399" s="184">
        <f>O399*H399</f>
        <v>0</v>
      </c>
      <c r="Q399" s="184">
        <v>0</v>
      </c>
      <c r="R399" s="184">
        <f>Q399*H399</f>
        <v>0</v>
      </c>
      <c r="S399" s="184">
        <v>0</v>
      </c>
      <c r="T399" s="185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186" t="s">
        <v>139</v>
      </c>
      <c r="AT399" s="186" t="s">
        <v>134</v>
      </c>
      <c r="AU399" s="186" t="s">
        <v>84</v>
      </c>
      <c r="AY399" s="19" t="s">
        <v>132</v>
      </c>
      <c r="BE399" s="187">
        <f>IF(N399="základní",J399,0)</f>
        <v>0</v>
      </c>
      <c r="BF399" s="187">
        <f>IF(N399="snížená",J399,0)</f>
        <v>0</v>
      </c>
      <c r="BG399" s="187">
        <f>IF(N399="zákl. přenesená",J399,0)</f>
        <v>0</v>
      </c>
      <c r="BH399" s="187">
        <f>IF(N399="sníž. přenesená",J399,0)</f>
        <v>0</v>
      </c>
      <c r="BI399" s="187">
        <f>IF(N399="nulová",J399,0)</f>
        <v>0</v>
      </c>
      <c r="BJ399" s="19" t="s">
        <v>82</v>
      </c>
      <c r="BK399" s="187">
        <f>ROUND(I399*H399,2)</f>
        <v>0</v>
      </c>
      <c r="BL399" s="19" t="s">
        <v>139</v>
      </c>
      <c r="BM399" s="186" t="s">
        <v>1061</v>
      </c>
    </row>
    <row r="400" spans="1:65" s="2" customFormat="1" ht="19.5">
      <c r="A400" s="36"/>
      <c r="B400" s="37"/>
      <c r="C400" s="38"/>
      <c r="D400" s="188" t="s">
        <v>141</v>
      </c>
      <c r="E400" s="38"/>
      <c r="F400" s="189" t="s">
        <v>585</v>
      </c>
      <c r="G400" s="38"/>
      <c r="H400" s="38"/>
      <c r="I400" s="190"/>
      <c r="J400" s="38"/>
      <c r="K400" s="38"/>
      <c r="L400" s="41"/>
      <c r="M400" s="191"/>
      <c r="N400" s="192"/>
      <c r="O400" s="66"/>
      <c r="P400" s="66"/>
      <c r="Q400" s="66"/>
      <c r="R400" s="66"/>
      <c r="S400" s="66"/>
      <c r="T400" s="67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T400" s="19" t="s">
        <v>141</v>
      </c>
      <c r="AU400" s="19" t="s">
        <v>84</v>
      </c>
    </row>
    <row r="401" spans="1:65" s="14" customFormat="1" ht="11.25">
      <c r="B401" s="203"/>
      <c r="C401" s="204"/>
      <c r="D401" s="188" t="s">
        <v>142</v>
      </c>
      <c r="E401" s="205" t="s">
        <v>19</v>
      </c>
      <c r="F401" s="206" t="s">
        <v>1062</v>
      </c>
      <c r="G401" s="204"/>
      <c r="H401" s="207">
        <v>37.56</v>
      </c>
      <c r="I401" s="208"/>
      <c r="J401" s="204"/>
      <c r="K401" s="204"/>
      <c r="L401" s="209"/>
      <c r="M401" s="210"/>
      <c r="N401" s="211"/>
      <c r="O401" s="211"/>
      <c r="P401" s="211"/>
      <c r="Q401" s="211"/>
      <c r="R401" s="211"/>
      <c r="S401" s="211"/>
      <c r="T401" s="212"/>
      <c r="AT401" s="213" t="s">
        <v>142</v>
      </c>
      <c r="AU401" s="213" t="s">
        <v>84</v>
      </c>
      <c r="AV401" s="14" t="s">
        <v>84</v>
      </c>
      <c r="AW401" s="14" t="s">
        <v>35</v>
      </c>
      <c r="AX401" s="14" t="s">
        <v>74</v>
      </c>
      <c r="AY401" s="213" t="s">
        <v>132</v>
      </c>
    </row>
    <row r="402" spans="1:65" s="15" customFormat="1" ht="11.25">
      <c r="B402" s="214"/>
      <c r="C402" s="215"/>
      <c r="D402" s="188" t="s">
        <v>142</v>
      </c>
      <c r="E402" s="216" t="s">
        <v>19</v>
      </c>
      <c r="F402" s="217" t="s">
        <v>147</v>
      </c>
      <c r="G402" s="215"/>
      <c r="H402" s="218">
        <v>37.56</v>
      </c>
      <c r="I402" s="219"/>
      <c r="J402" s="215"/>
      <c r="K402" s="215"/>
      <c r="L402" s="220"/>
      <c r="M402" s="221"/>
      <c r="N402" s="222"/>
      <c r="O402" s="222"/>
      <c r="P402" s="222"/>
      <c r="Q402" s="222"/>
      <c r="R402" s="222"/>
      <c r="S402" s="222"/>
      <c r="T402" s="223"/>
      <c r="AT402" s="224" t="s">
        <v>142</v>
      </c>
      <c r="AU402" s="224" t="s">
        <v>84</v>
      </c>
      <c r="AV402" s="15" t="s">
        <v>139</v>
      </c>
      <c r="AW402" s="15" t="s">
        <v>35</v>
      </c>
      <c r="AX402" s="15" t="s">
        <v>82</v>
      </c>
      <c r="AY402" s="224" t="s">
        <v>132</v>
      </c>
    </row>
    <row r="403" spans="1:65" s="2" customFormat="1" ht="37.9" customHeight="1">
      <c r="A403" s="36"/>
      <c r="B403" s="37"/>
      <c r="C403" s="175" t="s">
        <v>567</v>
      </c>
      <c r="D403" s="175" t="s">
        <v>134</v>
      </c>
      <c r="E403" s="176" t="s">
        <v>591</v>
      </c>
      <c r="F403" s="177" t="s">
        <v>592</v>
      </c>
      <c r="G403" s="178" t="s">
        <v>264</v>
      </c>
      <c r="H403" s="179">
        <v>525.84</v>
      </c>
      <c r="I403" s="180"/>
      <c r="J403" s="181">
        <f>ROUND(I403*H403,2)</f>
        <v>0</v>
      </c>
      <c r="K403" s="177" t="s">
        <v>138</v>
      </c>
      <c r="L403" s="41"/>
      <c r="M403" s="182" t="s">
        <v>19</v>
      </c>
      <c r="N403" s="183" t="s">
        <v>45</v>
      </c>
      <c r="O403" s="66"/>
      <c r="P403" s="184">
        <f>O403*H403</f>
        <v>0</v>
      </c>
      <c r="Q403" s="184">
        <v>0</v>
      </c>
      <c r="R403" s="184">
        <f>Q403*H403</f>
        <v>0</v>
      </c>
      <c r="S403" s="184">
        <v>0</v>
      </c>
      <c r="T403" s="185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86" t="s">
        <v>139</v>
      </c>
      <c r="AT403" s="186" t="s">
        <v>134</v>
      </c>
      <c r="AU403" s="186" t="s">
        <v>84</v>
      </c>
      <c r="AY403" s="19" t="s">
        <v>132</v>
      </c>
      <c r="BE403" s="187">
        <f>IF(N403="základní",J403,0)</f>
        <v>0</v>
      </c>
      <c r="BF403" s="187">
        <f>IF(N403="snížená",J403,0)</f>
        <v>0</v>
      </c>
      <c r="BG403" s="187">
        <f>IF(N403="zákl. přenesená",J403,0)</f>
        <v>0</v>
      </c>
      <c r="BH403" s="187">
        <f>IF(N403="sníž. přenesená",J403,0)</f>
        <v>0</v>
      </c>
      <c r="BI403" s="187">
        <f>IF(N403="nulová",J403,0)</f>
        <v>0</v>
      </c>
      <c r="BJ403" s="19" t="s">
        <v>82</v>
      </c>
      <c r="BK403" s="187">
        <f>ROUND(I403*H403,2)</f>
        <v>0</v>
      </c>
      <c r="BL403" s="19" t="s">
        <v>139</v>
      </c>
      <c r="BM403" s="186" t="s">
        <v>1063</v>
      </c>
    </row>
    <row r="404" spans="1:65" s="2" customFormat="1" ht="29.25">
      <c r="A404" s="36"/>
      <c r="B404" s="37"/>
      <c r="C404" s="38"/>
      <c r="D404" s="188" t="s">
        <v>141</v>
      </c>
      <c r="E404" s="38"/>
      <c r="F404" s="189" t="s">
        <v>592</v>
      </c>
      <c r="G404" s="38"/>
      <c r="H404" s="38"/>
      <c r="I404" s="190"/>
      <c r="J404" s="38"/>
      <c r="K404" s="38"/>
      <c r="L404" s="41"/>
      <c r="M404" s="191"/>
      <c r="N404" s="192"/>
      <c r="O404" s="66"/>
      <c r="P404" s="66"/>
      <c r="Q404" s="66"/>
      <c r="R404" s="66"/>
      <c r="S404" s="66"/>
      <c r="T404" s="67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T404" s="19" t="s">
        <v>141</v>
      </c>
      <c r="AU404" s="19" t="s">
        <v>84</v>
      </c>
    </row>
    <row r="405" spans="1:65" s="14" customFormat="1" ht="11.25">
      <c r="B405" s="203"/>
      <c r="C405" s="204"/>
      <c r="D405" s="188" t="s">
        <v>142</v>
      </c>
      <c r="E405" s="205" t="s">
        <v>19</v>
      </c>
      <c r="F405" s="206" t="s">
        <v>1064</v>
      </c>
      <c r="G405" s="204"/>
      <c r="H405" s="207">
        <v>525.84</v>
      </c>
      <c r="I405" s="208"/>
      <c r="J405" s="204"/>
      <c r="K405" s="204"/>
      <c r="L405" s="209"/>
      <c r="M405" s="210"/>
      <c r="N405" s="211"/>
      <c r="O405" s="211"/>
      <c r="P405" s="211"/>
      <c r="Q405" s="211"/>
      <c r="R405" s="211"/>
      <c r="S405" s="211"/>
      <c r="T405" s="212"/>
      <c r="AT405" s="213" t="s">
        <v>142</v>
      </c>
      <c r="AU405" s="213" t="s">
        <v>84</v>
      </c>
      <c r="AV405" s="14" t="s">
        <v>84</v>
      </c>
      <c r="AW405" s="14" t="s">
        <v>35</v>
      </c>
      <c r="AX405" s="14" t="s">
        <v>74</v>
      </c>
      <c r="AY405" s="213" t="s">
        <v>132</v>
      </c>
    </row>
    <row r="406" spans="1:65" s="15" customFormat="1" ht="11.25">
      <c r="B406" s="214"/>
      <c r="C406" s="215"/>
      <c r="D406" s="188" t="s">
        <v>142</v>
      </c>
      <c r="E406" s="216" t="s">
        <v>19</v>
      </c>
      <c r="F406" s="217" t="s">
        <v>147</v>
      </c>
      <c r="G406" s="215"/>
      <c r="H406" s="218">
        <v>525.84</v>
      </c>
      <c r="I406" s="219"/>
      <c r="J406" s="215"/>
      <c r="K406" s="215"/>
      <c r="L406" s="220"/>
      <c r="M406" s="221"/>
      <c r="N406" s="222"/>
      <c r="O406" s="222"/>
      <c r="P406" s="222"/>
      <c r="Q406" s="222"/>
      <c r="R406" s="222"/>
      <c r="S406" s="222"/>
      <c r="T406" s="223"/>
      <c r="AT406" s="224" t="s">
        <v>142</v>
      </c>
      <c r="AU406" s="224" t="s">
        <v>84</v>
      </c>
      <c r="AV406" s="15" t="s">
        <v>139</v>
      </c>
      <c r="AW406" s="15" t="s">
        <v>35</v>
      </c>
      <c r="AX406" s="15" t="s">
        <v>82</v>
      </c>
      <c r="AY406" s="224" t="s">
        <v>132</v>
      </c>
    </row>
    <row r="407" spans="1:65" s="2" customFormat="1" ht="44.25" customHeight="1">
      <c r="A407" s="36"/>
      <c r="B407" s="37"/>
      <c r="C407" s="175" t="s">
        <v>574</v>
      </c>
      <c r="D407" s="175" t="s">
        <v>134</v>
      </c>
      <c r="E407" s="176" t="s">
        <v>596</v>
      </c>
      <c r="F407" s="177" t="s">
        <v>597</v>
      </c>
      <c r="G407" s="178" t="s">
        <v>264</v>
      </c>
      <c r="H407" s="179">
        <v>14.159000000000001</v>
      </c>
      <c r="I407" s="180"/>
      <c r="J407" s="181">
        <f>ROUND(I407*H407,2)</f>
        <v>0</v>
      </c>
      <c r="K407" s="177" t="s">
        <v>138</v>
      </c>
      <c r="L407" s="41"/>
      <c r="M407" s="182" t="s">
        <v>19</v>
      </c>
      <c r="N407" s="183" t="s">
        <v>45</v>
      </c>
      <c r="O407" s="66"/>
      <c r="P407" s="184">
        <f>O407*H407</f>
        <v>0</v>
      </c>
      <c r="Q407" s="184">
        <v>0</v>
      </c>
      <c r="R407" s="184">
        <f>Q407*H407</f>
        <v>0</v>
      </c>
      <c r="S407" s="184">
        <v>0</v>
      </c>
      <c r="T407" s="185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186" t="s">
        <v>139</v>
      </c>
      <c r="AT407" s="186" t="s">
        <v>134</v>
      </c>
      <c r="AU407" s="186" t="s">
        <v>84</v>
      </c>
      <c r="AY407" s="19" t="s">
        <v>132</v>
      </c>
      <c r="BE407" s="187">
        <f>IF(N407="základní",J407,0)</f>
        <v>0</v>
      </c>
      <c r="BF407" s="187">
        <f>IF(N407="snížená",J407,0)</f>
        <v>0</v>
      </c>
      <c r="BG407" s="187">
        <f>IF(N407="zákl. přenesená",J407,0)</f>
        <v>0</v>
      </c>
      <c r="BH407" s="187">
        <f>IF(N407="sníž. přenesená",J407,0)</f>
        <v>0</v>
      </c>
      <c r="BI407" s="187">
        <f>IF(N407="nulová",J407,0)</f>
        <v>0</v>
      </c>
      <c r="BJ407" s="19" t="s">
        <v>82</v>
      </c>
      <c r="BK407" s="187">
        <f>ROUND(I407*H407,2)</f>
        <v>0</v>
      </c>
      <c r="BL407" s="19" t="s">
        <v>139</v>
      </c>
      <c r="BM407" s="186" t="s">
        <v>1065</v>
      </c>
    </row>
    <row r="408" spans="1:65" s="2" customFormat="1" ht="19.5">
      <c r="A408" s="36"/>
      <c r="B408" s="37"/>
      <c r="C408" s="38"/>
      <c r="D408" s="188" t="s">
        <v>141</v>
      </c>
      <c r="E408" s="38"/>
      <c r="F408" s="189" t="s">
        <v>597</v>
      </c>
      <c r="G408" s="38"/>
      <c r="H408" s="38"/>
      <c r="I408" s="190"/>
      <c r="J408" s="38"/>
      <c r="K408" s="38"/>
      <c r="L408" s="41"/>
      <c r="M408" s="191"/>
      <c r="N408" s="192"/>
      <c r="O408" s="66"/>
      <c r="P408" s="66"/>
      <c r="Q408" s="66"/>
      <c r="R408" s="66"/>
      <c r="S408" s="66"/>
      <c r="T408" s="67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T408" s="19" t="s">
        <v>141</v>
      </c>
      <c r="AU408" s="19" t="s">
        <v>84</v>
      </c>
    </row>
    <row r="409" spans="1:65" s="14" customFormat="1" ht="11.25">
      <c r="B409" s="203"/>
      <c r="C409" s="204"/>
      <c r="D409" s="188" t="s">
        <v>142</v>
      </c>
      <c r="E409" s="205" t="s">
        <v>19</v>
      </c>
      <c r="F409" s="206" t="s">
        <v>1066</v>
      </c>
      <c r="G409" s="204"/>
      <c r="H409" s="207">
        <v>14.159000000000001</v>
      </c>
      <c r="I409" s="208"/>
      <c r="J409" s="204"/>
      <c r="K409" s="204"/>
      <c r="L409" s="209"/>
      <c r="M409" s="210"/>
      <c r="N409" s="211"/>
      <c r="O409" s="211"/>
      <c r="P409" s="211"/>
      <c r="Q409" s="211"/>
      <c r="R409" s="211"/>
      <c r="S409" s="211"/>
      <c r="T409" s="212"/>
      <c r="AT409" s="213" t="s">
        <v>142</v>
      </c>
      <c r="AU409" s="213" t="s">
        <v>84</v>
      </c>
      <c r="AV409" s="14" t="s">
        <v>84</v>
      </c>
      <c r="AW409" s="14" t="s">
        <v>35</v>
      </c>
      <c r="AX409" s="14" t="s">
        <v>74</v>
      </c>
      <c r="AY409" s="213" t="s">
        <v>132</v>
      </c>
    </row>
    <row r="410" spans="1:65" s="15" customFormat="1" ht="11.25">
      <c r="B410" s="214"/>
      <c r="C410" s="215"/>
      <c r="D410" s="188" t="s">
        <v>142</v>
      </c>
      <c r="E410" s="216" t="s">
        <v>19</v>
      </c>
      <c r="F410" s="217" t="s">
        <v>147</v>
      </c>
      <c r="G410" s="215"/>
      <c r="H410" s="218">
        <v>14.159000000000001</v>
      </c>
      <c r="I410" s="219"/>
      <c r="J410" s="215"/>
      <c r="K410" s="215"/>
      <c r="L410" s="220"/>
      <c r="M410" s="221"/>
      <c r="N410" s="222"/>
      <c r="O410" s="222"/>
      <c r="P410" s="222"/>
      <c r="Q410" s="222"/>
      <c r="R410" s="222"/>
      <c r="S410" s="222"/>
      <c r="T410" s="223"/>
      <c r="AT410" s="224" t="s">
        <v>142</v>
      </c>
      <c r="AU410" s="224" t="s">
        <v>84</v>
      </c>
      <c r="AV410" s="15" t="s">
        <v>139</v>
      </c>
      <c r="AW410" s="15" t="s">
        <v>35</v>
      </c>
      <c r="AX410" s="15" t="s">
        <v>82</v>
      </c>
      <c r="AY410" s="224" t="s">
        <v>132</v>
      </c>
    </row>
    <row r="411" spans="1:65" s="2" customFormat="1" ht="44.25" customHeight="1">
      <c r="A411" s="36"/>
      <c r="B411" s="37"/>
      <c r="C411" s="175" t="s">
        <v>578</v>
      </c>
      <c r="D411" s="175" t="s">
        <v>134</v>
      </c>
      <c r="E411" s="176" t="s">
        <v>600</v>
      </c>
      <c r="F411" s="177" t="s">
        <v>601</v>
      </c>
      <c r="G411" s="178" t="s">
        <v>264</v>
      </c>
      <c r="H411" s="179">
        <v>4.7519999999999998</v>
      </c>
      <c r="I411" s="180"/>
      <c r="J411" s="181">
        <f>ROUND(I411*H411,2)</f>
        <v>0</v>
      </c>
      <c r="K411" s="177" t="s">
        <v>138</v>
      </c>
      <c r="L411" s="41"/>
      <c r="M411" s="182" t="s">
        <v>19</v>
      </c>
      <c r="N411" s="183" t="s">
        <v>45</v>
      </c>
      <c r="O411" s="66"/>
      <c r="P411" s="184">
        <f>O411*H411</f>
        <v>0</v>
      </c>
      <c r="Q411" s="184">
        <v>0</v>
      </c>
      <c r="R411" s="184">
        <f>Q411*H411</f>
        <v>0</v>
      </c>
      <c r="S411" s="184">
        <v>0</v>
      </c>
      <c r="T411" s="185">
        <f>S411*H411</f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R411" s="186" t="s">
        <v>139</v>
      </c>
      <c r="AT411" s="186" t="s">
        <v>134</v>
      </c>
      <c r="AU411" s="186" t="s">
        <v>84</v>
      </c>
      <c r="AY411" s="19" t="s">
        <v>132</v>
      </c>
      <c r="BE411" s="187">
        <f>IF(N411="základní",J411,0)</f>
        <v>0</v>
      </c>
      <c r="BF411" s="187">
        <f>IF(N411="snížená",J411,0)</f>
        <v>0</v>
      </c>
      <c r="BG411" s="187">
        <f>IF(N411="zákl. přenesená",J411,0)</f>
        <v>0</v>
      </c>
      <c r="BH411" s="187">
        <f>IF(N411="sníž. přenesená",J411,0)</f>
        <v>0</v>
      </c>
      <c r="BI411" s="187">
        <f>IF(N411="nulová",J411,0)</f>
        <v>0</v>
      </c>
      <c r="BJ411" s="19" t="s">
        <v>82</v>
      </c>
      <c r="BK411" s="187">
        <f>ROUND(I411*H411,2)</f>
        <v>0</v>
      </c>
      <c r="BL411" s="19" t="s">
        <v>139</v>
      </c>
      <c r="BM411" s="186" t="s">
        <v>1067</v>
      </c>
    </row>
    <row r="412" spans="1:65" s="2" customFormat="1" ht="29.25">
      <c r="A412" s="36"/>
      <c r="B412" s="37"/>
      <c r="C412" s="38"/>
      <c r="D412" s="188" t="s">
        <v>141</v>
      </c>
      <c r="E412" s="38"/>
      <c r="F412" s="189" t="s">
        <v>601</v>
      </c>
      <c r="G412" s="38"/>
      <c r="H412" s="38"/>
      <c r="I412" s="190"/>
      <c r="J412" s="38"/>
      <c r="K412" s="38"/>
      <c r="L412" s="41"/>
      <c r="M412" s="191"/>
      <c r="N412" s="192"/>
      <c r="O412" s="66"/>
      <c r="P412" s="66"/>
      <c r="Q412" s="66"/>
      <c r="R412" s="66"/>
      <c r="S412" s="66"/>
      <c r="T412" s="67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T412" s="19" t="s">
        <v>141</v>
      </c>
      <c r="AU412" s="19" t="s">
        <v>84</v>
      </c>
    </row>
    <row r="413" spans="1:65" s="14" customFormat="1" ht="11.25">
      <c r="B413" s="203"/>
      <c r="C413" s="204"/>
      <c r="D413" s="188" t="s">
        <v>142</v>
      </c>
      <c r="E413" s="205" t="s">
        <v>19</v>
      </c>
      <c r="F413" s="206" t="s">
        <v>1068</v>
      </c>
      <c r="G413" s="204"/>
      <c r="H413" s="207">
        <v>4.7519999999999998</v>
      </c>
      <c r="I413" s="208"/>
      <c r="J413" s="204"/>
      <c r="K413" s="204"/>
      <c r="L413" s="209"/>
      <c r="M413" s="210"/>
      <c r="N413" s="211"/>
      <c r="O413" s="211"/>
      <c r="P413" s="211"/>
      <c r="Q413" s="211"/>
      <c r="R413" s="211"/>
      <c r="S413" s="211"/>
      <c r="T413" s="212"/>
      <c r="AT413" s="213" t="s">
        <v>142</v>
      </c>
      <c r="AU413" s="213" t="s">
        <v>84</v>
      </c>
      <c r="AV413" s="14" t="s">
        <v>84</v>
      </c>
      <c r="AW413" s="14" t="s">
        <v>35</v>
      </c>
      <c r="AX413" s="14" t="s">
        <v>74</v>
      </c>
      <c r="AY413" s="213" t="s">
        <v>132</v>
      </c>
    </row>
    <row r="414" spans="1:65" s="15" customFormat="1" ht="11.25">
      <c r="B414" s="214"/>
      <c r="C414" s="215"/>
      <c r="D414" s="188" t="s">
        <v>142</v>
      </c>
      <c r="E414" s="216" t="s">
        <v>19</v>
      </c>
      <c r="F414" s="217" t="s">
        <v>147</v>
      </c>
      <c r="G414" s="215"/>
      <c r="H414" s="218">
        <v>4.7519999999999998</v>
      </c>
      <c r="I414" s="219"/>
      <c r="J414" s="215"/>
      <c r="K414" s="215"/>
      <c r="L414" s="220"/>
      <c r="M414" s="221"/>
      <c r="N414" s="222"/>
      <c r="O414" s="222"/>
      <c r="P414" s="222"/>
      <c r="Q414" s="222"/>
      <c r="R414" s="222"/>
      <c r="S414" s="222"/>
      <c r="T414" s="223"/>
      <c r="AT414" s="224" t="s">
        <v>142</v>
      </c>
      <c r="AU414" s="224" t="s">
        <v>84</v>
      </c>
      <c r="AV414" s="15" t="s">
        <v>139</v>
      </c>
      <c r="AW414" s="15" t="s">
        <v>35</v>
      </c>
      <c r="AX414" s="15" t="s">
        <v>82</v>
      </c>
      <c r="AY414" s="224" t="s">
        <v>132</v>
      </c>
    </row>
    <row r="415" spans="1:65" s="2" customFormat="1" ht="44.25" customHeight="1">
      <c r="A415" s="36"/>
      <c r="B415" s="37"/>
      <c r="C415" s="175" t="s">
        <v>583</v>
      </c>
      <c r="D415" s="175" t="s">
        <v>134</v>
      </c>
      <c r="E415" s="176" t="s">
        <v>604</v>
      </c>
      <c r="F415" s="177" t="s">
        <v>263</v>
      </c>
      <c r="G415" s="178" t="s">
        <v>264</v>
      </c>
      <c r="H415" s="179">
        <v>18.649000000000001</v>
      </c>
      <c r="I415" s="180"/>
      <c r="J415" s="181">
        <f>ROUND(I415*H415,2)</f>
        <v>0</v>
      </c>
      <c r="K415" s="177" t="s">
        <v>138</v>
      </c>
      <c r="L415" s="41"/>
      <c r="M415" s="182" t="s">
        <v>19</v>
      </c>
      <c r="N415" s="183" t="s">
        <v>45</v>
      </c>
      <c r="O415" s="66"/>
      <c r="P415" s="184">
        <f>O415*H415</f>
        <v>0</v>
      </c>
      <c r="Q415" s="184">
        <v>0</v>
      </c>
      <c r="R415" s="184">
        <f>Q415*H415</f>
        <v>0</v>
      </c>
      <c r="S415" s="184">
        <v>0</v>
      </c>
      <c r="T415" s="185">
        <f>S415*H415</f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R415" s="186" t="s">
        <v>139</v>
      </c>
      <c r="AT415" s="186" t="s">
        <v>134</v>
      </c>
      <c r="AU415" s="186" t="s">
        <v>84</v>
      </c>
      <c r="AY415" s="19" t="s">
        <v>132</v>
      </c>
      <c r="BE415" s="187">
        <f>IF(N415="základní",J415,0)</f>
        <v>0</v>
      </c>
      <c r="BF415" s="187">
        <f>IF(N415="snížená",J415,0)</f>
        <v>0</v>
      </c>
      <c r="BG415" s="187">
        <f>IF(N415="zákl. přenesená",J415,0)</f>
        <v>0</v>
      </c>
      <c r="BH415" s="187">
        <f>IF(N415="sníž. přenesená",J415,0)</f>
        <v>0</v>
      </c>
      <c r="BI415" s="187">
        <f>IF(N415="nulová",J415,0)</f>
        <v>0</v>
      </c>
      <c r="BJ415" s="19" t="s">
        <v>82</v>
      </c>
      <c r="BK415" s="187">
        <f>ROUND(I415*H415,2)</f>
        <v>0</v>
      </c>
      <c r="BL415" s="19" t="s">
        <v>139</v>
      </c>
      <c r="BM415" s="186" t="s">
        <v>1069</v>
      </c>
    </row>
    <row r="416" spans="1:65" s="2" customFormat="1" ht="29.25">
      <c r="A416" s="36"/>
      <c r="B416" s="37"/>
      <c r="C416" s="38"/>
      <c r="D416" s="188" t="s">
        <v>141</v>
      </c>
      <c r="E416" s="38"/>
      <c r="F416" s="189" t="s">
        <v>263</v>
      </c>
      <c r="G416" s="38"/>
      <c r="H416" s="38"/>
      <c r="I416" s="190"/>
      <c r="J416" s="38"/>
      <c r="K416" s="38"/>
      <c r="L416" s="41"/>
      <c r="M416" s="191"/>
      <c r="N416" s="192"/>
      <c r="O416" s="66"/>
      <c r="P416" s="66"/>
      <c r="Q416" s="66"/>
      <c r="R416" s="66"/>
      <c r="S416" s="66"/>
      <c r="T416" s="67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T416" s="19" t="s">
        <v>141</v>
      </c>
      <c r="AU416" s="19" t="s">
        <v>84</v>
      </c>
    </row>
    <row r="417" spans="1:65" s="14" customFormat="1" ht="11.25">
      <c r="B417" s="203"/>
      <c r="C417" s="204"/>
      <c r="D417" s="188" t="s">
        <v>142</v>
      </c>
      <c r="E417" s="205" t="s">
        <v>19</v>
      </c>
      <c r="F417" s="206" t="s">
        <v>1070</v>
      </c>
      <c r="G417" s="204"/>
      <c r="H417" s="207">
        <v>18.649000000000001</v>
      </c>
      <c r="I417" s="208"/>
      <c r="J417" s="204"/>
      <c r="K417" s="204"/>
      <c r="L417" s="209"/>
      <c r="M417" s="210"/>
      <c r="N417" s="211"/>
      <c r="O417" s="211"/>
      <c r="P417" s="211"/>
      <c r="Q417" s="211"/>
      <c r="R417" s="211"/>
      <c r="S417" s="211"/>
      <c r="T417" s="212"/>
      <c r="AT417" s="213" t="s">
        <v>142</v>
      </c>
      <c r="AU417" s="213" t="s">
        <v>84</v>
      </c>
      <c r="AV417" s="14" t="s">
        <v>84</v>
      </c>
      <c r="AW417" s="14" t="s">
        <v>35</v>
      </c>
      <c r="AX417" s="14" t="s">
        <v>74</v>
      </c>
      <c r="AY417" s="213" t="s">
        <v>132</v>
      </c>
    </row>
    <row r="418" spans="1:65" s="15" customFormat="1" ht="11.25">
      <c r="B418" s="214"/>
      <c r="C418" s="215"/>
      <c r="D418" s="188" t="s">
        <v>142</v>
      </c>
      <c r="E418" s="216" t="s">
        <v>19</v>
      </c>
      <c r="F418" s="217" t="s">
        <v>147</v>
      </c>
      <c r="G418" s="215"/>
      <c r="H418" s="218">
        <v>18.649000000000001</v>
      </c>
      <c r="I418" s="219"/>
      <c r="J418" s="215"/>
      <c r="K418" s="215"/>
      <c r="L418" s="220"/>
      <c r="M418" s="221"/>
      <c r="N418" s="222"/>
      <c r="O418" s="222"/>
      <c r="P418" s="222"/>
      <c r="Q418" s="222"/>
      <c r="R418" s="222"/>
      <c r="S418" s="222"/>
      <c r="T418" s="223"/>
      <c r="AT418" s="224" t="s">
        <v>142</v>
      </c>
      <c r="AU418" s="224" t="s">
        <v>84</v>
      </c>
      <c r="AV418" s="15" t="s">
        <v>139</v>
      </c>
      <c r="AW418" s="15" t="s">
        <v>35</v>
      </c>
      <c r="AX418" s="15" t="s">
        <v>82</v>
      </c>
      <c r="AY418" s="224" t="s">
        <v>132</v>
      </c>
    </row>
    <row r="419" spans="1:65" s="12" customFormat="1" ht="22.9" customHeight="1">
      <c r="B419" s="159"/>
      <c r="C419" s="160"/>
      <c r="D419" s="161" t="s">
        <v>73</v>
      </c>
      <c r="E419" s="173" t="s">
        <v>606</v>
      </c>
      <c r="F419" s="173" t="s">
        <v>607</v>
      </c>
      <c r="G419" s="160"/>
      <c r="H419" s="160"/>
      <c r="I419" s="163"/>
      <c r="J419" s="174">
        <f>BK419</f>
        <v>0</v>
      </c>
      <c r="K419" s="160"/>
      <c r="L419" s="165"/>
      <c r="M419" s="166"/>
      <c r="N419" s="167"/>
      <c r="O419" s="167"/>
      <c r="P419" s="168">
        <f>SUM(P420:P421)</f>
        <v>0</v>
      </c>
      <c r="Q419" s="167"/>
      <c r="R419" s="168">
        <f>SUM(R420:R421)</f>
        <v>0</v>
      </c>
      <c r="S419" s="167"/>
      <c r="T419" s="169">
        <f>SUM(T420:T421)</f>
        <v>0</v>
      </c>
      <c r="AR419" s="170" t="s">
        <v>82</v>
      </c>
      <c r="AT419" s="171" t="s">
        <v>73</v>
      </c>
      <c r="AU419" s="171" t="s">
        <v>82</v>
      </c>
      <c r="AY419" s="170" t="s">
        <v>132</v>
      </c>
      <c r="BK419" s="172">
        <f>SUM(BK420:BK421)</f>
        <v>0</v>
      </c>
    </row>
    <row r="420" spans="1:65" s="2" customFormat="1" ht="49.15" customHeight="1">
      <c r="A420" s="36"/>
      <c r="B420" s="37"/>
      <c r="C420" s="175" t="s">
        <v>590</v>
      </c>
      <c r="D420" s="175" t="s">
        <v>134</v>
      </c>
      <c r="E420" s="176" t="s">
        <v>1071</v>
      </c>
      <c r="F420" s="177" t="s">
        <v>1072</v>
      </c>
      <c r="G420" s="178" t="s">
        <v>264</v>
      </c>
      <c r="H420" s="179">
        <v>66.826999999999998</v>
      </c>
      <c r="I420" s="180"/>
      <c r="J420" s="181">
        <f>ROUND(I420*H420,2)</f>
        <v>0</v>
      </c>
      <c r="K420" s="177" t="s">
        <v>138</v>
      </c>
      <c r="L420" s="41"/>
      <c r="M420" s="182" t="s">
        <v>19</v>
      </c>
      <c r="N420" s="183" t="s">
        <v>45</v>
      </c>
      <c r="O420" s="66"/>
      <c r="P420" s="184">
        <f>O420*H420</f>
        <v>0</v>
      </c>
      <c r="Q420" s="184">
        <v>0</v>
      </c>
      <c r="R420" s="184">
        <f>Q420*H420</f>
        <v>0</v>
      </c>
      <c r="S420" s="184">
        <v>0</v>
      </c>
      <c r="T420" s="185">
        <f>S420*H420</f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R420" s="186" t="s">
        <v>139</v>
      </c>
      <c r="AT420" s="186" t="s">
        <v>134</v>
      </c>
      <c r="AU420" s="186" t="s">
        <v>84</v>
      </c>
      <c r="AY420" s="19" t="s">
        <v>132</v>
      </c>
      <c r="BE420" s="187">
        <f>IF(N420="základní",J420,0)</f>
        <v>0</v>
      </c>
      <c r="BF420" s="187">
        <f>IF(N420="snížená",J420,0)</f>
        <v>0</v>
      </c>
      <c r="BG420" s="187">
        <f>IF(N420="zákl. přenesená",J420,0)</f>
        <v>0</v>
      </c>
      <c r="BH420" s="187">
        <f>IF(N420="sníž. přenesená",J420,0)</f>
        <v>0</v>
      </c>
      <c r="BI420" s="187">
        <f>IF(N420="nulová",J420,0)</f>
        <v>0</v>
      </c>
      <c r="BJ420" s="19" t="s">
        <v>82</v>
      </c>
      <c r="BK420" s="187">
        <f>ROUND(I420*H420,2)</f>
        <v>0</v>
      </c>
      <c r="BL420" s="19" t="s">
        <v>139</v>
      </c>
      <c r="BM420" s="186" t="s">
        <v>1073</v>
      </c>
    </row>
    <row r="421" spans="1:65" s="2" customFormat="1" ht="29.25">
      <c r="A421" s="36"/>
      <c r="B421" s="37"/>
      <c r="C421" s="38"/>
      <c r="D421" s="188" t="s">
        <v>141</v>
      </c>
      <c r="E421" s="38"/>
      <c r="F421" s="189" t="s">
        <v>1072</v>
      </c>
      <c r="G421" s="38"/>
      <c r="H421" s="38"/>
      <c r="I421" s="190"/>
      <c r="J421" s="38"/>
      <c r="K421" s="38"/>
      <c r="L421" s="41"/>
      <c r="M421" s="246"/>
      <c r="N421" s="247"/>
      <c r="O421" s="248"/>
      <c r="P421" s="248"/>
      <c r="Q421" s="248"/>
      <c r="R421" s="248"/>
      <c r="S421" s="248"/>
      <c r="T421" s="249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T421" s="19" t="s">
        <v>141</v>
      </c>
      <c r="AU421" s="19" t="s">
        <v>84</v>
      </c>
    </row>
    <row r="422" spans="1:65" s="2" customFormat="1" ht="6.95" customHeight="1">
      <c r="A422" s="36"/>
      <c r="B422" s="49"/>
      <c r="C422" s="50"/>
      <c r="D422" s="50"/>
      <c r="E422" s="50"/>
      <c r="F422" s="50"/>
      <c r="G422" s="50"/>
      <c r="H422" s="50"/>
      <c r="I422" s="50"/>
      <c r="J422" s="50"/>
      <c r="K422" s="50"/>
      <c r="L422" s="41"/>
      <c r="M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</row>
  </sheetData>
  <sheetProtection algorithmName="SHA-512" hashValue="0Czy1YyoXyA++dCrcEaZl1TGxnYNcy64ENt7+ORIcoqGiaquT1fAcCwziI4jkR/McH5cu/Locx7Y4XNZ7gNdNA==" saltValue="Ryen1Mwc5eZOK8IQUi9SWz4R9t7oAVmw7J50Cdc+5GfyEBY4IOppBPah7NcFoYW0Pc9SkvuC02lWUJbigmJA8A==" spinCount="100000" sheet="1" objects="1" scenarios="1" formatColumns="0" formatRows="0" autoFilter="0"/>
  <autoFilter ref="C86:K421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AT2" s="19" t="s">
        <v>93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100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1" t="str">
        <f>'Rekapitulace stavby'!K6</f>
        <v>SFDI - Opatření pro zvýšení bezpečnosti chodců v ul. Tuklatská, Ke Mlýnu, Tlustovousy, Tuklaty - ZMĚNA</v>
      </c>
      <c r="F7" s="372"/>
      <c r="G7" s="372"/>
      <c r="H7" s="372"/>
      <c r="L7" s="22"/>
    </row>
    <row r="8" spans="1:46" s="2" customFormat="1" ht="12" customHeight="1">
      <c r="A8" s="36"/>
      <c r="B8" s="41"/>
      <c r="C8" s="36"/>
      <c r="D8" s="107" t="s">
        <v>101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30" customHeight="1">
      <c r="A9" s="36"/>
      <c r="B9" s="41"/>
      <c r="C9" s="36"/>
      <c r="D9" s="36"/>
      <c r="E9" s="373" t="s">
        <v>1074</v>
      </c>
      <c r="F9" s="374"/>
      <c r="G9" s="374"/>
      <c r="H9" s="37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5. 9. 2019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5" t="str">
        <f>'Rekapitulace stavby'!E14</f>
        <v>Vyplň údaj</v>
      </c>
      <c r="F18" s="376"/>
      <c r="G18" s="376"/>
      <c r="H18" s="376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33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1075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37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7" t="s">
        <v>19</v>
      </c>
      <c r="F27" s="377"/>
      <c r="G27" s="377"/>
      <c r="H27" s="37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ROUND(J88,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ROUND((SUM(BE88:BE246)),  2)</f>
        <v>0</v>
      </c>
      <c r="G33" s="36"/>
      <c r="H33" s="36"/>
      <c r="I33" s="120">
        <v>0.21</v>
      </c>
      <c r="J33" s="119">
        <f>ROUND(((SUM(BE88:BE246))*I33),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ROUND((SUM(BF88:BF246)),  2)</f>
        <v>0</v>
      </c>
      <c r="G34" s="36"/>
      <c r="H34" s="36"/>
      <c r="I34" s="120">
        <v>0.15</v>
      </c>
      <c r="J34" s="119">
        <f>ROUND(((SUM(BF88:BF246))*I34),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ROUND((SUM(BG88:BG246)),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ROUND((SUM(BH88:BH246)),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ROUND((SUM(BI88:BI246)),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103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78" t="str">
        <f>E7</f>
        <v>SFDI - Opatření pro zvýšení bezpečnosti chodců v ul. Tuklatská, Ke Mlýnu, Tlustovousy, Tuklaty - ZMĚNA</v>
      </c>
      <c r="F48" s="379"/>
      <c r="G48" s="379"/>
      <c r="H48" s="37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101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30" customHeight="1">
      <c r="A50" s="36"/>
      <c r="B50" s="37"/>
      <c r="C50" s="38"/>
      <c r="D50" s="38"/>
      <c r="E50" s="331" t="str">
        <f>E9</f>
        <v>TUKL011-04 - SO401 – Veřejné osvětlení - uznatelné náklady</v>
      </c>
      <c r="F50" s="380"/>
      <c r="G50" s="380"/>
      <c r="H50" s="38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Tuklaty</v>
      </c>
      <c r="G52" s="38"/>
      <c r="H52" s="38"/>
      <c r="I52" s="31" t="s">
        <v>23</v>
      </c>
      <c r="J52" s="61" t="str">
        <f>IF(J12="","",J12)</f>
        <v>5. 9. 2019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Tuklaty, Na Rafandě 14, 250 82 Tuklaty</v>
      </c>
      <c r="G54" s="38"/>
      <c r="H54" s="38"/>
      <c r="I54" s="31" t="s">
        <v>32</v>
      </c>
      <c r="J54" s="34" t="str">
        <f>E21</f>
        <v>OP Electric s.r.o., Mníšek pod Brdy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>Podhola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104</v>
      </c>
      <c r="D57" s="133"/>
      <c r="E57" s="133"/>
      <c r="F57" s="133"/>
      <c r="G57" s="133"/>
      <c r="H57" s="133"/>
      <c r="I57" s="133"/>
      <c r="J57" s="134" t="s">
        <v>105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106</v>
      </c>
    </row>
    <row r="60" spans="1:47" s="9" customFormat="1" ht="24.95" customHeight="1">
      <c r="B60" s="136"/>
      <c r="C60" s="137"/>
      <c r="D60" s="138" t="s">
        <v>107</v>
      </c>
      <c r="E60" s="139"/>
      <c r="F60" s="139"/>
      <c r="G60" s="139"/>
      <c r="H60" s="139"/>
      <c r="I60" s="139"/>
      <c r="J60" s="140">
        <f>J89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108</v>
      </c>
      <c r="E61" s="145"/>
      <c r="F61" s="145"/>
      <c r="G61" s="145"/>
      <c r="H61" s="145"/>
      <c r="I61" s="145"/>
      <c r="J61" s="146">
        <f>J90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613</v>
      </c>
      <c r="E62" s="145"/>
      <c r="F62" s="145"/>
      <c r="G62" s="145"/>
      <c r="H62" s="145"/>
      <c r="I62" s="145"/>
      <c r="J62" s="146">
        <f>J103</f>
        <v>0</v>
      </c>
      <c r="K62" s="143"/>
      <c r="L62" s="147"/>
    </row>
    <row r="63" spans="1:47" s="10" customFormat="1" ht="19.899999999999999" customHeight="1">
      <c r="B63" s="142"/>
      <c r="C63" s="143"/>
      <c r="D63" s="144" t="s">
        <v>114</v>
      </c>
      <c r="E63" s="145"/>
      <c r="F63" s="145"/>
      <c r="G63" s="145"/>
      <c r="H63" s="145"/>
      <c r="I63" s="145"/>
      <c r="J63" s="146">
        <f>J120</f>
        <v>0</v>
      </c>
      <c r="K63" s="143"/>
      <c r="L63" s="147"/>
    </row>
    <row r="64" spans="1:47" s="10" customFormat="1" ht="19.899999999999999" customHeight="1">
      <c r="B64" s="142"/>
      <c r="C64" s="143"/>
      <c r="D64" s="144" t="s">
        <v>115</v>
      </c>
      <c r="E64" s="145"/>
      <c r="F64" s="145"/>
      <c r="G64" s="145"/>
      <c r="H64" s="145"/>
      <c r="I64" s="145"/>
      <c r="J64" s="146">
        <f>J137</f>
        <v>0</v>
      </c>
      <c r="K64" s="143"/>
      <c r="L64" s="147"/>
    </row>
    <row r="65" spans="1:31" s="10" customFormat="1" ht="19.899999999999999" customHeight="1">
      <c r="B65" s="142"/>
      <c r="C65" s="143"/>
      <c r="D65" s="144" t="s">
        <v>116</v>
      </c>
      <c r="E65" s="145"/>
      <c r="F65" s="145"/>
      <c r="G65" s="145"/>
      <c r="H65" s="145"/>
      <c r="I65" s="145"/>
      <c r="J65" s="146">
        <f>J148</f>
        <v>0</v>
      </c>
      <c r="K65" s="143"/>
      <c r="L65" s="147"/>
    </row>
    <row r="66" spans="1:31" s="9" customFormat="1" ht="24.95" customHeight="1">
      <c r="B66" s="136"/>
      <c r="C66" s="137"/>
      <c r="D66" s="138" t="s">
        <v>1076</v>
      </c>
      <c r="E66" s="139"/>
      <c r="F66" s="139"/>
      <c r="G66" s="139"/>
      <c r="H66" s="139"/>
      <c r="I66" s="139"/>
      <c r="J66" s="140">
        <f>J151</f>
        <v>0</v>
      </c>
      <c r="K66" s="137"/>
      <c r="L66" s="141"/>
    </row>
    <row r="67" spans="1:31" s="10" customFormat="1" ht="19.899999999999999" customHeight="1">
      <c r="B67" s="142"/>
      <c r="C67" s="143"/>
      <c r="D67" s="144" t="s">
        <v>1077</v>
      </c>
      <c r="E67" s="145"/>
      <c r="F67" s="145"/>
      <c r="G67" s="145"/>
      <c r="H67" s="145"/>
      <c r="I67" s="145"/>
      <c r="J67" s="146">
        <f>J152</f>
        <v>0</v>
      </c>
      <c r="K67" s="143"/>
      <c r="L67" s="147"/>
    </row>
    <row r="68" spans="1:31" s="10" customFormat="1" ht="19.899999999999999" customHeight="1">
      <c r="B68" s="142"/>
      <c r="C68" s="143"/>
      <c r="D68" s="144" t="s">
        <v>1078</v>
      </c>
      <c r="E68" s="145"/>
      <c r="F68" s="145"/>
      <c r="G68" s="145"/>
      <c r="H68" s="145"/>
      <c r="I68" s="145"/>
      <c r="J68" s="146">
        <f>J199</f>
        <v>0</v>
      </c>
      <c r="K68" s="143"/>
      <c r="L68" s="147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117</v>
      </c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26.25" customHeight="1">
      <c r="A78" s="36"/>
      <c r="B78" s="37"/>
      <c r="C78" s="38"/>
      <c r="D78" s="38"/>
      <c r="E78" s="378" t="str">
        <f>E7</f>
        <v>SFDI - Opatření pro zvýšení bezpečnosti chodců v ul. Tuklatská, Ke Mlýnu, Tlustovousy, Tuklaty - ZMĚNA</v>
      </c>
      <c r="F78" s="379"/>
      <c r="G78" s="379"/>
      <c r="H78" s="379"/>
      <c r="I78" s="38"/>
      <c r="J78" s="38"/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101</v>
      </c>
      <c r="D79" s="38"/>
      <c r="E79" s="38"/>
      <c r="F79" s="38"/>
      <c r="G79" s="38"/>
      <c r="H79" s="38"/>
      <c r="I79" s="38"/>
      <c r="J79" s="38"/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30" customHeight="1">
      <c r="A80" s="36"/>
      <c r="B80" s="37"/>
      <c r="C80" s="38"/>
      <c r="D80" s="38"/>
      <c r="E80" s="331" t="str">
        <f>E9</f>
        <v>TUKL011-04 - SO401 – Veřejné osvětlení - uznatelné náklady</v>
      </c>
      <c r="F80" s="380"/>
      <c r="G80" s="380"/>
      <c r="H80" s="380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08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Tuklaty</v>
      </c>
      <c r="G82" s="38"/>
      <c r="H82" s="38"/>
      <c r="I82" s="31" t="s">
        <v>23</v>
      </c>
      <c r="J82" s="61" t="str">
        <f>IF(J12="","",J12)</f>
        <v>5. 9. 2019</v>
      </c>
      <c r="K82" s="38"/>
      <c r="L82" s="108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8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Tuklaty, Na Rafandě 14, 250 82 Tuklaty</v>
      </c>
      <c r="G84" s="38"/>
      <c r="H84" s="38"/>
      <c r="I84" s="31" t="s">
        <v>32</v>
      </c>
      <c r="J84" s="34" t="str">
        <f>E21</f>
        <v>OP Electric s.r.o., Mníšek pod Brdy</v>
      </c>
      <c r="K84" s="38"/>
      <c r="L84" s="108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30</v>
      </c>
      <c r="D85" s="38"/>
      <c r="E85" s="38"/>
      <c r="F85" s="29" t="str">
        <f>IF(E18="","",E18)</f>
        <v>Vyplň údaj</v>
      </c>
      <c r="G85" s="38"/>
      <c r="H85" s="38"/>
      <c r="I85" s="31" t="s">
        <v>36</v>
      </c>
      <c r="J85" s="34" t="str">
        <f>E24</f>
        <v>Podhola</v>
      </c>
      <c r="K85" s="38"/>
      <c r="L85" s="108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08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48"/>
      <c r="B87" s="149"/>
      <c r="C87" s="150" t="s">
        <v>118</v>
      </c>
      <c r="D87" s="151" t="s">
        <v>59</v>
      </c>
      <c r="E87" s="151" t="s">
        <v>55</v>
      </c>
      <c r="F87" s="151" t="s">
        <v>56</v>
      </c>
      <c r="G87" s="151" t="s">
        <v>119</v>
      </c>
      <c r="H87" s="151" t="s">
        <v>120</v>
      </c>
      <c r="I87" s="151" t="s">
        <v>121</v>
      </c>
      <c r="J87" s="151" t="s">
        <v>105</v>
      </c>
      <c r="K87" s="152" t="s">
        <v>122</v>
      </c>
      <c r="L87" s="153"/>
      <c r="M87" s="70" t="s">
        <v>19</v>
      </c>
      <c r="N87" s="71" t="s">
        <v>44</v>
      </c>
      <c r="O87" s="71" t="s">
        <v>123</v>
      </c>
      <c r="P87" s="71" t="s">
        <v>124</v>
      </c>
      <c r="Q87" s="71" t="s">
        <v>125</v>
      </c>
      <c r="R87" s="71" t="s">
        <v>126</v>
      </c>
      <c r="S87" s="71" t="s">
        <v>127</v>
      </c>
      <c r="T87" s="72" t="s">
        <v>128</v>
      </c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</row>
    <row r="88" spans="1:65" s="2" customFormat="1" ht="22.9" customHeight="1">
      <c r="A88" s="36"/>
      <c r="B88" s="37"/>
      <c r="C88" s="77" t="s">
        <v>129</v>
      </c>
      <c r="D88" s="38"/>
      <c r="E88" s="38"/>
      <c r="F88" s="38"/>
      <c r="G88" s="38"/>
      <c r="H88" s="38"/>
      <c r="I88" s="38"/>
      <c r="J88" s="154">
        <f>BK88</f>
        <v>0</v>
      </c>
      <c r="K88" s="38"/>
      <c r="L88" s="41"/>
      <c r="M88" s="73"/>
      <c r="N88" s="155"/>
      <c r="O88" s="74"/>
      <c r="P88" s="156">
        <f>P89+P151</f>
        <v>0</v>
      </c>
      <c r="Q88" s="74"/>
      <c r="R88" s="156">
        <f>R89+R151</f>
        <v>7.2365307088959998</v>
      </c>
      <c r="S88" s="74"/>
      <c r="T88" s="157">
        <f>T89+T151</f>
        <v>2.9433600000000002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73</v>
      </c>
      <c r="AU88" s="19" t="s">
        <v>106</v>
      </c>
      <c r="BK88" s="158">
        <f>BK89+BK151</f>
        <v>0</v>
      </c>
    </row>
    <row r="89" spans="1:65" s="12" customFormat="1" ht="25.9" customHeight="1">
      <c r="B89" s="159"/>
      <c r="C89" s="160"/>
      <c r="D89" s="161" t="s">
        <v>73</v>
      </c>
      <c r="E89" s="162" t="s">
        <v>130</v>
      </c>
      <c r="F89" s="162" t="s">
        <v>131</v>
      </c>
      <c r="G89" s="160"/>
      <c r="H89" s="160"/>
      <c r="I89" s="163"/>
      <c r="J89" s="164">
        <f>BK89</f>
        <v>0</v>
      </c>
      <c r="K89" s="160"/>
      <c r="L89" s="165"/>
      <c r="M89" s="166"/>
      <c r="N89" s="167"/>
      <c r="O89" s="167"/>
      <c r="P89" s="168">
        <f>P90+P103+P120+P137+P148</f>
        <v>0</v>
      </c>
      <c r="Q89" s="167"/>
      <c r="R89" s="168">
        <f>R90+R103+R120+R137+R148</f>
        <v>4.0218567648000008</v>
      </c>
      <c r="S89" s="167"/>
      <c r="T89" s="169">
        <f>T90+T103+T120+T137+T148</f>
        <v>2.9433600000000002</v>
      </c>
      <c r="AR89" s="170" t="s">
        <v>82</v>
      </c>
      <c r="AT89" s="171" t="s">
        <v>73</v>
      </c>
      <c r="AU89" s="171" t="s">
        <v>74</v>
      </c>
      <c r="AY89" s="170" t="s">
        <v>132</v>
      </c>
      <c r="BK89" s="172">
        <f>BK90+BK103+BK120+BK137+BK148</f>
        <v>0</v>
      </c>
    </row>
    <row r="90" spans="1:65" s="12" customFormat="1" ht="22.9" customHeight="1">
      <c r="B90" s="159"/>
      <c r="C90" s="160"/>
      <c r="D90" s="161" t="s">
        <v>73</v>
      </c>
      <c r="E90" s="173" t="s">
        <v>82</v>
      </c>
      <c r="F90" s="173" t="s">
        <v>133</v>
      </c>
      <c r="G90" s="160"/>
      <c r="H90" s="160"/>
      <c r="I90" s="163"/>
      <c r="J90" s="174">
        <f>BK90</f>
        <v>0</v>
      </c>
      <c r="K90" s="160"/>
      <c r="L90" s="165"/>
      <c r="M90" s="166"/>
      <c r="N90" s="167"/>
      <c r="O90" s="167"/>
      <c r="P90" s="168">
        <f>SUM(P91:P102)</f>
        <v>0</v>
      </c>
      <c r="Q90" s="167"/>
      <c r="R90" s="168">
        <f>SUM(R91:R102)</f>
        <v>8.4071679999999998E-4</v>
      </c>
      <c r="S90" s="167"/>
      <c r="T90" s="169">
        <f>SUM(T91:T102)</f>
        <v>2.9433600000000002</v>
      </c>
      <c r="AR90" s="170" t="s">
        <v>82</v>
      </c>
      <c r="AT90" s="171" t="s">
        <v>73</v>
      </c>
      <c r="AU90" s="171" t="s">
        <v>82</v>
      </c>
      <c r="AY90" s="170" t="s">
        <v>132</v>
      </c>
      <c r="BK90" s="172">
        <f>SUM(BK91:BK102)</f>
        <v>0</v>
      </c>
    </row>
    <row r="91" spans="1:65" s="2" customFormat="1" ht="76.349999999999994" customHeight="1">
      <c r="A91" s="36"/>
      <c r="B91" s="37"/>
      <c r="C91" s="175" t="s">
        <v>82</v>
      </c>
      <c r="D91" s="175" t="s">
        <v>134</v>
      </c>
      <c r="E91" s="176" t="s">
        <v>811</v>
      </c>
      <c r="F91" s="177" t="s">
        <v>812</v>
      </c>
      <c r="G91" s="178" t="s">
        <v>137</v>
      </c>
      <c r="H91" s="179">
        <v>2.2400000000000002</v>
      </c>
      <c r="I91" s="180"/>
      <c r="J91" s="181">
        <f>ROUND(I91*H91,2)</f>
        <v>0</v>
      </c>
      <c r="K91" s="177" t="s">
        <v>138</v>
      </c>
      <c r="L91" s="41"/>
      <c r="M91" s="182" t="s">
        <v>19</v>
      </c>
      <c r="N91" s="183" t="s">
        <v>45</v>
      </c>
      <c r="O91" s="66"/>
      <c r="P91" s="184">
        <f>O91*H91</f>
        <v>0</v>
      </c>
      <c r="Q91" s="184">
        <v>0</v>
      </c>
      <c r="R91" s="184">
        <f>Q91*H91</f>
        <v>0</v>
      </c>
      <c r="S91" s="184">
        <v>0.28999999999999998</v>
      </c>
      <c r="T91" s="185">
        <f>S91*H91</f>
        <v>0.64960000000000007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6" t="s">
        <v>139</v>
      </c>
      <c r="AT91" s="186" t="s">
        <v>134</v>
      </c>
      <c r="AU91" s="186" t="s">
        <v>84</v>
      </c>
      <c r="AY91" s="19" t="s">
        <v>132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9" t="s">
        <v>82</v>
      </c>
      <c r="BK91" s="187">
        <f>ROUND(I91*H91,2)</f>
        <v>0</v>
      </c>
      <c r="BL91" s="19" t="s">
        <v>139</v>
      </c>
      <c r="BM91" s="186" t="s">
        <v>1079</v>
      </c>
    </row>
    <row r="92" spans="1:65" s="2" customFormat="1" ht="39">
      <c r="A92" s="36"/>
      <c r="B92" s="37"/>
      <c r="C92" s="38"/>
      <c r="D92" s="188" t="s">
        <v>141</v>
      </c>
      <c r="E92" s="38"/>
      <c r="F92" s="189" t="s">
        <v>812</v>
      </c>
      <c r="G92" s="38"/>
      <c r="H92" s="38"/>
      <c r="I92" s="190"/>
      <c r="J92" s="38"/>
      <c r="K92" s="38"/>
      <c r="L92" s="41"/>
      <c r="M92" s="191"/>
      <c r="N92" s="192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141</v>
      </c>
      <c r="AU92" s="19" t="s">
        <v>84</v>
      </c>
    </row>
    <row r="93" spans="1:65" s="14" customFormat="1" ht="11.25">
      <c r="B93" s="203"/>
      <c r="C93" s="204"/>
      <c r="D93" s="188" t="s">
        <v>142</v>
      </c>
      <c r="E93" s="205" t="s">
        <v>19</v>
      </c>
      <c r="F93" s="206" t="s">
        <v>1080</v>
      </c>
      <c r="G93" s="204"/>
      <c r="H93" s="207">
        <v>2.2400000000000002</v>
      </c>
      <c r="I93" s="208"/>
      <c r="J93" s="204"/>
      <c r="K93" s="204"/>
      <c r="L93" s="209"/>
      <c r="M93" s="210"/>
      <c r="N93" s="211"/>
      <c r="O93" s="211"/>
      <c r="P93" s="211"/>
      <c r="Q93" s="211"/>
      <c r="R93" s="211"/>
      <c r="S93" s="211"/>
      <c r="T93" s="212"/>
      <c r="AT93" s="213" t="s">
        <v>142</v>
      </c>
      <c r="AU93" s="213" t="s">
        <v>84</v>
      </c>
      <c r="AV93" s="14" t="s">
        <v>84</v>
      </c>
      <c r="AW93" s="14" t="s">
        <v>35</v>
      </c>
      <c r="AX93" s="14" t="s">
        <v>74</v>
      </c>
      <c r="AY93" s="213" t="s">
        <v>132</v>
      </c>
    </row>
    <row r="94" spans="1:65" s="15" customFormat="1" ht="11.25">
      <c r="B94" s="214"/>
      <c r="C94" s="215"/>
      <c r="D94" s="188" t="s">
        <v>142</v>
      </c>
      <c r="E94" s="216" t="s">
        <v>19</v>
      </c>
      <c r="F94" s="217" t="s">
        <v>147</v>
      </c>
      <c r="G94" s="215"/>
      <c r="H94" s="218">
        <v>2.2400000000000002</v>
      </c>
      <c r="I94" s="219"/>
      <c r="J94" s="215"/>
      <c r="K94" s="215"/>
      <c r="L94" s="220"/>
      <c r="M94" s="221"/>
      <c r="N94" s="222"/>
      <c r="O94" s="222"/>
      <c r="P94" s="222"/>
      <c r="Q94" s="222"/>
      <c r="R94" s="222"/>
      <c r="S94" s="222"/>
      <c r="T94" s="223"/>
      <c r="AT94" s="224" t="s">
        <v>142</v>
      </c>
      <c r="AU94" s="224" t="s">
        <v>84</v>
      </c>
      <c r="AV94" s="15" t="s">
        <v>139</v>
      </c>
      <c r="AW94" s="15" t="s">
        <v>35</v>
      </c>
      <c r="AX94" s="15" t="s">
        <v>82</v>
      </c>
      <c r="AY94" s="224" t="s">
        <v>132</v>
      </c>
    </row>
    <row r="95" spans="1:65" s="2" customFormat="1" ht="49.15" customHeight="1">
      <c r="A95" s="36"/>
      <c r="B95" s="37"/>
      <c r="C95" s="175" t="s">
        <v>84</v>
      </c>
      <c r="D95" s="175" t="s">
        <v>134</v>
      </c>
      <c r="E95" s="176" t="s">
        <v>157</v>
      </c>
      <c r="F95" s="177" t="s">
        <v>158</v>
      </c>
      <c r="G95" s="178" t="s">
        <v>137</v>
      </c>
      <c r="H95" s="179">
        <v>7.84</v>
      </c>
      <c r="I95" s="180"/>
      <c r="J95" s="181">
        <f>ROUND(I95*H95,2)</f>
        <v>0</v>
      </c>
      <c r="K95" s="177" t="s">
        <v>138</v>
      </c>
      <c r="L95" s="41"/>
      <c r="M95" s="182" t="s">
        <v>19</v>
      </c>
      <c r="N95" s="183" t="s">
        <v>45</v>
      </c>
      <c r="O95" s="66"/>
      <c r="P95" s="184">
        <f>O95*H95</f>
        <v>0</v>
      </c>
      <c r="Q95" s="184">
        <v>4.795E-5</v>
      </c>
      <c r="R95" s="184">
        <f>Q95*H95</f>
        <v>3.7592799999999998E-4</v>
      </c>
      <c r="S95" s="184">
        <v>0.128</v>
      </c>
      <c r="T95" s="185">
        <f>S95*H95</f>
        <v>1.00352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86" t="s">
        <v>139</v>
      </c>
      <c r="AT95" s="186" t="s">
        <v>134</v>
      </c>
      <c r="AU95" s="186" t="s">
        <v>84</v>
      </c>
      <c r="AY95" s="19" t="s">
        <v>132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19" t="s">
        <v>82</v>
      </c>
      <c r="BK95" s="187">
        <f>ROUND(I95*H95,2)</f>
        <v>0</v>
      </c>
      <c r="BL95" s="19" t="s">
        <v>139</v>
      </c>
      <c r="BM95" s="186" t="s">
        <v>1081</v>
      </c>
    </row>
    <row r="96" spans="1:65" s="2" customFormat="1" ht="29.25">
      <c r="A96" s="36"/>
      <c r="B96" s="37"/>
      <c r="C96" s="38"/>
      <c r="D96" s="188" t="s">
        <v>141</v>
      </c>
      <c r="E96" s="38"/>
      <c r="F96" s="189" t="s">
        <v>158</v>
      </c>
      <c r="G96" s="38"/>
      <c r="H96" s="38"/>
      <c r="I96" s="190"/>
      <c r="J96" s="38"/>
      <c r="K96" s="38"/>
      <c r="L96" s="41"/>
      <c r="M96" s="191"/>
      <c r="N96" s="192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141</v>
      </c>
      <c r="AU96" s="19" t="s">
        <v>84</v>
      </c>
    </row>
    <row r="97" spans="1:65" s="14" customFormat="1" ht="11.25">
      <c r="B97" s="203"/>
      <c r="C97" s="204"/>
      <c r="D97" s="188" t="s">
        <v>142</v>
      </c>
      <c r="E97" s="205" t="s">
        <v>19</v>
      </c>
      <c r="F97" s="206" t="s">
        <v>1082</v>
      </c>
      <c r="G97" s="204"/>
      <c r="H97" s="207">
        <v>7.84</v>
      </c>
      <c r="I97" s="208"/>
      <c r="J97" s="204"/>
      <c r="K97" s="204"/>
      <c r="L97" s="209"/>
      <c r="M97" s="210"/>
      <c r="N97" s="211"/>
      <c r="O97" s="211"/>
      <c r="P97" s="211"/>
      <c r="Q97" s="211"/>
      <c r="R97" s="211"/>
      <c r="S97" s="211"/>
      <c r="T97" s="212"/>
      <c r="AT97" s="213" t="s">
        <v>142</v>
      </c>
      <c r="AU97" s="213" t="s">
        <v>84</v>
      </c>
      <c r="AV97" s="14" t="s">
        <v>84</v>
      </c>
      <c r="AW97" s="14" t="s">
        <v>35</v>
      </c>
      <c r="AX97" s="14" t="s">
        <v>74</v>
      </c>
      <c r="AY97" s="213" t="s">
        <v>132</v>
      </c>
    </row>
    <row r="98" spans="1:65" s="15" customFormat="1" ht="11.25">
      <c r="B98" s="214"/>
      <c r="C98" s="215"/>
      <c r="D98" s="188" t="s">
        <v>142</v>
      </c>
      <c r="E98" s="216" t="s">
        <v>19</v>
      </c>
      <c r="F98" s="217" t="s">
        <v>147</v>
      </c>
      <c r="G98" s="215"/>
      <c r="H98" s="218">
        <v>7.84</v>
      </c>
      <c r="I98" s="219"/>
      <c r="J98" s="215"/>
      <c r="K98" s="215"/>
      <c r="L98" s="220"/>
      <c r="M98" s="221"/>
      <c r="N98" s="222"/>
      <c r="O98" s="222"/>
      <c r="P98" s="222"/>
      <c r="Q98" s="222"/>
      <c r="R98" s="222"/>
      <c r="S98" s="222"/>
      <c r="T98" s="223"/>
      <c r="AT98" s="224" t="s">
        <v>142</v>
      </c>
      <c r="AU98" s="224" t="s">
        <v>84</v>
      </c>
      <c r="AV98" s="15" t="s">
        <v>139</v>
      </c>
      <c r="AW98" s="15" t="s">
        <v>35</v>
      </c>
      <c r="AX98" s="15" t="s">
        <v>82</v>
      </c>
      <c r="AY98" s="224" t="s">
        <v>132</v>
      </c>
    </row>
    <row r="99" spans="1:65" s="2" customFormat="1" ht="49.15" customHeight="1">
      <c r="A99" s="36"/>
      <c r="B99" s="37"/>
      <c r="C99" s="175" t="s">
        <v>153</v>
      </c>
      <c r="D99" s="175" t="s">
        <v>134</v>
      </c>
      <c r="E99" s="176" t="s">
        <v>166</v>
      </c>
      <c r="F99" s="177" t="s">
        <v>167</v>
      </c>
      <c r="G99" s="178" t="s">
        <v>137</v>
      </c>
      <c r="H99" s="179">
        <v>5.04</v>
      </c>
      <c r="I99" s="180"/>
      <c r="J99" s="181">
        <f>ROUND(I99*H99,2)</f>
        <v>0</v>
      </c>
      <c r="K99" s="177" t="s">
        <v>138</v>
      </c>
      <c r="L99" s="41"/>
      <c r="M99" s="182" t="s">
        <v>19</v>
      </c>
      <c r="N99" s="183" t="s">
        <v>45</v>
      </c>
      <c r="O99" s="66"/>
      <c r="P99" s="184">
        <f>O99*H99</f>
        <v>0</v>
      </c>
      <c r="Q99" s="184">
        <v>9.2219999999999995E-5</v>
      </c>
      <c r="R99" s="184">
        <f>Q99*H99</f>
        <v>4.647888E-4</v>
      </c>
      <c r="S99" s="184">
        <v>0.25600000000000001</v>
      </c>
      <c r="T99" s="185">
        <f>S99*H99</f>
        <v>1.2902400000000001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86" t="s">
        <v>139</v>
      </c>
      <c r="AT99" s="186" t="s">
        <v>134</v>
      </c>
      <c r="AU99" s="186" t="s">
        <v>84</v>
      </c>
      <c r="AY99" s="19" t="s">
        <v>132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19" t="s">
        <v>82</v>
      </c>
      <c r="BK99" s="187">
        <f>ROUND(I99*H99,2)</f>
        <v>0</v>
      </c>
      <c r="BL99" s="19" t="s">
        <v>139</v>
      </c>
      <c r="BM99" s="186" t="s">
        <v>1083</v>
      </c>
    </row>
    <row r="100" spans="1:65" s="2" customFormat="1" ht="29.25">
      <c r="A100" s="36"/>
      <c r="B100" s="37"/>
      <c r="C100" s="38"/>
      <c r="D100" s="188" t="s">
        <v>141</v>
      </c>
      <c r="E100" s="38"/>
      <c r="F100" s="189" t="s">
        <v>167</v>
      </c>
      <c r="G100" s="38"/>
      <c r="H100" s="38"/>
      <c r="I100" s="190"/>
      <c r="J100" s="38"/>
      <c r="K100" s="38"/>
      <c r="L100" s="41"/>
      <c r="M100" s="191"/>
      <c r="N100" s="192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141</v>
      </c>
      <c r="AU100" s="19" t="s">
        <v>84</v>
      </c>
    </row>
    <row r="101" spans="1:65" s="14" customFormat="1" ht="11.25">
      <c r="B101" s="203"/>
      <c r="C101" s="204"/>
      <c r="D101" s="188" t="s">
        <v>142</v>
      </c>
      <c r="E101" s="205" t="s">
        <v>19</v>
      </c>
      <c r="F101" s="206" t="s">
        <v>1084</v>
      </c>
      <c r="G101" s="204"/>
      <c r="H101" s="207">
        <v>5.04</v>
      </c>
      <c r="I101" s="208"/>
      <c r="J101" s="204"/>
      <c r="K101" s="204"/>
      <c r="L101" s="209"/>
      <c r="M101" s="210"/>
      <c r="N101" s="211"/>
      <c r="O101" s="211"/>
      <c r="P101" s="211"/>
      <c r="Q101" s="211"/>
      <c r="R101" s="211"/>
      <c r="S101" s="211"/>
      <c r="T101" s="212"/>
      <c r="AT101" s="213" t="s">
        <v>142</v>
      </c>
      <c r="AU101" s="213" t="s">
        <v>84</v>
      </c>
      <c r="AV101" s="14" t="s">
        <v>84</v>
      </c>
      <c r="AW101" s="14" t="s">
        <v>35</v>
      </c>
      <c r="AX101" s="14" t="s">
        <v>74</v>
      </c>
      <c r="AY101" s="213" t="s">
        <v>132</v>
      </c>
    </row>
    <row r="102" spans="1:65" s="15" customFormat="1" ht="11.25">
      <c r="B102" s="214"/>
      <c r="C102" s="215"/>
      <c r="D102" s="188" t="s">
        <v>142</v>
      </c>
      <c r="E102" s="216" t="s">
        <v>19</v>
      </c>
      <c r="F102" s="217" t="s">
        <v>147</v>
      </c>
      <c r="G102" s="215"/>
      <c r="H102" s="218">
        <v>5.04</v>
      </c>
      <c r="I102" s="219"/>
      <c r="J102" s="215"/>
      <c r="K102" s="215"/>
      <c r="L102" s="220"/>
      <c r="M102" s="221"/>
      <c r="N102" s="222"/>
      <c r="O102" s="222"/>
      <c r="P102" s="222"/>
      <c r="Q102" s="222"/>
      <c r="R102" s="222"/>
      <c r="S102" s="222"/>
      <c r="T102" s="223"/>
      <c r="AT102" s="224" t="s">
        <v>142</v>
      </c>
      <c r="AU102" s="224" t="s">
        <v>84</v>
      </c>
      <c r="AV102" s="15" t="s">
        <v>139</v>
      </c>
      <c r="AW102" s="15" t="s">
        <v>35</v>
      </c>
      <c r="AX102" s="15" t="s">
        <v>82</v>
      </c>
      <c r="AY102" s="224" t="s">
        <v>132</v>
      </c>
    </row>
    <row r="103" spans="1:65" s="12" customFormat="1" ht="22.9" customHeight="1">
      <c r="B103" s="159"/>
      <c r="C103" s="160"/>
      <c r="D103" s="161" t="s">
        <v>73</v>
      </c>
      <c r="E103" s="173" t="s">
        <v>165</v>
      </c>
      <c r="F103" s="173" t="s">
        <v>713</v>
      </c>
      <c r="G103" s="160"/>
      <c r="H103" s="160"/>
      <c r="I103" s="163"/>
      <c r="J103" s="174">
        <f>BK103</f>
        <v>0</v>
      </c>
      <c r="K103" s="160"/>
      <c r="L103" s="165"/>
      <c r="M103" s="166"/>
      <c r="N103" s="167"/>
      <c r="O103" s="167"/>
      <c r="P103" s="168">
        <f>SUM(P104:P119)</f>
        <v>0</v>
      </c>
      <c r="Q103" s="167"/>
      <c r="R103" s="168">
        <f>SUM(R104:R119)</f>
        <v>4.0172927200000004</v>
      </c>
      <c r="S103" s="167"/>
      <c r="T103" s="169">
        <f>SUM(T104:T119)</f>
        <v>0</v>
      </c>
      <c r="AR103" s="170" t="s">
        <v>82</v>
      </c>
      <c r="AT103" s="171" t="s">
        <v>73</v>
      </c>
      <c r="AU103" s="171" t="s">
        <v>82</v>
      </c>
      <c r="AY103" s="170" t="s">
        <v>132</v>
      </c>
      <c r="BK103" s="172">
        <f>SUM(BK104:BK119)</f>
        <v>0</v>
      </c>
    </row>
    <row r="104" spans="1:65" s="2" customFormat="1" ht="37.9" customHeight="1">
      <c r="A104" s="36"/>
      <c r="B104" s="37"/>
      <c r="C104" s="175" t="s">
        <v>139</v>
      </c>
      <c r="D104" s="175" t="s">
        <v>134</v>
      </c>
      <c r="E104" s="176" t="s">
        <v>918</v>
      </c>
      <c r="F104" s="177" t="s">
        <v>919</v>
      </c>
      <c r="G104" s="178" t="s">
        <v>137</v>
      </c>
      <c r="H104" s="179">
        <v>2.2400000000000002</v>
      </c>
      <c r="I104" s="180"/>
      <c r="J104" s="181">
        <f>ROUND(I104*H104,2)</f>
        <v>0</v>
      </c>
      <c r="K104" s="177" t="s">
        <v>138</v>
      </c>
      <c r="L104" s="41"/>
      <c r="M104" s="182" t="s">
        <v>19</v>
      </c>
      <c r="N104" s="183" t="s">
        <v>45</v>
      </c>
      <c r="O104" s="66"/>
      <c r="P104" s="184">
        <f>O104*H104</f>
        <v>0</v>
      </c>
      <c r="Q104" s="184">
        <v>0.37080000000000002</v>
      </c>
      <c r="R104" s="184">
        <f>Q104*H104</f>
        <v>0.83059200000000011</v>
      </c>
      <c r="S104" s="184">
        <v>0</v>
      </c>
      <c r="T104" s="185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6" t="s">
        <v>139</v>
      </c>
      <c r="AT104" s="186" t="s">
        <v>134</v>
      </c>
      <c r="AU104" s="186" t="s">
        <v>84</v>
      </c>
      <c r="AY104" s="19" t="s">
        <v>132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19" t="s">
        <v>82</v>
      </c>
      <c r="BK104" s="187">
        <f>ROUND(I104*H104,2)</f>
        <v>0</v>
      </c>
      <c r="BL104" s="19" t="s">
        <v>139</v>
      </c>
      <c r="BM104" s="186" t="s">
        <v>1085</v>
      </c>
    </row>
    <row r="105" spans="1:65" s="2" customFormat="1" ht="19.5">
      <c r="A105" s="36"/>
      <c r="B105" s="37"/>
      <c r="C105" s="38"/>
      <c r="D105" s="188" t="s">
        <v>141</v>
      </c>
      <c r="E105" s="38"/>
      <c r="F105" s="189" t="s">
        <v>919</v>
      </c>
      <c r="G105" s="38"/>
      <c r="H105" s="38"/>
      <c r="I105" s="190"/>
      <c r="J105" s="38"/>
      <c r="K105" s="38"/>
      <c r="L105" s="41"/>
      <c r="M105" s="191"/>
      <c r="N105" s="192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141</v>
      </c>
      <c r="AU105" s="19" t="s">
        <v>84</v>
      </c>
    </row>
    <row r="106" spans="1:65" s="14" customFormat="1" ht="11.25">
      <c r="B106" s="203"/>
      <c r="C106" s="204"/>
      <c r="D106" s="188" t="s">
        <v>142</v>
      </c>
      <c r="E106" s="205" t="s">
        <v>19</v>
      </c>
      <c r="F106" s="206" t="s">
        <v>1080</v>
      </c>
      <c r="G106" s="204"/>
      <c r="H106" s="207">
        <v>2.2400000000000002</v>
      </c>
      <c r="I106" s="208"/>
      <c r="J106" s="204"/>
      <c r="K106" s="204"/>
      <c r="L106" s="209"/>
      <c r="M106" s="210"/>
      <c r="N106" s="211"/>
      <c r="O106" s="211"/>
      <c r="P106" s="211"/>
      <c r="Q106" s="211"/>
      <c r="R106" s="211"/>
      <c r="S106" s="211"/>
      <c r="T106" s="212"/>
      <c r="AT106" s="213" t="s">
        <v>142</v>
      </c>
      <c r="AU106" s="213" t="s">
        <v>84</v>
      </c>
      <c r="AV106" s="14" t="s">
        <v>84</v>
      </c>
      <c r="AW106" s="14" t="s">
        <v>35</v>
      </c>
      <c r="AX106" s="14" t="s">
        <v>74</v>
      </c>
      <c r="AY106" s="213" t="s">
        <v>132</v>
      </c>
    </row>
    <row r="107" spans="1:65" s="15" customFormat="1" ht="11.25">
      <c r="B107" s="214"/>
      <c r="C107" s="215"/>
      <c r="D107" s="188" t="s">
        <v>142</v>
      </c>
      <c r="E107" s="216" t="s">
        <v>19</v>
      </c>
      <c r="F107" s="217" t="s">
        <v>147</v>
      </c>
      <c r="G107" s="215"/>
      <c r="H107" s="218">
        <v>2.2400000000000002</v>
      </c>
      <c r="I107" s="219"/>
      <c r="J107" s="215"/>
      <c r="K107" s="215"/>
      <c r="L107" s="220"/>
      <c r="M107" s="221"/>
      <c r="N107" s="222"/>
      <c r="O107" s="222"/>
      <c r="P107" s="222"/>
      <c r="Q107" s="222"/>
      <c r="R107" s="222"/>
      <c r="S107" s="222"/>
      <c r="T107" s="223"/>
      <c r="AT107" s="224" t="s">
        <v>142</v>
      </c>
      <c r="AU107" s="224" t="s">
        <v>84</v>
      </c>
      <c r="AV107" s="15" t="s">
        <v>139</v>
      </c>
      <c r="AW107" s="15" t="s">
        <v>35</v>
      </c>
      <c r="AX107" s="15" t="s">
        <v>82</v>
      </c>
      <c r="AY107" s="224" t="s">
        <v>132</v>
      </c>
    </row>
    <row r="108" spans="1:65" s="2" customFormat="1" ht="44.25" customHeight="1">
      <c r="A108" s="36"/>
      <c r="B108" s="37"/>
      <c r="C108" s="175" t="s">
        <v>165</v>
      </c>
      <c r="D108" s="175" t="s">
        <v>134</v>
      </c>
      <c r="E108" s="176" t="s">
        <v>921</v>
      </c>
      <c r="F108" s="177" t="s">
        <v>922</v>
      </c>
      <c r="G108" s="178" t="s">
        <v>137</v>
      </c>
      <c r="H108" s="179">
        <v>5.04</v>
      </c>
      <c r="I108" s="180"/>
      <c r="J108" s="181">
        <f>ROUND(I108*H108,2)</f>
        <v>0</v>
      </c>
      <c r="K108" s="177" t="s">
        <v>138</v>
      </c>
      <c r="L108" s="41"/>
      <c r="M108" s="182" t="s">
        <v>19</v>
      </c>
      <c r="N108" s="183" t="s">
        <v>45</v>
      </c>
      <c r="O108" s="66"/>
      <c r="P108" s="184">
        <f>O108*H108</f>
        <v>0</v>
      </c>
      <c r="Q108" s="184">
        <v>0.26375999999999999</v>
      </c>
      <c r="R108" s="184">
        <f>Q108*H108</f>
        <v>1.3293504</v>
      </c>
      <c r="S108" s="184">
        <v>0</v>
      </c>
      <c r="T108" s="185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6" t="s">
        <v>139</v>
      </c>
      <c r="AT108" s="186" t="s">
        <v>134</v>
      </c>
      <c r="AU108" s="186" t="s">
        <v>84</v>
      </c>
      <c r="AY108" s="19" t="s">
        <v>132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19" t="s">
        <v>82</v>
      </c>
      <c r="BK108" s="187">
        <f>ROUND(I108*H108,2)</f>
        <v>0</v>
      </c>
      <c r="BL108" s="19" t="s">
        <v>139</v>
      </c>
      <c r="BM108" s="186" t="s">
        <v>1086</v>
      </c>
    </row>
    <row r="109" spans="1:65" s="2" customFormat="1" ht="29.25">
      <c r="A109" s="36"/>
      <c r="B109" s="37"/>
      <c r="C109" s="38"/>
      <c r="D109" s="188" t="s">
        <v>141</v>
      </c>
      <c r="E109" s="38"/>
      <c r="F109" s="189" t="s">
        <v>922</v>
      </c>
      <c r="G109" s="38"/>
      <c r="H109" s="38"/>
      <c r="I109" s="190"/>
      <c r="J109" s="38"/>
      <c r="K109" s="38"/>
      <c r="L109" s="41"/>
      <c r="M109" s="191"/>
      <c r="N109" s="192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141</v>
      </c>
      <c r="AU109" s="19" t="s">
        <v>84</v>
      </c>
    </row>
    <row r="110" spans="1:65" s="14" customFormat="1" ht="11.25">
      <c r="B110" s="203"/>
      <c r="C110" s="204"/>
      <c r="D110" s="188" t="s">
        <v>142</v>
      </c>
      <c r="E110" s="205" t="s">
        <v>19</v>
      </c>
      <c r="F110" s="206" t="s">
        <v>1084</v>
      </c>
      <c r="G110" s="204"/>
      <c r="H110" s="207">
        <v>5.04</v>
      </c>
      <c r="I110" s="208"/>
      <c r="J110" s="204"/>
      <c r="K110" s="204"/>
      <c r="L110" s="209"/>
      <c r="M110" s="210"/>
      <c r="N110" s="211"/>
      <c r="O110" s="211"/>
      <c r="P110" s="211"/>
      <c r="Q110" s="211"/>
      <c r="R110" s="211"/>
      <c r="S110" s="211"/>
      <c r="T110" s="212"/>
      <c r="AT110" s="213" t="s">
        <v>142</v>
      </c>
      <c r="AU110" s="213" t="s">
        <v>84</v>
      </c>
      <c r="AV110" s="14" t="s">
        <v>84</v>
      </c>
      <c r="AW110" s="14" t="s">
        <v>35</v>
      </c>
      <c r="AX110" s="14" t="s">
        <v>74</v>
      </c>
      <c r="AY110" s="213" t="s">
        <v>132</v>
      </c>
    </row>
    <row r="111" spans="1:65" s="15" customFormat="1" ht="11.25">
      <c r="B111" s="214"/>
      <c r="C111" s="215"/>
      <c r="D111" s="188" t="s">
        <v>142</v>
      </c>
      <c r="E111" s="216" t="s">
        <v>19</v>
      </c>
      <c r="F111" s="217" t="s">
        <v>147</v>
      </c>
      <c r="G111" s="215"/>
      <c r="H111" s="218">
        <v>5.04</v>
      </c>
      <c r="I111" s="219"/>
      <c r="J111" s="215"/>
      <c r="K111" s="215"/>
      <c r="L111" s="220"/>
      <c r="M111" s="221"/>
      <c r="N111" s="222"/>
      <c r="O111" s="222"/>
      <c r="P111" s="222"/>
      <c r="Q111" s="222"/>
      <c r="R111" s="222"/>
      <c r="S111" s="222"/>
      <c r="T111" s="223"/>
      <c r="AT111" s="224" t="s">
        <v>142</v>
      </c>
      <c r="AU111" s="224" t="s">
        <v>84</v>
      </c>
      <c r="AV111" s="15" t="s">
        <v>139</v>
      </c>
      <c r="AW111" s="15" t="s">
        <v>35</v>
      </c>
      <c r="AX111" s="15" t="s">
        <v>82</v>
      </c>
      <c r="AY111" s="224" t="s">
        <v>132</v>
      </c>
    </row>
    <row r="112" spans="1:65" s="2" customFormat="1" ht="44.25" customHeight="1">
      <c r="A112" s="36"/>
      <c r="B112" s="37"/>
      <c r="C112" s="175" t="s">
        <v>173</v>
      </c>
      <c r="D112" s="175" t="s">
        <v>134</v>
      </c>
      <c r="E112" s="176" t="s">
        <v>924</v>
      </c>
      <c r="F112" s="177" t="s">
        <v>925</v>
      </c>
      <c r="G112" s="178" t="s">
        <v>137</v>
      </c>
      <c r="H112" s="179">
        <v>2.2400000000000002</v>
      </c>
      <c r="I112" s="180"/>
      <c r="J112" s="181">
        <f>ROUND(I112*H112,2)</f>
        <v>0</v>
      </c>
      <c r="K112" s="177" t="s">
        <v>138</v>
      </c>
      <c r="L112" s="41"/>
      <c r="M112" s="182" t="s">
        <v>19</v>
      </c>
      <c r="N112" s="183" t="s">
        <v>45</v>
      </c>
      <c r="O112" s="66"/>
      <c r="P112" s="184">
        <f>O112*H112</f>
        <v>0</v>
      </c>
      <c r="Q112" s="184">
        <v>0.37536425000000001</v>
      </c>
      <c r="R112" s="184">
        <f>Q112*H112</f>
        <v>0.84081592000000005</v>
      </c>
      <c r="S112" s="184">
        <v>0</v>
      </c>
      <c r="T112" s="185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6" t="s">
        <v>139</v>
      </c>
      <c r="AT112" s="186" t="s">
        <v>134</v>
      </c>
      <c r="AU112" s="186" t="s">
        <v>84</v>
      </c>
      <c r="AY112" s="19" t="s">
        <v>132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19" t="s">
        <v>82</v>
      </c>
      <c r="BK112" s="187">
        <f>ROUND(I112*H112,2)</f>
        <v>0</v>
      </c>
      <c r="BL112" s="19" t="s">
        <v>139</v>
      </c>
      <c r="BM112" s="186" t="s">
        <v>1087</v>
      </c>
    </row>
    <row r="113" spans="1:65" s="2" customFormat="1" ht="29.25">
      <c r="A113" s="36"/>
      <c r="B113" s="37"/>
      <c r="C113" s="38"/>
      <c r="D113" s="188" t="s">
        <v>141</v>
      </c>
      <c r="E113" s="38"/>
      <c r="F113" s="189" t="s">
        <v>925</v>
      </c>
      <c r="G113" s="38"/>
      <c r="H113" s="38"/>
      <c r="I113" s="190"/>
      <c r="J113" s="38"/>
      <c r="K113" s="38"/>
      <c r="L113" s="41"/>
      <c r="M113" s="191"/>
      <c r="N113" s="192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141</v>
      </c>
      <c r="AU113" s="19" t="s">
        <v>84</v>
      </c>
    </row>
    <row r="114" spans="1:65" s="14" customFormat="1" ht="11.25">
      <c r="B114" s="203"/>
      <c r="C114" s="204"/>
      <c r="D114" s="188" t="s">
        <v>142</v>
      </c>
      <c r="E114" s="205" t="s">
        <v>19</v>
      </c>
      <c r="F114" s="206" t="s">
        <v>1080</v>
      </c>
      <c r="G114" s="204"/>
      <c r="H114" s="207">
        <v>2.2400000000000002</v>
      </c>
      <c r="I114" s="208"/>
      <c r="J114" s="204"/>
      <c r="K114" s="204"/>
      <c r="L114" s="209"/>
      <c r="M114" s="210"/>
      <c r="N114" s="211"/>
      <c r="O114" s="211"/>
      <c r="P114" s="211"/>
      <c r="Q114" s="211"/>
      <c r="R114" s="211"/>
      <c r="S114" s="211"/>
      <c r="T114" s="212"/>
      <c r="AT114" s="213" t="s">
        <v>142</v>
      </c>
      <c r="AU114" s="213" t="s">
        <v>84</v>
      </c>
      <c r="AV114" s="14" t="s">
        <v>84</v>
      </c>
      <c r="AW114" s="14" t="s">
        <v>35</v>
      </c>
      <c r="AX114" s="14" t="s">
        <v>74</v>
      </c>
      <c r="AY114" s="213" t="s">
        <v>132</v>
      </c>
    </row>
    <row r="115" spans="1:65" s="15" customFormat="1" ht="11.25">
      <c r="B115" s="214"/>
      <c r="C115" s="215"/>
      <c r="D115" s="188" t="s">
        <v>142</v>
      </c>
      <c r="E115" s="216" t="s">
        <v>19</v>
      </c>
      <c r="F115" s="217" t="s">
        <v>147</v>
      </c>
      <c r="G115" s="215"/>
      <c r="H115" s="218">
        <v>2.2400000000000002</v>
      </c>
      <c r="I115" s="219"/>
      <c r="J115" s="215"/>
      <c r="K115" s="215"/>
      <c r="L115" s="220"/>
      <c r="M115" s="221"/>
      <c r="N115" s="222"/>
      <c r="O115" s="222"/>
      <c r="P115" s="222"/>
      <c r="Q115" s="222"/>
      <c r="R115" s="222"/>
      <c r="S115" s="222"/>
      <c r="T115" s="223"/>
      <c r="AT115" s="224" t="s">
        <v>142</v>
      </c>
      <c r="AU115" s="224" t="s">
        <v>84</v>
      </c>
      <c r="AV115" s="15" t="s">
        <v>139</v>
      </c>
      <c r="AW115" s="15" t="s">
        <v>35</v>
      </c>
      <c r="AX115" s="15" t="s">
        <v>82</v>
      </c>
      <c r="AY115" s="224" t="s">
        <v>132</v>
      </c>
    </row>
    <row r="116" spans="1:65" s="2" customFormat="1" ht="44.25" customHeight="1">
      <c r="A116" s="36"/>
      <c r="B116" s="37"/>
      <c r="C116" s="175" t="s">
        <v>181</v>
      </c>
      <c r="D116" s="175" t="s">
        <v>134</v>
      </c>
      <c r="E116" s="176" t="s">
        <v>927</v>
      </c>
      <c r="F116" s="177" t="s">
        <v>928</v>
      </c>
      <c r="G116" s="178" t="s">
        <v>137</v>
      </c>
      <c r="H116" s="179">
        <v>7.84</v>
      </c>
      <c r="I116" s="180"/>
      <c r="J116" s="181">
        <f>ROUND(I116*H116,2)</f>
        <v>0</v>
      </c>
      <c r="K116" s="177" t="s">
        <v>138</v>
      </c>
      <c r="L116" s="41"/>
      <c r="M116" s="182" t="s">
        <v>19</v>
      </c>
      <c r="N116" s="183" t="s">
        <v>45</v>
      </c>
      <c r="O116" s="66"/>
      <c r="P116" s="184">
        <f>O116*H116</f>
        <v>0</v>
      </c>
      <c r="Q116" s="184">
        <v>0.12966</v>
      </c>
      <c r="R116" s="184">
        <f>Q116*H116</f>
        <v>1.0165344000000001</v>
      </c>
      <c r="S116" s="184">
        <v>0</v>
      </c>
      <c r="T116" s="185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6" t="s">
        <v>139</v>
      </c>
      <c r="AT116" s="186" t="s">
        <v>134</v>
      </c>
      <c r="AU116" s="186" t="s">
        <v>84</v>
      </c>
      <c r="AY116" s="19" t="s">
        <v>132</v>
      </c>
      <c r="BE116" s="187">
        <f>IF(N116="základní",J116,0)</f>
        <v>0</v>
      </c>
      <c r="BF116" s="187">
        <f>IF(N116="snížená",J116,0)</f>
        <v>0</v>
      </c>
      <c r="BG116" s="187">
        <f>IF(N116="zákl. přenesená",J116,0)</f>
        <v>0</v>
      </c>
      <c r="BH116" s="187">
        <f>IF(N116="sníž. přenesená",J116,0)</f>
        <v>0</v>
      </c>
      <c r="BI116" s="187">
        <f>IF(N116="nulová",J116,0)</f>
        <v>0</v>
      </c>
      <c r="BJ116" s="19" t="s">
        <v>82</v>
      </c>
      <c r="BK116" s="187">
        <f>ROUND(I116*H116,2)</f>
        <v>0</v>
      </c>
      <c r="BL116" s="19" t="s">
        <v>139</v>
      </c>
      <c r="BM116" s="186" t="s">
        <v>1088</v>
      </c>
    </row>
    <row r="117" spans="1:65" s="2" customFormat="1" ht="29.25">
      <c r="A117" s="36"/>
      <c r="B117" s="37"/>
      <c r="C117" s="38"/>
      <c r="D117" s="188" t="s">
        <v>141</v>
      </c>
      <c r="E117" s="38"/>
      <c r="F117" s="189" t="s">
        <v>928</v>
      </c>
      <c r="G117" s="38"/>
      <c r="H117" s="38"/>
      <c r="I117" s="190"/>
      <c r="J117" s="38"/>
      <c r="K117" s="38"/>
      <c r="L117" s="41"/>
      <c r="M117" s="191"/>
      <c r="N117" s="192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9" t="s">
        <v>141</v>
      </c>
      <c r="AU117" s="19" t="s">
        <v>84</v>
      </c>
    </row>
    <row r="118" spans="1:65" s="14" customFormat="1" ht="11.25">
      <c r="B118" s="203"/>
      <c r="C118" s="204"/>
      <c r="D118" s="188" t="s">
        <v>142</v>
      </c>
      <c r="E118" s="205" t="s">
        <v>19</v>
      </c>
      <c r="F118" s="206" t="s">
        <v>1082</v>
      </c>
      <c r="G118" s="204"/>
      <c r="H118" s="207">
        <v>7.84</v>
      </c>
      <c r="I118" s="208"/>
      <c r="J118" s="204"/>
      <c r="K118" s="204"/>
      <c r="L118" s="209"/>
      <c r="M118" s="210"/>
      <c r="N118" s="211"/>
      <c r="O118" s="211"/>
      <c r="P118" s="211"/>
      <c r="Q118" s="211"/>
      <c r="R118" s="211"/>
      <c r="S118" s="211"/>
      <c r="T118" s="212"/>
      <c r="AT118" s="213" t="s">
        <v>142</v>
      </c>
      <c r="AU118" s="213" t="s">
        <v>84</v>
      </c>
      <c r="AV118" s="14" t="s">
        <v>84</v>
      </c>
      <c r="AW118" s="14" t="s">
        <v>35</v>
      </c>
      <c r="AX118" s="14" t="s">
        <v>74</v>
      </c>
      <c r="AY118" s="213" t="s">
        <v>132</v>
      </c>
    </row>
    <row r="119" spans="1:65" s="15" customFormat="1" ht="11.25">
      <c r="B119" s="214"/>
      <c r="C119" s="215"/>
      <c r="D119" s="188" t="s">
        <v>142</v>
      </c>
      <c r="E119" s="216" t="s">
        <v>19</v>
      </c>
      <c r="F119" s="217" t="s">
        <v>147</v>
      </c>
      <c r="G119" s="215"/>
      <c r="H119" s="218">
        <v>7.84</v>
      </c>
      <c r="I119" s="219"/>
      <c r="J119" s="215"/>
      <c r="K119" s="215"/>
      <c r="L119" s="220"/>
      <c r="M119" s="221"/>
      <c r="N119" s="222"/>
      <c r="O119" s="222"/>
      <c r="P119" s="222"/>
      <c r="Q119" s="222"/>
      <c r="R119" s="222"/>
      <c r="S119" s="222"/>
      <c r="T119" s="223"/>
      <c r="AT119" s="224" t="s">
        <v>142</v>
      </c>
      <c r="AU119" s="224" t="s">
        <v>84</v>
      </c>
      <c r="AV119" s="15" t="s">
        <v>139</v>
      </c>
      <c r="AW119" s="15" t="s">
        <v>35</v>
      </c>
      <c r="AX119" s="15" t="s">
        <v>82</v>
      </c>
      <c r="AY119" s="224" t="s">
        <v>132</v>
      </c>
    </row>
    <row r="120" spans="1:65" s="12" customFormat="1" ht="22.9" customHeight="1">
      <c r="B120" s="159"/>
      <c r="C120" s="160"/>
      <c r="D120" s="161" t="s">
        <v>73</v>
      </c>
      <c r="E120" s="173" t="s">
        <v>202</v>
      </c>
      <c r="F120" s="173" t="s">
        <v>431</v>
      </c>
      <c r="G120" s="160"/>
      <c r="H120" s="160"/>
      <c r="I120" s="163"/>
      <c r="J120" s="174">
        <f>BK120</f>
        <v>0</v>
      </c>
      <c r="K120" s="160"/>
      <c r="L120" s="165"/>
      <c r="M120" s="166"/>
      <c r="N120" s="167"/>
      <c r="O120" s="167"/>
      <c r="P120" s="168">
        <f>SUM(P121:P136)</f>
        <v>0</v>
      </c>
      <c r="Q120" s="167"/>
      <c r="R120" s="168">
        <f>SUM(R121:R136)</f>
        <v>3.7233279999999993E-3</v>
      </c>
      <c r="S120" s="167"/>
      <c r="T120" s="169">
        <f>SUM(T121:T136)</f>
        <v>0</v>
      </c>
      <c r="AR120" s="170" t="s">
        <v>82</v>
      </c>
      <c r="AT120" s="171" t="s">
        <v>73</v>
      </c>
      <c r="AU120" s="171" t="s">
        <v>82</v>
      </c>
      <c r="AY120" s="170" t="s">
        <v>132</v>
      </c>
      <c r="BK120" s="172">
        <f>SUM(BK121:BK136)</f>
        <v>0</v>
      </c>
    </row>
    <row r="121" spans="1:65" s="2" customFormat="1" ht="21.75" customHeight="1">
      <c r="A121" s="36"/>
      <c r="B121" s="37"/>
      <c r="C121" s="175" t="s">
        <v>198</v>
      </c>
      <c r="D121" s="175" t="s">
        <v>134</v>
      </c>
      <c r="E121" s="176" t="s">
        <v>529</v>
      </c>
      <c r="F121" s="177" t="s">
        <v>530</v>
      </c>
      <c r="G121" s="178" t="s">
        <v>176</v>
      </c>
      <c r="H121" s="179">
        <v>11.2</v>
      </c>
      <c r="I121" s="180"/>
      <c r="J121" s="181">
        <f>ROUND(I121*H121,2)</f>
        <v>0</v>
      </c>
      <c r="K121" s="177" t="s">
        <v>19</v>
      </c>
      <c r="L121" s="41"/>
      <c r="M121" s="182" t="s">
        <v>19</v>
      </c>
      <c r="N121" s="183" t="s">
        <v>45</v>
      </c>
      <c r="O121" s="66"/>
      <c r="P121" s="184">
        <f>O121*H121</f>
        <v>0</v>
      </c>
      <c r="Q121" s="184">
        <v>3.2949999999999999E-4</v>
      </c>
      <c r="R121" s="184">
        <f>Q121*H121</f>
        <v>3.6903999999999995E-3</v>
      </c>
      <c r="S121" s="184">
        <v>0</v>
      </c>
      <c r="T121" s="185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86" t="s">
        <v>139</v>
      </c>
      <c r="AT121" s="186" t="s">
        <v>134</v>
      </c>
      <c r="AU121" s="186" t="s">
        <v>84</v>
      </c>
      <c r="AY121" s="19" t="s">
        <v>132</v>
      </c>
      <c r="BE121" s="187">
        <f>IF(N121="základní",J121,0)</f>
        <v>0</v>
      </c>
      <c r="BF121" s="187">
        <f>IF(N121="snížená",J121,0)</f>
        <v>0</v>
      </c>
      <c r="BG121" s="187">
        <f>IF(N121="zákl. přenesená",J121,0)</f>
        <v>0</v>
      </c>
      <c r="BH121" s="187">
        <f>IF(N121="sníž. přenesená",J121,0)</f>
        <v>0</v>
      </c>
      <c r="BI121" s="187">
        <f>IF(N121="nulová",J121,0)</f>
        <v>0</v>
      </c>
      <c r="BJ121" s="19" t="s">
        <v>82</v>
      </c>
      <c r="BK121" s="187">
        <f>ROUND(I121*H121,2)</f>
        <v>0</v>
      </c>
      <c r="BL121" s="19" t="s">
        <v>139</v>
      </c>
      <c r="BM121" s="186" t="s">
        <v>1089</v>
      </c>
    </row>
    <row r="122" spans="1:65" s="2" customFormat="1" ht="11.25">
      <c r="A122" s="36"/>
      <c r="B122" s="37"/>
      <c r="C122" s="38"/>
      <c r="D122" s="188" t="s">
        <v>141</v>
      </c>
      <c r="E122" s="38"/>
      <c r="F122" s="189" t="s">
        <v>530</v>
      </c>
      <c r="G122" s="38"/>
      <c r="H122" s="38"/>
      <c r="I122" s="190"/>
      <c r="J122" s="38"/>
      <c r="K122" s="38"/>
      <c r="L122" s="41"/>
      <c r="M122" s="191"/>
      <c r="N122" s="192"/>
      <c r="O122" s="66"/>
      <c r="P122" s="66"/>
      <c r="Q122" s="66"/>
      <c r="R122" s="66"/>
      <c r="S122" s="66"/>
      <c r="T122" s="67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T122" s="19" t="s">
        <v>141</v>
      </c>
      <c r="AU122" s="19" t="s">
        <v>84</v>
      </c>
    </row>
    <row r="123" spans="1:65" s="14" customFormat="1" ht="11.25">
      <c r="B123" s="203"/>
      <c r="C123" s="204"/>
      <c r="D123" s="188" t="s">
        <v>142</v>
      </c>
      <c r="E123" s="205" t="s">
        <v>19</v>
      </c>
      <c r="F123" s="206" t="s">
        <v>1090</v>
      </c>
      <c r="G123" s="204"/>
      <c r="H123" s="207">
        <v>11.2</v>
      </c>
      <c r="I123" s="208"/>
      <c r="J123" s="204"/>
      <c r="K123" s="204"/>
      <c r="L123" s="209"/>
      <c r="M123" s="210"/>
      <c r="N123" s="211"/>
      <c r="O123" s="211"/>
      <c r="P123" s="211"/>
      <c r="Q123" s="211"/>
      <c r="R123" s="211"/>
      <c r="S123" s="211"/>
      <c r="T123" s="212"/>
      <c r="AT123" s="213" t="s">
        <v>142</v>
      </c>
      <c r="AU123" s="213" t="s">
        <v>84</v>
      </c>
      <c r="AV123" s="14" t="s">
        <v>84</v>
      </c>
      <c r="AW123" s="14" t="s">
        <v>35</v>
      </c>
      <c r="AX123" s="14" t="s">
        <v>74</v>
      </c>
      <c r="AY123" s="213" t="s">
        <v>132</v>
      </c>
    </row>
    <row r="124" spans="1:65" s="15" customFormat="1" ht="11.25">
      <c r="B124" s="214"/>
      <c r="C124" s="215"/>
      <c r="D124" s="188" t="s">
        <v>142</v>
      </c>
      <c r="E124" s="216" t="s">
        <v>19</v>
      </c>
      <c r="F124" s="217" t="s">
        <v>147</v>
      </c>
      <c r="G124" s="215"/>
      <c r="H124" s="218">
        <v>11.2</v>
      </c>
      <c r="I124" s="219"/>
      <c r="J124" s="215"/>
      <c r="K124" s="215"/>
      <c r="L124" s="220"/>
      <c r="M124" s="221"/>
      <c r="N124" s="222"/>
      <c r="O124" s="222"/>
      <c r="P124" s="222"/>
      <c r="Q124" s="222"/>
      <c r="R124" s="222"/>
      <c r="S124" s="222"/>
      <c r="T124" s="223"/>
      <c r="AT124" s="224" t="s">
        <v>142</v>
      </c>
      <c r="AU124" s="224" t="s">
        <v>84</v>
      </c>
      <c r="AV124" s="15" t="s">
        <v>139</v>
      </c>
      <c r="AW124" s="15" t="s">
        <v>35</v>
      </c>
      <c r="AX124" s="15" t="s">
        <v>82</v>
      </c>
      <c r="AY124" s="224" t="s">
        <v>132</v>
      </c>
    </row>
    <row r="125" spans="1:65" s="2" customFormat="1" ht="37.9" customHeight="1">
      <c r="A125" s="36"/>
      <c r="B125" s="37"/>
      <c r="C125" s="175" t="s">
        <v>202</v>
      </c>
      <c r="D125" s="175" t="s">
        <v>134</v>
      </c>
      <c r="E125" s="176" t="s">
        <v>535</v>
      </c>
      <c r="F125" s="177" t="s">
        <v>536</v>
      </c>
      <c r="G125" s="178" t="s">
        <v>176</v>
      </c>
      <c r="H125" s="179">
        <v>11.2</v>
      </c>
      <c r="I125" s="180"/>
      <c r="J125" s="181">
        <f>ROUND(I125*H125,2)</f>
        <v>0</v>
      </c>
      <c r="K125" s="177" t="s">
        <v>138</v>
      </c>
      <c r="L125" s="41"/>
      <c r="M125" s="182" t="s">
        <v>19</v>
      </c>
      <c r="N125" s="183" t="s">
        <v>45</v>
      </c>
      <c r="O125" s="66"/>
      <c r="P125" s="184">
        <f>O125*H125</f>
        <v>0</v>
      </c>
      <c r="Q125" s="184">
        <v>0</v>
      </c>
      <c r="R125" s="184">
        <f>Q125*H125</f>
        <v>0</v>
      </c>
      <c r="S125" s="184">
        <v>0</v>
      </c>
      <c r="T125" s="185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6" t="s">
        <v>139</v>
      </c>
      <c r="AT125" s="186" t="s">
        <v>134</v>
      </c>
      <c r="AU125" s="186" t="s">
        <v>84</v>
      </c>
      <c r="AY125" s="19" t="s">
        <v>132</v>
      </c>
      <c r="BE125" s="187">
        <f>IF(N125="základní",J125,0)</f>
        <v>0</v>
      </c>
      <c r="BF125" s="187">
        <f>IF(N125="snížená",J125,0)</f>
        <v>0</v>
      </c>
      <c r="BG125" s="187">
        <f>IF(N125="zákl. přenesená",J125,0)</f>
        <v>0</v>
      </c>
      <c r="BH125" s="187">
        <f>IF(N125="sníž. přenesená",J125,0)</f>
        <v>0</v>
      </c>
      <c r="BI125" s="187">
        <f>IF(N125="nulová",J125,0)</f>
        <v>0</v>
      </c>
      <c r="BJ125" s="19" t="s">
        <v>82</v>
      </c>
      <c r="BK125" s="187">
        <f>ROUND(I125*H125,2)</f>
        <v>0</v>
      </c>
      <c r="BL125" s="19" t="s">
        <v>139</v>
      </c>
      <c r="BM125" s="186" t="s">
        <v>1091</v>
      </c>
    </row>
    <row r="126" spans="1:65" s="2" customFormat="1" ht="19.5">
      <c r="A126" s="36"/>
      <c r="B126" s="37"/>
      <c r="C126" s="38"/>
      <c r="D126" s="188" t="s">
        <v>141</v>
      </c>
      <c r="E126" s="38"/>
      <c r="F126" s="189" t="s">
        <v>536</v>
      </c>
      <c r="G126" s="38"/>
      <c r="H126" s="38"/>
      <c r="I126" s="190"/>
      <c r="J126" s="38"/>
      <c r="K126" s="38"/>
      <c r="L126" s="41"/>
      <c r="M126" s="191"/>
      <c r="N126" s="192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141</v>
      </c>
      <c r="AU126" s="19" t="s">
        <v>84</v>
      </c>
    </row>
    <row r="127" spans="1:65" s="14" customFormat="1" ht="11.25">
      <c r="B127" s="203"/>
      <c r="C127" s="204"/>
      <c r="D127" s="188" t="s">
        <v>142</v>
      </c>
      <c r="E127" s="205" t="s">
        <v>19</v>
      </c>
      <c r="F127" s="206" t="s">
        <v>1090</v>
      </c>
      <c r="G127" s="204"/>
      <c r="H127" s="207">
        <v>11.2</v>
      </c>
      <c r="I127" s="208"/>
      <c r="J127" s="204"/>
      <c r="K127" s="204"/>
      <c r="L127" s="209"/>
      <c r="M127" s="210"/>
      <c r="N127" s="211"/>
      <c r="O127" s="211"/>
      <c r="P127" s="211"/>
      <c r="Q127" s="211"/>
      <c r="R127" s="211"/>
      <c r="S127" s="211"/>
      <c r="T127" s="212"/>
      <c r="AT127" s="213" t="s">
        <v>142</v>
      </c>
      <c r="AU127" s="213" t="s">
        <v>84</v>
      </c>
      <c r="AV127" s="14" t="s">
        <v>84</v>
      </c>
      <c r="AW127" s="14" t="s">
        <v>35</v>
      </c>
      <c r="AX127" s="14" t="s">
        <v>74</v>
      </c>
      <c r="AY127" s="213" t="s">
        <v>132</v>
      </c>
    </row>
    <row r="128" spans="1:65" s="15" customFormat="1" ht="11.25">
      <c r="B128" s="214"/>
      <c r="C128" s="215"/>
      <c r="D128" s="188" t="s">
        <v>142</v>
      </c>
      <c r="E128" s="216" t="s">
        <v>19</v>
      </c>
      <c r="F128" s="217" t="s">
        <v>147</v>
      </c>
      <c r="G128" s="215"/>
      <c r="H128" s="218">
        <v>11.2</v>
      </c>
      <c r="I128" s="219"/>
      <c r="J128" s="215"/>
      <c r="K128" s="215"/>
      <c r="L128" s="220"/>
      <c r="M128" s="221"/>
      <c r="N128" s="222"/>
      <c r="O128" s="222"/>
      <c r="P128" s="222"/>
      <c r="Q128" s="222"/>
      <c r="R128" s="222"/>
      <c r="S128" s="222"/>
      <c r="T128" s="223"/>
      <c r="AT128" s="224" t="s">
        <v>142</v>
      </c>
      <c r="AU128" s="224" t="s">
        <v>84</v>
      </c>
      <c r="AV128" s="15" t="s">
        <v>139</v>
      </c>
      <c r="AW128" s="15" t="s">
        <v>35</v>
      </c>
      <c r="AX128" s="15" t="s">
        <v>82</v>
      </c>
      <c r="AY128" s="224" t="s">
        <v>132</v>
      </c>
    </row>
    <row r="129" spans="1:65" s="2" customFormat="1" ht="24.2" customHeight="1">
      <c r="A129" s="36"/>
      <c r="B129" s="37"/>
      <c r="C129" s="175" t="s">
        <v>212</v>
      </c>
      <c r="D129" s="175" t="s">
        <v>134</v>
      </c>
      <c r="E129" s="176" t="s">
        <v>539</v>
      </c>
      <c r="F129" s="177" t="s">
        <v>540</v>
      </c>
      <c r="G129" s="178" t="s">
        <v>176</v>
      </c>
      <c r="H129" s="179">
        <v>11.2</v>
      </c>
      <c r="I129" s="180"/>
      <c r="J129" s="181">
        <f>ROUND(I129*H129,2)</f>
        <v>0</v>
      </c>
      <c r="K129" s="177" t="s">
        <v>138</v>
      </c>
      <c r="L129" s="41"/>
      <c r="M129" s="182" t="s">
        <v>19</v>
      </c>
      <c r="N129" s="183" t="s">
        <v>45</v>
      </c>
      <c r="O129" s="66"/>
      <c r="P129" s="184">
        <f>O129*H129</f>
        <v>0</v>
      </c>
      <c r="Q129" s="184">
        <v>1.2950000000000001E-6</v>
      </c>
      <c r="R129" s="184">
        <f>Q129*H129</f>
        <v>1.4504E-5</v>
      </c>
      <c r="S129" s="184">
        <v>0</v>
      </c>
      <c r="T129" s="185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6" t="s">
        <v>139</v>
      </c>
      <c r="AT129" s="186" t="s">
        <v>134</v>
      </c>
      <c r="AU129" s="186" t="s">
        <v>84</v>
      </c>
      <c r="AY129" s="19" t="s">
        <v>132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19" t="s">
        <v>82</v>
      </c>
      <c r="BK129" s="187">
        <f>ROUND(I129*H129,2)</f>
        <v>0</v>
      </c>
      <c r="BL129" s="19" t="s">
        <v>139</v>
      </c>
      <c r="BM129" s="186" t="s">
        <v>1092</v>
      </c>
    </row>
    <row r="130" spans="1:65" s="2" customFormat="1" ht="19.5">
      <c r="A130" s="36"/>
      <c r="B130" s="37"/>
      <c r="C130" s="38"/>
      <c r="D130" s="188" t="s">
        <v>141</v>
      </c>
      <c r="E130" s="38"/>
      <c r="F130" s="189" t="s">
        <v>540</v>
      </c>
      <c r="G130" s="38"/>
      <c r="H130" s="38"/>
      <c r="I130" s="190"/>
      <c r="J130" s="38"/>
      <c r="K130" s="38"/>
      <c r="L130" s="41"/>
      <c r="M130" s="191"/>
      <c r="N130" s="192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141</v>
      </c>
      <c r="AU130" s="19" t="s">
        <v>84</v>
      </c>
    </row>
    <row r="131" spans="1:65" s="14" customFormat="1" ht="11.25">
      <c r="B131" s="203"/>
      <c r="C131" s="204"/>
      <c r="D131" s="188" t="s">
        <v>142</v>
      </c>
      <c r="E131" s="205" t="s">
        <v>19</v>
      </c>
      <c r="F131" s="206" t="s">
        <v>1090</v>
      </c>
      <c r="G131" s="204"/>
      <c r="H131" s="207">
        <v>11.2</v>
      </c>
      <c r="I131" s="208"/>
      <c r="J131" s="204"/>
      <c r="K131" s="204"/>
      <c r="L131" s="209"/>
      <c r="M131" s="210"/>
      <c r="N131" s="211"/>
      <c r="O131" s="211"/>
      <c r="P131" s="211"/>
      <c r="Q131" s="211"/>
      <c r="R131" s="211"/>
      <c r="S131" s="211"/>
      <c r="T131" s="212"/>
      <c r="AT131" s="213" t="s">
        <v>142</v>
      </c>
      <c r="AU131" s="213" t="s">
        <v>84</v>
      </c>
      <c r="AV131" s="14" t="s">
        <v>84</v>
      </c>
      <c r="AW131" s="14" t="s">
        <v>35</v>
      </c>
      <c r="AX131" s="14" t="s">
        <v>74</v>
      </c>
      <c r="AY131" s="213" t="s">
        <v>132</v>
      </c>
    </row>
    <row r="132" spans="1:65" s="15" customFormat="1" ht="11.25">
      <c r="B132" s="214"/>
      <c r="C132" s="215"/>
      <c r="D132" s="188" t="s">
        <v>142</v>
      </c>
      <c r="E132" s="216" t="s">
        <v>19</v>
      </c>
      <c r="F132" s="217" t="s">
        <v>147</v>
      </c>
      <c r="G132" s="215"/>
      <c r="H132" s="218">
        <v>11.2</v>
      </c>
      <c r="I132" s="219"/>
      <c r="J132" s="215"/>
      <c r="K132" s="215"/>
      <c r="L132" s="220"/>
      <c r="M132" s="221"/>
      <c r="N132" s="222"/>
      <c r="O132" s="222"/>
      <c r="P132" s="222"/>
      <c r="Q132" s="222"/>
      <c r="R132" s="222"/>
      <c r="S132" s="222"/>
      <c r="T132" s="223"/>
      <c r="AT132" s="224" t="s">
        <v>142</v>
      </c>
      <c r="AU132" s="224" t="s">
        <v>84</v>
      </c>
      <c r="AV132" s="15" t="s">
        <v>139</v>
      </c>
      <c r="AW132" s="15" t="s">
        <v>35</v>
      </c>
      <c r="AX132" s="15" t="s">
        <v>82</v>
      </c>
      <c r="AY132" s="224" t="s">
        <v>132</v>
      </c>
    </row>
    <row r="133" spans="1:65" s="2" customFormat="1" ht="24.2" customHeight="1">
      <c r="A133" s="36"/>
      <c r="B133" s="37"/>
      <c r="C133" s="175" t="s">
        <v>216</v>
      </c>
      <c r="D133" s="175" t="s">
        <v>134</v>
      </c>
      <c r="E133" s="176" t="s">
        <v>543</v>
      </c>
      <c r="F133" s="177" t="s">
        <v>544</v>
      </c>
      <c r="G133" s="178" t="s">
        <v>176</v>
      </c>
      <c r="H133" s="179">
        <v>11.2</v>
      </c>
      <c r="I133" s="180"/>
      <c r="J133" s="181">
        <f>ROUND(I133*H133,2)</f>
        <v>0</v>
      </c>
      <c r="K133" s="177" t="s">
        <v>138</v>
      </c>
      <c r="L133" s="41"/>
      <c r="M133" s="182" t="s">
        <v>19</v>
      </c>
      <c r="N133" s="183" t="s">
        <v>45</v>
      </c>
      <c r="O133" s="66"/>
      <c r="P133" s="184">
        <f>O133*H133</f>
        <v>0</v>
      </c>
      <c r="Q133" s="184">
        <v>1.6449999999999999E-6</v>
      </c>
      <c r="R133" s="184">
        <f>Q133*H133</f>
        <v>1.8423999999999998E-5</v>
      </c>
      <c r="S133" s="184">
        <v>0</v>
      </c>
      <c r="T133" s="185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6" t="s">
        <v>139</v>
      </c>
      <c r="AT133" s="186" t="s">
        <v>134</v>
      </c>
      <c r="AU133" s="186" t="s">
        <v>84</v>
      </c>
      <c r="AY133" s="19" t="s">
        <v>132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19" t="s">
        <v>82</v>
      </c>
      <c r="BK133" s="187">
        <f>ROUND(I133*H133,2)</f>
        <v>0</v>
      </c>
      <c r="BL133" s="19" t="s">
        <v>139</v>
      </c>
      <c r="BM133" s="186" t="s">
        <v>1093</v>
      </c>
    </row>
    <row r="134" spans="1:65" s="2" customFormat="1" ht="19.5">
      <c r="A134" s="36"/>
      <c r="B134" s="37"/>
      <c r="C134" s="38"/>
      <c r="D134" s="188" t="s">
        <v>141</v>
      </c>
      <c r="E134" s="38"/>
      <c r="F134" s="189" t="s">
        <v>544</v>
      </c>
      <c r="G134" s="38"/>
      <c r="H134" s="38"/>
      <c r="I134" s="190"/>
      <c r="J134" s="38"/>
      <c r="K134" s="38"/>
      <c r="L134" s="41"/>
      <c r="M134" s="191"/>
      <c r="N134" s="192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141</v>
      </c>
      <c r="AU134" s="19" t="s">
        <v>84</v>
      </c>
    </row>
    <row r="135" spans="1:65" s="14" customFormat="1" ht="11.25">
      <c r="B135" s="203"/>
      <c r="C135" s="204"/>
      <c r="D135" s="188" t="s">
        <v>142</v>
      </c>
      <c r="E135" s="205" t="s">
        <v>19</v>
      </c>
      <c r="F135" s="206" t="s">
        <v>1090</v>
      </c>
      <c r="G135" s="204"/>
      <c r="H135" s="207">
        <v>11.2</v>
      </c>
      <c r="I135" s="208"/>
      <c r="J135" s="204"/>
      <c r="K135" s="204"/>
      <c r="L135" s="209"/>
      <c r="M135" s="210"/>
      <c r="N135" s="211"/>
      <c r="O135" s="211"/>
      <c r="P135" s="211"/>
      <c r="Q135" s="211"/>
      <c r="R135" s="211"/>
      <c r="S135" s="211"/>
      <c r="T135" s="212"/>
      <c r="AT135" s="213" t="s">
        <v>142</v>
      </c>
      <c r="AU135" s="213" t="s">
        <v>84</v>
      </c>
      <c r="AV135" s="14" t="s">
        <v>84</v>
      </c>
      <c r="AW135" s="14" t="s">
        <v>35</v>
      </c>
      <c r="AX135" s="14" t="s">
        <v>74</v>
      </c>
      <c r="AY135" s="213" t="s">
        <v>132</v>
      </c>
    </row>
    <row r="136" spans="1:65" s="15" customFormat="1" ht="11.25">
      <c r="B136" s="214"/>
      <c r="C136" s="215"/>
      <c r="D136" s="188" t="s">
        <v>142</v>
      </c>
      <c r="E136" s="216" t="s">
        <v>19</v>
      </c>
      <c r="F136" s="217" t="s">
        <v>147</v>
      </c>
      <c r="G136" s="215"/>
      <c r="H136" s="218">
        <v>11.2</v>
      </c>
      <c r="I136" s="219"/>
      <c r="J136" s="215"/>
      <c r="K136" s="215"/>
      <c r="L136" s="220"/>
      <c r="M136" s="221"/>
      <c r="N136" s="222"/>
      <c r="O136" s="222"/>
      <c r="P136" s="222"/>
      <c r="Q136" s="222"/>
      <c r="R136" s="222"/>
      <c r="S136" s="222"/>
      <c r="T136" s="223"/>
      <c r="AT136" s="224" t="s">
        <v>142</v>
      </c>
      <c r="AU136" s="224" t="s">
        <v>84</v>
      </c>
      <c r="AV136" s="15" t="s">
        <v>139</v>
      </c>
      <c r="AW136" s="15" t="s">
        <v>35</v>
      </c>
      <c r="AX136" s="15" t="s">
        <v>82</v>
      </c>
      <c r="AY136" s="224" t="s">
        <v>132</v>
      </c>
    </row>
    <row r="137" spans="1:65" s="12" customFormat="1" ht="22.9" customHeight="1">
      <c r="B137" s="159"/>
      <c r="C137" s="160"/>
      <c r="D137" s="161" t="s">
        <v>73</v>
      </c>
      <c r="E137" s="173" t="s">
        <v>572</v>
      </c>
      <c r="F137" s="173" t="s">
        <v>573</v>
      </c>
      <c r="G137" s="160"/>
      <c r="H137" s="160"/>
      <c r="I137" s="163"/>
      <c r="J137" s="174">
        <f>BK137</f>
        <v>0</v>
      </c>
      <c r="K137" s="160"/>
      <c r="L137" s="165"/>
      <c r="M137" s="166"/>
      <c r="N137" s="167"/>
      <c r="O137" s="167"/>
      <c r="P137" s="168">
        <f>SUM(P138:P147)</f>
        <v>0</v>
      </c>
      <c r="Q137" s="167"/>
      <c r="R137" s="168">
        <f>SUM(R138:R147)</f>
        <v>0</v>
      </c>
      <c r="S137" s="167"/>
      <c r="T137" s="169">
        <f>SUM(T138:T147)</f>
        <v>0</v>
      </c>
      <c r="AR137" s="170" t="s">
        <v>82</v>
      </c>
      <c r="AT137" s="171" t="s">
        <v>73</v>
      </c>
      <c r="AU137" s="171" t="s">
        <v>82</v>
      </c>
      <c r="AY137" s="170" t="s">
        <v>132</v>
      </c>
      <c r="BK137" s="172">
        <f>SUM(BK138:BK147)</f>
        <v>0</v>
      </c>
    </row>
    <row r="138" spans="1:65" s="2" customFormat="1" ht="37.9" customHeight="1">
      <c r="A138" s="36"/>
      <c r="B138" s="37"/>
      <c r="C138" s="175" t="s">
        <v>222</v>
      </c>
      <c r="D138" s="175" t="s">
        <v>134</v>
      </c>
      <c r="E138" s="176" t="s">
        <v>584</v>
      </c>
      <c r="F138" s="177" t="s">
        <v>585</v>
      </c>
      <c r="G138" s="178" t="s">
        <v>264</v>
      </c>
      <c r="H138" s="179">
        <v>2.9430000000000001</v>
      </c>
      <c r="I138" s="180"/>
      <c r="J138" s="181">
        <f>ROUND(I138*H138,2)</f>
        <v>0</v>
      </c>
      <c r="K138" s="177" t="s">
        <v>138</v>
      </c>
      <c r="L138" s="41"/>
      <c r="M138" s="182" t="s">
        <v>19</v>
      </c>
      <c r="N138" s="183" t="s">
        <v>45</v>
      </c>
      <c r="O138" s="66"/>
      <c r="P138" s="184">
        <f>O138*H138</f>
        <v>0</v>
      </c>
      <c r="Q138" s="184">
        <v>0</v>
      </c>
      <c r="R138" s="184">
        <f>Q138*H138</f>
        <v>0</v>
      </c>
      <c r="S138" s="184">
        <v>0</v>
      </c>
      <c r="T138" s="185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6" t="s">
        <v>139</v>
      </c>
      <c r="AT138" s="186" t="s">
        <v>134</v>
      </c>
      <c r="AU138" s="186" t="s">
        <v>84</v>
      </c>
      <c r="AY138" s="19" t="s">
        <v>132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19" t="s">
        <v>82</v>
      </c>
      <c r="BK138" s="187">
        <f>ROUND(I138*H138,2)</f>
        <v>0</v>
      </c>
      <c r="BL138" s="19" t="s">
        <v>139</v>
      </c>
      <c r="BM138" s="186" t="s">
        <v>1094</v>
      </c>
    </row>
    <row r="139" spans="1:65" s="2" customFormat="1" ht="19.5">
      <c r="A139" s="36"/>
      <c r="B139" s="37"/>
      <c r="C139" s="38"/>
      <c r="D139" s="188" t="s">
        <v>141</v>
      </c>
      <c r="E139" s="38"/>
      <c r="F139" s="189" t="s">
        <v>585</v>
      </c>
      <c r="G139" s="38"/>
      <c r="H139" s="38"/>
      <c r="I139" s="190"/>
      <c r="J139" s="38"/>
      <c r="K139" s="38"/>
      <c r="L139" s="41"/>
      <c r="M139" s="191"/>
      <c r="N139" s="192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141</v>
      </c>
      <c r="AU139" s="19" t="s">
        <v>84</v>
      </c>
    </row>
    <row r="140" spans="1:65" s="2" customFormat="1" ht="37.9" customHeight="1">
      <c r="A140" s="36"/>
      <c r="B140" s="37"/>
      <c r="C140" s="175" t="s">
        <v>226</v>
      </c>
      <c r="D140" s="175" t="s">
        <v>134</v>
      </c>
      <c r="E140" s="176" t="s">
        <v>591</v>
      </c>
      <c r="F140" s="177" t="s">
        <v>592</v>
      </c>
      <c r="G140" s="178" t="s">
        <v>264</v>
      </c>
      <c r="H140" s="179">
        <v>41.201999999999998</v>
      </c>
      <c r="I140" s="180"/>
      <c r="J140" s="181">
        <f>ROUND(I140*H140,2)</f>
        <v>0</v>
      </c>
      <c r="K140" s="177" t="s">
        <v>138</v>
      </c>
      <c r="L140" s="41"/>
      <c r="M140" s="182" t="s">
        <v>19</v>
      </c>
      <c r="N140" s="183" t="s">
        <v>45</v>
      </c>
      <c r="O140" s="66"/>
      <c r="P140" s="184">
        <f>O140*H140</f>
        <v>0</v>
      </c>
      <c r="Q140" s="184">
        <v>0</v>
      </c>
      <c r="R140" s="184">
        <f>Q140*H140</f>
        <v>0</v>
      </c>
      <c r="S140" s="184">
        <v>0</v>
      </c>
      <c r="T140" s="185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86" t="s">
        <v>139</v>
      </c>
      <c r="AT140" s="186" t="s">
        <v>134</v>
      </c>
      <c r="AU140" s="186" t="s">
        <v>84</v>
      </c>
      <c r="AY140" s="19" t="s">
        <v>132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19" t="s">
        <v>82</v>
      </c>
      <c r="BK140" s="187">
        <f>ROUND(I140*H140,2)</f>
        <v>0</v>
      </c>
      <c r="BL140" s="19" t="s">
        <v>139</v>
      </c>
      <c r="BM140" s="186" t="s">
        <v>1095</v>
      </c>
    </row>
    <row r="141" spans="1:65" s="2" customFormat="1" ht="29.25">
      <c r="A141" s="36"/>
      <c r="B141" s="37"/>
      <c r="C141" s="38"/>
      <c r="D141" s="188" t="s">
        <v>141</v>
      </c>
      <c r="E141" s="38"/>
      <c r="F141" s="189" t="s">
        <v>592</v>
      </c>
      <c r="G141" s="38"/>
      <c r="H141" s="38"/>
      <c r="I141" s="190"/>
      <c r="J141" s="38"/>
      <c r="K141" s="38"/>
      <c r="L141" s="41"/>
      <c r="M141" s="191"/>
      <c r="N141" s="192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141</v>
      </c>
      <c r="AU141" s="19" t="s">
        <v>84</v>
      </c>
    </row>
    <row r="142" spans="1:65" s="14" customFormat="1" ht="11.25">
      <c r="B142" s="203"/>
      <c r="C142" s="204"/>
      <c r="D142" s="188" t="s">
        <v>142</v>
      </c>
      <c r="E142" s="205" t="s">
        <v>19</v>
      </c>
      <c r="F142" s="206" t="s">
        <v>1096</v>
      </c>
      <c r="G142" s="204"/>
      <c r="H142" s="207">
        <v>41.201999999999998</v>
      </c>
      <c r="I142" s="208"/>
      <c r="J142" s="204"/>
      <c r="K142" s="204"/>
      <c r="L142" s="209"/>
      <c r="M142" s="210"/>
      <c r="N142" s="211"/>
      <c r="O142" s="211"/>
      <c r="P142" s="211"/>
      <c r="Q142" s="211"/>
      <c r="R142" s="211"/>
      <c r="S142" s="211"/>
      <c r="T142" s="212"/>
      <c r="AT142" s="213" t="s">
        <v>142</v>
      </c>
      <c r="AU142" s="213" t="s">
        <v>84</v>
      </c>
      <c r="AV142" s="14" t="s">
        <v>84</v>
      </c>
      <c r="AW142" s="14" t="s">
        <v>35</v>
      </c>
      <c r="AX142" s="14" t="s">
        <v>74</v>
      </c>
      <c r="AY142" s="213" t="s">
        <v>132</v>
      </c>
    </row>
    <row r="143" spans="1:65" s="15" customFormat="1" ht="11.25">
      <c r="B143" s="214"/>
      <c r="C143" s="215"/>
      <c r="D143" s="188" t="s">
        <v>142</v>
      </c>
      <c r="E143" s="216" t="s">
        <v>19</v>
      </c>
      <c r="F143" s="217" t="s">
        <v>147</v>
      </c>
      <c r="G143" s="215"/>
      <c r="H143" s="218">
        <v>41.201999999999998</v>
      </c>
      <c r="I143" s="219"/>
      <c r="J143" s="215"/>
      <c r="K143" s="215"/>
      <c r="L143" s="220"/>
      <c r="M143" s="221"/>
      <c r="N143" s="222"/>
      <c r="O143" s="222"/>
      <c r="P143" s="222"/>
      <c r="Q143" s="222"/>
      <c r="R143" s="222"/>
      <c r="S143" s="222"/>
      <c r="T143" s="223"/>
      <c r="AT143" s="224" t="s">
        <v>142</v>
      </c>
      <c r="AU143" s="224" t="s">
        <v>84</v>
      </c>
      <c r="AV143" s="15" t="s">
        <v>139</v>
      </c>
      <c r="AW143" s="15" t="s">
        <v>35</v>
      </c>
      <c r="AX143" s="15" t="s">
        <v>82</v>
      </c>
      <c r="AY143" s="224" t="s">
        <v>132</v>
      </c>
    </row>
    <row r="144" spans="1:65" s="2" customFormat="1" ht="44.25" customHeight="1">
      <c r="A144" s="36"/>
      <c r="B144" s="37"/>
      <c r="C144" s="175" t="s">
        <v>230</v>
      </c>
      <c r="D144" s="175" t="s">
        <v>134</v>
      </c>
      <c r="E144" s="176" t="s">
        <v>600</v>
      </c>
      <c r="F144" s="177" t="s">
        <v>601</v>
      </c>
      <c r="G144" s="178" t="s">
        <v>264</v>
      </c>
      <c r="H144" s="179">
        <v>2.294</v>
      </c>
      <c r="I144" s="180"/>
      <c r="J144" s="181">
        <f>ROUND(I144*H144,2)</f>
        <v>0</v>
      </c>
      <c r="K144" s="177" t="s">
        <v>138</v>
      </c>
      <c r="L144" s="41"/>
      <c r="M144" s="182" t="s">
        <v>19</v>
      </c>
      <c r="N144" s="183" t="s">
        <v>45</v>
      </c>
      <c r="O144" s="66"/>
      <c r="P144" s="184">
        <f>O144*H144</f>
        <v>0</v>
      </c>
      <c r="Q144" s="184">
        <v>0</v>
      </c>
      <c r="R144" s="184">
        <f>Q144*H144</f>
        <v>0</v>
      </c>
      <c r="S144" s="184">
        <v>0</v>
      </c>
      <c r="T144" s="185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86" t="s">
        <v>139</v>
      </c>
      <c r="AT144" s="186" t="s">
        <v>134</v>
      </c>
      <c r="AU144" s="186" t="s">
        <v>84</v>
      </c>
      <c r="AY144" s="19" t="s">
        <v>132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19" t="s">
        <v>82</v>
      </c>
      <c r="BK144" s="187">
        <f>ROUND(I144*H144,2)</f>
        <v>0</v>
      </c>
      <c r="BL144" s="19" t="s">
        <v>139</v>
      </c>
      <c r="BM144" s="186" t="s">
        <v>1097</v>
      </c>
    </row>
    <row r="145" spans="1:65" s="2" customFormat="1" ht="29.25">
      <c r="A145" s="36"/>
      <c r="B145" s="37"/>
      <c r="C145" s="38"/>
      <c r="D145" s="188" t="s">
        <v>141</v>
      </c>
      <c r="E145" s="38"/>
      <c r="F145" s="189" t="s">
        <v>601</v>
      </c>
      <c r="G145" s="38"/>
      <c r="H145" s="38"/>
      <c r="I145" s="190"/>
      <c r="J145" s="38"/>
      <c r="K145" s="38"/>
      <c r="L145" s="41"/>
      <c r="M145" s="191"/>
      <c r="N145" s="192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141</v>
      </c>
      <c r="AU145" s="19" t="s">
        <v>84</v>
      </c>
    </row>
    <row r="146" spans="1:65" s="2" customFormat="1" ht="44.25" customHeight="1">
      <c r="A146" s="36"/>
      <c r="B146" s="37"/>
      <c r="C146" s="175" t="s">
        <v>8</v>
      </c>
      <c r="D146" s="175" t="s">
        <v>134</v>
      </c>
      <c r="E146" s="176" t="s">
        <v>604</v>
      </c>
      <c r="F146" s="177" t="s">
        <v>263</v>
      </c>
      <c r="G146" s="178" t="s">
        <v>264</v>
      </c>
      <c r="H146" s="179">
        <v>0.65</v>
      </c>
      <c r="I146" s="180"/>
      <c r="J146" s="181">
        <f>ROUND(I146*H146,2)</f>
        <v>0</v>
      </c>
      <c r="K146" s="177" t="s">
        <v>138</v>
      </c>
      <c r="L146" s="41"/>
      <c r="M146" s="182" t="s">
        <v>19</v>
      </c>
      <c r="N146" s="183" t="s">
        <v>45</v>
      </c>
      <c r="O146" s="66"/>
      <c r="P146" s="184">
        <f>O146*H146</f>
        <v>0</v>
      </c>
      <c r="Q146" s="184">
        <v>0</v>
      </c>
      <c r="R146" s="184">
        <f>Q146*H146</f>
        <v>0</v>
      </c>
      <c r="S146" s="184">
        <v>0</v>
      </c>
      <c r="T146" s="185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6" t="s">
        <v>139</v>
      </c>
      <c r="AT146" s="186" t="s">
        <v>134</v>
      </c>
      <c r="AU146" s="186" t="s">
        <v>84</v>
      </c>
      <c r="AY146" s="19" t="s">
        <v>132</v>
      </c>
      <c r="BE146" s="187">
        <f>IF(N146="základní",J146,0)</f>
        <v>0</v>
      </c>
      <c r="BF146" s="187">
        <f>IF(N146="snížená",J146,0)</f>
        <v>0</v>
      </c>
      <c r="BG146" s="187">
        <f>IF(N146="zákl. přenesená",J146,0)</f>
        <v>0</v>
      </c>
      <c r="BH146" s="187">
        <f>IF(N146="sníž. přenesená",J146,0)</f>
        <v>0</v>
      </c>
      <c r="BI146" s="187">
        <f>IF(N146="nulová",J146,0)</f>
        <v>0</v>
      </c>
      <c r="BJ146" s="19" t="s">
        <v>82</v>
      </c>
      <c r="BK146" s="187">
        <f>ROUND(I146*H146,2)</f>
        <v>0</v>
      </c>
      <c r="BL146" s="19" t="s">
        <v>139</v>
      </c>
      <c r="BM146" s="186" t="s">
        <v>1098</v>
      </c>
    </row>
    <row r="147" spans="1:65" s="2" customFormat="1" ht="29.25">
      <c r="A147" s="36"/>
      <c r="B147" s="37"/>
      <c r="C147" s="38"/>
      <c r="D147" s="188" t="s">
        <v>141</v>
      </c>
      <c r="E147" s="38"/>
      <c r="F147" s="189" t="s">
        <v>263</v>
      </c>
      <c r="G147" s="38"/>
      <c r="H147" s="38"/>
      <c r="I147" s="190"/>
      <c r="J147" s="38"/>
      <c r="K147" s="38"/>
      <c r="L147" s="41"/>
      <c r="M147" s="191"/>
      <c r="N147" s="192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141</v>
      </c>
      <c r="AU147" s="19" t="s">
        <v>84</v>
      </c>
    </row>
    <row r="148" spans="1:65" s="12" customFormat="1" ht="22.9" customHeight="1">
      <c r="B148" s="159"/>
      <c r="C148" s="160"/>
      <c r="D148" s="161" t="s">
        <v>73</v>
      </c>
      <c r="E148" s="173" t="s">
        <v>606</v>
      </c>
      <c r="F148" s="173" t="s">
        <v>607</v>
      </c>
      <c r="G148" s="160"/>
      <c r="H148" s="160"/>
      <c r="I148" s="163"/>
      <c r="J148" s="174">
        <f>BK148</f>
        <v>0</v>
      </c>
      <c r="K148" s="160"/>
      <c r="L148" s="165"/>
      <c r="M148" s="166"/>
      <c r="N148" s="167"/>
      <c r="O148" s="167"/>
      <c r="P148" s="168">
        <f>SUM(P149:P150)</f>
        <v>0</v>
      </c>
      <c r="Q148" s="167"/>
      <c r="R148" s="168">
        <f>SUM(R149:R150)</f>
        <v>0</v>
      </c>
      <c r="S148" s="167"/>
      <c r="T148" s="169">
        <f>SUM(T149:T150)</f>
        <v>0</v>
      </c>
      <c r="AR148" s="170" t="s">
        <v>82</v>
      </c>
      <c r="AT148" s="171" t="s">
        <v>73</v>
      </c>
      <c r="AU148" s="171" t="s">
        <v>82</v>
      </c>
      <c r="AY148" s="170" t="s">
        <v>132</v>
      </c>
      <c r="BK148" s="172">
        <f>SUM(BK149:BK150)</f>
        <v>0</v>
      </c>
    </row>
    <row r="149" spans="1:65" s="2" customFormat="1" ht="44.25" customHeight="1">
      <c r="A149" s="36"/>
      <c r="B149" s="37"/>
      <c r="C149" s="175" t="s">
        <v>246</v>
      </c>
      <c r="D149" s="175" t="s">
        <v>134</v>
      </c>
      <c r="E149" s="176" t="s">
        <v>1099</v>
      </c>
      <c r="F149" s="177" t="s">
        <v>1100</v>
      </c>
      <c r="G149" s="178" t="s">
        <v>264</v>
      </c>
      <c r="H149" s="179">
        <v>4.0220000000000002</v>
      </c>
      <c r="I149" s="180"/>
      <c r="J149" s="181">
        <f>ROUND(I149*H149,2)</f>
        <v>0</v>
      </c>
      <c r="K149" s="177" t="s">
        <v>138</v>
      </c>
      <c r="L149" s="41"/>
      <c r="M149" s="182" t="s">
        <v>19</v>
      </c>
      <c r="N149" s="183" t="s">
        <v>45</v>
      </c>
      <c r="O149" s="66"/>
      <c r="P149" s="184">
        <f>O149*H149</f>
        <v>0</v>
      </c>
      <c r="Q149" s="184">
        <v>0</v>
      </c>
      <c r="R149" s="184">
        <f>Q149*H149</f>
        <v>0</v>
      </c>
      <c r="S149" s="184">
        <v>0</v>
      </c>
      <c r="T149" s="185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86" t="s">
        <v>139</v>
      </c>
      <c r="AT149" s="186" t="s">
        <v>134</v>
      </c>
      <c r="AU149" s="186" t="s">
        <v>84</v>
      </c>
      <c r="AY149" s="19" t="s">
        <v>132</v>
      </c>
      <c r="BE149" s="187">
        <f>IF(N149="základní",J149,0)</f>
        <v>0</v>
      </c>
      <c r="BF149" s="187">
        <f>IF(N149="snížená",J149,0)</f>
        <v>0</v>
      </c>
      <c r="BG149" s="187">
        <f>IF(N149="zákl. přenesená",J149,0)</f>
        <v>0</v>
      </c>
      <c r="BH149" s="187">
        <f>IF(N149="sníž. přenesená",J149,0)</f>
        <v>0</v>
      </c>
      <c r="BI149" s="187">
        <f>IF(N149="nulová",J149,0)</f>
        <v>0</v>
      </c>
      <c r="BJ149" s="19" t="s">
        <v>82</v>
      </c>
      <c r="BK149" s="187">
        <f>ROUND(I149*H149,2)</f>
        <v>0</v>
      </c>
      <c r="BL149" s="19" t="s">
        <v>139</v>
      </c>
      <c r="BM149" s="186" t="s">
        <v>1101</v>
      </c>
    </row>
    <row r="150" spans="1:65" s="2" customFormat="1" ht="29.25">
      <c r="A150" s="36"/>
      <c r="B150" s="37"/>
      <c r="C150" s="38"/>
      <c r="D150" s="188" t="s">
        <v>141</v>
      </c>
      <c r="E150" s="38"/>
      <c r="F150" s="189" t="s">
        <v>1100</v>
      </c>
      <c r="G150" s="38"/>
      <c r="H150" s="38"/>
      <c r="I150" s="190"/>
      <c r="J150" s="38"/>
      <c r="K150" s="38"/>
      <c r="L150" s="41"/>
      <c r="M150" s="191"/>
      <c r="N150" s="192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141</v>
      </c>
      <c r="AU150" s="19" t="s">
        <v>84</v>
      </c>
    </row>
    <row r="151" spans="1:65" s="12" customFormat="1" ht="25.9" customHeight="1">
      <c r="B151" s="159"/>
      <c r="C151" s="160"/>
      <c r="D151" s="161" t="s">
        <v>73</v>
      </c>
      <c r="E151" s="162" t="s">
        <v>280</v>
      </c>
      <c r="F151" s="162" t="s">
        <v>1102</v>
      </c>
      <c r="G151" s="160"/>
      <c r="H151" s="160"/>
      <c r="I151" s="163"/>
      <c r="J151" s="164">
        <f>BK151</f>
        <v>0</v>
      </c>
      <c r="K151" s="160"/>
      <c r="L151" s="165"/>
      <c r="M151" s="166"/>
      <c r="N151" s="167"/>
      <c r="O151" s="167"/>
      <c r="P151" s="168">
        <f>P152+P199</f>
        <v>0</v>
      </c>
      <c r="Q151" s="167"/>
      <c r="R151" s="168">
        <f>R152+R199</f>
        <v>3.2146739440959995</v>
      </c>
      <c r="S151" s="167"/>
      <c r="T151" s="169">
        <f>T152+T199</f>
        <v>0</v>
      </c>
      <c r="AR151" s="170" t="s">
        <v>153</v>
      </c>
      <c r="AT151" s="171" t="s">
        <v>73</v>
      </c>
      <c r="AU151" s="171" t="s">
        <v>74</v>
      </c>
      <c r="AY151" s="170" t="s">
        <v>132</v>
      </c>
      <c r="BK151" s="172">
        <f>BK152+BK199</f>
        <v>0</v>
      </c>
    </row>
    <row r="152" spans="1:65" s="12" customFormat="1" ht="22.9" customHeight="1">
      <c r="B152" s="159"/>
      <c r="C152" s="160"/>
      <c r="D152" s="161" t="s">
        <v>73</v>
      </c>
      <c r="E152" s="173" t="s">
        <v>1103</v>
      </c>
      <c r="F152" s="173" t="s">
        <v>1104</v>
      </c>
      <c r="G152" s="160"/>
      <c r="H152" s="160"/>
      <c r="I152" s="163"/>
      <c r="J152" s="174">
        <f>BK152</f>
        <v>0</v>
      </c>
      <c r="K152" s="160"/>
      <c r="L152" s="165"/>
      <c r="M152" s="166"/>
      <c r="N152" s="167"/>
      <c r="O152" s="167"/>
      <c r="P152" s="168">
        <f>SUM(P153:P198)</f>
        <v>0</v>
      </c>
      <c r="Q152" s="167"/>
      <c r="R152" s="168">
        <f>SUM(R153:R198)</f>
        <v>0.11304</v>
      </c>
      <c r="S152" s="167"/>
      <c r="T152" s="169">
        <f>SUM(T153:T198)</f>
        <v>0</v>
      </c>
      <c r="AR152" s="170" t="s">
        <v>153</v>
      </c>
      <c r="AT152" s="171" t="s">
        <v>73</v>
      </c>
      <c r="AU152" s="171" t="s">
        <v>82</v>
      </c>
      <c r="AY152" s="170" t="s">
        <v>132</v>
      </c>
      <c r="BK152" s="172">
        <f>SUM(BK153:BK198)</f>
        <v>0</v>
      </c>
    </row>
    <row r="153" spans="1:65" s="2" customFormat="1" ht="33" customHeight="1">
      <c r="A153" s="36"/>
      <c r="B153" s="37"/>
      <c r="C153" s="175" t="s">
        <v>251</v>
      </c>
      <c r="D153" s="175" t="s">
        <v>134</v>
      </c>
      <c r="E153" s="176" t="s">
        <v>1105</v>
      </c>
      <c r="F153" s="177" t="s">
        <v>1106</v>
      </c>
      <c r="G153" s="178" t="s">
        <v>316</v>
      </c>
      <c r="H153" s="179">
        <v>6</v>
      </c>
      <c r="I153" s="180"/>
      <c r="J153" s="181">
        <f>ROUND(I153*H153,2)</f>
        <v>0</v>
      </c>
      <c r="K153" s="177" t="s">
        <v>138</v>
      </c>
      <c r="L153" s="41"/>
      <c r="M153" s="182" t="s">
        <v>19</v>
      </c>
      <c r="N153" s="183" t="s">
        <v>45</v>
      </c>
      <c r="O153" s="66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86" t="s">
        <v>534</v>
      </c>
      <c r="AT153" s="186" t="s">
        <v>134</v>
      </c>
      <c r="AU153" s="186" t="s">
        <v>84</v>
      </c>
      <c r="AY153" s="19" t="s">
        <v>132</v>
      </c>
      <c r="BE153" s="187">
        <f>IF(N153="základní",J153,0)</f>
        <v>0</v>
      </c>
      <c r="BF153" s="187">
        <f>IF(N153="snížená",J153,0)</f>
        <v>0</v>
      </c>
      <c r="BG153" s="187">
        <f>IF(N153="zákl. přenesená",J153,0)</f>
        <v>0</v>
      </c>
      <c r="BH153" s="187">
        <f>IF(N153="sníž. přenesená",J153,0)</f>
        <v>0</v>
      </c>
      <c r="BI153" s="187">
        <f>IF(N153="nulová",J153,0)</f>
        <v>0</v>
      </c>
      <c r="BJ153" s="19" t="s">
        <v>82</v>
      </c>
      <c r="BK153" s="187">
        <f>ROUND(I153*H153,2)</f>
        <v>0</v>
      </c>
      <c r="BL153" s="19" t="s">
        <v>534</v>
      </c>
      <c r="BM153" s="186" t="s">
        <v>1107</v>
      </c>
    </row>
    <row r="154" spans="1:65" s="2" customFormat="1" ht="19.5">
      <c r="A154" s="36"/>
      <c r="B154" s="37"/>
      <c r="C154" s="38"/>
      <c r="D154" s="188" t="s">
        <v>141</v>
      </c>
      <c r="E154" s="38"/>
      <c r="F154" s="189" t="s">
        <v>1106</v>
      </c>
      <c r="G154" s="38"/>
      <c r="H154" s="38"/>
      <c r="I154" s="190"/>
      <c r="J154" s="38"/>
      <c r="K154" s="38"/>
      <c r="L154" s="41"/>
      <c r="M154" s="191"/>
      <c r="N154" s="192"/>
      <c r="O154" s="66"/>
      <c r="P154" s="66"/>
      <c r="Q154" s="66"/>
      <c r="R154" s="66"/>
      <c r="S154" s="66"/>
      <c r="T154" s="67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T154" s="19" t="s">
        <v>141</v>
      </c>
      <c r="AU154" s="19" t="s">
        <v>84</v>
      </c>
    </row>
    <row r="155" spans="1:65" s="2" customFormat="1" ht="33" customHeight="1">
      <c r="A155" s="36"/>
      <c r="B155" s="37"/>
      <c r="C155" s="175" t="s">
        <v>257</v>
      </c>
      <c r="D155" s="175" t="s">
        <v>134</v>
      </c>
      <c r="E155" s="176" t="s">
        <v>1108</v>
      </c>
      <c r="F155" s="177" t="s">
        <v>1109</v>
      </c>
      <c r="G155" s="178" t="s">
        <v>316</v>
      </c>
      <c r="H155" s="179">
        <v>8</v>
      </c>
      <c r="I155" s="180"/>
      <c r="J155" s="181">
        <f>ROUND(I155*H155,2)</f>
        <v>0</v>
      </c>
      <c r="K155" s="177" t="s">
        <v>138</v>
      </c>
      <c r="L155" s="41"/>
      <c r="M155" s="182" t="s">
        <v>19</v>
      </c>
      <c r="N155" s="183" t="s">
        <v>45</v>
      </c>
      <c r="O155" s="66"/>
      <c r="P155" s="184">
        <f>O155*H155</f>
        <v>0</v>
      </c>
      <c r="Q155" s="184">
        <v>0</v>
      </c>
      <c r="R155" s="184">
        <f>Q155*H155</f>
        <v>0</v>
      </c>
      <c r="S155" s="184">
        <v>0</v>
      </c>
      <c r="T155" s="185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86" t="s">
        <v>534</v>
      </c>
      <c r="AT155" s="186" t="s">
        <v>134</v>
      </c>
      <c r="AU155" s="186" t="s">
        <v>84</v>
      </c>
      <c r="AY155" s="19" t="s">
        <v>132</v>
      </c>
      <c r="BE155" s="187">
        <f>IF(N155="základní",J155,0)</f>
        <v>0</v>
      </c>
      <c r="BF155" s="187">
        <f>IF(N155="snížená",J155,0)</f>
        <v>0</v>
      </c>
      <c r="BG155" s="187">
        <f>IF(N155="zákl. přenesená",J155,0)</f>
        <v>0</v>
      </c>
      <c r="BH155" s="187">
        <f>IF(N155="sníž. přenesená",J155,0)</f>
        <v>0</v>
      </c>
      <c r="BI155" s="187">
        <f>IF(N155="nulová",J155,0)</f>
        <v>0</v>
      </c>
      <c r="BJ155" s="19" t="s">
        <v>82</v>
      </c>
      <c r="BK155" s="187">
        <f>ROUND(I155*H155,2)</f>
        <v>0</v>
      </c>
      <c r="BL155" s="19" t="s">
        <v>534</v>
      </c>
      <c r="BM155" s="186" t="s">
        <v>1110</v>
      </c>
    </row>
    <row r="156" spans="1:65" s="2" customFormat="1" ht="19.5">
      <c r="A156" s="36"/>
      <c r="B156" s="37"/>
      <c r="C156" s="38"/>
      <c r="D156" s="188" t="s">
        <v>141</v>
      </c>
      <c r="E156" s="38"/>
      <c r="F156" s="189" t="s">
        <v>1109</v>
      </c>
      <c r="G156" s="38"/>
      <c r="H156" s="38"/>
      <c r="I156" s="190"/>
      <c r="J156" s="38"/>
      <c r="K156" s="38"/>
      <c r="L156" s="41"/>
      <c r="M156" s="191"/>
      <c r="N156" s="192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141</v>
      </c>
      <c r="AU156" s="19" t="s">
        <v>84</v>
      </c>
    </row>
    <row r="157" spans="1:65" s="2" customFormat="1" ht="37.9" customHeight="1">
      <c r="A157" s="36"/>
      <c r="B157" s="37"/>
      <c r="C157" s="175" t="s">
        <v>261</v>
      </c>
      <c r="D157" s="175" t="s">
        <v>134</v>
      </c>
      <c r="E157" s="176" t="s">
        <v>1111</v>
      </c>
      <c r="F157" s="177" t="s">
        <v>1112</v>
      </c>
      <c r="G157" s="178" t="s">
        <v>316</v>
      </c>
      <c r="H157" s="179">
        <v>2</v>
      </c>
      <c r="I157" s="180"/>
      <c r="J157" s="181">
        <f>ROUND(I157*H157,2)</f>
        <v>0</v>
      </c>
      <c r="K157" s="177" t="s">
        <v>138</v>
      </c>
      <c r="L157" s="41"/>
      <c r="M157" s="182" t="s">
        <v>19</v>
      </c>
      <c r="N157" s="183" t="s">
        <v>45</v>
      </c>
      <c r="O157" s="66"/>
      <c r="P157" s="184">
        <f>O157*H157</f>
        <v>0</v>
      </c>
      <c r="Q157" s="184">
        <v>0</v>
      </c>
      <c r="R157" s="184">
        <f>Q157*H157</f>
        <v>0</v>
      </c>
      <c r="S157" s="184">
        <v>0</v>
      </c>
      <c r="T157" s="185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6" t="s">
        <v>534</v>
      </c>
      <c r="AT157" s="186" t="s">
        <v>134</v>
      </c>
      <c r="AU157" s="186" t="s">
        <v>84</v>
      </c>
      <c r="AY157" s="19" t="s">
        <v>132</v>
      </c>
      <c r="BE157" s="187">
        <f>IF(N157="základní",J157,0)</f>
        <v>0</v>
      </c>
      <c r="BF157" s="187">
        <f>IF(N157="snížená",J157,0)</f>
        <v>0</v>
      </c>
      <c r="BG157" s="187">
        <f>IF(N157="zákl. přenesená",J157,0)</f>
        <v>0</v>
      </c>
      <c r="BH157" s="187">
        <f>IF(N157="sníž. přenesená",J157,0)</f>
        <v>0</v>
      </c>
      <c r="BI157" s="187">
        <f>IF(N157="nulová",J157,0)</f>
        <v>0</v>
      </c>
      <c r="BJ157" s="19" t="s">
        <v>82</v>
      </c>
      <c r="BK157" s="187">
        <f>ROUND(I157*H157,2)</f>
        <v>0</v>
      </c>
      <c r="BL157" s="19" t="s">
        <v>534</v>
      </c>
      <c r="BM157" s="186" t="s">
        <v>1113</v>
      </c>
    </row>
    <row r="158" spans="1:65" s="2" customFormat="1" ht="19.5">
      <c r="A158" s="36"/>
      <c r="B158" s="37"/>
      <c r="C158" s="38"/>
      <c r="D158" s="188" t="s">
        <v>141</v>
      </c>
      <c r="E158" s="38"/>
      <c r="F158" s="189" t="s">
        <v>1112</v>
      </c>
      <c r="G158" s="38"/>
      <c r="H158" s="38"/>
      <c r="I158" s="190"/>
      <c r="J158" s="38"/>
      <c r="K158" s="38"/>
      <c r="L158" s="41"/>
      <c r="M158" s="191"/>
      <c r="N158" s="192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141</v>
      </c>
      <c r="AU158" s="19" t="s">
        <v>84</v>
      </c>
    </row>
    <row r="159" spans="1:65" s="2" customFormat="1" ht="37.9" customHeight="1">
      <c r="A159" s="36"/>
      <c r="B159" s="37"/>
      <c r="C159" s="175" t="s">
        <v>267</v>
      </c>
      <c r="D159" s="175" t="s">
        <v>134</v>
      </c>
      <c r="E159" s="176" t="s">
        <v>1114</v>
      </c>
      <c r="F159" s="177" t="s">
        <v>1115</v>
      </c>
      <c r="G159" s="178" t="s">
        <v>316</v>
      </c>
      <c r="H159" s="179">
        <v>2</v>
      </c>
      <c r="I159" s="180"/>
      <c r="J159" s="181">
        <f>ROUND(I159*H159,2)</f>
        <v>0</v>
      </c>
      <c r="K159" s="177" t="s">
        <v>138</v>
      </c>
      <c r="L159" s="41"/>
      <c r="M159" s="182" t="s">
        <v>19</v>
      </c>
      <c r="N159" s="183" t="s">
        <v>45</v>
      </c>
      <c r="O159" s="66"/>
      <c r="P159" s="184">
        <f>O159*H159</f>
        <v>0</v>
      </c>
      <c r="Q159" s="184">
        <v>0</v>
      </c>
      <c r="R159" s="184">
        <f>Q159*H159</f>
        <v>0</v>
      </c>
      <c r="S159" s="184">
        <v>0</v>
      </c>
      <c r="T159" s="185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6" t="s">
        <v>534</v>
      </c>
      <c r="AT159" s="186" t="s">
        <v>134</v>
      </c>
      <c r="AU159" s="186" t="s">
        <v>84</v>
      </c>
      <c r="AY159" s="19" t="s">
        <v>132</v>
      </c>
      <c r="BE159" s="187">
        <f>IF(N159="základní",J159,0)</f>
        <v>0</v>
      </c>
      <c r="BF159" s="187">
        <f>IF(N159="snížená",J159,0)</f>
        <v>0</v>
      </c>
      <c r="BG159" s="187">
        <f>IF(N159="zákl. přenesená",J159,0)</f>
        <v>0</v>
      </c>
      <c r="BH159" s="187">
        <f>IF(N159="sníž. přenesená",J159,0)</f>
        <v>0</v>
      </c>
      <c r="BI159" s="187">
        <f>IF(N159="nulová",J159,0)</f>
        <v>0</v>
      </c>
      <c r="BJ159" s="19" t="s">
        <v>82</v>
      </c>
      <c r="BK159" s="187">
        <f>ROUND(I159*H159,2)</f>
        <v>0</v>
      </c>
      <c r="BL159" s="19" t="s">
        <v>534</v>
      </c>
      <c r="BM159" s="186" t="s">
        <v>1116</v>
      </c>
    </row>
    <row r="160" spans="1:65" s="2" customFormat="1" ht="19.5">
      <c r="A160" s="36"/>
      <c r="B160" s="37"/>
      <c r="C160" s="38"/>
      <c r="D160" s="188" t="s">
        <v>141</v>
      </c>
      <c r="E160" s="38"/>
      <c r="F160" s="189" t="s">
        <v>1115</v>
      </c>
      <c r="G160" s="38"/>
      <c r="H160" s="38"/>
      <c r="I160" s="190"/>
      <c r="J160" s="38"/>
      <c r="K160" s="38"/>
      <c r="L160" s="41"/>
      <c r="M160" s="191"/>
      <c r="N160" s="192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141</v>
      </c>
      <c r="AU160" s="19" t="s">
        <v>84</v>
      </c>
    </row>
    <row r="161" spans="1:65" s="2" customFormat="1" ht="24.2" customHeight="1">
      <c r="A161" s="36"/>
      <c r="B161" s="37"/>
      <c r="C161" s="175" t="s">
        <v>7</v>
      </c>
      <c r="D161" s="175" t="s">
        <v>134</v>
      </c>
      <c r="E161" s="176" t="s">
        <v>1117</v>
      </c>
      <c r="F161" s="177" t="s">
        <v>1118</v>
      </c>
      <c r="G161" s="178" t="s">
        <v>316</v>
      </c>
      <c r="H161" s="179">
        <v>2</v>
      </c>
      <c r="I161" s="180"/>
      <c r="J161" s="181">
        <f>ROUND(I161*H161,2)</f>
        <v>0</v>
      </c>
      <c r="K161" s="177" t="s">
        <v>138</v>
      </c>
      <c r="L161" s="41"/>
      <c r="M161" s="182" t="s">
        <v>19</v>
      </c>
      <c r="N161" s="183" t="s">
        <v>45</v>
      </c>
      <c r="O161" s="66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6" t="s">
        <v>534</v>
      </c>
      <c r="AT161" s="186" t="s">
        <v>134</v>
      </c>
      <c r="AU161" s="186" t="s">
        <v>84</v>
      </c>
      <c r="AY161" s="19" t="s">
        <v>132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19" t="s">
        <v>82</v>
      </c>
      <c r="BK161" s="187">
        <f>ROUND(I161*H161,2)</f>
        <v>0</v>
      </c>
      <c r="BL161" s="19" t="s">
        <v>534</v>
      </c>
      <c r="BM161" s="186" t="s">
        <v>1119</v>
      </c>
    </row>
    <row r="162" spans="1:65" s="2" customFormat="1" ht="19.5">
      <c r="A162" s="36"/>
      <c r="B162" s="37"/>
      <c r="C162" s="38"/>
      <c r="D162" s="188" t="s">
        <v>141</v>
      </c>
      <c r="E162" s="38"/>
      <c r="F162" s="189" t="s">
        <v>1118</v>
      </c>
      <c r="G162" s="38"/>
      <c r="H162" s="38"/>
      <c r="I162" s="190"/>
      <c r="J162" s="38"/>
      <c r="K162" s="38"/>
      <c r="L162" s="41"/>
      <c r="M162" s="191"/>
      <c r="N162" s="192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141</v>
      </c>
      <c r="AU162" s="19" t="s">
        <v>84</v>
      </c>
    </row>
    <row r="163" spans="1:65" s="2" customFormat="1" ht="24.2" customHeight="1">
      <c r="A163" s="36"/>
      <c r="B163" s="37"/>
      <c r="C163" s="236" t="s">
        <v>279</v>
      </c>
      <c r="D163" s="236" t="s">
        <v>280</v>
      </c>
      <c r="E163" s="237" t="s">
        <v>1120</v>
      </c>
      <c r="F163" s="238" t="s">
        <v>1121</v>
      </c>
      <c r="G163" s="239" t="s">
        <v>316</v>
      </c>
      <c r="H163" s="240">
        <v>2</v>
      </c>
      <c r="I163" s="241"/>
      <c r="J163" s="242">
        <f>ROUND(I163*H163,2)</f>
        <v>0</v>
      </c>
      <c r="K163" s="238" t="s">
        <v>19</v>
      </c>
      <c r="L163" s="243"/>
      <c r="M163" s="244" t="s">
        <v>19</v>
      </c>
      <c r="N163" s="245" t="s">
        <v>45</v>
      </c>
      <c r="O163" s="66"/>
      <c r="P163" s="184">
        <f>O163*H163</f>
        <v>0</v>
      </c>
      <c r="Q163" s="184">
        <v>7.9000000000000008E-3</v>
      </c>
      <c r="R163" s="184">
        <f>Q163*H163</f>
        <v>1.5800000000000002E-2</v>
      </c>
      <c r="S163" s="184">
        <v>0</v>
      </c>
      <c r="T163" s="185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86" t="s">
        <v>1122</v>
      </c>
      <c r="AT163" s="186" t="s">
        <v>280</v>
      </c>
      <c r="AU163" s="186" t="s">
        <v>84</v>
      </c>
      <c r="AY163" s="19" t="s">
        <v>132</v>
      </c>
      <c r="BE163" s="187">
        <f>IF(N163="základní",J163,0)</f>
        <v>0</v>
      </c>
      <c r="BF163" s="187">
        <f>IF(N163="snížená",J163,0)</f>
        <v>0</v>
      </c>
      <c r="BG163" s="187">
        <f>IF(N163="zákl. přenesená",J163,0)</f>
        <v>0</v>
      </c>
      <c r="BH163" s="187">
        <f>IF(N163="sníž. přenesená",J163,0)</f>
        <v>0</v>
      </c>
      <c r="BI163" s="187">
        <f>IF(N163="nulová",J163,0)</f>
        <v>0</v>
      </c>
      <c r="BJ163" s="19" t="s">
        <v>82</v>
      </c>
      <c r="BK163" s="187">
        <f>ROUND(I163*H163,2)</f>
        <v>0</v>
      </c>
      <c r="BL163" s="19" t="s">
        <v>1122</v>
      </c>
      <c r="BM163" s="186" t="s">
        <v>1123</v>
      </c>
    </row>
    <row r="164" spans="1:65" s="2" customFormat="1" ht="19.5">
      <c r="A164" s="36"/>
      <c r="B164" s="37"/>
      <c r="C164" s="38"/>
      <c r="D164" s="188" t="s">
        <v>141</v>
      </c>
      <c r="E164" s="38"/>
      <c r="F164" s="189" t="s">
        <v>1121</v>
      </c>
      <c r="G164" s="38"/>
      <c r="H164" s="38"/>
      <c r="I164" s="190"/>
      <c r="J164" s="38"/>
      <c r="K164" s="38"/>
      <c r="L164" s="41"/>
      <c r="M164" s="191"/>
      <c r="N164" s="192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141</v>
      </c>
      <c r="AU164" s="19" t="s">
        <v>84</v>
      </c>
    </row>
    <row r="165" spans="1:65" s="2" customFormat="1" ht="24.2" customHeight="1">
      <c r="A165" s="36"/>
      <c r="B165" s="37"/>
      <c r="C165" s="175" t="s">
        <v>285</v>
      </c>
      <c r="D165" s="175" t="s">
        <v>134</v>
      </c>
      <c r="E165" s="176" t="s">
        <v>1124</v>
      </c>
      <c r="F165" s="177" t="s">
        <v>1125</v>
      </c>
      <c r="G165" s="178" t="s">
        <v>316</v>
      </c>
      <c r="H165" s="179">
        <v>1</v>
      </c>
      <c r="I165" s="180"/>
      <c r="J165" s="181">
        <f>ROUND(I165*H165,2)</f>
        <v>0</v>
      </c>
      <c r="K165" s="177" t="s">
        <v>138</v>
      </c>
      <c r="L165" s="41"/>
      <c r="M165" s="182" t="s">
        <v>19</v>
      </c>
      <c r="N165" s="183" t="s">
        <v>45</v>
      </c>
      <c r="O165" s="66"/>
      <c r="P165" s="184">
        <f>O165*H165</f>
        <v>0</v>
      </c>
      <c r="Q165" s="184">
        <v>0</v>
      </c>
      <c r="R165" s="184">
        <f>Q165*H165</f>
        <v>0</v>
      </c>
      <c r="S165" s="184">
        <v>0</v>
      </c>
      <c r="T165" s="185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86" t="s">
        <v>534</v>
      </c>
      <c r="AT165" s="186" t="s">
        <v>134</v>
      </c>
      <c r="AU165" s="186" t="s">
        <v>84</v>
      </c>
      <c r="AY165" s="19" t="s">
        <v>132</v>
      </c>
      <c r="BE165" s="187">
        <f>IF(N165="základní",J165,0)</f>
        <v>0</v>
      </c>
      <c r="BF165" s="187">
        <f>IF(N165="snížená",J165,0)</f>
        <v>0</v>
      </c>
      <c r="BG165" s="187">
        <f>IF(N165="zákl. přenesená",J165,0)</f>
        <v>0</v>
      </c>
      <c r="BH165" s="187">
        <f>IF(N165="sníž. přenesená",J165,0)</f>
        <v>0</v>
      </c>
      <c r="BI165" s="187">
        <f>IF(N165="nulová",J165,0)</f>
        <v>0</v>
      </c>
      <c r="BJ165" s="19" t="s">
        <v>82</v>
      </c>
      <c r="BK165" s="187">
        <f>ROUND(I165*H165,2)</f>
        <v>0</v>
      </c>
      <c r="BL165" s="19" t="s">
        <v>534</v>
      </c>
      <c r="BM165" s="186" t="s">
        <v>1126</v>
      </c>
    </row>
    <row r="166" spans="1:65" s="2" customFormat="1" ht="11.25">
      <c r="A166" s="36"/>
      <c r="B166" s="37"/>
      <c r="C166" s="38"/>
      <c r="D166" s="188" t="s">
        <v>141</v>
      </c>
      <c r="E166" s="38"/>
      <c r="F166" s="189" t="s">
        <v>1125</v>
      </c>
      <c r="G166" s="38"/>
      <c r="H166" s="38"/>
      <c r="I166" s="190"/>
      <c r="J166" s="38"/>
      <c r="K166" s="38"/>
      <c r="L166" s="41"/>
      <c r="M166" s="191"/>
      <c r="N166" s="192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141</v>
      </c>
      <c r="AU166" s="19" t="s">
        <v>84</v>
      </c>
    </row>
    <row r="167" spans="1:65" s="2" customFormat="1" ht="24.2" customHeight="1">
      <c r="A167" s="36"/>
      <c r="B167" s="37"/>
      <c r="C167" s="236" t="s">
        <v>293</v>
      </c>
      <c r="D167" s="236" t="s">
        <v>280</v>
      </c>
      <c r="E167" s="237" t="s">
        <v>1127</v>
      </c>
      <c r="F167" s="238" t="s">
        <v>1128</v>
      </c>
      <c r="G167" s="239" t="s">
        <v>316</v>
      </c>
      <c r="H167" s="240">
        <v>1</v>
      </c>
      <c r="I167" s="241"/>
      <c r="J167" s="242">
        <f>ROUND(I167*H167,2)</f>
        <v>0</v>
      </c>
      <c r="K167" s="238" t="s">
        <v>19</v>
      </c>
      <c r="L167" s="243"/>
      <c r="M167" s="244" t="s">
        <v>19</v>
      </c>
      <c r="N167" s="245" t="s">
        <v>45</v>
      </c>
      <c r="O167" s="66"/>
      <c r="P167" s="184">
        <f>O167*H167</f>
        <v>0</v>
      </c>
      <c r="Q167" s="184">
        <v>6.2E-2</v>
      </c>
      <c r="R167" s="184">
        <f>Q167*H167</f>
        <v>6.2E-2</v>
      </c>
      <c r="S167" s="184">
        <v>0</v>
      </c>
      <c r="T167" s="185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86" t="s">
        <v>1122</v>
      </c>
      <c r="AT167" s="186" t="s">
        <v>280</v>
      </c>
      <c r="AU167" s="186" t="s">
        <v>84</v>
      </c>
      <c r="AY167" s="19" t="s">
        <v>132</v>
      </c>
      <c r="BE167" s="187">
        <f>IF(N167="základní",J167,0)</f>
        <v>0</v>
      </c>
      <c r="BF167" s="187">
        <f>IF(N167="snížená",J167,0)</f>
        <v>0</v>
      </c>
      <c r="BG167" s="187">
        <f>IF(N167="zákl. přenesená",J167,0)</f>
        <v>0</v>
      </c>
      <c r="BH167" s="187">
        <f>IF(N167="sníž. přenesená",J167,0)</f>
        <v>0</v>
      </c>
      <c r="BI167" s="187">
        <f>IF(N167="nulová",J167,0)</f>
        <v>0</v>
      </c>
      <c r="BJ167" s="19" t="s">
        <v>82</v>
      </c>
      <c r="BK167" s="187">
        <f>ROUND(I167*H167,2)</f>
        <v>0</v>
      </c>
      <c r="BL167" s="19" t="s">
        <v>1122</v>
      </c>
      <c r="BM167" s="186" t="s">
        <v>1129</v>
      </c>
    </row>
    <row r="168" spans="1:65" s="2" customFormat="1" ht="11.25">
      <c r="A168" s="36"/>
      <c r="B168" s="37"/>
      <c r="C168" s="38"/>
      <c r="D168" s="188" t="s">
        <v>141</v>
      </c>
      <c r="E168" s="38"/>
      <c r="F168" s="189" t="s">
        <v>1128</v>
      </c>
      <c r="G168" s="38"/>
      <c r="H168" s="38"/>
      <c r="I168" s="190"/>
      <c r="J168" s="38"/>
      <c r="K168" s="38"/>
      <c r="L168" s="41"/>
      <c r="M168" s="191"/>
      <c r="N168" s="192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141</v>
      </c>
      <c r="AU168" s="19" t="s">
        <v>84</v>
      </c>
    </row>
    <row r="169" spans="1:65" s="2" customFormat="1" ht="24.2" customHeight="1">
      <c r="A169" s="36"/>
      <c r="B169" s="37"/>
      <c r="C169" s="175" t="s">
        <v>298</v>
      </c>
      <c r="D169" s="175" t="s">
        <v>134</v>
      </c>
      <c r="E169" s="176" t="s">
        <v>1130</v>
      </c>
      <c r="F169" s="177" t="s">
        <v>1131</v>
      </c>
      <c r="G169" s="178" t="s">
        <v>316</v>
      </c>
      <c r="H169" s="179">
        <v>1</v>
      </c>
      <c r="I169" s="180"/>
      <c r="J169" s="181">
        <f>ROUND(I169*H169,2)</f>
        <v>0</v>
      </c>
      <c r="K169" s="177" t="s">
        <v>138</v>
      </c>
      <c r="L169" s="41"/>
      <c r="M169" s="182" t="s">
        <v>19</v>
      </c>
      <c r="N169" s="183" t="s">
        <v>45</v>
      </c>
      <c r="O169" s="66"/>
      <c r="P169" s="184">
        <f>O169*H169</f>
        <v>0</v>
      </c>
      <c r="Q169" s="184">
        <v>0</v>
      </c>
      <c r="R169" s="184">
        <f>Q169*H169</f>
        <v>0</v>
      </c>
      <c r="S169" s="184">
        <v>0</v>
      </c>
      <c r="T169" s="185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6" t="s">
        <v>534</v>
      </c>
      <c r="AT169" s="186" t="s">
        <v>134</v>
      </c>
      <c r="AU169" s="186" t="s">
        <v>84</v>
      </c>
      <c r="AY169" s="19" t="s">
        <v>132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19" t="s">
        <v>82</v>
      </c>
      <c r="BK169" s="187">
        <f>ROUND(I169*H169,2)</f>
        <v>0</v>
      </c>
      <c r="BL169" s="19" t="s">
        <v>534</v>
      </c>
      <c r="BM169" s="186" t="s">
        <v>1132</v>
      </c>
    </row>
    <row r="170" spans="1:65" s="2" customFormat="1" ht="19.5">
      <c r="A170" s="36"/>
      <c r="B170" s="37"/>
      <c r="C170" s="38"/>
      <c r="D170" s="188" t="s">
        <v>141</v>
      </c>
      <c r="E170" s="38"/>
      <c r="F170" s="189" t="s">
        <v>1131</v>
      </c>
      <c r="G170" s="38"/>
      <c r="H170" s="38"/>
      <c r="I170" s="190"/>
      <c r="J170" s="38"/>
      <c r="K170" s="38"/>
      <c r="L170" s="41"/>
      <c r="M170" s="191"/>
      <c r="N170" s="192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141</v>
      </c>
      <c r="AU170" s="19" t="s">
        <v>84</v>
      </c>
    </row>
    <row r="171" spans="1:65" s="2" customFormat="1" ht="33" customHeight="1">
      <c r="A171" s="36"/>
      <c r="B171" s="37"/>
      <c r="C171" s="236" t="s">
        <v>303</v>
      </c>
      <c r="D171" s="236" t="s">
        <v>280</v>
      </c>
      <c r="E171" s="237" t="s">
        <v>1133</v>
      </c>
      <c r="F171" s="238" t="s">
        <v>1134</v>
      </c>
      <c r="G171" s="239" t="s">
        <v>316</v>
      </c>
      <c r="H171" s="240">
        <v>1</v>
      </c>
      <c r="I171" s="241"/>
      <c r="J171" s="242">
        <f>ROUND(I171*H171,2)</f>
        <v>0</v>
      </c>
      <c r="K171" s="238" t="s">
        <v>19</v>
      </c>
      <c r="L171" s="243"/>
      <c r="M171" s="244" t="s">
        <v>19</v>
      </c>
      <c r="N171" s="245" t="s">
        <v>45</v>
      </c>
      <c r="O171" s="66"/>
      <c r="P171" s="184">
        <f>O171*H171</f>
        <v>0</v>
      </c>
      <c r="Q171" s="184">
        <v>1.2E-2</v>
      </c>
      <c r="R171" s="184">
        <f>Q171*H171</f>
        <v>1.2E-2</v>
      </c>
      <c r="S171" s="184">
        <v>0</v>
      </c>
      <c r="T171" s="185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86" t="s">
        <v>1122</v>
      </c>
      <c r="AT171" s="186" t="s">
        <v>280</v>
      </c>
      <c r="AU171" s="186" t="s">
        <v>84</v>
      </c>
      <c r="AY171" s="19" t="s">
        <v>132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19" t="s">
        <v>82</v>
      </c>
      <c r="BK171" s="187">
        <f>ROUND(I171*H171,2)</f>
        <v>0</v>
      </c>
      <c r="BL171" s="19" t="s">
        <v>1122</v>
      </c>
      <c r="BM171" s="186" t="s">
        <v>1135</v>
      </c>
    </row>
    <row r="172" spans="1:65" s="2" customFormat="1" ht="19.5">
      <c r="A172" s="36"/>
      <c r="B172" s="37"/>
      <c r="C172" s="38"/>
      <c r="D172" s="188" t="s">
        <v>141</v>
      </c>
      <c r="E172" s="38"/>
      <c r="F172" s="189" t="s">
        <v>1134</v>
      </c>
      <c r="G172" s="38"/>
      <c r="H172" s="38"/>
      <c r="I172" s="190"/>
      <c r="J172" s="38"/>
      <c r="K172" s="38"/>
      <c r="L172" s="41"/>
      <c r="M172" s="191"/>
      <c r="N172" s="192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141</v>
      </c>
      <c r="AU172" s="19" t="s">
        <v>84</v>
      </c>
    </row>
    <row r="173" spans="1:65" s="2" customFormat="1" ht="16.5" customHeight="1">
      <c r="A173" s="36"/>
      <c r="B173" s="37"/>
      <c r="C173" s="175" t="s">
        <v>309</v>
      </c>
      <c r="D173" s="175" t="s">
        <v>134</v>
      </c>
      <c r="E173" s="176" t="s">
        <v>1136</v>
      </c>
      <c r="F173" s="177" t="s">
        <v>1137</v>
      </c>
      <c r="G173" s="178" t="s">
        <v>316</v>
      </c>
      <c r="H173" s="179">
        <v>1</v>
      </c>
      <c r="I173" s="180"/>
      <c r="J173" s="181">
        <f>ROUND(I173*H173,2)</f>
        <v>0</v>
      </c>
      <c r="K173" s="177" t="s">
        <v>138</v>
      </c>
      <c r="L173" s="41"/>
      <c r="M173" s="182" t="s">
        <v>19</v>
      </c>
      <c r="N173" s="183" t="s">
        <v>45</v>
      </c>
      <c r="O173" s="66"/>
      <c r="P173" s="184">
        <f>O173*H173</f>
        <v>0</v>
      </c>
      <c r="Q173" s="184">
        <v>0</v>
      </c>
      <c r="R173" s="184">
        <f>Q173*H173</f>
        <v>0</v>
      </c>
      <c r="S173" s="184">
        <v>0</v>
      </c>
      <c r="T173" s="185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86" t="s">
        <v>534</v>
      </c>
      <c r="AT173" s="186" t="s">
        <v>134</v>
      </c>
      <c r="AU173" s="186" t="s">
        <v>84</v>
      </c>
      <c r="AY173" s="19" t="s">
        <v>132</v>
      </c>
      <c r="BE173" s="187">
        <f>IF(N173="základní",J173,0)</f>
        <v>0</v>
      </c>
      <c r="BF173" s="187">
        <f>IF(N173="snížená",J173,0)</f>
        <v>0</v>
      </c>
      <c r="BG173" s="187">
        <f>IF(N173="zákl. přenesená",J173,0)</f>
        <v>0</v>
      </c>
      <c r="BH173" s="187">
        <f>IF(N173="sníž. přenesená",J173,0)</f>
        <v>0</v>
      </c>
      <c r="BI173" s="187">
        <f>IF(N173="nulová",J173,0)</f>
        <v>0</v>
      </c>
      <c r="BJ173" s="19" t="s">
        <v>82</v>
      </c>
      <c r="BK173" s="187">
        <f>ROUND(I173*H173,2)</f>
        <v>0</v>
      </c>
      <c r="BL173" s="19" t="s">
        <v>534</v>
      </c>
      <c r="BM173" s="186" t="s">
        <v>1138</v>
      </c>
    </row>
    <row r="174" spans="1:65" s="2" customFormat="1" ht="11.25">
      <c r="A174" s="36"/>
      <c r="B174" s="37"/>
      <c r="C174" s="38"/>
      <c r="D174" s="188" t="s">
        <v>141</v>
      </c>
      <c r="E174" s="38"/>
      <c r="F174" s="189" t="s">
        <v>1137</v>
      </c>
      <c r="G174" s="38"/>
      <c r="H174" s="38"/>
      <c r="I174" s="190"/>
      <c r="J174" s="38"/>
      <c r="K174" s="38"/>
      <c r="L174" s="41"/>
      <c r="M174" s="191"/>
      <c r="N174" s="192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9" t="s">
        <v>141</v>
      </c>
      <c r="AU174" s="19" t="s">
        <v>84</v>
      </c>
    </row>
    <row r="175" spans="1:65" s="2" customFormat="1" ht="16.5" customHeight="1">
      <c r="A175" s="36"/>
      <c r="B175" s="37"/>
      <c r="C175" s="236" t="s">
        <v>313</v>
      </c>
      <c r="D175" s="236" t="s">
        <v>280</v>
      </c>
      <c r="E175" s="237" t="s">
        <v>1139</v>
      </c>
      <c r="F175" s="238" t="s">
        <v>1140</v>
      </c>
      <c r="G175" s="239" t="s">
        <v>316</v>
      </c>
      <c r="H175" s="240">
        <v>1</v>
      </c>
      <c r="I175" s="241"/>
      <c r="J175" s="242">
        <f>ROUND(I175*H175,2)</f>
        <v>0</v>
      </c>
      <c r="K175" s="238" t="s">
        <v>19</v>
      </c>
      <c r="L175" s="243"/>
      <c r="M175" s="244" t="s">
        <v>19</v>
      </c>
      <c r="N175" s="245" t="s">
        <v>45</v>
      </c>
      <c r="O175" s="66"/>
      <c r="P175" s="184">
        <f>O175*H175</f>
        <v>0</v>
      </c>
      <c r="Q175" s="184">
        <v>2.1000000000000001E-4</v>
      </c>
      <c r="R175" s="184">
        <f>Q175*H175</f>
        <v>2.1000000000000001E-4</v>
      </c>
      <c r="S175" s="184">
        <v>0</v>
      </c>
      <c r="T175" s="185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86" t="s">
        <v>1122</v>
      </c>
      <c r="AT175" s="186" t="s">
        <v>280</v>
      </c>
      <c r="AU175" s="186" t="s">
        <v>84</v>
      </c>
      <c r="AY175" s="19" t="s">
        <v>132</v>
      </c>
      <c r="BE175" s="187">
        <f>IF(N175="základní",J175,0)</f>
        <v>0</v>
      </c>
      <c r="BF175" s="187">
        <f>IF(N175="snížená",J175,0)</f>
        <v>0</v>
      </c>
      <c r="BG175" s="187">
        <f>IF(N175="zákl. přenesená",J175,0)</f>
        <v>0</v>
      </c>
      <c r="BH175" s="187">
        <f>IF(N175="sníž. přenesená",J175,0)</f>
        <v>0</v>
      </c>
      <c r="BI175" s="187">
        <f>IF(N175="nulová",J175,0)</f>
        <v>0</v>
      </c>
      <c r="BJ175" s="19" t="s">
        <v>82</v>
      </c>
      <c r="BK175" s="187">
        <f>ROUND(I175*H175,2)</f>
        <v>0</v>
      </c>
      <c r="BL175" s="19" t="s">
        <v>1122</v>
      </c>
      <c r="BM175" s="186" t="s">
        <v>1141</v>
      </c>
    </row>
    <row r="176" spans="1:65" s="2" customFormat="1" ht="11.25">
      <c r="A176" s="36"/>
      <c r="B176" s="37"/>
      <c r="C176" s="38"/>
      <c r="D176" s="188" t="s">
        <v>141</v>
      </c>
      <c r="E176" s="38"/>
      <c r="F176" s="189" t="s">
        <v>1140</v>
      </c>
      <c r="G176" s="38"/>
      <c r="H176" s="38"/>
      <c r="I176" s="190"/>
      <c r="J176" s="38"/>
      <c r="K176" s="38"/>
      <c r="L176" s="41"/>
      <c r="M176" s="191"/>
      <c r="N176" s="192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141</v>
      </c>
      <c r="AU176" s="19" t="s">
        <v>84</v>
      </c>
    </row>
    <row r="177" spans="1:65" s="2" customFormat="1" ht="49.15" customHeight="1">
      <c r="A177" s="36"/>
      <c r="B177" s="37"/>
      <c r="C177" s="175" t="s">
        <v>319</v>
      </c>
      <c r="D177" s="175" t="s">
        <v>134</v>
      </c>
      <c r="E177" s="176" t="s">
        <v>1142</v>
      </c>
      <c r="F177" s="177" t="s">
        <v>1143</v>
      </c>
      <c r="G177" s="178" t="s">
        <v>176</v>
      </c>
      <c r="H177" s="179">
        <v>14</v>
      </c>
      <c r="I177" s="180"/>
      <c r="J177" s="181">
        <f>ROUND(I177*H177,2)</f>
        <v>0</v>
      </c>
      <c r="K177" s="177" t="s">
        <v>138</v>
      </c>
      <c r="L177" s="41"/>
      <c r="M177" s="182" t="s">
        <v>19</v>
      </c>
      <c r="N177" s="183" t="s">
        <v>45</v>
      </c>
      <c r="O177" s="66"/>
      <c r="P177" s="184">
        <f>O177*H177</f>
        <v>0</v>
      </c>
      <c r="Q177" s="184">
        <v>0</v>
      </c>
      <c r="R177" s="184">
        <f>Q177*H177</f>
        <v>0</v>
      </c>
      <c r="S177" s="184">
        <v>0</v>
      </c>
      <c r="T177" s="185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86" t="s">
        <v>534</v>
      </c>
      <c r="AT177" s="186" t="s">
        <v>134</v>
      </c>
      <c r="AU177" s="186" t="s">
        <v>84</v>
      </c>
      <c r="AY177" s="19" t="s">
        <v>132</v>
      </c>
      <c r="BE177" s="187">
        <f>IF(N177="základní",J177,0)</f>
        <v>0</v>
      </c>
      <c r="BF177" s="187">
        <f>IF(N177="snížená",J177,0)</f>
        <v>0</v>
      </c>
      <c r="BG177" s="187">
        <f>IF(N177="zákl. přenesená",J177,0)</f>
        <v>0</v>
      </c>
      <c r="BH177" s="187">
        <f>IF(N177="sníž. přenesená",J177,0)</f>
        <v>0</v>
      </c>
      <c r="BI177" s="187">
        <f>IF(N177="nulová",J177,0)</f>
        <v>0</v>
      </c>
      <c r="BJ177" s="19" t="s">
        <v>82</v>
      </c>
      <c r="BK177" s="187">
        <f>ROUND(I177*H177,2)</f>
        <v>0</v>
      </c>
      <c r="BL177" s="19" t="s">
        <v>534</v>
      </c>
      <c r="BM177" s="186" t="s">
        <v>1144</v>
      </c>
    </row>
    <row r="178" spans="1:65" s="2" customFormat="1" ht="29.25">
      <c r="A178" s="36"/>
      <c r="B178" s="37"/>
      <c r="C178" s="38"/>
      <c r="D178" s="188" t="s">
        <v>141</v>
      </c>
      <c r="E178" s="38"/>
      <c r="F178" s="189" t="s">
        <v>1143</v>
      </c>
      <c r="G178" s="38"/>
      <c r="H178" s="38"/>
      <c r="I178" s="190"/>
      <c r="J178" s="38"/>
      <c r="K178" s="38"/>
      <c r="L178" s="41"/>
      <c r="M178" s="191"/>
      <c r="N178" s="192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141</v>
      </c>
      <c r="AU178" s="19" t="s">
        <v>84</v>
      </c>
    </row>
    <row r="179" spans="1:65" s="2" customFormat="1" ht="16.5" customHeight="1">
      <c r="A179" s="36"/>
      <c r="B179" s="37"/>
      <c r="C179" s="236" t="s">
        <v>325</v>
      </c>
      <c r="D179" s="236" t="s">
        <v>280</v>
      </c>
      <c r="E179" s="237" t="s">
        <v>1145</v>
      </c>
      <c r="F179" s="238" t="s">
        <v>1146</v>
      </c>
      <c r="G179" s="239" t="s">
        <v>680</v>
      </c>
      <c r="H179" s="240">
        <v>8.9600000000000009</v>
      </c>
      <c r="I179" s="241"/>
      <c r="J179" s="242">
        <f>ROUND(I179*H179,2)</f>
        <v>0</v>
      </c>
      <c r="K179" s="238" t="s">
        <v>138</v>
      </c>
      <c r="L179" s="243"/>
      <c r="M179" s="244" t="s">
        <v>19</v>
      </c>
      <c r="N179" s="245" t="s">
        <v>45</v>
      </c>
      <c r="O179" s="66"/>
      <c r="P179" s="184">
        <f>O179*H179</f>
        <v>0</v>
      </c>
      <c r="Q179" s="184">
        <v>1E-3</v>
      </c>
      <c r="R179" s="184">
        <f>Q179*H179</f>
        <v>8.9600000000000009E-3</v>
      </c>
      <c r="S179" s="184">
        <v>0</v>
      </c>
      <c r="T179" s="185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86" t="s">
        <v>1122</v>
      </c>
      <c r="AT179" s="186" t="s">
        <v>280</v>
      </c>
      <c r="AU179" s="186" t="s">
        <v>84</v>
      </c>
      <c r="AY179" s="19" t="s">
        <v>132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19" t="s">
        <v>82</v>
      </c>
      <c r="BK179" s="187">
        <f>ROUND(I179*H179,2)</f>
        <v>0</v>
      </c>
      <c r="BL179" s="19" t="s">
        <v>1122</v>
      </c>
      <c r="BM179" s="186" t="s">
        <v>1147</v>
      </c>
    </row>
    <row r="180" spans="1:65" s="2" customFormat="1" ht="11.25">
      <c r="A180" s="36"/>
      <c r="B180" s="37"/>
      <c r="C180" s="38"/>
      <c r="D180" s="188" t="s">
        <v>141</v>
      </c>
      <c r="E180" s="38"/>
      <c r="F180" s="189" t="s">
        <v>1146</v>
      </c>
      <c r="G180" s="38"/>
      <c r="H180" s="38"/>
      <c r="I180" s="190"/>
      <c r="J180" s="38"/>
      <c r="K180" s="38"/>
      <c r="L180" s="41"/>
      <c r="M180" s="191"/>
      <c r="N180" s="192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141</v>
      </c>
      <c r="AU180" s="19" t="s">
        <v>84</v>
      </c>
    </row>
    <row r="181" spans="1:65" s="14" customFormat="1" ht="11.25">
      <c r="B181" s="203"/>
      <c r="C181" s="204"/>
      <c r="D181" s="188" t="s">
        <v>142</v>
      </c>
      <c r="E181" s="205" t="s">
        <v>19</v>
      </c>
      <c r="F181" s="206" t="s">
        <v>1148</v>
      </c>
      <c r="G181" s="204"/>
      <c r="H181" s="207">
        <v>8.9600000000000009</v>
      </c>
      <c r="I181" s="208"/>
      <c r="J181" s="204"/>
      <c r="K181" s="204"/>
      <c r="L181" s="209"/>
      <c r="M181" s="210"/>
      <c r="N181" s="211"/>
      <c r="O181" s="211"/>
      <c r="P181" s="211"/>
      <c r="Q181" s="211"/>
      <c r="R181" s="211"/>
      <c r="S181" s="211"/>
      <c r="T181" s="212"/>
      <c r="AT181" s="213" t="s">
        <v>142</v>
      </c>
      <c r="AU181" s="213" t="s">
        <v>84</v>
      </c>
      <c r="AV181" s="14" t="s">
        <v>84</v>
      </c>
      <c r="AW181" s="14" t="s">
        <v>35</v>
      </c>
      <c r="AX181" s="14" t="s">
        <v>74</v>
      </c>
      <c r="AY181" s="213" t="s">
        <v>132</v>
      </c>
    </row>
    <row r="182" spans="1:65" s="15" customFormat="1" ht="11.25">
      <c r="B182" s="214"/>
      <c r="C182" s="215"/>
      <c r="D182" s="188" t="s">
        <v>142</v>
      </c>
      <c r="E182" s="216" t="s">
        <v>19</v>
      </c>
      <c r="F182" s="217" t="s">
        <v>147</v>
      </c>
      <c r="G182" s="215"/>
      <c r="H182" s="218">
        <v>8.9600000000000009</v>
      </c>
      <c r="I182" s="219"/>
      <c r="J182" s="215"/>
      <c r="K182" s="215"/>
      <c r="L182" s="220"/>
      <c r="M182" s="221"/>
      <c r="N182" s="222"/>
      <c r="O182" s="222"/>
      <c r="P182" s="222"/>
      <c r="Q182" s="222"/>
      <c r="R182" s="222"/>
      <c r="S182" s="222"/>
      <c r="T182" s="223"/>
      <c r="AT182" s="224" t="s">
        <v>142</v>
      </c>
      <c r="AU182" s="224" t="s">
        <v>84</v>
      </c>
      <c r="AV182" s="15" t="s">
        <v>139</v>
      </c>
      <c r="AW182" s="15" t="s">
        <v>35</v>
      </c>
      <c r="AX182" s="15" t="s">
        <v>82</v>
      </c>
      <c r="AY182" s="224" t="s">
        <v>132</v>
      </c>
    </row>
    <row r="183" spans="1:65" s="2" customFormat="1" ht="21.75" customHeight="1">
      <c r="A183" s="36"/>
      <c r="B183" s="37"/>
      <c r="C183" s="175" t="s">
        <v>331</v>
      </c>
      <c r="D183" s="175" t="s">
        <v>134</v>
      </c>
      <c r="E183" s="176" t="s">
        <v>1149</v>
      </c>
      <c r="F183" s="177" t="s">
        <v>1150</v>
      </c>
      <c r="G183" s="178" t="s">
        <v>316</v>
      </c>
      <c r="H183" s="179">
        <v>4</v>
      </c>
      <c r="I183" s="180"/>
      <c r="J183" s="181">
        <f>ROUND(I183*H183,2)</f>
        <v>0</v>
      </c>
      <c r="K183" s="177" t="s">
        <v>138</v>
      </c>
      <c r="L183" s="41"/>
      <c r="M183" s="182" t="s">
        <v>19</v>
      </c>
      <c r="N183" s="183" t="s">
        <v>45</v>
      </c>
      <c r="O183" s="66"/>
      <c r="P183" s="184">
        <f>O183*H183</f>
        <v>0</v>
      </c>
      <c r="Q183" s="184">
        <v>0</v>
      </c>
      <c r="R183" s="184">
        <f>Q183*H183</f>
        <v>0</v>
      </c>
      <c r="S183" s="184">
        <v>0</v>
      </c>
      <c r="T183" s="185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86" t="s">
        <v>534</v>
      </c>
      <c r="AT183" s="186" t="s">
        <v>134</v>
      </c>
      <c r="AU183" s="186" t="s">
        <v>84</v>
      </c>
      <c r="AY183" s="19" t="s">
        <v>132</v>
      </c>
      <c r="BE183" s="187">
        <f>IF(N183="základní",J183,0)</f>
        <v>0</v>
      </c>
      <c r="BF183" s="187">
        <f>IF(N183="snížená",J183,0)</f>
        <v>0</v>
      </c>
      <c r="BG183" s="187">
        <f>IF(N183="zákl. přenesená",J183,0)</f>
        <v>0</v>
      </c>
      <c r="BH183" s="187">
        <f>IF(N183="sníž. přenesená",J183,0)</f>
        <v>0</v>
      </c>
      <c r="BI183" s="187">
        <f>IF(N183="nulová",J183,0)</f>
        <v>0</v>
      </c>
      <c r="BJ183" s="19" t="s">
        <v>82</v>
      </c>
      <c r="BK183" s="187">
        <f>ROUND(I183*H183,2)</f>
        <v>0</v>
      </c>
      <c r="BL183" s="19" t="s">
        <v>534</v>
      </c>
      <c r="BM183" s="186" t="s">
        <v>1151</v>
      </c>
    </row>
    <row r="184" spans="1:65" s="2" customFormat="1" ht="11.25">
      <c r="A184" s="36"/>
      <c r="B184" s="37"/>
      <c r="C184" s="38"/>
      <c r="D184" s="188" t="s">
        <v>141</v>
      </c>
      <c r="E184" s="38"/>
      <c r="F184" s="189" t="s">
        <v>1150</v>
      </c>
      <c r="G184" s="38"/>
      <c r="H184" s="38"/>
      <c r="I184" s="190"/>
      <c r="J184" s="38"/>
      <c r="K184" s="38"/>
      <c r="L184" s="41"/>
      <c r="M184" s="191"/>
      <c r="N184" s="192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9" t="s">
        <v>141</v>
      </c>
      <c r="AU184" s="19" t="s">
        <v>84</v>
      </c>
    </row>
    <row r="185" spans="1:65" s="2" customFormat="1" ht="33" customHeight="1">
      <c r="A185" s="36"/>
      <c r="B185" s="37"/>
      <c r="C185" s="236" t="s">
        <v>335</v>
      </c>
      <c r="D185" s="236" t="s">
        <v>280</v>
      </c>
      <c r="E185" s="237" t="s">
        <v>1152</v>
      </c>
      <c r="F185" s="238" t="s">
        <v>1153</v>
      </c>
      <c r="G185" s="239" t="s">
        <v>316</v>
      </c>
      <c r="H185" s="240">
        <v>4</v>
      </c>
      <c r="I185" s="241"/>
      <c r="J185" s="242">
        <f>ROUND(I185*H185,2)</f>
        <v>0</v>
      </c>
      <c r="K185" s="238" t="s">
        <v>19</v>
      </c>
      <c r="L185" s="243"/>
      <c r="M185" s="244" t="s">
        <v>19</v>
      </c>
      <c r="N185" s="245" t="s">
        <v>45</v>
      </c>
      <c r="O185" s="66"/>
      <c r="P185" s="184">
        <f>O185*H185</f>
        <v>0</v>
      </c>
      <c r="Q185" s="184">
        <v>6.9999999999999999E-4</v>
      </c>
      <c r="R185" s="184">
        <f>Q185*H185</f>
        <v>2.8E-3</v>
      </c>
      <c r="S185" s="184">
        <v>0</v>
      </c>
      <c r="T185" s="185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86" t="s">
        <v>1122</v>
      </c>
      <c r="AT185" s="186" t="s">
        <v>280</v>
      </c>
      <c r="AU185" s="186" t="s">
        <v>84</v>
      </c>
      <c r="AY185" s="19" t="s">
        <v>132</v>
      </c>
      <c r="BE185" s="187">
        <f>IF(N185="základní",J185,0)</f>
        <v>0</v>
      </c>
      <c r="BF185" s="187">
        <f>IF(N185="snížená",J185,0)</f>
        <v>0</v>
      </c>
      <c r="BG185" s="187">
        <f>IF(N185="zákl. přenesená",J185,0)</f>
        <v>0</v>
      </c>
      <c r="BH185" s="187">
        <f>IF(N185="sníž. přenesená",J185,0)</f>
        <v>0</v>
      </c>
      <c r="BI185" s="187">
        <f>IF(N185="nulová",J185,0)</f>
        <v>0</v>
      </c>
      <c r="BJ185" s="19" t="s">
        <v>82</v>
      </c>
      <c r="BK185" s="187">
        <f>ROUND(I185*H185,2)</f>
        <v>0</v>
      </c>
      <c r="BL185" s="19" t="s">
        <v>1122</v>
      </c>
      <c r="BM185" s="186" t="s">
        <v>1154</v>
      </c>
    </row>
    <row r="186" spans="1:65" s="2" customFormat="1" ht="19.5">
      <c r="A186" s="36"/>
      <c r="B186" s="37"/>
      <c r="C186" s="38"/>
      <c r="D186" s="188" t="s">
        <v>141</v>
      </c>
      <c r="E186" s="38"/>
      <c r="F186" s="189" t="s">
        <v>1153</v>
      </c>
      <c r="G186" s="38"/>
      <c r="H186" s="38"/>
      <c r="I186" s="190"/>
      <c r="J186" s="38"/>
      <c r="K186" s="38"/>
      <c r="L186" s="41"/>
      <c r="M186" s="191"/>
      <c r="N186" s="192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141</v>
      </c>
      <c r="AU186" s="19" t="s">
        <v>84</v>
      </c>
    </row>
    <row r="187" spans="1:65" s="2" customFormat="1" ht="49.15" customHeight="1">
      <c r="A187" s="36"/>
      <c r="B187" s="37"/>
      <c r="C187" s="175" t="s">
        <v>339</v>
      </c>
      <c r="D187" s="175" t="s">
        <v>134</v>
      </c>
      <c r="E187" s="176" t="s">
        <v>1155</v>
      </c>
      <c r="F187" s="177" t="s">
        <v>1156</v>
      </c>
      <c r="G187" s="178" t="s">
        <v>176</v>
      </c>
      <c r="H187" s="179">
        <v>12</v>
      </c>
      <c r="I187" s="180"/>
      <c r="J187" s="181">
        <f>ROUND(I187*H187,2)</f>
        <v>0</v>
      </c>
      <c r="K187" s="177" t="s">
        <v>138</v>
      </c>
      <c r="L187" s="41"/>
      <c r="M187" s="182" t="s">
        <v>19</v>
      </c>
      <c r="N187" s="183" t="s">
        <v>45</v>
      </c>
      <c r="O187" s="66"/>
      <c r="P187" s="184">
        <f>O187*H187</f>
        <v>0</v>
      </c>
      <c r="Q187" s="184">
        <v>0</v>
      </c>
      <c r="R187" s="184">
        <f>Q187*H187</f>
        <v>0</v>
      </c>
      <c r="S187" s="184">
        <v>0</v>
      </c>
      <c r="T187" s="185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86" t="s">
        <v>534</v>
      </c>
      <c r="AT187" s="186" t="s">
        <v>134</v>
      </c>
      <c r="AU187" s="186" t="s">
        <v>84</v>
      </c>
      <c r="AY187" s="19" t="s">
        <v>132</v>
      </c>
      <c r="BE187" s="187">
        <f>IF(N187="základní",J187,0)</f>
        <v>0</v>
      </c>
      <c r="BF187" s="187">
        <f>IF(N187="snížená",J187,0)</f>
        <v>0</v>
      </c>
      <c r="BG187" s="187">
        <f>IF(N187="zákl. přenesená",J187,0)</f>
        <v>0</v>
      </c>
      <c r="BH187" s="187">
        <f>IF(N187="sníž. přenesená",J187,0)</f>
        <v>0</v>
      </c>
      <c r="BI187" s="187">
        <f>IF(N187="nulová",J187,0)</f>
        <v>0</v>
      </c>
      <c r="BJ187" s="19" t="s">
        <v>82</v>
      </c>
      <c r="BK187" s="187">
        <f>ROUND(I187*H187,2)</f>
        <v>0</v>
      </c>
      <c r="BL187" s="19" t="s">
        <v>534</v>
      </c>
      <c r="BM187" s="186" t="s">
        <v>1157</v>
      </c>
    </row>
    <row r="188" spans="1:65" s="2" customFormat="1" ht="29.25">
      <c r="A188" s="36"/>
      <c r="B188" s="37"/>
      <c r="C188" s="38"/>
      <c r="D188" s="188" t="s">
        <v>141</v>
      </c>
      <c r="E188" s="38"/>
      <c r="F188" s="189" t="s">
        <v>1156</v>
      </c>
      <c r="G188" s="38"/>
      <c r="H188" s="38"/>
      <c r="I188" s="190"/>
      <c r="J188" s="38"/>
      <c r="K188" s="38"/>
      <c r="L188" s="41"/>
      <c r="M188" s="191"/>
      <c r="N188" s="192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9" t="s">
        <v>141</v>
      </c>
      <c r="AU188" s="19" t="s">
        <v>84</v>
      </c>
    </row>
    <row r="189" spans="1:65" s="2" customFormat="1" ht="24.2" customHeight="1">
      <c r="A189" s="36"/>
      <c r="B189" s="37"/>
      <c r="C189" s="236" t="s">
        <v>344</v>
      </c>
      <c r="D189" s="236" t="s">
        <v>280</v>
      </c>
      <c r="E189" s="237" t="s">
        <v>1158</v>
      </c>
      <c r="F189" s="238" t="s">
        <v>1159</v>
      </c>
      <c r="G189" s="239" t="s">
        <v>176</v>
      </c>
      <c r="H189" s="240">
        <v>12</v>
      </c>
      <c r="I189" s="241"/>
      <c r="J189" s="242">
        <f>ROUND(I189*H189,2)</f>
        <v>0</v>
      </c>
      <c r="K189" s="238" t="s">
        <v>19</v>
      </c>
      <c r="L189" s="243"/>
      <c r="M189" s="244" t="s">
        <v>19</v>
      </c>
      <c r="N189" s="245" t="s">
        <v>45</v>
      </c>
      <c r="O189" s="66"/>
      <c r="P189" s="184">
        <f>O189*H189</f>
        <v>0</v>
      </c>
      <c r="Q189" s="184">
        <v>1.4999999999999999E-4</v>
      </c>
      <c r="R189" s="184">
        <f>Q189*H189</f>
        <v>1.8E-3</v>
      </c>
      <c r="S189" s="184">
        <v>0</v>
      </c>
      <c r="T189" s="185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6" t="s">
        <v>1122</v>
      </c>
      <c r="AT189" s="186" t="s">
        <v>280</v>
      </c>
      <c r="AU189" s="186" t="s">
        <v>84</v>
      </c>
      <c r="AY189" s="19" t="s">
        <v>132</v>
      </c>
      <c r="BE189" s="187">
        <f>IF(N189="základní",J189,0)</f>
        <v>0</v>
      </c>
      <c r="BF189" s="187">
        <f>IF(N189="snížená",J189,0)</f>
        <v>0</v>
      </c>
      <c r="BG189" s="187">
        <f>IF(N189="zákl. přenesená",J189,0)</f>
        <v>0</v>
      </c>
      <c r="BH189" s="187">
        <f>IF(N189="sníž. přenesená",J189,0)</f>
        <v>0</v>
      </c>
      <c r="BI189" s="187">
        <f>IF(N189="nulová",J189,0)</f>
        <v>0</v>
      </c>
      <c r="BJ189" s="19" t="s">
        <v>82</v>
      </c>
      <c r="BK189" s="187">
        <f>ROUND(I189*H189,2)</f>
        <v>0</v>
      </c>
      <c r="BL189" s="19" t="s">
        <v>1122</v>
      </c>
      <c r="BM189" s="186" t="s">
        <v>1160</v>
      </c>
    </row>
    <row r="190" spans="1:65" s="2" customFormat="1" ht="11.25">
      <c r="A190" s="36"/>
      <c r="B190" s="37"/>
      <c r="C190" s="38"/>
      <c r="D190" s="188" t="s">
        <v>141</v>
      </c>
      <c r="E190" s="38"/>
      <c r="F190" s="189" t="s">
        <v>1159</v>
      </c>
      <c r="G190" s="38"/>
      <c r="H190" s="38"/>
      <c r="I190" s="190"/>
      <c r="J190" s="38"/>
      <c r="K190" s="38"/>
      <c r="L190" s="41"/>
      <c r="M190" s="191"/>
      <c r="N190" s="192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141</v>
      </c>
      <c r="AU190" s="19" t="s">
        <v>84</v>
      </c>
    </row>
    <row r="191" spans="1:65" s="2" customFormat="1" ht="49.15" customHeight="1">
      <c r="A191" s="36"/>
      <c r="B191" s="37"/>
      <c r="C191" s="175" t="s">
        <v>350</v>
      </c>
      <c r="D191" s="175" t="s">
        <v>134</v>
      </c>
      <c r="E191" s="176" t="s">
        <v>1161</v>
      </c>
      <c r="F191" s="177" t="s">
        <v>1162</v>
      </c>
      <c r="G191" s="178" t="s">
        <v>176</v>
      </c>
      <c r="H191" s="179">
        <v>15</v>
      </c>
      <c r="I191" s="180"/>
      <c r="J191" s="181">
        <f>ROUND(I191*H191,2)</f>
        <v>0</v>
      </c>
      <c r="K191" s="177" t="s">
        <v>138</v>
      </c>
      <c r="L191" s="41"/>
      <c r="M191" s="182" t="s">
        <v>19</v>
      </c>
      <c r="N191" s="183" t="s">
        <v>45</v>
      </c>
      <c r="O191" s="66"/>
      <c r="P191" s="184">
        <f>O191*H191</f>
        <v>0</v>
      </c>
      <c r="Q191" s="184">
        <v>0</v>
      </c>
      <c r="R191" s="184">
        <f>Q191*H191</f>
        <v>0</v>
      </c>
      <c r="S191" s="184">
        <v>0</v>
      </c>
      <c r="T191" s="185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86" t="s">
        <v>534</v>
      </c>
      <c r="AT191" s="186" t="s">
        <v>134</v>
      </c>
      <c r="AU191" s="186" t="s">
        <v>84</v>
      </c>
      <c r="AY191" s="19" t="s">
        <v>132</v>
      </c>
      <c r="BE191" s="187">
        <f>IF(N191="základní",J191,0)</f>
        <v>0</v>
      </c>
      <c r="BF191" s="187">
        <f>IF(N191="snížená",J191,0)</f>
        <v>0</v>
      </c>
      <c r="BG191" s="187">
        <f>IF(N191="zákl. přenesená",J191,0)</f>
        <v>0</v>
      </c>
      <c r="BH191" s="187">
        <f>IF(N191="sníž. přenesená",J191,0)</f>
        <v>0</v>
      </c>
      <c r="BI191" s="187">
        <f>IF(N191="nulová",J191,0)</f>
        <v>0</v>
      </c>
      <c r="BJ191" s="19" t="s">
        <v>82</v>
      </c>
      <c r="BK191" s="187">
        <f>ROUND(I191*H191,2)</f>
        <v>0</v>
      </c>
      <c r="BL191" s="19" t="s">
        <v>534</v>
      </c>
      <c r="BM191" s="186" t="s">
        <v>1163</v>
      </c>
    </row>
    <row r="192" spans="1:65" s="2" customFormat="1" ht="29.25">
      <c r="A192" s="36"/>
      <c r="B192" s="37"/>
      <c r="C192" s="38"/>
      <c r="D192" s="188" t="s">
        <v>141</v>
      </c>
      <c r="E192" s="38"/>
      <c r="F192" s="189" t="s">
        <v>1162</v>
      </c>
      <c r="G192" s="38"/>
      <c r="H192" s="38"/>
      <c r="I192" s="190"/>
      <c r="J192" s="38"/>
      <c r="K192" s="38"/>
      <c r="L192" s="41"/>
      <c r="M192" s="191"/>
      <c r="N192" s="192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141</v>
      </c>
      <c r="AU192" s="19" t="s">
        <v>84</v>
      </c>
    </row>
    <row r="193" spans="1:65" s="2" customFormat="1" ht="24.2" customHeight="1">
      <c r="A193" s="36"/>
      <c r="B193" s="37"/>
      <c r="C193" s="236" t="s">
        <v>361</v>
      </c>
      <c r="D193" s="236" t="s">
        <v>280</v>
      </c>
      <c r="E193" s="237" t="s">
        <v>1164</v>
      </c>
      <c r="F193" s="238" t="s">
        <v>1165</v>
      </c>
      <c r="G193" s="239" t="s">
        <v>176</v>
      </c>
      <c r="H193" s="240">
        <v>15</v>
      </c>
      <c r="I193" s="241"/>
      <c r="J193" s="242">
        <f>ROUND(I193*H193,2)</f>
        <v>0</v>
      </c>
      <c r="K193" s="238" t="s">
        <v>19</v>
      </c>
      <c r="L193" s="243"/>
      <c r="M193" s="244" t="s">
        <v>19</v>
      </c>
      <c r="N193" s="245" t="s">
        <v>45</v>
      </c>
      <c r="O193" s="66"/>
      <c r="P193" s="184">
        <f>O193*H193</f>
        <v>0</v>
      </c>
      <c r="Q193" s="184">
        <v>6.3000000000000003E-4</v>
      </c>
      <c r="R193" s="184">
        <f>Q193*H193</f>
        <v>9.4500000000000001E-3</v>
      </c>
      <c r="S193" s="184">
        <v>0</v>
      </c>
      <c r="T193" s="185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6" t="s">
        <v>1122</v>
      </c>
      <c r="AT193" s="186" t="s">
        <v>280</v>
      </c>
      <c r="AU193" s="186" t="s">
        <v>84</v>
      </c>
      <c r="AY193" s="19" t="s">
        <v>132</v>
      </c>
      <c r="BE193" s="187">
        <f>IF(N193="základní",J193,0)</f>
        <v>0</v>
      </c>
      <c r="BF193" s="187">
        <f>IF(N193="snížená",J193,0)</f>
        <v>0</v>
      </c>
      <c r="BG193" s="187">
        <f>IF(N193="zákl. přenesená",J193,0)</f>
        <v>0</v>
      </c>
      <c r="BH193" s="187">
        <f>IF(N193="sníž. přenesená",J193,0)</f>
        <v>0</v>
      </c>
      <c r="BI193" s="187">
        <f>IF(N193="nulová",J193,0)</f>
        <v>0</v>
      </c>
      <c r="BJ193" s="19" t="s">
        <v>82</v>
      </c>
      <c r="BK193" s="187">
        <f>ROUND(I193*H193,2)</f>
        <v>0</v>
      </c>
      <c r="BL193" s="19" t="s">
        <v>1122</v>
      </c>
      <c r="BM193" s="186" t="s">
        <v>1166</v>
      </c>
    </row>
    <row r="194" spans="1:65" s="2" customFormat="1" ht="11.25">
      <c r="A194" s="36"/>
      <c r="B194" s="37"/>
      <c r="C194" s="38"/>
      <c r="D194" s="188" t="s">
        <v>141</v>
      </c>
      <c r="E194" s="38"/>
      <c r="F194" s="189" t="s">
        <v>1165</v>
      </c>
      <c r="G194" s="38"/>
      <c r="H194" s="38"/>
      <c r="I194" s="190"/>
      <c r="J194" s="38"/>
      <c r="K194" s="38"/>
      <c r="L194" s="41"/>
      <c r="M194" s="191"/>
      <c r="N194" s="192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141</v>
      </c>
      <c r="AU194" s="19" t="s">
        <v>84</v>
      </c>
    </row>
    <row r="195" spans="1:65" s="2" customFormat="1" ht="16.5" customHeight="1">
      <c r="A195" s="36"/>
      <c r="B195" s="37"/>
      <c r="C195" s="175" t="s">
        <v>366</v>
      </c>
      <c r="D195" s="175" t="s">
        <v>134</v>
      </c>
      <c r="E195" s="176" t="s">
        <v>1167</v>
      </c>
      <c r="F195" s="177" t="s">
        <v>1168</v>
      </c>
      <c r="G195" s="178" t="s">
        <v>316</v>
      </c>
      <c r="H195" s="179">
        <v>1</v>
      </c>
      <c r="I195" s="180"/>
      <c r="J195" s="181">
        <f>ROUND(I195*H195,2)</f>
        <v>0</v>
      </c>
      <c r="K195" s="177" t="s">
        <v>19</v>
      </c>
      <c r="L195" s="41"/>
      <c r="M195" s="182" t="s">
        <v>19</v>
      </c>
      <c r="N195" s="183" t="s">
        <v>45</v>
      </c>
      <c r="O195" s="66"/>
      <c r="P195" s="184">
        <f>O195*H195</f>
        <v>0</v>
      </c>
      <c r="Q195" s="184">
        <v>0</v>
      </c>
      <c r="R195" s="184">
        <f>Q195*H195</f>
        <v>0</v>
      </c>
      <c r="S195" s="184">
        <v>0</v>
      </c>
      <c r="T195" s="185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86" t="s">
        <v>534</v>
      </c>
      <c r="AT195" s="186" t="s">
        <v>134</v>
      </c>
      <c r="AU195" s="186" t="s">
        <v>84</v>
      </c>
      <c r="AY195" s="19" t="s">
        <v>132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19" t="s">
        <v>82</v>
      </c>
      <c r="BK195" s="187">
        <f>ROUND(I195*H195,2)</f>
        <v>0</v>
      </c>
      <c r="BL195" s="19" t="s">
        <v>534</v>
      </c>
      <c r="BM195" s="186" t="s">
        <v>1169</v>
      </c>
    </row>
    <row r="196" spans="1:65" s="2" customFormat="1" ht="11.25">
      <c r="A196" s="36"/>
      <c r="B196" s="37"/>
      <c r="C196" s="38"/>
      <c r="D196" s="188" t="s">
        <v>141</v>
      </c>
      <c r="E196" s="38"/>
      <c r="F196" s="189" t="s">
        <v>1168</v>
      </c>
      <c r="G196" s="38"/>
      <c r="H196" s="38"/>
      <c r="I196" s="190"/>
      <c r="J196" s="38"/>
      <c r="K196" s="38"/>
      <c r="L196" s="41"/>
      <c r="M196" s="191"/>
      <c r="N196" s="192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141</v>
      </c>
      <c r="AU196" s="19" t="s">
        <v>84</v>
      </c>
    </row>
    <row r="197" spans="1:65" s="2" customFormat="1" ht="16.5" customHeight="1">
      <c r="A197" s="36"/>
      <c r="B197" s="37"/>
      <c r="C197" s="236" t="s">
        <v>371</v>
      </c>
      <c r="D197" s="236" t="s">
        <v>280</v>
      </c>
      <c r="E197" s="237" t="s">
        <v>1170</v>
      </c>
      <c r="F197" s="238" t="s">
        <v>1171</v>
      </c>
      <c r="G197" s="239" t="s">
        <v>316</v>
      </c>
      <c r="H197" s="240">
        <v>1</v>
      </c>
      <c r="I197" s="241"/>
      <c r="J197" s="242">
        <f>ROUND(I197*H197,2)</f>
        <v>0</v>
      </c>
      <c r="K197" s="238" t="s">
        <v>19</v>
      </c>
      <c r="L197" s="243"/>
      <c r="M197" s="244" t="s">
        <v>19</v>
      </c>
      <c r="N197" s="245" t="s">
        <v>45</v>
      </c>
      <c r="O197" s="66"/>
      <c r="P197" s="184">
        <f>O197*H197</f>
        <v>0</v>
      </c>
      <c r="Q197" s="184">
        <v>2.0000000000000002E-5</v>
      </c>
      <c r="R197" s="184">
        <f>Q197*H197</f>
        <v>2.0000000000000002E-5</v>
      </c>
      <c r="S197" s="184">
        <v>0</v>
      </c>
      <c r="T197" s="185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6" t="s">
        <v>1122</v>
      </c>
      <c r="AT197" s="186" t="s">
        <v>280</v>
      </c>
      <c r="AU197" s="186" t="s">
        <v>84</v>
      </c>
      <c r="AY197" s="19" t="s">
        <v>132</v>
      </c>
      <c r="BE197" s="187">
        <f>IF(N197="základní",J197,0)</f>
        <v>0</v>
      </c>
      <c r="BF197" s="187">
        <f>IF(N197="snížená",J197,0)</f>
        <v>0</v>
      </c>
      <c r="BG197" s="187">
        <f>IF(N197="zákl. přenesená",J197,0)</f>
        <v>0</v>
      </c>
      <c r="BH197" s="187">
        <f>IF(N197="sníž. přenesená",J197,0)</f>
        <v>0</v>
      </c>
      <c r="BI197" s="187">
        <f>IF(N197="nulová",J197,0)</f>
        <v>0</v>
      </c>
      <c r="BJ197" s="19" t="s">
        <v>82</v>
      </c>
      <c r="BK197" s="187">
        <f>ROUND(I197*H197,2)</f>
        <v>0</v>
      </c>
      <c r="BL197" s="19" t="s">
        <v>1122</v>
      </c>
      <c r="BM197" s="186" t="s">
        <v>1172</v>
      </c>
    </row>
    <row r="198" spans="1:65" s="2" customFormat="1" ht="11.25">
      <c r="A198" s="36"/>
      <c r="B198" s="37"/>
      <c r="C198" s="38"/>
      <c r="D198" s="188" t="s">
        <v>141</v>
      </c>
      <c r="E198" s="38"/>
      <c r="F198" s="189" t="s">
        <v>1171</v>
      </c>
      <c r="G198" s="38"/>
      <c r="H198" s="38"/>
      <c r="I198" s="190"/>
      <c r="J198" s="38"/>
      <c r="K198" s="38"/>
      <c r="L198" s="41"/>
      <c r="M198" s="191"/>
      <c r="N198" s="192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141</v>
      </c>
      <c r="AU198" s="19" t="s">
        <v>84</v>
      </c>
    </row>
    <row r="199" spans="1:65" s="12" customFormat="1" ht="22.9" customHeight="1">
      <c r="B199" s="159"/>
      <c r="C199" s="160"/>
      <c r="D199" s="161" t="s">
        <v>73</v>
      </c>
      <c r="E199" s="173" t="s">
        <v>1173</v>
      </c>
      <c r="F199" s="173" t="s">
        <v>1174</v>
      </c>
      <c r="G199" s="160"/>
      <c r="H199" s="160"/>
      <c r="I199" s="163"/>
      <c r="J199" s="174">
        <f>BK199</f>
        <v>0</v>
      </c>
      <c r="K199" s="160"/>
      <c r="L199" s="165"/>
      <c r="M199" s="166"/>
      <c r="N199" s="167"/>
      <c r="O199" s="167"/>
      <c r="P199" s="168">
        <f>SUM(P200:P246)</f>
        <v>0</v>
      </c>
      <c r="Q199" s="167"/>
      <c r="R199" s="168">
        <f>SUM(R200:R246)</f>
        <v>3.1016339440959997</v>
      </c>
      <c r="S199" s="167"/>
      <c r="T199" s="169">
        <f>SUM(T200:T246)</f>
        <v>0</v>
      </c>
      <c r="AR199" s="170" t="s">
        <v>153</v>
      </c>
      <c r="AT199" s="171" t="s">
        <v>73</v>
      </c>
      <c r="AU199" s="171" t="s">
        <v>82</v>
      </c>
      <c r="AY199" s="170" t="s">
        <v>132</v>
      </c>
      <c r="BK199" s="172">
        <f>SUM(BK200:BK246)</f>
        <v>0</v>
      </c>
    </row>
    <row r="200" spans="1:65" s="2" customFormat="1" ht="24.2" customHeight="1">
      <c r="A200" s="36"/>
      <c r="B200" s="37"/>
      <c r="C200" s="175" t="s">
        <v>378</v>
      </c>
      <c r="D200" s="175" t="s">
        <v>134</v>
      </c>
      <c r="E200" s="176" t="s">
        <v>1175</v>
      </c>
      <c r="F200" s="177" t="s">
        <v>1176</v>
      </c>
      <c r="G200" s="178" t="s">
        <v>1177</v>
      </c>
      <c r="H200" s="179">
        <v>1.4999999999999999E-2</v>
      </c>
      <c r="I200" s="180"/>
      <c r="J200" s="181">
        <f>ROUND(I200*H200,2)</f>
        <v>0</v>
      </c>
      <c r="K200" s="177" t="s">
        <v>138</v>
      </c>
      <c r="L200" s="41"/>
      <c r="M200" s="182" t="s">
        <v>19</v>
      </c>
      <c r="N200" s="183" t="s">
        <v>45</v>
      </c>
      <c r="O200" s="66"/>
      <c r="P200" s="184">
        <f>O200*H200</f>
        <v>0</v>
      </c>
      <c r="Q200" s="184">
        <v>8.8000000000000005E-3</v>
      </c>
      <c r="R200" s="184">
        <f>Q200*H200</f>
        <v>1.3200000000000001E-4</v>
      </c>
      <c r="S200" s="184">
        <v>0</v>
      </c>
      <c r="T200" s="185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86" t="s">
        <v>534</v>
      </c>
      <c r="AT200" s="186" t="s">
        <v>134</v>
      </c>
      <c r="AU200" s="186" t="s">
        <v>84</v>
      </c>
      <c r="AY200" s="19" t="s">
        <v>132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19" t="s">
        <v>82</v>
      </c>
      <c r="BK200" s="187">
        <f>ROUND(I200*H200,2)</f>
        <v>0</v>
      </c>
      <c r="BL200" s="19" t="s">
        <v>534</v>
      </c>
      <c r="BM200" s="186" t="s">
        <v>1178</v>
      </c>
    </row>
    <row r="201" spans="1:65" s="2" customFormat="1" ht="19.5">
      <c r="A201" s="36"/>
      <c r="B201" s="37"/>
      <c r="C201" s="38"/>
      <c r="D201" s="188" t="s">
        <v>141</v>
      </c>
      <c r="E201" s="38"/>
      <c r="F201" s="189" t="s">
        <v>1176</v>
      </c>
      <c r="G201" s="38"/>
      <c r="H201" s="38"/>
      <c r="I201" s="190"/>
      <c r="J201" s="38"/>
      <c r="K201" s="38"/>
      <c r="L201" s="41"/>
      <c r="M201" s="191"/>
      <c r="N201" s="192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141</v>
      </c>
      <c r="AU201" s="19" t="s">
        <v>84</v>
      </c>
    </row>
    <row r="202" spans="1:65" s="2" customFormat="1" ht="62.65" customHeight="1">
      <c r="A202" s="36"/>
      <c r="B202" s="37"/>
      <c r="C202" s="175" t="s">
        <v>381</v>
      </c>
      <c r="D202" s="175" t="s">
        <v>134</v>
      </c>
      <c r="E202" s="176" t="s">
        <v>1179</v>
      </c>
      <c r="F202" s="177" t="s">
        <v>1180</v>
      </c>
      <c r="G202" s="178" t="s">
        <v>184</v>
      </c>
      <c r="H202" s="179">
        <v>0.32400000000000001</v>
      </c>
      <c r="I202" s="180"/>
      <c r="J202" s="181">
        <f>ROUND(I202*H202,2)</f>
        <v>0</v>
      </c>
      <c r="K202" s="177" t="s">
        <v>138</v>
      </c>
      <c r="L202" s="41"/>
      <c r="M202" s="182" t="s">
        <v>19</v>
      </c>
      <c r="N202" s="183" t="s">
        <v>45</v>
      </c>
      <c r="O202" s="66"/>
      <c r="P202" s="184">
        <f>O202*H202</f>
        <v>0</v>
      </c>
      <c r="Q202" s="184">
        <v>0</v>
      </c>
      <c r="R202" s="184">
        <f>Q202*H202</f>
        <v>0</v>
      </c>
      <c r="S202" s="184">
        <v>0</v>
      </c>
      <c r="T202" s="185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6" t="s">
        <v>534</v>
      </c>
      <c r="AT202" s="186" t="s">
        <v>134</v>
      </c>
      <c r="AU202" s="186" t="s">
        <v>84</v>
      </c>
      <c r="AY202" s="19" t="s">
        <v>132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19" t="s">
        <v>82</v>
      </c>
      <c r="BK202" s="187">
        <f>ROUND(I202*H202,2)</f>
        <v>0</v>
      </c>
      <c r="BL202" s="19" t="s">
        <v>534</v>
      </c>
      <c r="BM202" s="186" t="s">
        <v>1181</v>
      </c>
    </row>
    <row r="203" spans="1:65" s="2" customFormat="1" ht="39">
      <c r="A203" s="36"/>
      <c r="B203" s="37"/>
      <c r="C203" s="38"/>
      <c r="D203" s="188" t="s">
        <v>141</v>
      </c>
      <c r="E203" s="38"/>
      <c r="F203" s="189" t="s">
        <v>1180</v>
      </c>
      <c r="G203" s="38"/>
      <c r="H203" s="38"/>
      <c r="I203" s="190"/>
      <c r="J203" s="38"/>
      <c r="K203" s="38"/>
      <c r="L203" s="41"/>
      <c r="M203" s="191"/>
      <c r="N203" s="192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141</v>
      </c>
      <c r="AU203" s="19" t="s">
        <v>84</v>
      </c>
    </row>
    <row r="204" spans="1:65" s="14" customFormat="1" ht="11.25">
      <c r="B204" s="203"/>
      <c r="C204" s="204"/>
      <c r="D204" s="188" t="s">
        <v>142</v>
      </c>
      <c r="E204" s="205" t="s">
        <v>19</v>
      </c>
      <c r="F204" s="206" t="s">
        <v>1182</v>
      </c>
      <c r="G204" s="204"/>
      <c r="H204" s="207">
        <v>0.32400000000000001</v>
      </c>
      <c r="I204" s="208"/>
      <c r="J204" s="204"/>
      <c r="K204" s="204"/>
      <c r="L204" s="209"/>
      <c r="M204" s="210"/>
      <c r="N204" s="211"/>
      <c r="O204" s="211"/>
      <c r="P204" s="211"/>
      <c r="Q204" s="211"/>
      <c r="R204" s="211"/>
      <c r="S204" s="211"/>
      <c r="T204" s="212"/>
      <c r="AT204" s="213" t="s">
        <v>142</v>
      </c>
      <c r="AU204" s="213" t="s">
        <v>84</v>
      </c>
      <c r="AV204" s="14" t="s">
        <v>84</v>
      </c>
      <c r="AW204" s="14" t="s">
        <v>35</v>
      </c>
      <c r="AX204" s="14" t="s">
        <v>74</v>
      </c>
      <c r="AY204" s="213" t="s">
        <v>132</v>
      </c>
    </row>
    <row r="205" spans="1:65" s="15" customFormat="1" ht="11.25">
      <c r="B205" s="214"/>
      <c r="C205" s="215"/>
      <c r="D205" s="188" t="s">
        <v>142</v>
      </c>
      <c r="E205" s="216" t="s">
        <v>19</v>
      </c>
      <c r="F205" s="217" t="s">
        <v>147</v>
      </c>
      <c r="G205" s="215"/>
      <c r="H205" s="218">
        <v>0.32400000000000001</v>
      </c>
      <c r="I205" s="219"/>
      <c r="J205" s="215"/>
      <c r="K205" s="215"/>
      <c r="L205" s="220"/>
      <c r="M205" s="221"/>
      <c r="N205" s="222"/>
      <c r="O205" s="222"/>
      <c r="P205" s="222"/>
      <c r="Q205" s="222"/>
      <c r="R205" s="222"/>
      <c r="S205" s="222"/>
      <c r="T205" s="223"/>
      <c r="AT205" s="224" t="s">
        <v>142</v>
      </c>
      <c r="AU205" s="224" t="s">
        <v>84</v>
      </c>
      <c r="AV205" s="15" t="s">
        <v>139</v>
      </c>
      <c r="AW205" s="15" t="s">
        <v>35</v>
      </c>
      <c r="AX205" s="15" t="s">
        <v>82</v>
      </c>
      <c r="AY205" s="224" t="s">
        <v>132</v>
      </c>
    </row>
    <row r="206" spans="1:65" s="2" customFormat="1" ht="24.2" customHeight="1">
      <c r="A206" s="36"/>
      <c r="B206" s="37"/>
      <c r="C206" s="175" t="s">
        <v>384</v>
      </c>
      <c r="D206" s="175" t="s">
        <v>134</v>
      </c>
      <c r="E206" s="176" t="s">
        <v>1183</v>
      </c>
      <c r="F206" s="177" t="s">
        <v>1184</v>
      </c>
      <c r="G206" s="178" t="s">
        <v>184</v>
      </c>
      <c r="H206" s="179">
        <v>0.32400000000000001</v>
      </c>
      <c r="I206" s="180"/>
      <c r="J206" s="181">
        <f>ROUND(I206*H206,2)</f>
        <v>0</v>
      </c>
      <c r="K206" s="177" t="s">
        <v>19</v>
      </c>
      <c r="L206" s="41"/>
      <c r="M206" s="182" t="s">
        <v>19</v>
      </c>
      <c r="N206" s="183" t="s">
        <v>45</v>
      </c>
      <c r="O206" s="66"/>
      <c r="P206" s="184">
        <f>O206*H206</f>
        <v>0</v>
      </c>
      <c r="Q206" s="184">
        <v>2.4532922039999998</v>
      </c>
      <c r="R206" s="184">
        <f>Q206*H206</f>
        <v>0.79486667409599998</v>
      </c>
      <c r="S206" s="184">
        <v>0</v>
      </c>
      <c r="T206" s="185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6" t="s">
        <v>534</v>
      </c>
      <c r="AT206" s="186" t="s">
        <v>134</v>
      </c>
      <c r="AU206" s="186" t="s">
        <v>84</v>
      </c>
      <c r="AY206" s="19" t="s">
        <v>132</v>
      </c>
      <c r="BE206" s="187">
        <f>IF(N206="základní",J206,0)</f>
        <v>0</v>
      </c>
      <c r="BF206" s="187">
        <f>IF(N206="snížená",J206,0)</f>
        <v>0</v>
      </c>
      <c r="BG206" s="187">
        <f>IF(N206="zákl. přenesená",J206,0)</f>
        <v>0</v>
      </c>
      <c r="BH206" s="187">
        <f>IF(N206="sníž. přenesená",J206,0)</f>
        <v>0</v>
      </c>
      <c r="BI206" s="187">
        <f>IF(N206="nulová",J206,0)</f>
        <v>0</v>
      </c>
      <c r="BJ206" s="19" t="s">
        <v>82</v>
      </c>
      <c r="BK206" s="187">
        <f>ROUND(I206*H206,2)</f>
        <v>0</v>
      </c>
      <c r="BL206" s="19" t="s">
        <v>534</v>
      </c>
      <c r="BM206" s="186" t="s">
        <v>1185</v>
      </c>
    </row>
    <row r="207" spans="1:65" s="2" customFormat="1" ht="11.25">
      <c r="A207" s="36"/>
      <c r="B207" s="37"/>
      <c r="C207" s="38"/>
      <c r="D207" s="188" t="s">
        <v>141</v>
      </c>
      <c r="E207" s="38"/>
      <c r="F207" s="189" t="s">
        <v>1184</v>
      </c>
      <c r="G207" s="38"/>
      <c r="H207" s="38"/>
      <c r="I207" s="190"/>
      <c r="J207" s="38"/>
      <c r="K207" s="38"/>
      <c r="L207" s="41"/>
      <c r="M207" s="191"/>
      <c r="N207" s="192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141</v>
      </c>
      <c r="AU207" s="19" t="s">
        <v>84</v>
      </c>
    </row>
    <row r="208" spans="1:65" s="14" customFormat="1" ht="11.25">
      <c r="B208" s="203"/>
      <c r="C208" s="204"/>
      <c r="D208" s="188" t="s">
        <v>142</v>
      </c>
      <c r="E208" s="205" t="s">
        <v>19</v>
      </c>
      <c r="F208" s="206" t="s">
        <v>1182</v>
      </c>
      <c r="G208" s="204"/>
      <c r="H208" s="207">
        <v>0.32400000000000001</v>
      </c>
      <c r="I208" s="208"/>
      <c r="J208" s="204"/>
      <c r="K208" s="204"/>
      <c r="L208" s="209"/>
      <c r="M208" s="210"/>
      <c r="N208" s="211"/>
      <c r="O208" s="211"/>
      <c r="P208" s="211"/>
      <c r="Q208" s="211"/>
      <c r="R208" s="211"/>
      <c r="S208" s="211"/>
      <c r="T208" s="212"/>
      <c r="AT208" s="213" t="s">
        <v>142</v>
      </c>
      <c r="AU208" s="213" t="s">
        <v>84</v>
      </c>
      <c r="AV208" s="14" t="s">
        <v>84</v>
      </c>
      <c r="AW208" s="14" t="s">
        <v>35</v>
      </c>
      <c r="AX208" s="14" t="s">
        <v>74</v>
      </c>
      <c r="AY208" s="213" t="s">
        <v>132</v>
      </c>
    </row>
    <row r="209" spans="1:65" s="15" customFormat="1" ht="11.25">
      <c r="B209" s="214"/>
      <c r="C209" s="215"/>
      <c r="D209" s="188" t="s">
        <v>142</v>
      </c>
      <c r="E209" s="216" t="s">
        <v>19</v>
      </c>
      <c r="F209" s="217" t="s">
        <v>147</v>
      </c>
      <c r="G209" s="215"/>
      <c r="H209" s="218">
        <v>0.32400000000000001</v>
      </c>
      <c r="I209" s="219"/>
      <c r="J209" s="215"/>
      <c r="K209" s="215"/>
      <c r="L209" s="220"/>
      <c r="M209" s="221"/>
      <c r="N209" s="222"/>
      <c r="O209" s="222"/>
      <c r="P209" s="222"/>
      <c r="Q209" s="222"/>
      <c r="R209" s="222"/>
      <c r="S209" s="222"/>
      <c r="T209" s="223"/>
      <c r="AT209" s="224" t="s">
        <v>142</v>
      </c>
      <c r="AU209" s="224" t="s">
        <v>84</v>
      </c>
      <c r="AV209" s="15" t="s">
        <v>139</v>
      </c>
      <c r="AW209" s="15" t="s">
        <v>35</v>
      </c>
      <c r="AX209" s="15" t="s">
        <v>82</v>
      </c>
      <c r="AY209" s="224" t="s">
        <v>132</v>
      </c>
    </row>
    <row r="210" spans="1:65" s="2" customFormat="1" ht="24.2" customHeight="1">
      <c r="A210" s="36"/>
      <c r="B210" s="37"/>
      <c r="C210" s="175" t="s">
        <v>402</v>
      </c>
      <c r="D210" s="175" t="s">
        <v>134</v>
      </c>
      <c r="E210" s="176" t="s">
        <v>1186</v>
      </c>
      <c r="F210" s="177" t="s">
        <v>1187</v>
      </c>
      <c r="G210" s="178" t="s">
        <v>137</v>
      </c>
      <c r="H210" s="179">
        <v>0.58899999999999997</v>
      </c>
      <c r="I210" s="180"/>
      <c r="J210" s="181">
        <f>ROUND(I210*H210,2)</f>
        <v>0</v>
      </c>
      <c r="K210" s="177" t="s">
        <v>138</v>
      </c>
      <c r="L210" s="41"/>
      <c r="M210" s="182" t="s">
        <v>19</v>
      </c>
      <c r="N210" s="183" t="s">
        <v>45</v>
      </c>
      <c r="O210" s="66"/>
      <c r="P210" s="184">
        <f>O210*H210</f>
        <v>0</v>
      </c>
      <c r="Q210" s="184">
        <v>1.7430000000000001E-2</v>
      </c>
      <c r="R210" s="184">
        <f>Q210*H210</f>
        <v>1.0266269999999999E-2</v>
      </c>
      <c r="S210" s="184">
        <v>0</v>
      </c>
      <c r="T210" s="185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6" t="s">
        <v>534</v>
      </c>
      <c r="AT210" s="186" t="s">
        <v>134</v>
      </c>
      <c r="AU210" s="186" t="s">
        <v>84</v>
      </c>
      <c r="AY210" s="19" t="s">
        <v>132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19" t="s">
        <v>82</v>
      </c>
      <c r="BK210" s="187">
        <f>ROUND(I210*H210,2)</f>
        <v>0</v>
      </c>
      <c r="BL210" s="19" t="s">
        <v>534</v>
      </c>
      <c r="BM210" s="186" t="s">
        <v>1188</v>
      </c>
    </row>
    <row r="211" spans="1:65" s="2" customFormat="1" ht="19.5">
      <c r="A211" s="36"/>
      <c r="B211" s="37"/>
      <c r="C211" s="38"/>
      <c r="D211" s="188" t="s">
        <v>141</v>
      </c>
      <c r="E211" s="38"/>
      <c r="F211" s="189" t="s">
        <v>1187</v>
      </c>
      <c r="G211" s="38"/>
      <c r="H211" s="38"/>
      <c r="I211" s="190"/>
      <c r="J211" s="38"/>
      <c r="K211" s="38"/>
      <c r="L211" s="41"/>
      <c r="M211" s="191"/>
      <c r="N211" s="192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141</v>
      </c>
      <c r="AU211" s="19" t="s">
        <v>84</v>
      </c>
    </row>
    <row r="212" spans="1:65" s="14" customFormat="1" ht="11.25">
      <c r="B212" s="203"/>
      <c r="C212" s="204"/>
      <c r="D212" s="188" t="s">
        <v>142</v>
      </c>
      <c r="E212" s="205" t="s">
        <v>19</v>
      </c>
      <c r="F212" s="206" t="s">
        <v>1189</v>
      </c>
      <c r="G212" s="204"/>
      <c r="H212" s="207">
        <v>0.58899999999999997</v>
      </c>
      <c r="I212" s="208"/>
      <c r="J212" s="204"/>
      <c r="K212" s="204"/>
      <c r="L212" s="209"/>
      <c r="M212" s="210"/>
      <c r="N212" s="211"/>
      <c r="O212" s="211"/>
      <c r="P212" s="211"/>
      <c r="Q212" s="211"/>
      <c r="R212" s="211"/>
      <c r="S212" s="211"/>
      <c r="T212" s="212"/>
      <c r="AT212" s="213" t="s">
        <v>142</v>
      </c>
      <c r="AU212" s="213" t="s">
        <v>84</v>
      </c>
      <c r="AV212" s="14" t="s">
        <v>84</v>
      </c>
      <c r="AW212" s="14" t="s">
        <v>35</v>
      </c>
      <c r="AX212" s="14" t="s">
        <v>74</v>
      </c>
      <c r="AY212" s="213" t="s">
        <v>132</v>
      </c>
    </row>
    <row r="213" spans="1:65" s="15" customFormat="1" ht="11.25">
      <c r="B213" s="214"/>
      <c r="C213" s="215"/>
      <c r="D213" s="188" t="s">
        <v>142</v>
      </c>
      <c r="E213" s="216" t="s">
        <v>19</v>
      </c>
      <c r="F213" s="217" t="s">
        <v>147</v>
      </c>
      <c r="G213" s="215"/>
      <c r="H213" s="218">
        <v>0.58899999999999997</v>
      </c>
      <c r="I213" s="219"/>
      <c r="J213" s="215"/>
      <c r="K213" s="215"/>
      <c r="L213" s="220"/>
      <c r="M213" s="221"/>
      <c r="N213" s="222"/>
      <c r="O213" s="222"/>
      <c r="P213" s="222"/>
      <c r="Q213" s="222"/>
      <c r="R213" s="222"/>
      <c r="S213" s="222"/>
      <c r="T213" s="223"/>
      <c r="AT213" s="224" t="s">
        <v>142</v>
      </c>
      <c r="AU213" s="224" t="s">
        <v>84</v>
      </c>
      <c r="AV213" s="15" t="s">
        <v>139</v>
      </c>
      <c r="AW213" s="15" t="s">
        <v>35</v>
      </c>
      <c r="AX213" s="15" t="s">
        <v>82</v>
      </c>
      <c r="AY213" s="224" t="s">
        <v>132</v>
      </c>
    </row>
    <row r="214" spans="1:65" s="2" customFormat="1" ht="16.5" customHeight="1">
      <c r="A214" s="36"/>
      <c r="B214" s="37"/>
      <c r="C214" s="236" t="s">
        <v>407</v>
      </c>
      <c r="D214" s="236" t="s">
        <v>280</v>
      </c>
      <c r="E214" s="237" t="s">
        <v>1190</v>
      </c>
      <c r="F214" s="238" t="s">
        <v>1191</v>
      </c>
      <c r="G214" s="239" t="s">
        <v>316</v>
      </c>
      <c r="H214" s="240">
        <v>1</v>
      </c>
      <c r="I214" s="241"/>
      <c r="J214" s="242">
        <f>ROUND(I214*H214,2)</f>
        <v>0</v>
      </c>
      <c r="K214" s="238" t="s">
        <v>19</v>
      </c>
      <c r="L214" s="243"/>
      <c r="M214" s="244" t="s">
        <v>19</v>
      </c>
      <c r="N214" s="245" t="s">
        <v>45</v>
      </c>
      <c r="O214" s="66"/>
      <c r="P214" s="184">
        <f>O214*H214</f>
        <v>0</v>
      </c>
      <c r="Q214" s="184">
        <v>1.1999999999999999E-3</v>
      </c>
      <c r="R214" s="184">
        <f>Q214*H214</f>
        <v>1.1999999999999999E-3</v>
      </c>
      <c r="S214" s="184">
        <v>0</v>
      </c>
      <c r="T214" s="185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6" t="s">
        <v>1122</v>
      </c>
      <c r="AT214" s="186" t="s">
        <v>280</v>
      </c>
      <c r="AU214" s="186" t="s">
        <v>84</v>
      </c>
      <c r="AY214" s="19" t="s">
        <v>132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19" t="s">
        <v>82</v>
      </c>
      <c r="BK214" s="187">
        <f>ROUND(I214*H214,2)</f>
        <v>0</v>
      </c>
      <c r="BL214" s="19" t="s">
        <v>1122</v>
      </c>
      <c r="BM214" s="186" t="s">
        <v>1192</v>
      </c>
    </row>
    <row r="215" spans="1:65" s="2" customFormat="1" ht="11.25">
      <c r="A215" s="36"/>
      <c r="B215" s="37"/>
      <c r="C215" s="38"/>
      <c r="D215" s="188" t="s">
        <v>141</v>
      </c>
      <c r="E215" s="38"/>
      <c r="F215" s="189" t="s">
        <v>1191</v>
      </c>
      <c r="G215" s="38"/>
      <c r="H215" s="38"/>
      <c r="I215" s="190"/>
      <c r="J215" s="38"/>
      <c r="K215" s="38"/>
      <c r="L215" s="41"/>
      <c r="M215" s="191"/>
      <c r="N215" s="192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141</v>
      </c>
      <c r="AU215" s="19" t="s">
        <v>84</v>
      </c>
    </row>
    <row r="216" spans="1:65" s="2" customFormat="1" ht="37.9" customHeight="1">
      <c r="A216" s="36"/>
      <c r="B216" s="37"/>
      <c r="C216" s="175" t="s">
        <v>413</v>
      </c>
      <c r="D216" s="175" t="s">
        <v>134</v>
      </c>
      <c r="E216" s="176" t="s">
        <v>1193</v>
      </c>
      <c r="F216" s="177" t="s">
        <v>1194</v>
      </c>
      <c r="G216" s="178" t="s">
        <v>176</v>
      </c>
      <c r="H216" s="179">
        <v>12</v>
      </c>
      <c r="I216" s="180"/>
      <c r="J216" s="181">
        <f>ROUND(I216*H216,2)</f>
        <v>0</v>
      </c>
      <c r="K216" s="177" t="s">
        <v>138</v>
      </c>
      <c r="L216" s="41"/>
      <c r="M216" s="182" t="s">
        <v>19</v>
      </c>
      <c r="N216" s="183" t="s">
        <v>45</v>
      </c>
      <c r="O216" s="66"/>
      <c r="P216" s="184">
        <f>O216*H216</f>
        <v>0</v>
      </c>
      <c r="Q216" s="184">
        <v>0</v>
      </c>
      <c r="R216" s="184">
        <f>Q216*H216</f>
        <v>0</v>
      </c>
      <c r="S216" s="184">
        <v>0</v>
      </c>
      <c r="T216" s="185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86" t="s">
        <v>534</v>
      </c>
      <c r="AT216" s="186" t="s">
        <v>134</v>
      </c>
      <c r="AU216" s="186" t="s">
        <v>84</v>
      </c>
      <c r="AY216" s="19" t="s">
        <v>132</v>
      </c>
      <c r="BE216" s="187">
        <f>IF(N216="základní",J216,0)</f>
        <v>0</v>
      </c>
      <c r="BF216" s="187">
        <f>IF(N216="snížená",J216,0)</f>
        <v>0</v>
      </c>
      <c r="BG216" s="187">
        <f>IF(N216="zákl. přenesená",J216,0)</f>
        <v>0</v>
      </c>
      <c r="BH216" s="187">
        <f>IF(N216="sníž. přenesená",J216,0)</f>
        <v>0</v>
      </c>
      <c r="BI216" s="187">
        <f>IF(N216="nulová",J216,0)</f>
        <v>0</v>
      </c>
      <c r="BJ216" s="19" t="s">
        <v>82</v>
      </c>
      <c r="BK216" s="187">
        <f>ROUND(I216*H216,2)</f>
        <v>0</v>
      </c>
      <c r="BL216" s="19" t="s">
        <v>534</v>
      </c>
      <c r="BM216" s="186" t="s">
        <v>1195</v>
      </c>
    </row>
    <row r="217" spans="1:65" s="2" customFormat="1" ht="19.5">
      <c r="A217" s="36"/>
      <c r="B217" s="37"/>
      <c r="C217" s="38"/>
      <c r="D217" s="188" t="s">
        <v>141</v>
      </c>
      <c r="E217" s="38"/>
      <c r="F217" s="189" t="s">
        <v>1194</v>
      </c>
      <c r="G217" s="38"/>
      <c r="H217" s="38"/>
      <c r="I217" s="190"/>
      <c r="J217" s="38"/>
      <c r="K217" s="38"/>
      <c r="L217" s="41"/>
      <c r="M217" s="191"/>
      <c r="N217" s="192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141</v>
      </c>
      <c r="AU217" s="19" t="s">
        <v>84</v>
      </c>
    </row>
    <row r="218" spans="1:65" s="2" customFormat="1" ht="49.15" customHeight="1">
      <c r="A218" s="36"/>
      <c r="B218" s="37"/>
      <c r="C218" s="175" t="s">
        <v>418</v>
      </c>
      <c r="D218" s="175" t="s">
        <v>134</v>
      </c>
      <c r="E218" s="176" t="s">
        <v>1196</v>
      </c>
      <c r="F218" s="177" t="s">
        <v>1197</v>
      </c>
      <c r="G218" s="178" t="s">
        <v>176</v>
      </c>
      <c r="H218" s="179">
        <v>12</v>
      </c>
      <c r="I218" s="180"/>
      <c r="J218" s="181">
        <f>ROUND(I218*H218,2)</f>
        <v>0</v>
      </c>
      <c r="K218" s="177" t="s">
        <v>138</v>
      </c>
      <c r="L218" s="41"/>
      <c r="M218" s="182" t="s">
        <v>19</v>
      </c>
      <c r="N218" s="183" t="s">
        <v>45</v>
      </c>
      <c r="O218" s="66"/>
      <c r="P218" s="184">
        <f>O218*H218</f>
        <v>0</v>
      </c>
      <c r="Q218" s="184">
        <v>0</v>
      </c>
      <c r="R218" s="184">
        <f>Q218*H218</f>
        <v>0</v>
      </c>
      <c r="S218" s="184">
        <v>0</v>
      </c>
      <c r="T218" s="185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86" t="s">
        <v>534</v>
      </c>
      <c r="AT218" s="186" t="s">
        <v>134</v>
      </c>
      <c r="AU218" s="186" t="s">
        <v>84</v>
      </c>
      <c r="AY218" s="19" t="s">
        <v>132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19" t="s">
        <v>82</v>
      </c>
      <c r="BK218" s="187">
        <f>ROUND(I218*H218,2)</f>
        <v>0</v>
      </c>
      <c r="BL218" s="19" t="s">
        <v>534</v>
      </c>
      <c r="BM218" s="186" t="s">
        <v>1198</v>
      </c>
    </row>
    <row r="219" spans="1:65" s="2" customFormat="1" ht="29.25">
      <c r="A219" s="36"/>
      <c r="B219" s="37"/>
      <c r="C219" s="38"/>
      <c r="D219" s="188" t="s">
        <v>141</v>
      </c>
      <c r="E219" s="38"/>
      <c r="F219" s="189" t="s">
        <v>1197</v>
      </c>
      <c r="G219" s="38"/>
      <c r="H219" s="38"/>
      <c r="I219" s="190"/>
      <c r="J219" s="38"/>
      <c r="K219" s="38"/>
      <c r="L219" s="41"/>
      <c r="M219" s="191"/>
      <c r="N219" s="192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141</v>
      </c>
      <c r="AU219" s="19" t="s">
        <v>84</v>
      </c>
    </row>
    <row r="220" spans="1:65" s="2" customFormat="1" ht="49.15" customHeight="1">
      <c r="A220" s="36"/>
      <c r="B220" s="37"/>
      <c r="C220" s="175" t="s">
        <v>423</v>
      </c>
      <c r="D220" s="175" t="s">
        <v>134</v>
      </c>
      <c r="E220" s="176" t="s">
        <v>1199</v>
      </c>
      <c r="F220" s="177" t="s">
        <v>1200</v>
      </c>
      <c r="G220" s="178" t="s">
        <v>176</v>
      </c>
      <c r="H220" s="179">
        <v>6</v>
      </c>
      <c r="I220" s="180"/>
      <c r="J220" s="181">
        <f>ROUND(I220*H220,2)</f>
        <v>0</v>
      </c>
      <c r="K220" s="177" t="s">
        <v>138</v>
      </c>
      <c r="L220" s="41"/>
      <c r="M220" s="182" t="s">
        <v>19</v>
      </c>
      <c r="N220" s="183" t="s">
        <v>45</v>
      </c>
      <c r="O220" s="66"/>
      <c r="P220" s="184">
        <f>O220*H220</f>
        <v>0</v>
      </c>
      <c r="Q220" s="184">
        <v>0.15614</v>
      </c>
      <c r="R220" s="184">
        <f>Q220*H220</f>
        <v>0.93684000000000001</v>
      </c>
      <c r="S220" s="184">
        <v>0</v>
      </c>
      <c r="T220" s="185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6" t="s">
        <v>534</v>
      </c>
      <c r="AT220" s="186" t="s">
        <v>134</v>
      </c>
      <c r="AU220" s="186" t="s">
        <v>84</v>
      </c>
      <c r="AY220" s="19" t="s">
        <v>132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19" t="s">
        <v>82</v>
      </c>
      <c r="BK220" s="187">
        <f>ROUND(I220*H220,2)</f>
        <v>0</v>
      </c>
      <c r="BL220" s="19" t="s">
        <v>534</v>
      </c>
      <c r="BM220" s="186" t="s">
        <v>1201</v>
      </c>
    </row>
    <row r="221" spans="1:65" s="2" customFormat="1" ht="29.25">
      <c r="A221" s="36"/>
      <c r="B221" s="37"/>
      <c r="C221" s="38"/>
      <c r="D221" s="188" t="s">
        <v>141</v>
      </c>
      <c r="E221" s="38"/>
      <c r="F221" s="189" t="s">
        <v>1200</v>
      </c>
      <c r="G221" s="38"/>
      <c r="H221" s="38"/>
      <c r="I221" s="190"/>
      <c r="J221" s="38"/>
      <c r="K221" s="38"/>
      <c r="L221" s="41"/>
      <c r="M221" s="191"/>
      <c r="N221" s="192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9" t="s">
        <v>141</v>
      </c>
      <c r="AU221" s="19" t="s">
        <v>84</v>
      </c>
    </row>
    <row r="222" spans="1:65" s="2" customFormat="1" ht="55.5" customHeight="1">
      <c r="A222" s="36"/>
      <c r="B222" s="37"/>
      <c r="C222" s="175" t="s">
        <v>427</v>
      </c>
      <c r="D222" s="175" t="s">
        <v>134</v>
      </c>
      <c r="E222" s="176" t="s">
        <v>1202</v>
      </c>
      <c r="F222" s="177" t="s">
        <v>1203</v>
      </c>
      <c r="G222" s="178" t="s">
        <v>176</v>
      </c>
      <c r="H222" s="179">
        <v>6</v>
      </c>
      <c r="I222" s="180"/>
      <c r="J222" s="181">
        <f>ROUND(I222*H222,2)</f>
        <v>0</v>
      </c>
      <c r="K222" s="177" t="s">
        <v>138</v>
      </c>
      <c r="L222" s="41"/>
      <c r="M222" s="182" t="s">
        <v>19</v>
      </c>
      <c r="N222" s="183" t="s">
        <v>45</v>
      </c>
      <c r="O222" s="66"/>
      <c r="P222" s="184">
        <f>O222*H222</f>
        <v>0</v>
      </c>
      <c r="Q222" s="184">
        <v>0.225634</v>
      </c>
      <c r="R222" s="184">
        <f>Q222*H222</f>
        <v>1.353804</v>
      </c>
      <c r="S222" s="184">
        <v>0</v>
      </c>
      <c r="T222" s="185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6" t="s">
        <v>534</v>
      </c>
      <c r="AT222" s="186" t="s">
        <v>134</v>
      </c>
      <c r="AU222" s="186" t="s">
        <v>84</v>
      </c>
      <c r="AY222" s="19" t="s">
        <v>132</v>
      </c>
      <c r="BE222" s="187">
        <f>IF(N222="základní",J222,0)</f>
        <v>0</v>
      </c>
      <c r="BF222" s="187">
        <f>IF(N222="snížená",J222,0)</f>
        <v>0</v>
      </c>
      <c r="BG222" s="187">
        <f>IF(N222="zákl. přenesená",J222,0)</f>
        <v>0</v>
      </c>
      <c r="BH222" s="187">
        <f>IF(N222="sníž. přenesená",J222,0)</f>
        <v>0</v>
      </c>
      <c r="BI222" s="187">
        <f>IF(N222="nulová",J222,0)</f>
        <v>0</v>
      </c>
      <c r="BJ222" s="19" t="s">
        <v>82</v>
      </c>
      <c r="BK222" s="187">
        <f>ROUND(I222*H222,2)</f>
        <v>0</v>
      </c>
      <c r="BL222" s="19" t="s">
        <v>534</v>
      </c>
      <c r="BM222" s="186" t="s">
        <v>1204</v>
      </c>
    </row>
    <row r="223" spans="1:65" s="2" customFormat="1" ht="39">
      <c r="A223" s="36"/>
      <c r="B223" s="37"/>
      <c r="C223" s="38"/>
      <c r="D223" s="188" t="s">
        <v>141</v>
      </c>
      <c r="E223" s="38"/>
      <c r="F223" s="189" t="s">
        <v>1203</v>
      </c>
      <c r="G223" s="38"/>
      <c r="H223" s="38"/>
      <c r="I223" s="190"/>
      <c r="J223" s="38"/>
      <c r="K223" s="38"/>
      <c r="L223" s="41"/>
      <c r="M223" s="191"/>
      <c r="N223" s="192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141</v>
      </c>
      <c r="AU223" s="19" t="s">
        <v>84</v>
      </c>
    </row>
    <row r="224" spans="1:65" s="2" customFormat="1" ht="24.2" customHeight="1">
      <c r="A224" s="36"/>
      <c r="B224" s="37"/>
      <c r="C224" s="236" t="s">
        <v>432</v>
      </c>
      <c r="D224" s="236" t="s">
        <v>280</v>
      </c>
      <c r="E224" s="237" t="s">
        <v>1205</v>
      </c>
      <c r="F224" s="238" t="s">
        <v>1206</v>
      </c>
      <c r="G224" s="239" t="s">
        <v>176</v>
      </c>
      <c r="H224" s="240">
        <v>6</v>
      </c>
      <c r="I224" s="241"/>
      <c r="J224" s="242">
        <f>ROUND(I224*H224,2)</f>
        <v>0</v>
      </c>
      <c r="K224" s="238" t="s">
        <v>138</v>
      </c>
      <c r="L224" s="243"/>
      <c r="M224" s="244" t="s">
        <v>19</v>
      </c>
      <c r="N224" s="245" t="s">
        <v>45</v>
      </c>
      <c r="O224" s="66"/>
      <c r="P224" s="184">
        <f>O224*H224</f>
        <v>0</v>
      </c>
      <c r="Q224" s="184">
        <v>6.8999999999999997E-4</v>
      </c>
      <c r="R224" s="184">
        <f>Q224*H224</f>
        <v>4.1399999999999996E-3</v>
      </c>
      <c r="S224" s="184">
        <v>0</v>
      </c>
      <c r="T224" s="185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86" t="s">
        <v>1122</v>
      </c>
      <c r="AT224" s="186" t="s">
        <v>280</v>
      </c>
      <c r="AU224" s="186" t="s">
        <v>84</v>
      </c>
      <c r="AY224" s="19" t="s">
        <v>132</v>
      </c>
      <c r="BE224" s="187">
        <f>IF(N224="základní",J224,0)</f>
        <v>0</v>
      </c>
      <c r="BF224" s="187">
        <f>IF(N224="snížená",J224,0)</f>
        <v>0</v>
      </c>
      <c r="BG224" s="187">
        <f>IF(N224="zákl. přenesená",J224,0)</f>
        <v>0</v>
      </c>
      <c r="BH224" s="187">
        <f>IF(N224="sníž. přenesená",J224,0)</f>
        <v>0</v>
      </c>
      <c r="BI224" s="187">
        <f>IF(N224="nulová",J224,0)</f>
        <v>0</v>
      </c>
      <c r="BJ224" s="19" t="s">
        <v>82</v>
      </c>
      <c r="BK224" s="187">
        <f>ROUND(I224*H224,2)</f>
        <v>0</v>
      </c>
      <c r="BL224" s="19" t="s">
        <v>1122</v>
      </c>
      <c r="BM224" s="186" t="s">
        <v>1207</v>
      </c>
    </row>
    <row r="225" spans="1:65" s="2" customFormat="1" ht="19.5">
      <c r="A225" s="36"/>
      <c r="B225" s="37"/>
      <c r="C225" s="38"/>
      <c r="D225" s="188" t="s">
        <v>141</v>
      </c>
      <c r="E225" s="38"/>
      <c r="F225" s="189" t="s">
        <v>1206</v>
      </c>
      <c r="G225" s="38"/>
      <c r="H225" s="38"/>
      <c r="I225" s="190"/>
      <c r="J225" s="38"/>
      <c r="K225" s="38"/>
      <c r="L225" s="41"/>
      <c r="M225" s="191"/>
      <c r="N225" s="192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141</v>
      </c>
      <c r="AU225" s="19" t="s">
        <v>84</v>
      </c>
    </row>
    <row r="226" spans="1:65" s="2" customFormat="1" ht="33" customHeight="1">
      <c r="A226" s="36"/>
      <c r="B226" s="37"/>
      <c r="C226" s="175" t="s">
        <v>436</v>
      </c>
      <c r="D226" s="175" t="s">
        <v>134</v>
      </c>
      <c r="E226" s="176" t="s">
        <v>1208</v>
      </c>
      <c r="F226" s="177" t="s">
        <v>1209</v>
      </c>
      <c r="G226" s="178" t="s">
        <v>184</v>
      </c>
      <c r="H226" s="179">
        <v>4.8</v>
      </c>
      <c r="I226" s="180"/>
      <c r="J226" s="181">
        <f>ROUND(I226*H226,2)</f>
        <v>0</v>
      </c>
      <c r="K226" s="177" t="s">
        <v>138</v>
      </c>
      <c r="L226" s="41"/>
      <c r="M226" s="182" t="s">
        <v>19</v>
      </c>
      <c r="N226" s="183" t="s">
        <v>45</v>
      </c>
      <c r="O226" s="66"/>
      <c r="P226" s="184">
        <f>O226*H226</f>
        <v>0</v>
      </c>
      <c r="Q226" s="184">
        <v>0</v>
      </c>
      <c r="R226" s="184">
        <f>Q226*H226</f>
        <v>0</v>
      </c>
      <c r="S226" s="184">
        <v>0</v>
      </c>
      <c r="T226" s="185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86" t="s">
        <v>534</v>
      </c>
      <c r="AT226" s="186" t="s">
        <v>134</v>
      </c>
      <c r="AU226" s="186" t="s">
        <v>84</v>
      </c>
      <c r="AY226" s="19" t="s">
        <v>132</v>
      </c>
      <c r="BE226" s="187">
        <f>IF(N226="základní",J226,0)</f>
        <v>0</v>
      </c>
      <c r="BF226" s="187">
        <f>IF(N226="snížená",J226,0)</f>
        <v>0</v>
      </c>
      <c r="BG226" s="187">
        <f>IF(N226="zákl. přenesená",J226,0)</f>
        <v>0</v>
      </c>
      <c r="BH226" s="187">
        <f>IF(N226="sníž. přenesená",J226,0)</f>
        <v>0</v>
      </c>
      <c r="BI226" s="187">
        <f>IF(N226="nulová",J226,0)</f>
        <v>0</v>
      </c>
      <c r="BJ226" s="19" t="s">
        <v>82</v>
      </c>
      <c r="BK226" s="187">
        <f>ROUND(I226*H226,2)</f>
        <v>0</v>
      </c>
      <c r="BL226" s="19" t="s">
        <v>534</v>
      </c>
      <c r="BM226" s="186" t="s">
        <v>1210</v>
      </c>
    </row>
    <row r="227" spans="1:65" s="2" customFormat="1" ht="19.5">
      <c r="A227" s="36"/>
      <c r="B227" s="37"/>
      <c r="C227" s="38"/>
      <c r="D227" s="188" t="s">
        <v>141</v>
      </c>
      <c r="E227" s="38"/>
      <c r="F227" s="189" t="s">
        <v>1209</v>
      </c>
      <c r="G227" s="38"/>
      <c r="H227" s="38"/>
      <c r="I227" s="190"/>
      <c r="J227" s="38"/>
      <c r="K227" s="38"/>
      <c r="L227" s="41"/>
      <c r="M227" s="191"/>
      <c r="N227" s="192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141</v>
      </c>
      <c r="AU227" s="19" t="s">
        <v>84</v>
      </c>
    </row>
    <row r="228" spans="1:65" s="14" customFormat="1" ht="11.25">
      <c r="B228" s="203"/>
      <c r="C228" s="204"/>
      <c r="D228" s="188" t="s">
        <v>142</v>
      </c>
      <c r="E228" s="205" t="s">
        <v>19</v>
      </c>
      <c r="F228" s="206" t="s">
        <v>1211</v>
      </c>
      <c r="G228" s="204"/>
      <c r="H228" s="207">
        <v>4.8</v>
      </c>
      <c r="I228" s="208"/>
      <c r="J228" s="204"/>
      <c r="K228" s="204"/>
      <c r="L228" s="209"/>
      <c r="M228" s="210"/>
      <c r="N228" s="211"/>
      <c r="O228" s="211"/>
      <c r="P228" s="211"/>
      <c r="Q228" s="211"/>
      <c r="R228" s="211"/>
      <c r="S228" s="211"/>
      <c r="T228" s="212"/>
      <c r="AT228" s="213" t="s">
        <v>142</v>
      </c>
      <c r="AU228" s="213" t="s">
        <v>84</v>
      </c>
      <c r="AV228" s="14" t="s">
        <v>84</v>
      </c>
      <c r="AW228" s="14" t="s">
        <v>35</v>
      </c>
      <c r="AX228" s="14" t="s">
        <v>74</v>
      </c>
      <c r="AY228" s="213" t="s">
        <v>132</v>
      </c>
    </row>
    <row r="229" spans="1:65" s="15" customFormat="1" ht="11.25">
      <c r="B229" s="214"/>
      <c r="C229" s="215"/>
      <c r="D229" s="188" t="s">
        <v>142</v>
      </c>
      <c r="E229" s="216" t="s">
        <v>19</v>
      </c>
      <c r="F229" s="217" t="s">
        <v>147</v>
      </c>
      <c r="G229" s="215"/>
      <c r="H229" s="218">
        <v>4.8</v>
      </c>
      <c r="I229" s="219"/>
      <c r="J229" s="215"/>
      <c r="K229" s="215"/>
      <c r="L229" s="220"/>
      <c r="M229" s="221"/>
      <c r="N229" s="222"/>
      <c r="O229" s="222"/>
      <c r="P229" s="222"/>
      <c r="Q229" s="222"/>
      <c r="R229" s="222"/>
      <c r="S229" s="222"/>
      <c r="T229" s="223"/>
      <c r="AT229" s="224" t="s">
        <v>142</v>
      </c>
      <c r="AU229" s="224" t="s">
        <v>84</v>
      </c>
      <c r="AV229" s="15" t="s">
        <v>139</v>
      </c>
      <c r="AW229" s="15" t="s">
        <v>35</v>
      </c>
      <c r="AX229" s="15" t="s">
        <v>82</v>
      </c>
      <c r="AY229" s="224" t="s">
        <v>132</v>
      </c>
    </row>
    <row r="230" spans="1:65" s="2" customFormat="1" ht="49.15" customHeight="1">
      <c r="A230" s="36"/>
      <c r="B230" s="37"/>
      <c r="C230" s="175" t="s">
        <v>440</v>
      </c>
      <c r="D230" s="175" t="s">
        <v>134</v>
      </c>
      <c r="E230" s="176" t="s">
        <v>1212</v>
      </c>
      <c r="F230" s="177" t="s">
        <v>1213</v>
      </c>
      <c r="G230" s="178" t="s">
        <v>184</v>
      </c>
      <c r="H230" s="179">
        <v>1.284</v>
      </c>
      <c r="I230" s="180"/>
      <c r="J230" s="181">
        <f>ROUND(I230*H230,2)</f>
        <v>0</v>
      </c>
      <c r="K230" s="177" t="s">
        <v>138</v>
      </c>
      <c r="L230" s="41"/>
      <c r="M230" s="182" t="s">
        <v>19</v>
      </c>
      <c r="N230" s="183" t="s">
        <v>45</v>
      </c>
      <c r="O230" s="66"/>
      <c r="P230" s="184">
        <f>O230*H230</f>
        <v>0</v>
      </c>
      <c r="Q230" s="184">
        <v>0</v>
      </c>
      <c r="R230" s="184">
        <f>Q230*H230</f>
        <v>0</v>
      </c>
      <c r="S230" s="184">
        <v>0</v>
      </c>
      <c r="T230" s="185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86" t="s">
        <v>534</v>
      </c>
      <c r="AT230" s="186" t="s">
        <v>134</v>
      </c>
      <c r="AU230" s="186" t="s">
        <v>84</v>
      </c>
      <c r="AY230" s="19" t="s">
        <v>132</v>
      </c>
      <c r="BE230" s="187">
        <f>IF(N230="základní",J230,0)</f>
        <v>0</v>
      </c>
      <c r="BF230" s="187">
        <f>IF(N230="snížená",J230,0)</f>
        <v>0</v>
      </c>
      <c r="BG230" s="187">
        <f>IF(N230="zákl. přenesená",J230,0)</f>
        <v>0</v>
      </c>
      <c r="BH230" s="187">
        <f>IF(N230="sníž. přenesená",J230,0)</f>
        <v>0</v>
      </c>
      <c r="BI230" s="187">
        <f>IF(N230="nulová",J230,0)</f>
        <v>0</v>
      </c>
      <c r="BJ230" s="19" t="s">
        <v>82</v>
      </c>
      <c r="BK230" s="187">
        <f>ROUND(I230*H230,2)</f>
        <v>0</v>
      </c>
      <c r="BL230" s="19" t="s">
        <v>534</v>
      </c>
      <c r="BM230" s="186" t="s">
        <v>1214</v>
      </c>
    </row>
    <row r="231" spans="1:65" s="2" customFormat="1" ht="29.25">
      <c r="A231" s="36"/>
      <c r="B231" s="37"/>
      <c r="C231" s="38"/>
      <c r="D231" s="188" t="s">
        <v>141</v>
      </c>
      <c r="E231" s="38"/>
      <c r="F231" s="189" t="s">
        <v>1213</v>
      </c>
      <c r="G231" s="38"/>
      <c r="H231" s="38"/>
      <c r="I231" s="190"/>
      <c r="J231" s="38"/>
      <c r="K231" s="38"/>
      <c r="L231" s="41"/>
      <c r="M231" s="191"/>
      <c r="N231" s="192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9" t="s">
        <v>141</v>
      </c>
      <c r="AU231" s="19" t="s">
        <v>84</v>
      </c>
    </row>
    <row r="232" spans="1:65" s="14" customFormat="1" ht="11.25">
      <c r="B232" s="203"/>
      <c r="C232" s="204"/>
      <c r="D232" s="188" t="s">
        <v>142</v>
      </c>
      <c r="E232" s="205" t="s">
        <v>19</v>
      </c>
      <c r="F232" s="206" t="s">
        <v>1215</v>
      </c>
      <c r="G232" s="204"/>
      <c r="H232" s="207">
        <v>0.96</v>
      </c>
      <c r="I232" s="208"/>
      <c r="J232" s="204"/>
      <c r="K232" s="204"/>
      <c r="L232" s="209"/>
      <c r="M232" s="210"/>
      <c r="N232" s="211"/>
      <c r="O232" s="211"/>
      <c r="P232" s="211"/>
      <c r="Q232" s="211"/>
      <c r="R232" s="211"/>
      <c r="S232" s="211"/>
      <c r="T232" s="212"/>
      <c r="AT232" s="213" t="s">
        <v>142</v>
      </c>
      <c r="AU232" s="213" t="s">
        <v>84</v>
      </c>
      <c r="AV232" s="14" t="s">
        <v>84</v>
      </c>
      <c r="AW232" s="14" t="s">
        <v>35</v>
      </c>
      <c r="AX232" s="14" t="s">
        <v>74</v>
      </c>
      <c r="AY232" s="213" t="s">
        <v>132</v>
      </c>
    </row>
    <row r="233" spans="1:65" s="14" customFormat="1" ht="11.25">
      <c r="B233" s="203"/>
      <c r="C233" s="204"/>
      <c r="D233" s="188" t="s">
        <v>142</v>
      </c>
      <c r="E233" s="205" t="s">
        <v>19</v>
      </c>
      <c r="F233" s="206" t="s">
        <v>1216</v>
      </c>
      <c r="G233" s="204"/>
      <c r="H233" s="207">
        <v>0.32400000000000001</v>
      </c>
      <c r="I233" s="208"/>
      <c r="J233" s="204"/>
      <c r="K233" s="204"/>
      <c r="L233" s="209"/>
      <c r="M233" s="210"/>
      <c r="N233" s="211"/>
      <c r="O233" s="211"/>
      <c r="P233" s="211"/>
      <c r="Q233" s="211"/>
      <c r="R233" s="211"/>
      <c r="S233" s="211"/>
      <c r="T233" s="212"/>
      <c r="AT233" s="213" t="s">
        <v>142</v>
      </c>
      <c r="AU233" s="213" t="s">
        <v>84</v>
      </c>
      <c r="AV233" s="14" t="s">
        <v>84</v>
      </c>
      <c r="AW233" s="14" t="s">
        <v>35</v>
      </c>
      <c r="AX233" s="14" t="s">
        <v>74</v>
      </c>
      <c r="AY233" s="213" t="s">
        <v>132</v>
      </c>
    </row>
    <row r="234" spans="1:65" s="15" customFormat="1" ht="11.25">
      <c r="B234" s="214"/>
      <c r="C234" s="215"/>
      <c r="D234" s="188" t="s">
        <v>142</v>
      </c>
      <c r="E234" s="216" t="s">
        <v>19</v>
      </c>
      <c r="F234" s="217" t="s">
        <v>147</v>
      </c>
      <c r="G234" s="215"/>
      <c r="H234" s="218">
        <v>1.284</v>
      </c>
      <c r="I234" s="219"/>
      <c r="J234" s="215"/>
      <c r="K234" s="215"/>
      <c r="L234" s="220"/>
      <c r="M234" s="221"/>
      <c r="N234" s="222"/>
      <c r="O234" s="222"/>
      <c r="P234" s="222"/>
      <c r="Q234" s="222"/>
      <c r="R234" s="222"/>
      <c r="S234" s="222"/>
      <c r="T234" s="223"/>
      <c r="AT234" s="224" t="s">
        <v>142</v>
      </c>
      <c r="AU234" s="224" t="s">
        <v>84</v>
      </c>
      <c r="AV234" s="15" t="s">
        <v>139</v>
      </c>
      <c r="AW234" s="15" t="s">
        <v>35</v>
      </c>
      <c r="AX234" s="15" t="s">
        <v>82</v>
      </c>
      <c r="AY234" s="224" t="s">
        <v>132</v>
      </c>
    </row>
    <row r="235" spans="1:65" s="2" customFormat="1" ht="62.65" customHeight="1">
      <c r="A235" s="36"/>
      <c r="B235" s="37"/>
      <c r="C235" s="175" t="s">
        <v>451</v>
      </c>
      <c r="D235" s="175" t="s">
        <v>134</v>
      </c>
      <c r="E235" s="176" t="s">
        <v>1217</v>
      </c>
      <c r="F235" s="177" t="s">
        <v>1218</v>
      </c>
      <c r="G235" s="178" t="s">
        <v>184</v>
      </c>
      <c r="H235" s="179">
        <v>17.975999999999999</v>
      </c>
      <c r="I235" s="180"/>
      <c r="J235" s="181">
        <f>ROUND(I235*H235,2)</f>
        <v>0</v>
      </c>
      <c r="K235" s="177" t="s">
        <v>138</v>
      </c>
      <c r="L235" s="41"/>
      <c r="M235" s="182" t="s">
        <v>19</v>
      </c>
      <c r="N235" s="183" t="s">
        <v>45</v>
      </c>
      <c r="O235" s="66"/>
      <c r="P235" s="184">
        <f>O235*H235</f>
        <v>0</v>
      </c>
      <c r="Q235" s="184">
        <v>0</v>
      </c>
      <c r="R235" s="184">
        <f>Q235*H235</f>
        <v>0</v>
      </c>
      <c r="S235" s="184">
        <v>0</v>
      </c>
      <c r="T235" s="185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86" t="s">
        <v>534</v>
      </c>
      <c r="AT235" s="186" t="s">
        <v>134</v>
      </c>
      <c r="AU235" s="186" t="s">
        <v>84</v>
      </c>
      <c r="AY235" s="19" t="s">
        <v>132</v>
      </c>
      <c r="BE235" s="187">
        <f>IF(N235="základní",J235,0)</f>
        <v>0</v>
      </c>
      <c r="BF235" s="187">
        <f>IF(N235="snížená",J235,0)</f>
        <v>0</v>
      </c>
      <c r="BG235" s="187">
        <f>IF(N235="zákl. přenesená",J235,0)</f>
        <v>0</v>
      </c>
      <c r="BH235" s="187">
        <f>IF(N235="sníž. přenesená",J235,0)</f>
        <v>0</v>
      </c>
      <c r="BI235" s="187">
        <f>IF(N235="nulová",J235,0)</f>
        <v>0</v>
      </c>
      <c r="BJ235" s="19" t="s">
        <v>82</v>
      </c>
      <c r="BK235" s="187">
        <f>ROUND(I235*H235,2)</f>
        <v>0</v>
      </c>
      <c r="BL235" s="19" t="s">
        <v>534</v>
      </c>
      <c r="BM235" s="186" t="s">
        <v>1219</v>
      </c>
    </row>
    <row r="236" spans="1:65" s="2" customFormat="1" ht="39">
      <c r="A236" s="36"/>
      <c r="B236" s="37"/>
      <c r="C236" s="38"/>
      <c r="D236" s="188" t="s">
        <v>141</v>
      </c>
      <c r="E236" s="38"/>
      <c r="F236" s="189" t="s">
        <v>1218</v>
      </c>
      <c r="G236" s="38"/>
      <c r="H236" s="38"/>
      <c r="I236" s="190"/>
      <c r="J236" s="38"/>
      <c r="K236" s="38"/>
      <c r="L236" s="41"/>
      <c r="M236" s="191"/>
      <c r="N236" s="192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9" t="s">
        <v>141</v>
      </c>
      <c r="AU236" s="19" t="s">
        <v>84</v>
      </c>
    </row>
    <row r="237" spans="1:65" s="14" customFormat="1" ht="11.25">
      <c r="B237" s="203"/>
      <c r="C237" s="204"/>
      <c r="D237" s="188" t="s">
        <v>142</v>
      </c>
      <c r="E237" s="205" t="s">
        <v>19</v>
      </c>
      <c r="F237" s="206" t="s">
        <v>1220</v>
      </c>
      <c r="G237" s="204"/>
      <c r="H237" s="207">
        <v>17.975999999999999</v>
      </c>
      <c r="I237" s="208"/>
      <c r="J237" s="204"/>
      <c r="K237" s="204"/>
      <c r="L237" s="209"/>
      <c r="M237" s="210"/>
      <c r="N237" s="211"/>
      <c r="O237" s="211"/>
      <c r="P237" s="211"/>
      <c r="Q237" s="211"/>
      <c r="R237" s="211"/>
      <c r="S237" s="211"/>
      <c r="T237" s="212"/>
      <c r="AT237" s="213" t="s">
        <v>142</v>
      </c>
      <c r="AU237" s="213" t="s">
        <v>84</v>
      </c>
      <c r="AV237" s="14" t="s">
        <v>84</v>
      </c>
      <c r="AW237" s="14" t="s">
        <v>35</v>
      </c>
      <c r="AX237" s="14" t="s">
        <v>74</v>
      </c>
      <c r="AY237" s="213" t="s">
        <v>132</v>
      </c>
    </row>
    <row r="238" spans="1:65" s="15" customFormat="1" ht="11.25">
      <c r="B238" s="214"/>
      <c r="C238" s="215"/>
      <c r="D238" s="188" t="s">
        <v>142</v>
      </c>
      <c r="E238" s="216" t="s">
        <v>19</v>
      </c>
      <c r="F238" s="217" t="s">
        <v>147</v>
      </c>
      <c r="G238" s="215"/>
      <c r="H238" s="218">
        <v>17.975999999999999</v>
      </c>
      <c r="I238" s="219"/>
      <c r="J238" s="215"/>
      <c r="K238" s="215"/>
      <c r="L238" s="220"/>
      <c r="M238" s="221"/>
      <c r="N238" s="222"/>
      <c r="O238" s="222"/>
      <c r="P238" s="222"/>
      <c r="Q238" s="222"/>
      <c r="R238" s="222"/>
      <c r="S238" s="222"/>
      <c r="T238" s="223"/>
      <c r="AT238" s="224" t="s">
        <v>142</v>
      </c>
      <c r="AU238" s="224" t="s">
        <v>84</v>
      </c>
      <c r="AV238" s="15" t="s">
        <v>139</v>
      </c>
      <c r="AW238" s="15" t="s">
        <v>35</v>
      </c>
      <c r="AX238" s="15" t="s">
        <v>82</v>
      </c>
      <c r="AY238" s="224" t="s">
        <v>132</v>
      </c>
    </row>
    <row r="239" spans="1:65" s="2" customFormat="1" ht="16.5" customHeight="1">
      <c r="A239" s="36"/>
      <c r="B239" s="37"/>
      <c r="C239" s="175" t="s">
        <v>455</v>
      </c>
      <c r="D239" s="175" t="s">
        <v>134</v>
      </c>
      <c r="E239" s="176" t="s">
        <v>1221</v>
      </c>
      <c r="F239" s="177" t="s">
        <v>1222</v>
      </c>
      <c r="G239" s="178" t="s">
        <v>264</v>
      </c>
      <c r="H239" s="179">
        <v>2.3109999999999999</v>
      </c>
      <c r="I239" s="180"/>
      <c r="J239" s="181">
        <f>ROUND(I239*H239,2)</f>
        <v>0</v>
      </c>
      <c r="K239" s="177" t="s">
        <v>19</v>
      </c>
      <c r="L239" s="41"/>
      <c r="M239" s="182" t="s">
        <v>19</v>
      </c>
      <c r="N239" s="183" t="s">
        <v>45</v>
      </c>
      <c r="O239" s="66"/>
      <c r="P239" s="184">
        <f>O239*H239</f>
        <v>0</v>
      </c>
      <c r="Q239" s="184">
        <v>0</v>
      </c>
      <c r="R239" s="184">
        <f>Q239*H239</f>
        <v>0</v>
      </c>
      <c r="S239" s="184">
        <v>0</v>
      </c>
      <c r="T239" s="185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6" t="s">
        <v>534</v>
      </c>
      <c r="AT239" s="186" t="s">
        <v>134</v>
      </c>
      <c r="AU239" s="186" t="s">
        <v>84</v>
      </c>
      <c r="AY239" s="19" t="s">
        <v>132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19" t="s">
        <v>82</v>
      </c>
      <c r="BK239" s="187">
        <f>ROUND(I239*H239,2)</f>
        <v>0</v>
      </c>
      <c r="BL239" s="19" t="s">
        <v>534</v>
      </c>
      <c r="BM239" s="186" t="s">
        <v>1223</v>
      </c>
    </row>
    <row r="240" spans="1:65" s="2" customFormat="1" ht="11.25">
      <c r="A240" s="36"/>
      <c r="B240" s="37"/>
      <c r="C240" s="38"/>
      <c r="D240" s="188" t="s">
        <v>141</v>
      </c>
      <c r="E240" s="38"/>
      <c r="F240" s="189" t="s">
        <v>1222</v>
      </c>
      <c r="G240" s="38"/>
      <c r="H240" s="38"/>
      <c r="I240" s="190"/>
      <c r="J240" s="38"/>
      <c r="K240" s="38"/>
      <c r="L240" s="41"/>
      <c r="M240" s="191"/>
      <c r="N240" s="192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141</v>
      </c>
      <c r="AU240" s="19" t="s">
        <v>84</v>
      </c>
    </row>
    <row r="241" spans="1:65" s="14" customFormat="1" ht="11.25">
      <c r="B241" s="203"/>
      <c r="C241" s="204"/>
      <c r="D241" s="188" t="s">
        <v>142</v>
      </c>
      <c r="E241" s="205" t="s">
        <v>19</v>
      </c>
      <c r="F241" s="206" t="s">
        <v>1224</v>
      </c>
      <c r="G241" s="204"/>
      <c r="H241" s="207">
        <v>2.3109999999999999</v>
      </c>
      <c r="I241" s="208"/>
      <c r="J241" s="204"/>
      <c r="K241" s="204"/>
      <c r="L241" s="209"/>
      <c r="M241" s="210"/>
      <c r="N241" s="211"/>
      <c r="O241" s="211"/>
      <c r="P241" s="211"/>
      <c r="Q241" s="211"/>
      <c r="R241" s="211"/>
      <c r="S241" s="211"/>
      <c r="T241" s="212"/>
      <c r="AT241" s="213" t="s">
        <v>142</v>
      </c>
      <c r="AU241" s="213" t="s">
        <v>84</v>
      </c>
      <c r="AV241" s="14" t="s">
        <v>84</v>
      </c>
      <c r="AW241" s="14" t="s">
        <v>35</v>
      </c>
      <c r="AX241" s="14" t="s">
        <v>74</v>
      </c>
      <c r="AY241" s="213" t="s">
        <v>132</v>
      </c>
    </row>
    <row r="242" spans="1:65" s="15" customFormat="1" ht="11.25">
      <c r="B242" s="214"/>
      <c r="C242" s="215"/>
      <c r="D242" s="188" t="s">
        <v>142</v>
      </c>
      <c r="E242" s="216" t="s">
        <v>19</v>
      </c>
      <c r="F242" s="217" t="s">
        <v>147</v>
      </c>
      <c r="G242" s="215"/>
      <c r="H242" s="218">
        <v>2.3109999999999999</v>
      </c>
      <c r="I242" s="219"/>
      <c r="J242" s="215"/>
      <c r="K242" s="215"/>
      <c r="L242" s="220"/>
      <c r="M242" s="221"/>
      <c r="N242" s="222"/>
      <c r="O242" s="222"/>
      <c r="P242" s="222"/>
      <c r="Q242" s="222"/>
      <c r="R242" s="222"/>
      <c r="S242" s="222"/>
      <c r="T242" s="223"/>
      <c r="AT242" s="224" t="s">
        <v>142</v>
      </c>
      <c r="AU242" s="224" t="s">
        <v>84</v>
      </c>
      <c r="AV242" s="15" t="s">
        <v>139</v>
      </c>
      <c r="AW242" s="15" t="s">
        <v>35</v>
      </c>
      <c r="AX242" s="15" t="s">
        <v>82</v>
      </c>
      <c r="AY242" s="224" t="s">
        <v>132</v>
      </c>
    </row>
    <row r="243" spans="1:65" s="2" customFormat="1" ht="24.2" customHeight="1">
      <c r="A243" s="36"/>
      <c r="B243" s="37"/>
      <c r="C243" s="175" t="s">
        <v>459</v>
      </c>
      <c r="D243" s="175" t="s">
        <v>134</v>
      </c>
      <c r="E243" s="176" t="s">
        <v>1225</v>
      </c>
      <c r="F243" s="177" t="s">
        <v>1226</v>
      </c>
      <c r="G243" s="178" t="s">
        <v>316</v>
      </c>
      <c r="H243" s="179">
        <v>2</v>
      </c>
      <c r="I243" s="180"/>
      <c r="J243" s="181">
        <f>ROUND(I243*H243,2)</f>
        <v>0</v>
      </c>
      <c r="K243" s="177" t="s">
        <v>19</v>
      </c>
      <c r="L243" s="41"/>
      <c r="M243" s="182" t="s">
        <v>19</v>
      </c>
      <c r="N243" s="183" t="s">
        <v>45</v>
      </c>
      <c r="O243" s="66"/>
      <c r="P243" s="184">
        <f>O243*H243</f>
        <v>0</v>
      </c>
      <c r="Q243" s="184">
        <v>2.0000000000000002E-5</v>
      </c>
      <c r="R243" s="184">
        <f>Q243*H243</f>
        <v>4.0000000000000003E-5</v>
      </c>
      <c r="S243" s="184">
        <v>0</v>
      </c>
      <c r="T243" s="185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86" t="s">
        <v>534</v>
      </c>
      <c r="AT243" s="186" t="s">
        <v>134</v>
      </c>
      <c r="AU243" s="186" t="s">
        <v>84</v>
      </c>
      <c r="AY243" s="19" t="s">
        <v>132</v>
      </c>
      <c r="BE243" s="187">
        <f>IF(N243="základní",J243,0)</f>
        <v>0</v>
      </c>
      <c r="BF243" s="187">
        <f>IF(N243="snížená",J243,0)</f>
        <v>0</v>
      </c>
      <c r="BG243" s="187">
        <f>IF(N243="zákl. přenesená",J243,0)</f>
        <v>0</v>
      </c>
      <c r="BH243" s="187">
        <f>IF(N243="sníž. přenesená",J243,0)</f>
        <v>0</v>
      </c>
      <c r="BI243" s="187">
        <f>IF(N243="nulová",J243,0)</f>
        <v>0</v>
      </c>
      <c r="BJ243" s="19" t="s">
        <v>82</v>
      </c>
      <c r="BK243" s="187">
        <f>ROUND(I243*H243,2)</f>
        <v>0</v>
      </c>
      <c r="BL243" s="19" t="s">
        <v>534</v>
      </c>
      <c r="BM243" s="186" t="s">
        <v>1227</v>
      </c>
    </row>
    <row r="244" spans="1:65" s="2" customFormat="1" ht="11.25">
      <c r="A244" s="36"/>
      <c r="B244" s="37"/>
      <c r="C244" s="38"/>
      <c r="D244" s="188" t="s">
        <v>141</v>
      </c>
      <c r="E244" s="38"/>
      <c r="F244" s="189" t="s">
        <v>1226</v>
      </c>
      <c r="G244" s="38"/>
      <c r="H244" s="38"/>
      <c r="I244" s="190"/>
      <c r="J244" s="38"/>
      <c r="K244" s="38"/>
      <c r="L244" s="41"/>
      <c r="M244" s="191"/>
      <c r="N244" s="192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141</v>
      </c>
      <c r="AU244" s="19" t="s">
        <v>84</v>
      </c>
    </row>
    <row r="245" spans="1:65" s="2" customFormat="1" ht="24.2" customHeight="1">
      <c r="A245" s="36"/>
      <c r="B245" s="37"/>
      <c r="C245" s="236" t="s">
        <v>468</v>
      </c>
      <c r="D245" s="236" t="s">
        <v>280</v>
      </c>
      <c r="E245" s="237" t="s">
        <v>1228</v>
      </c>
      <c r="F245" s="238" t="s">
        <v>1229</v>
      </c>
      <c r="G245" s="239" t="s">
        <v>176</v>
      </c>
      <c r="H245" s="240">
        <v>0.5</v>
      </c>
      <c r="I245" s="241"/>
      <c r="J245" s="242">
        <f>ROUND(I245*H245,2)</f>
        <v>0</v>
      </c>
      <c r="K245" s="238" t="s">
        <v>138</v>
      </c>
      <c r="L245" s="243"/>
      <c r="M245" s="244" t="s">
        <v>19</v>
      </c>
      <c r="N245" s="245" t="s">
        <v>45</v>
      </c>
      <c r="O245" s="66"/>
      <c r="P245" s="184">
        <f>O245*H245</f>
        <v>0</v>
      </c>
      <c r="Q245" s="184">
        <v>6.8999999999999997E-4</v>
      </c>
      <c r="R245" s="184">
        <f>Q245*H245</f>
        <v>3.4499999999999998E-4</v>
      </c>
      <c r="S245" s="184">
        <v>0</v>
      </c>
      <c r="T245" s="185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86" t="s">
        <v>1122</v>
      </c>
      <c r="AT245" s="186" t="s">
        <v>280</v>
      </c>
      <c r="AU245" s="186" t="s">
        <v>84</v>
      </c>
      <c r="AY245" s="19" t="s">
        <v>132</v>
      </c>
      <c r="BE245" s="187">
        <f>IF(N245="základní",J245,0)</f>
        <v>0</v>
      </c>
      <c r="BF245" s="187">
        <f>IF(N245="snížená",J245,0)</f>
        <v>0</v>
      </c>
      <c r="BG245" s="187">
        <f>IF(N245="zákl. přenesená",J245,0)</f>
        <v>0</v>
      </c>
      <c r="BH245" s="187">
        <f>IF(N245="sníž. přenesená",J245,0)</f>
        <v>0</v>
      </c>
      <c r="BI245" s="187">
        <f>IF(N245="nulová",J245,0)</f>
        <v>0</v>
      </c>
      <c r="BJ245" s="19" t="s">
        <v>82</v>
      </c>
      <c r="BK245" s="187">
        <f>ROUND(I245*H245,2)</f>
        <v>0</v>
      </c>
      <c r="BL245" s="19" t="s">
        <v>1122</v>
      </c>
      <c r="BM245" s="186" t="s">
        <v>1230</v>
      </c>
    </row>
    <row r="246" spans="1:65" s="2" customFormat="1" ht="19.5">
      <c r="A246" s="36"/>
      <c r="B246" s="37"/>
      <c r="C246" s="38"/>
      <c r="D246" s="188" t="s">
        <v>141</v>
      </c>
      <c r="E246" s="38"/>
      <c r="F246" s="189" t="s">
        <v>1229</v>
      </c>
      <c r="G246" s="38"/>
      <c r="H246" s="38"/>
      <c r="I246" s="190"/>
      <c r="J246" s="38"/>
      <c r="K246" s="38"/>
      <c r="L246" s="41"/>
      <c r="M246" s="246"/>
      <c r="N246" s="247"/>
      <c r="O246" s="248"/>
      <c r="P246" s="248"/>
      <c r="Q246" s="248"/>
      <c r="R246" s="248"/>
      <c r="S246" s="248"/>
      <c r="T246" s="249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9" t="s">
        <v>141</v>
      </c>
      <c r="AU246" s="19" t="s">
        <v>84</v>
      </c>
    </row>
    <row r="247" spans="1:65" s="2" customFormat="1" ht="6.95" customHeight="1">
      <c r="A247" s="36"/>
      <c r="B247" s="49"/>
      <c r="C247" s="50"/>
      <c r="D247" s="50"/>
      <c r="E247" s="50"/>
      <c r="F247" s="50"/>
      <c r="G247" s="50"/>
      <c r="H247" s="50"/>
      <c r="I247" s="50"/>
      <c r="J247" s="50"/>
      <c r="K247" s="50"/>
      <c r="L247" s="41"/>
      <c r="M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</row>
  </sheetData>
  <sheetProtection algorithmName="SHA-512" hashValue="h07SrOB8N9hj7yLOZwW/i+0ZfbHzeQOugi7Tsf/Ob1wVcPSL/Ikh0/iVSrTmJ7JYA1e6O58prrTF+8i5qBZHrA==" saltValue="r8xCkqBBubReZPOWQ3WNdc6v4/5RMnPxNQ3hd54fvUEpUSvGM/FdOPctvM9EpYrMJ0C97dMZ2RWIl/jIbj3Riw==" spinCount="100000" sheet="1" objects="1" scenarios="1" formatColumns="0" formatRows="0" autoFilter="0"/>
  <autoFilter ref="C87:K246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AT2" s="19" t="s">
        <v>96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100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1" t="str">
        <f>'Rekapitulace stavby'!K6</f>
        <v>SFDI - Opatření pro zvýšení bezpečnosti chodců v ul. Tuklatská, Ke Mlýnu, Tlustovousy, Tuklaty - ZMĚNA</v>
      </c>
      <c r="F7" s="372"/>
      <c r="G7" s="372"/>
      <c r="H7" s="372"/>
      <c r="L7" s="22"/>
    </row>
    <row r="8" spans="1:46" s="2" customFormat="1" ht="12" customHeight="1">
      <c r="A8" s="36"/>
      <c r="B8" s="41"/>
      <c r="C8" s="36"/>
      <c r="D8" s="107" t="s">
        <v>101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30" customHeight="1">
      <c r="A9" s="36"/>
      <c r="B9" s="41"/>
      <c r="C9" s="36"/>
      <c r="D9" s="36"/>
      <c r="E9" s="373" t="s">
        <v>1231</v>
      </c>
      <c r="F9" s="374"/>
      <c r="G9" s="374"/>
      <c r="H9" s="37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5. 9. 2019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5" t="str">
        <f>'Rekapitulace stavby'!E14</f>
        <v>Vyplň údaj</v>
      </c>
      <c r="F18" s="376"/>
      <c r="G18" s="376"/>
      <c r="H18" s="376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33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810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37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7" t="s">
        <v>19</v>
      </c>
      <c r="F27" s="377"/>
      <c r="G27" s="377"/>
      <c r="H27" s="37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ROUND(J82,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ROUND((SUM(BE82:BE91)),  2)</f>
        <v>0</v>
      </c>
      <c r="G33" s="36"/>
      <c r="H33" s="36"/>
      <c r="I33" s="120">
        <v>0.21</v>
      </c>
      <c r="J33" s="119">
        <f>ROUND(((SUM(BE82:BE91))*I33),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ROUND((SUM(BF82:BF91)),  2)</f>
        <v>0</v>
      </c>
      <c r="G34" s="36"/>
      <c r="H34" s="36"/>
      <c r="I34" s="120">
        <v>0.15</v>
      </c>
      <c r="J34" s="119">
        <f>ROUND(((SUM(BF82:BF91))*I34),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ROUND((SUM(BG82:BG91)),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ROUND((SUM(BH82:BH91)),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ROUND((SUM(BI82:BI91)),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103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78" t="str">
        <f>E7</f>
        <v>SFDI - Opatření pro zvýšení bezpečnosti chodců v ul. Tuklatská, Ke Mlýnu, Tlustovousy, Tuklaty - ZMĚNA</v>
      </c>
      <c r="F48" s="379"/>
      <c r="G48" s="379"/>
      <c r="H48" s="37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101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30" customHeight="1">
      <c r="A50" s="36"/>
      <c r="B50" s="37"/>
      <c r="C50" s="38"/>
      <c r="D50" s="38"/>
      <c r="E50" s="331" t="str">
        <f>E9</f>
        <v>TUKL011-05 - Vedlejší rozpočtové náklady - uznatelné náklady</v>
      </c>
      <c r="F50" s="380"/>
      <c r="G50" s="380"/>
      <c r="H50" s="38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Tuklaty</v>
      </c>
      <c r="G52" s="38"/>
      <c r="H52" s="38"/>
      <c r="I52" s="31" t="s">
        <v>23</v>
      </c>
      <c r="J52" s="61" t="str">
        <f>IF(J12="","",J12)</f>
        <v>5. 9. 2019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54.4" customHeight="1">
      <c r="A54" s="36"/>
      <c r="B54" s="37"/>
      <c r="C54" s="31" t="s">
        <v>25</v>
      </c>
      <c r="D54" s="38"/>
      <c r="E54" s="38"/>
      <c r="F54" s="29" t="str">
        <f>E15</f>
        <v>Obec Tuklaty, Na Rafandě 14, 250 82 Tuklaty</v>
      </c>
      <c r="G54" s="38"/>
      <c r="H54" s="38"/>
      <c r="I54" s="31" t="s">
        <v>32</v>
      </c>
      <c r="J54" s="34" t="str">
        <f>E21</f>
        <v>Milena Kubinová,projektová kancelář,Brandýs n. L.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>Podhola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104</v>
      </c>
      <c r="D57" s="133"/>
      <c r="E57" s="133"/>
      <c r="F57" s="133"/>
      <c r="G57" s="133"/>
      <c r="H57" s="133"/>
      <c r="I57" s="133"/>
      <c r="J57" s="134" t="s">
        <v>105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J82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106</v>
      </c>
    </row>
    <row r="60" spans="1:47" s="9" customFormat="1" ht="24.95" customHeight="1">
      <c r="B60" s="136"/>
      <c r="C60" s="137"/>
      <c r="D60" s="138" t="s">
        <v>1232</v>
      </c>
      <c r="E60" s="139"/>
      <c r="F60" s="139"/>
      <c r="G60" s="139"/>
      <c r="H60" s="139"/>
      <c r="I60" s="139"/>
      <c r="J60" s="140">
        <f>J83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1233</v>
      </c>
      <c r="E61" s="145"/>
      <c r="F61" s="145"/>
      <c r="G61" s="145"/>
      <c r="H61" s="145"/>
      <c r="I61" s="145"/>
      <c r="J61" s="146">
        <f>J84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1234</v>
      </c>
      <c r="E62" s="145"/>
      <c r="F62" s="145"/>
      <c r="G62" s="145"/>
      <c r="H62" s="145"/>
      <c r="I62" s="145"/>
      <c r="J62" s="146">
        <f>J87</f>
        <v>0</v>
      </c>
      <c r="K62" s="143"/>
      <c r="L62" s="147"/>
    </row>
    <row r="63" spans="1:47" s="2" customFormat="1" ht="21.75" customHeight="1">
      <c r="A63" s="36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10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47" s="2" customFormat="1" ht="6.95" customHeight="1">
      <c r="A64" s="36"/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8" spans="1:31" s="2" customFormat="1" ht="6.95" customHeight="1">
      <c r="A68" s="36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24.95" customHeight="1">
      <c r="A69" s="36"/>
      <c r="B69" s="37"/>
      <c r="C69" s="25" t="s">
        <v>117</v>
      </c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2" customHeight="1">
      <c r="A71" s="36"/>
      <c r="B71" s="37"/>
      <c r="C71" s="31" t="s">
        <v>16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6.25" customHeight="1">
      <c r="A72" s="36"/>
      <c r="B72" s="37"/>
      <c r="C72" s="38"/>
      <c r="D72" s="38"/>
      <c r="E72" s="378" t="str">
        <f>E7</f>
        <v>SFDI - Opatření pro zvýšení bezpečnosti chodců v ul. Tuklatská, Ke Mlýnu, Tlustovousy, Tuklaty - ZMĚNA</v>
      </c>
      <c r="F72" s="379"/>
      <c r="G72" s="379"/>
      <c r="H72" s="379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101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30" customHeight="1">
      <c r="A74" s="36"/>
      <c r="B74" s="37"/>
      <c r="C74" s="38"/>
      <c r="D74" s="38"/>
      <c r="E74" s="331" t="str">
        <f>E9</f>
        <v>TUKL011-05 - Vedlejší rozpočtové náklady - uznatelné náklady</v>
      </c>
      <c r="F74" s="380"/>
      <c r="G74" s="380"/>
      <c r="H74" s="380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21</v>
      </c>
      <c r="D76" s="38"/>
      <c r="E76" s="38"/>
      <c r="F76" s="29" t="str">
        <f>F12</f>
        <v>Tuklaty</v>
      </c>
      <c r="G76" s="38"/>
      <c r="H76" s="38"/>
      <c r="I76" s="31" t="s">
        <v>23</v>
      </c>
      <c r="J76" s="61" t="str">
        <f>IF(J12="","",J12)</f>
        <v>5. 9. 2019</v>
      </c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54.4" customHeight="1">
      <c r="A78" s="36"/>
      <c r="B78" s="37"/>
      <c r="C78" s="31" t="s">
        <v>25</v>
      </c>
      <c r="D78" s="38"/>
      <c r="E78" s="38"/>
      <c r="F78" s="29" t="str">
        <f>E15</f>
        <v>Obec Tuklaty, Na Rafandě 14, 250 82 Tuklaty</v>
      </c>
      <c r="G78" s="38"/>
      <c r="H78" s="38"/>
      <c r="I78" s="31" t="s">
        <v>32</v>
      </c>
      <c r="J78" s="34" t="str">
        <f>E21</f>
        <v>Milena Kubinová,projektová kancelář,Brandýs n. L.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2" customHeight="1">
      <c r="A79" s="36"/>
      <c r="B79" s="37"/>
      <c r="C79" s="31" t="s">
        <v>30</v>
      </c>
      <c r="D79" s="38"/>
      <c r="E79" s="38"/>
      <c r="F79" s="29" t="str">
        <f>IF(E18="","",E18)</f>
        <v>Vyplň údaj</v>
      </c>
      <c r="G79" s="38"/>
      <c r="H79" s="38"/>
      <c r="I79" s="31" t="s">
        <v>36</v>
      </c>
      <c r="J79" s="34" t="str">
        <f>E24</f>
        <v>Podhola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0.3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1" customFormat="1" ht="29.25" customHeight="1">
      <c r="A81" s="148"/>
      <c r="B81" s="149"/>
      <c r="C81" s="150" t="s">
        <v>118</v>
      </c>
      <c r="D81" s="151" t="s">
        <v>59</v>
      </c>
      <c r="E81" s="151" t="s">
        <v>55</v>
      </c>
      <c r="F81" s="151" t="s">
        <v>56</v>
      </c>
      <c r="G81" s="151" t="s">
        <v>119</v>
      </c>
      <c r="H81" s="151" t="s">
        <v>120</v>
      </c>
      <c r="I81" s="151" t="s">
        <v>121</v>
      </c>
      <c r="J81" s="151" t="s">
        <v>105</v>
      </c>
      <c r="K81" s="152" t="s">
        <v>122</v>
      </c>
      <c r="L81" s="153"/>
      <c r="M81" s="70" t="s">
        <v>19</v>
      </c>
      <c r="N81" s="71" t="s">
        <v>44</v>
      </c>
      <c r="O81" s="71" t="s">
        <v>123</v>
      </c>
      <c r="P81" s="71" t="s">
        <v>124</v>
      </c>
      <c r="Q81" s="71" t="s">
        <v>125</v>
      </c>
      <c r="R81" s="71" t="s">
        <v>126</v>
      </c>
      <c r="S81" s="71" t="s">
        <v>127</v>
      </c>
      <c r="T81" s="72" t="s">
        <v>128</v>
      </c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</row>
    <row r="82" spans="1:65" s="2" customFormat="1" ht="22.9" customHeight="1">
      <c r="A82" s="36"/>
      <c r="B82" s="37"/>
      <c r="C82" s="77" t="s">
        <v>129</v>
      </c>
      <c r="D82" s="38"/>
      <c r="E82" s="38"/>
      <c r="F82" s="38"/>
      <c r="G82" s="38"/>
      <c r="H82" s="38"/>
      <c r="I82" s="38"/>
      <c r="J82" s="154">
        <f>BK82</f>
        <v>0</v>
      </c>
      <c r="K82" s="38"/>
      <c r="L82" s="41"/>
      <c r="M82" s="73"/>
      <c r="N82" s="155"/>
      <c r="O82" s="74"/>
      <c r="P82" s="156">
        <f>P83</f>
        <v>0</v>
      </c>
      <c r="Q82" s="74"/>
      <c r="R82" s="156">
        <f>R83</f>
        <v>0</v>
      </c>
      <c r="S82" s="74"/>
      <c r="T82" s="157">
        <f>T83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T82" s="19" t="s">
        <v>73</v>
      </c>
      <c r="AU82" s="19" t="s">
        <v>106</v>
      </c>
      <c r="BK82" s="158">
        <f>BK83</f>
        <v>0</v>
      </c>
    </row>
    <row r="83" spans="1:65" s="12" customFormat="1" ht="25.9" customHeight="1">
      <c r="B83" s="159"/>
      <c r="C83" s="160"/>
      <c r="D83" s="161" t="s">
        <v>73</v>
      </c>
      <c r="E83" s="162" t="s">
        <v>1235</v>
      </c>
      <c r="F83" s="162" t="s">
        <v>1236</v>
      </c>
      <c r="G83" s="160"/>
      <c r="H83" s="160"/>
      <c r="I83" s="163"/>
      <c r="J83" s="164">
        <f>BK83</f>
        <v>0</v>
      </c>
      <c r="K83" s="160"/>
      <c r="L83" s="165"/>
      <c r="M83" s="166"/>
      <c r="N83" s="167"/>
      <c r="O83" s="167"/>
      <c r="P83" s="168">
        <f>P84+P87</f>
        <v>0</v>
      </c>
      <c r="Q83" s="167"/>
      <c r="R83" s="168">
        <f>R84+R87</f>
        <v>0</v>
      </c>
      <c r="S83" s="167"/>
      <c r="T83" s="169">
        <f>T84+T87</f>
        <v>0</v>
      </c>
      <c r="AR83" s="170" t="s">
        <v>165</v>
      </c>
      <c r="AT83" s="171" t="s">
        <v>73</v>
      </c>
      <c r="AU83" s="171" t="s">
        <v>74</v>
      </c>
      <c r="AY83" s="170" t="s">
        <v>132</v>
      </c>
      <c r="BK83" s="172">
        <f>BK84+BK87</f>
        <v>0</v>
      </c>
    </row>
    <row r="84" spans="1:65" s="12" customFormat="1" ht="22.9" customHeight="1">
      <c r="B84" s="159"/>
      <c r="C84" s="160"/>
      <c r="D84" s="161" t="s">
        <v>73</v>
      </c>
      <c r="E84" s="173" t="s">
        <v>1237</v>
      </c>
      <c r="F84" s="173" t="s">
        <v>1238</v>
      </c>
      <c r="G84" s="160"/>
      <c r="H84" s="160"/>
      <c r="I84" s="163"/>
      <c r="J84" s="174">
        <f>BK84</f>
        <v>0</v>
      </c>
      <c r="K84" s="160"/>
      <c r="L84" s="165"/>
      <c r="M84" s="166"/>
      <c r="N84" s="167"/>
      <c r="O84" s="167"/>
      <c r="P84" s="168">
        <f>SUM(P85:P86)</f>
        <v>0</v>
      </c>
      <c r="Q84" s="167"/>
      <c r="R84" s="168">
        <f>SUM(R85:R86)</f>
        <v>0</v>
      </c>
      <c r="S84" s="167"/>
      <c r="T84" s="169">
        <f>SUM(T85:T86)</f>
        <v>0</v>
      </c>
      <c r="AR84" s="170" t="s">
        <v>165</v>
      </c>
      <c r="AT84" s="171" t="s">
        <v>73</v>
      </c>
      <c r="AU84" s="171" t="s">
        <v>82</v>
      </c>
      <c r="AY84" s="170" t="s">
        <v>132</v>
      </c>
      <c r="BK84" s="172">
        <f>SUM(BK85:BK86)</f>
        <v>0</v>
      </c>
    </row>
    <row r="85" spans="1:65" s="2" customFormat="1" ht="16.5" customHeight="1">
      <c r="A85" s="36"/>
      <c r="B85" s="37"/>
      <c r="C85" s="175" t="s">
        <v>82</v>
      </c>
      <c r="D85" s="175" t="s">
        <v>134</v>
      </c>
      <c r="E85" s="176" t="s">
        <v>1239</v>
      </c>
      <c r="F85" s="177" t="s">
        <v>1240</v>
      </c>
      <c r="G85" s="178" t="s">
        <v>1241</v>
      </c>
      <c r="H85" s="179">
        <v>1</v>
      </c>
      <c r="I85" s="180"/>
      <c r="J85" s="181">
        <f>ROUND(I85*H85,2)</f>
        <v>0</v>
      </c>
      <c r="K85" s="177" t="s">
        <v>138</v>
      </c>
      <c r="L85" s="41"/>
      <c r="M85" s="182" t="s">
        <v>19</v>
      </c>
      <c r="N85" s="183" t="s">
        <v>45</v>
      </c>
      <c r="O85" s="66"/>
      <c r="P85" s="184">
        <f>O85*H85</f>
        <v>0</v>
      </c>
      <c r="Q85" s="184">
        <v>0</v>
      </c>
      <c r="R85" s="184">
        <f>Q85*H85</f>
        <v>0</v>
      </c>
      <c r="S85" s="184">
        <v>0</v>
      </c>
      <c r="T85" s="185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86" t="s">
        <v>1242</v>
      </c>
      <c r="AT85" s="186" t="s">
        <v>134</v>
      </c>
      <c r="AU85" s="186" t="s">
        <v>84</v>
      </c>
      <c r="AY85" s="19" t="s">
        <v>132</v>
      </c>
      <c r="BE85" s="187">
        <f>IF(N85="základní",J85,0)</f>
        <v>0</v>
      </c>
      <c r="BF85" s="187">
        <f>IF(N85="snížená",J85,0)</f>
        <v>0</v>
      </c>
      <c r="BG85" s="187">
        <f>IF(N85="zákl. přenesená",J85,0)</f>
        <v>0</v>
      </c>
      <c r="BH85" s="187">
        <f>IF(N85="sníž. přenesená",J85,0)</f>
        <v>0</v>
      </c>
      <c r="BI85" s="187">
        <f>IF(N85="nulová",J85,0)</f>
        <v>0</v>
      </c>
      <c r="BJ85" s="19" t="s">
        <v>82</v>
      </c>
      <c r="BK85" s="187">
        <f>ROUND(I85*H85,2)</f>
        <v>0</v>
      </c>
      <c r="BL85" s="19" t="s">
        <v>1242</v>
      </c>
      <c r="BM85" s="186" t="s">
        <v>1243</v>
      </c>
    </row>
    <row r="86" spans="1:65" s="2" customFormat="1" ht="11.25">
      <c r="A86" s="36"/>
      <c r="B86" s="37"/>
      <c r="C86" s="38"/>
      <c r="D86" s="188" t="s">
        <v>141</v>
      </c>
      <c r="E86" s="38"/>
      <c r="F86" s="189" t="s">
        <v>1240</v>
      </c>
      <c r="G86" s="38"/>
      <c r="H86" s="38"/>
      <c r="I86" s="190"/>
      <c r="J86" s="38"/>
      <c r="K86" s="38"/>
      <c r="L86" s="41"/>
      <c r="M86" s="191"/>
      <c r="N86" s="192"/>
      <c r="O86" s="66"/>
      <c r="P86" s="66"/>
      <c r="Q86" s="66"/>
      <c r="R86" s="66"/>
      <c r="S86" s="66"/>
      <c r="T86" s="67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141</v>
      </c>
      <c r="AU86" s="19" t="s">
        <v>84</v>
      </c>
    </row>
    <row r="87" spans="1:65" s="12" customFormat="1" ht="22.9" customHeight="1">
      <c r="B87" s="159"/>
      <c r="C87" s="160"/>
      <c r="D87" s="161" t="s">
        <v>73</v>
      </c>
      <c r="E87" s="173" t="s">
        <v>1244</v>
      </c>
      <c r="F87" s="173" t="s">
        <v>1245</v>
      </c>
      <c r="G87" s="160"/>
      <c r="H87" s="160"/>
      <c r="I87" s="163"/>
      <c r="J87" s="174">
        <f>BK87</f>
        <v>0</v>
      </c>
      <c r="K87" s="160"/>
      <c r="L87" s="165"/>
      <c r="M87" s="166"/>
      <c r="N87" s="167"/>
      <c r="O87" s="167"/>
      <c r="P87" s="168">
        <f>SUM(P88:P91)</f>
        <v>0</v>
      </c>
      <c r="Q87" s="167"/>
      <c r="R87" s="168">
        <f>SUM(R88:R91)</f>
        <v>0</v>
      </c>
      <c r="S87" s="167"/>
      <c r="T87" s="169">
        <f>SUM(T88:T91)</f>
        <v>0</v>
      </c>
      <c r="AR87" s="170" t="s">
        <v>165</v>
      </c>
      <c r="AT87" s="171" t="s">
        <v>73</v>
      </c>
      <c r="AU87" s="171" t="s">
        <v>82</v>
      </c>
      <c r="AY87" s="170" t="s">
        <v>132</v>
      </c>
      <c r="BK87" s="172">
        <f>SUM(BK88:BK91)</f>
        <v>0</v>
      </c>
    </row>
    <row r="88" spans="1:65" s="2" customFormat="1" ht="16.5" customHeight="1">
      <c r="A88" s="36"/>
      <c r="B88" s="37"/>
      <c r="C88" s="175" t="s">
        <v>84</v>
      </c>
      <c r="D88" s="175" t="s">
        <v>134</v>
      </c>
      <c r="E88" s="176" t="s">
        <v>1246</v>
      </c>
      <c r="F88" s="177" t="s">
        <v>1247</v>
      </c>
      <c r="G88" s="178" t="s">
        <v>1241</v>
      </c>
      <c r="H88" s="179">
        <v>1</v>
      </c>
      <c r="I88" s="180"/>
      <c r="J88" s="181">
        <f>ROUND(I88*H88,2)</f>
        <v>0</v>
      </c>
      <c r="K88" s="177" t="s">
        <v>19</v>
      </c>
      <c r="L88" s="41"/>
      <c r="M88" s="182" t="s">
        <v>19</v>
      </c>
      <c r="N88" s="183" t="s">
        <v>45</v>
      </c>
      <c r="O88" s="66"/>
      <c r="P88" s="184">
        <f>O88*H88</f>
        <v>0</v>
      </c>
      <c r="Q88" s="184">
        <v>0</v>
      </c>
      <c r="R88" s="184">
        <f>Q88*H88</f>
        <v>0</v>
      </c>
      <c r="S88" s="184">
        <v>0</v>
      </c>
      <c r="T88" s="185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86" t="s">
        <v>1242</v>
      </c>
      <c r="AT88" s="186" t="s">
        <v>134</v>
      </c>
      <c r="AU88" s="186" t="s">
        <v>84</v>
      </c>
      <c r="AY88" s="19" t="s">
        <v>132</v>
      </c>
      <c r="BE88" s="187">
        <f>IF(N88="základní",J88,0)</f>
        <v>0</v>
      </c>
      <c r="BF88" s="187">
        <f>IF(N88="snížená",J88,0)</f>
        <v>0</v>
      </c>
      <c r="BG88" s="187">
        <f>IF(N88="zákl. přenesená",J88,0)</f>
        <v>0</v>
      </c>
      <c r="BH88" s="187">
        <f>IF(N88="sníž. přenesená",J88,0)</f>
        <v>0</v>
      </c>
      <c r="BI88" s="187">
        <f>IF(N88="nulová",J88,0)</f>
        <v>0</v>
      </c>
      <c r="BJ88" s="19" t="s">
        <v>82</v>
      </c>
      <c r="BK88" s="187">
        <f>ROUND(I88*H88,2)</f>
        <v>0</v>
      </c>
      <c r="BL88" s="19" t="s">
        <v>1242</v>
      </c>
      <c r="BM88" s="186" t="s">
        <v>1248</v>
      </c>
    </row>
    <row r="89" spans="1:65" s="2" customFormat="1" ht="11.25">
      <c r="A89" s="36"/>
      <c r="B89" s="37"/>
      <c r="C89" s="38"/>
      <c r="D89" s="188" t="s">
        <v>141</v>
      </c>
      <c r="E89" s="38"/>
      <c r="F89" s="189" t="s">
        <v>1247</v>
      </c>
      <c r="G89" s="38"/>
      <c r="H89" s="38"/>
      <c r="I89" s="190"/>
      <c r="J89" s="38"/>
      <c r="K89" s="38"/>
      <c r="L89" s="41"/>
      <c r="M89" s="191"/>
      <c r="N89" s="192"/>
      <c r="O89" s="66"/>
      <c r="P89" s="66"/>
      <c r="Q89" s="66"/>
      <c r="R89" s="66"/>
      <c r="S89" s="66"/>
      <c r="T89" s="67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9" t="s">
        <v>141</v>
      </c>
      <c r="AU89" s="19" t="s">
        <v>84</v>
      </c>
    </row>
    <row r="90" spans="1:65" s="2" customFormat="1" ht="16.5" customHeight="1">
      <c r="A90" s="36"/>
      <c r="B90" s="37"/>
      <c r="C90" s="175" t="s">
        <v>153</v>
      </c>
      <c r="D90" s="175" t="s">
        <v>134</v>
      </c>
      <c r="E90" s="176" t="s">
        <v>1249</v>
      </c>
      <c r="F90" s="177" t="s">
        <v>1250</v>
      </c>
      <c r="G90" s="178" t="s">
        <v>1241</v>
      </c>
      <c r="H90" s="179">
        <v>1</v>
      </c>
      <c r="I90" s="180"/>
      <c r="J90" s="181">
        <f>ROUND(I90*H90,2)</f>
        <v>0</v>
      </c>
      <c r="K90" s="177" t="s">
        <v>19</v>
      </c>
      <c r="L90" s="41"/>
      <c r="M90" s="182" t="s">
        <v>19</v>
      </c>
      <c r="N90" s="183" t="s">
        <v>45</v>
      </c>
      <c r="O90" s="66"/>
      <c r="P90" s="184">
        <f>O90*H90</f>
        <v>0</v>
      </c>
      <c r="Q90" s="184">
        <v>0</v>
      </c>
      <c r="R90" s="184">
        <f>Q90*H90</f>
        <v>0</v>
      </c>
      <c r="S90" s="184">
        <v>0</v>
      </c>
      <c r="T90" s="185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86" t="s">
        <v>1242</v>
      </c>
      <c r="AT90" s="186" t="s">
        <v>134</v>
      </c>
      <c r="AU90" s="186" t="s">
        <v>84</v>
      </c>
      <c r="AY90" s="19" t="s">
        <v>132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19" t="s">
        <v>82</v>
      </c>
      <c r="BK90" s="187">
        <f>ROUND(I90*H90,2)</f>
        <v>0</v>
      </c>
      <c r="BL90" s="19" t="s">
        <v>1242</v>
      </c>
      <c r="BM90" s="186" t="s">
        <v>1251</v>
      </c>
    </row>
    <row r="91" spans="1:65" s="2" customFormat="1" ht="11.25">
      <c r="A91" s="36"/>
      <c r="B91" s="37"/>
      <c r="C91" s="38"/>
      <c r="D91" s="188" t="s">
        <v>141</v>
      </c>
      <c r="E91" s="38"/>
      <c r="F91" s="189" t="s">
        <v>1250</v>
      </c>
      <c r="G91" s="38"/>
      <c r="H91" s="38"/>
      <c r="I91" s="190"/>
      <c r="J91" s="38"/>
      <c r="K91" s="38"/>
      <c r="L91" s="41"/>
      <c r="M91" s="246"/>
      <c r="N91" s="247"/>
      <c r="O91" s="248"/>
      <c r="P91" s="248"/>
      <c r="Q91" s="248"/>
      <c r="R91" s="248"/>
      <c r="S91" s="248"/>
      <c r="T91" s="249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141</v>
      </c>
      <c r="AU91" s="19" t="s">
        <v>84</v>
      </c>
    </row>
    <row r="92" spans="1:65" s="2" customFormat="1" ht="6.95" customHeight="1">
      <c r="A92" s="36"/>
      <c r="B92" s="49"/>
      <c r="C92" s="50"/>
      <c r="D92" s="50"/>
      <c r="E92" s="50"/>
      <c r="F92" s="50"/>
      <c r="G92" s="50"/>
      <c r="H92" s="50"/>
      <c r="I92" s="50"/>
      <c r="J92" s="50"/>
      <c r="K92" s="50"/>
      <c r="L92" s="41"/>
      <c r="M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</sheetData>
  <sheetProtection algorithmName="SHA-512" hashValue="2V2Fd1IMf607FAMPp+6r2HsfZ4y502Vzvyti2WkH3e2pNis2aCQVdIG+pb/0eRiWKUziFyCH99/IcaUIOui6VQ==" saltValue="sBRY3R8vTdrxvCjwHIFy9aMiRcyGlxUju1aM955S41IFHRBSsCGsH3Eiv5Pt1VWrImWkcMoaW/uoaTovBoDidQ==" spinCount="100000" sheet="1" objects="1" scenarios="1" formatColumns="0" formatRows="0" autoFilter="0"/>
  <autoFilter ref="C81:K91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AT2" s="19" t="s">
        <v>99</v>
      </c>
    </row>
    <row r="3" spans="1:46" s="1" customFormat="1" ht="6.95" customHeight="1"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22"/>
      <c r="AT3" s="19" t="s">
        <v>84</v>
      </c>
    </row>
    <row r="4" spans="1:46" s="1" customFormat="1" ht="24.95" customHeight="1">
      <c r="B4" s="22"/>
      <c r="D4" s="105" t="s">
        <v>100</v>
      </c>
      <c r="L4" s="22"/>
      <c r="M4" s="106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07" t="s">
        <v>16</v>
      </c>
      <c r="L6" s="22"/>
    </row>
    <row r="7" spans="1:46" s="1" customFormat="1" ht="26.25" customHeight="1">
      <c r="B7" s="22"/>
      <c r="E7" s="371" t="str">
        <f>'Rekapitulace stavby'!K6</f>
        <v>SFDI - Opatření pro zvýšení bezpečnosti chodců v ul. Tuklatská, Ke Mlýnu, Tlustovousy, Tuklaty - ZMĚNA</v>
      </c>
      <c r="F7" s="372"/>
      <c r="G7" s="372"/>
      <c r="H7" s="372"/>
      <c r="L7" s="22"/>
    </row>
    <row r="8" spans="1:46" s="2" customFormat="1" ht="12" customHeight="1">
      <c r="A8" s="36"/>
      <c r="B8" s="41"/>
      <c r="C8" s="36"/>
      <c r="D8" s="107" t="s">
        <v>101</v>
      </c>
      <c r="E8" s="36"/>
      <c r="F8" s="36"/>
      <c r="G8" s="36"/>
      <c r="H8" s="36"/>
      <c r="I8" s="36"/>
      <c r="J8" s="36"/>
      <c r="K8" s="36"/>
      <c r="L8" s="108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30" customHeight="1">
      <c r="A9" s="36"/>
      <c r="B9" s="41"/>
      <c r="C9" s="36"/>
      <c r="D9" s="36"/>
      <c r="E9" s="373" t="s">
        <v>1252</v>
      </c>
      <c r="F9" s="374"/>
      <c r="G9" s="374"/>
      <c r="H9" s="374"/>
      <c r="I9" s="36"/>
      <c r="J9" s="36"/>
      <c r="K9" s="36"/>
      <c r="L9" s="108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1.25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8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7" t="s">
        <v>18</v>
      </c>
      <c r="E11" s="36"/>
      <c r="F11" s="109" t="s">
        <v>19</v>
      </c>
      <c r="G11" s="36"/>
      <c r="H11" s="36"/>
      <c r="I11" s="107" t="s">
        <v>20</v>
      </c>
      <c r="J11" s="109" t="s">
        <v>19</v>
      </c>
      <c r="K11" s="36"/>
      <c r="L11" s="108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7" t="s">
        <v>21</v>
      </c>
      <c r="E12" s="36"/>
      <c r="F12" s="109" t="s">
        <v>22</v>
      </c>
      <c r="G12" s="36"/>
      <c r="H12" s="36"/>
      <c r="I12" s="107" t="s">
        <v>23</v>
      </c>
      <c r="J12" s="110" t="str">
        <f>'Rekapitulace stavby'!AN8</f>
        <v>5. 9. 2019</v>
      </c>
      <c r="K12" s="36"/>
      <c r="L12" s="108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8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7" t="s">
        <v>25</v>
      </c>
      <c r="E14" s="36"/>
      <c r="F14" s="36"/>
      <c r="G14" s="36"/>
      <c r="H14" s="36"/>
      <c r="I14" s="107" t="s">
        <v>26</v>
      </c>
      <c r="J14" s="109" t="s">
        <v>27</v>
      </c>
      <c r="K14" s="36"/>
      <c r="L14" s="108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9" t="s">
        <v>28</v>
      </c>
      <c r="F15" s="36"/>
      <c r="G15" s="36"/>
      <c r="H15" s="36"/>
      <c r="I15" s="107" t="s">
        <v>29</v>
      </c>
      <c r="J15" s="109" t="s">
        <v>19</v>
      </c>
      <c r="K15" s="36"/>
      <c r="L15" s="108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8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7" t="s">
        <v>30</v>
      </c>
      <c r="E17" s="36"/>
      <c r="F17" s="36"/>
      <c r="G17" s="36"/>
      <c r="H17" s="36"/>
      <c r="I17" s="107" t="s">
        <v>26</v>
      </c>
      <c r="J17" s="32" t="str">
        <f>'Rekapitulace stavby'!AN13</f>
        <v>Vyplň údaj</v>
      </c>
      <c r="K17" s="36"/>
      <c r="L17" s="108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75" t="str">
        <f>'Rekapitulace stavby'!E14</f>
        <v>Vyplň údaj</v>
      </c>
      <c r="F18" s="376"/>
      <c r="G18" s="376"/>
      <c r="H18" s="376"/>
      <c r="I18" s="107" t="s">
        <v>29</v>
      </c>
      <c r="J18" s="32" t="str">
        <f>'Rekapitulace stavby'!AN14</f>
        <v>Vyplň údaj</v>
      </c>
      <c r="K18" s="36"/>
      <c r="L18" s="108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8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7" t="s">
        <v>32</v>
      </c>
      <c r="E20" s="36"/>
      <c r="F20" s="36"/>
      <c r="G20" s="36"/>
      <c r="H20" s="36"/>
      <c r="I20" s="107" t="s">
        <v>26</v>
      </c>
      <c r="J20" s="109" t="s">
        <v>33</v>
      </c>
      <c r="K20" s="36"/>
      <c r="L20" s="108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9" t="s">
        <v>810</v>
      </c>
      <c r="F21" s="36"/>
      <c r="G21" s="36"/>
      <c r="H21" s="36"/>
      <c r="I21" s="107" t="s">
        <v>29</v>
      </c>
      <c r="J21" s="109" t="s">
        <v>19</v>
      </c>
      <c r="K21" s="36"/>
      <c r="L21" s="108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7" t="s">
        <v>36</v>
      </c>
      <c r="E23" s="36"/>
      <c r="F23" s="36"/>
      <c r="G23" s="36"/>
      <c r="H23" s="36"/>
      <c r="I23" s="107" t="s">
        <v>26</v>
      </c>
      <c r="J23" s="109" t="s">
        <v>19</v>
      </c>
      <c r="K23" s="36"/>
      <c r="L23" s="108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9" t="s">
        <v>37</v>
      </c>
      <c r="F24" s="36"/>
      <c r="G24" s="36"/>
      <c r="H24" s="36"/>
      <c r="I24" s="107" t="s">
        <v>29</v>
      </c>
      <c r="J24" s="109" t="s">
        <v>19</v>
      </c>
      <c r="K24" s="36"/>
      <c r="L24" s="108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7" t="s">
        <v>38</v>
      </c>
      <c r="E26" s="36"/>
      <c r="F26" s="36"/>
      <c r="G26" s="36"/>
      <c r="H26" s="36"/>
      <c r="I26" s="36"/>
      <c r="J26" s="36"/>
      <c r="K26" s="36"/>
      <c r="L26" s="10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1"/>
      <c r="B27" s="112"/>
      <c r="C27" s="111"/>
      <c r="D27" s="111"/>
      <c r="E27" s="377" t="s">
        <v>19</v>
      </c>
      <c r="F27" s="377"/>
      <c r="G27" s="377"/>
      <c r="H27" s="377"/>
      <c r="I27" s="111"/>
      <c r="J27" s="111"/>
      <c r="K27" s="111"/>
      <c r="L27" s="113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4"/>
      <c r="E29" s="114"/>
      <c r="F29" s="114"/>
      <c r="G29" s="114"/>
      <c r="H29" s="114"/>
      <c r="I29" s="114"/>
      <c r="J29" s="114"/>
      <c r="K29" s="114"/>
      <c r="L29" s="108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5" t="s">
        <v>40</v>
      </c>
      <c r="E30" s="36"/>
      <c r="F30" s="36"/>
      <c r="G30" s="36"/>
      <c r="H30" s="36"/>
      <c r="I30" s="36"/>
      <c r="J30" s="116">
        <f>ROUND(J82, 2)</f>
        <v>0</v>
      </c>
      <c r="K30" s="36"/>
      <c r="L30" s="108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4"/>
      <c r="E31" s="114"/>
      <c r="F31" s="114"/>
      <c r="G31" s="114"/>
      <c r="H31" s="114"/>
      <c r="I31" s="114"/>
      <c r="J31" s="114"/>
      <c r="K31" s="114"/>
      <c r="L31" s="108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7" t="s">
        <v>42</v>
      </c>
      <c r="G32" s="36"/>
      <c r="H32" s="36"/>
      <c r="I32" s="117" t="s">
        <v>41</v>
      </c>
      <c r="J32" s="117" t="s">
        <v>43</v>
      </c>
      <c r="K32" s="36"/>
      <c r="L32" s="108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8" t="s">
        <v>44</v>
      </c>
      <c r="E33" s="107" t="s">
        <v>45</v>
      </c>
      <c r="F33" s="119">
        <f>ROUND((SUM(BE82:BE95)),  2)</f>
        <v>0</v>
      </c>
      <c r="G33" s="36"/>
      <c r="H33" s="36"/>
      <c r="I33" s="120">
        <v>0.21</v>
      </c>
      <c r="J33" s="119">
        <f>ROUND(((SUM(BE82:BE95))*I33),  2)</f>
        <v>0</v>
      </c>
      <c r="K33" s="36"/>
      <c r="L33" s="108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7" t="s">
        <v>46</v>
      </c>
      <c r="F34" s="119">
        <f>ROUND((SUM(BF82:BF95)),  2)</f>
        <v>0</v>
      </c>
      <c r="G34" s="36"/>
      <c r="H34" s="36"/>
      <c r="I34" s="120">
        <v>0.15</v>
      </c>
      <c r="J34" s="119">
        <f>ROUND(((SUM(BF82:BF95))*I34),  2)</f>
        <v>0</v>
      </c>
      <c r="K34" s="36"/>
      <c r="L34" s="108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7" t="s">
        <v>47</v>
      </c>
      <c r="F35" s="119">
        <f>ROUND((SUM(BG82:BG95)),  2)</f>
        <v>0</v>
      </c>
      <c r="G35" s="36"/>
      <c r="H35" s="36"/>
      <c r="I35" s="120">
        <v>0.21</v>
      </c>
      <c r="J35" s="119">
        <f>0</f>
        <v>0</v>
      </c>
      <c r="K35" s="36"/>
      <c r="L35" s="108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7" t="s">
        <v>48</v>
      </c>
      <c r="F36" s="119">
        <f>ROUND((SUM(BH82:BH95)),  2)</f>
        <v>0</v>
      </c>
      <c r="G36" s="36"/>
      <c r="H36" s="36"/>
      <c r="I36" s="120">
        <v>0.15</v>
      </c>
      <c r="J36" s="119">
        <f>0</f>
        <v>0</v>
      </c>
      <c r="K36" s="36"/>
      <c r="L36" s="108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7" t="s">
        <v>49</v>
      </c>
      <c r="F37" s="119">
        <f>ROUND((SUM(BI82:BI95)),  2)</f>
        <v>0</v>
      </c>
      <c r="G37" s="36"/>
      <c r="H37" s="36"/>
      <c r="I37" s="120">
        <v>0</v>
      </c>
      <c r="J37" s="119">
        <f>0</f>
        <v>0</v>
      </c>
      <c r="K37" s="36"/>
      <c r="L37" s="108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8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1"/>
      <c r="D39" s="122" t="s">
        <v>50</v>
      </c>
      <c r="E39" s="123"/>
      <c r="F39" s="123"/>
      <c r="G39" s="124" t="s">
        <v>51</v>
      </c>
      <c r="H39" s="125" t="s">
        <v>52</v>
      </c>
      <c r="I39" s="123"/>
      <c r="J39" s="126">
        <f>SUM(J30:J37)</f>
        <v>0</v>
      </c>
      <c r="K39" s="127"/>
      <c r="L39" s="108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08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08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103</v>
      </c>
      <c r="D45" s="38"/>
      <c r="E45" s="38"/>
      <c r="F45" s="38"/>
      <c r="G45" s="38"/>
      <c r="H45" s="38"/>
      <c r="I45" s="38"/>
      <c r="J45" s="38"/>
      <c r="K45" s="38"/>
      <c r="L45" s="108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8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08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26.25" customHeight="1">
      <c r="A48" s="36"/>
      <c r="B48" s="37"/>
      <c r="C48" s="38"/>
      <c r="D48" s="38"/>
      <c r="E48" s="378" t="str">
        <f>E7</f>
        <v>SFDI - Opatření pro zvýšení bezpečnosti chodců v ul. Tuklatská, Ke Mlýnu, Tlustovousy, Tuklaty - ZMĚNA</v>
      </c>
      <c r="F48" s="379"/>
      <c r="G48" s="379"/>
      <c r="H48" s="379"/>
      <c r="I48" s="38"/>
      <c r="J48" s="38"/>
      <c r="K48" s="38"/>
      <c r="L48" s="108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101</v>
      </c>
      <c r="D49" s="38"/>
      <c r="E49" s="38"/>
      <c r="F49" s="38"/>
      <c r="G49" s="38"/>
      <c r="H49" s="38"/>
      <c r="I49" s="38"/>
      <c r="J49" s="38"/>
      <c r="K49" s="38"/>
      <c r="L49" s="108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30" customHeight="1">
      <c r="A50" s="36"/>
      <c r="B50" s="37"/>
      <c r="C50" s="38"/>
      <c r="D50" s="38"/>
      <c r="E50" s="331" t="str">
        <f>E9</f>
        <v>TUKL011-06 - Vedlejší rozpočtové náklady - neuznatelné náklady</v>
      </c>
      <c r="F50" s="380"/>
      <c r="G50" s="380"/>
      <c r="H50" s="380"/>
      <c r="I50" s="38"/>
      <c r="J50" s="38"/>
      <c r="K50" s="38"/>
      <c r="L50" s="108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8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Tuklaty</v>
      </c>
      <c r="G52" s="38"/>
      <c r="H52" s="38"/>
      <c r="I52" s="31" t="s">
        <v>23</v>
      </c>
      <c r="J52" s="61" t="str">
        <f>IF(J12="","",J12)</f>
        <v>5. 9. 2019</v>
      </c>
      <c r="K52" s="38"/>
      <c r="L52" s="108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8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54.4" customHeight="1">
      <c r="A54" s="36"/>
      <c r="B54" s="37"/>
      <c r="C54" s="31" t="s">
        <v>25</v>
      </c>
      <c r="D54" s="38"/>
      <c r="E54" s="38"/>
      <c r="F54" s="29" t="str">
        <f>E15</f>
        <v>Obec Tuklaty, Na Rafandě 14, 250 82 Tuklaty</v>
      </c>
      <c r="G54" s="38"/>
      <c r="H54" s="38"/>
      <c r="I54" s="31" t="s">
        <v>32</v>
      </c>
      <c r="J54" s="34" t="str">
        <f>E21</f>
        <v>Milena Kubinová,projektová kancelář,Brandýs n. L.</v>
      </c>
      <c r="K54" s="38"/>
      <c r="L54" s="108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30</v>
      </c>
      <c r="D55" s="38"/>
      <c r="E55" s="38"/>
      <c r="F55" s="29" t="str">
        <f>IF(E18="","",E18)</f>
        <v>Vyplň údaj</v>
      </c>
      <c r="G55" s="38"/>
      <c r="H55" s="38"/>
      <c r="I55" s="31" t="s">
        <v>36</v>
      </c>
      <c r="J55" s="34" t="str">
        <f>E24</f>
        <v>Podhola</v>
      </c>
      <c r="K55" s="38"/>
      <c r="L55" s="108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8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2" t="s">
        <v>104</v>
      </c>
      <c r="D57" s="133"/>
      <c r="E57" s="133"/>
      <c r="F57" s="133"/>
      <c r="G57" s="133"/>
      <c r="H57" s="133"/>
      <c r="I57" s="133"/>
      <c r="J57" s="134" t="s">
        <v>105</v>
      </c>
      <c r="K57" s="133"/>
      <c r="L57" s="108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8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5" t="s">
        <v>72</v>
      </c>
      <c r="D59" s="38"/>
      <c r="E59" s="38"/>
      <c r="F59" s="38"/>
      <c r="G59" s="38"/>
      <c r="H59" s="38"/>
      <c r="I59" s="38"/>
      <c r="J59" s="79">
        <f>J82</f>
        <v>0</v>
      </c>
      <c r="K59" s="38"/>
      <c r="L59" s="108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106</v>
      </c>
    </row>
    <row r="60" spans="1:47" s="9" customFormat="1" ht="24.95" customHeight="1">
      <c r="B60" s="136"/>
      <c r="C60" s="137"/>
      <c r="D60" s="138" t="s">
        <v>1232</v>
      </c>
      <c r="E60" s="139"/>
      <c r="F60" s="139"/>
      <c r="G60" s="139"/>
      <c r="H60" s="139"/>
      <c r="I60" s="139"/>
      <c r="J60" s="140">
        <f>J83</f>
        <v>0</v>
      </c>
      <c r="K60" s="137"/>
      <c r="L60" s="141"/>
    </row>
    <row r="61" spans="1:47" s="10" customFormat="1" ht="19.899999999999999" customHeight="1">
      <c r="B61" s="142"/>
      <c r="C61" s="143"/>
      <c r="D61" s="144" t="s">
        <v>1233</v>
      </c>
      <c r="E61" s="145"/>
      <c r="F61" s="145"/>
      <c r="G61" s="145"/>
      <c r="H61" s="145"/>
      <c r="I61" s="145"/>
      <c r="J61" s="146">
        <f>J84</f>
        <v>0</v>
      </c>
      <c r="K61" s="143"/>
      <c r="L61" s="147"/>
    </row>
    <row r="62" spans="1:47" s="10" customFormat="1" ht="19.899999999999999" customHeight="1">
      <c r="B62" s="142"/>
      <c r="C62" s="143"/>
      <c r="D62" s="144" t="s">
        <v>1234</v>
      </c>
      <c r="E62" s="145"/>
      <c r="F62" s="145"/>
      <c r="G62" s="145"/>
      <c r="H62" s="145"/>
      <c r="I62" s="145"/>
      <c r="J62" s="146">
        <f>J93</f>
        <v>0</v>
      </c>
      <c r="K62" s="143"/>
      <c r="L62" s="147"/>
    </row>
    <row r="63" spans="1:47" s="2" customFormat="1" ht="21.75" customHeight="1">
      <c r="A63" s="36"/>
      <c r="B63" s="37"/>
      <c r="C63" s="38"/>
      <c r="D63" s="38"/>
      <c r="E63" s="38"/>
      <c r="F63" s="38"/>
      <c r="G63" s="38"/>
      <c r="H63" s="38"/>
      <c r="I63" s="38"/>
      <c r="J63" s="38"/>
      <c r="K63" s="38"/>
      <c r="L63" s="108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47" s="2" customFormat="1" ht="6.95" customHeight="1">
      <c r="A64" s="36"/>
      <c r="B64" s="49"/>
      <c r="C64" s="50"/>
      <c r="D64" s="50"/>
      <c r="E64" s="50"/>
      <c r="F64" s="50"/>
      <c r="G64" s="50"/>
      <c r="H64" s="50"/>
      <c r="I64" s="50"/>
      <c r="J64" s="50"/>
      <c r="K64" s="50"/>
      <c r="L64" s="108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8" spans="1:31" s="2" customFormat="1" ht="6.95" customHeight="1">
      <c r="A68" s="36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108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24.95" customHeight="1">
      <c r="A69" s="36"/>
      <c r="B69" s="37"/>
      <c r="C69" s="25" t="s">
        <v>117</v>
      </c>
      <c r="D69" s="38"/>
      <c r="E69" s="38"/>
      <c r="F69" s="38"/>
      <c r="G69" s="38"/>
      <c r="H69" s="38"/>
      <c r="I69" s="38"/>
      <c r="J69" s="38"/>
      <c r="K69" s="38"/>
      <c r="L69" s="108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08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2" customHeight="1">
      <c r="A71" s="36"/>
      <c r="B71" s="37"/>
      <c r="C71" s="31" t="s">
        <v>16</v>
      </c>
      <c r="D71" s="38"/>
      <c r="E71" s="38"/>
      <c r="F71" s="38"/>
      <c r="G71" s="38"/>
      <c r="H71" s="38"/>
      <c r="I71" s="38"/>
      <c r="J71" s="38"/>
      <c r="K71" s="38"/>
      <c r="L71" s="108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6.25" customHeight="1">
      <c r="A72" s="36"/>
      <c r="B72" s="37"/>
      <c r="C72" s="38"/>
      <c r="D72" s="38"/>
      <c r="E72" s="378" t="str">
        <f>E7</f>
        <v>SFDI - Opatření pro zvýšení bezpečnosti chodců v ul. Tuklatská, Ke Mlýnu, Tlustovousy, Tuklaty - ZMĚNA</v>
      </c>
      <c r="F72" s="379"/>
      <c r="G72" s="379"/>
      <c r="H72" s="379"/>
      <c r="I72" s="38"/>
      <c r="J72" s="38"/>
      <c r="K72" s="38"/>
      <c r="L72" s="108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101</v>
      </c>
      <c r="D73" s="38"/>
      <c r="E73" s="38"/>
      <c r="F73" s="38"/>
      <c r="G73" s="38"/>
      <c r="H73" s="38"/>
      <c r="I73" s="38"/>
      <c r="J73" s="38"/>
      <c r="K73" s="38"/>
      <c r="L73" s="108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30" customHeight="1">
      <c r="A74" s="36"/>
      <c r="B74" s="37"/>
      <c r="C74" s="38"/>
      <c r="D74" s="38"/>
      <c r="E74" s="331" t="str">
        <f>E9</f>
        <v>TUKL011-06 - Vedlejší rozpočtové náklady - neuznatelné náklady</v>
      </c>
      <c r="F74" s="380"/>
      <c r="G74" s="380"/>
      <c r="H74" s="380"/>
      <c r="I74" s="38"/>
      <c r="J74" s="38"/>
      <c r="K74" s="38"/>
      <c r="L74" s="108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08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21</v>
      </c>
      <c r="D76" s="38"/>
      <c r="E76" s="38"/>
      <c r="F76" s="29" t="str">
        <f>F12</f>
        <v>Tuklaty</v>
      </c>
      <c r="G76" s="38"/>
      <c r="H76" s="38"/>
      <c r="I76" s="31" t="s">
        <v>23</v>
      </c>
      <c r="J76" s="61" t="str">
        <f>IF(J12="","",J12)</f>
        <v>5. 9. 2019</v>
      </c>
      <c r="K76" s="38"/>
      <c r="L76" s="108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108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54.4" customHeight="1">
      <c r="A78" s="36"/>
      <c r="B78" s="37"/>
      <c r="C78" s="31" t="s">
        <v>25</v>
      </c>
      <c r="D78" s="38"/>
      <c r="E78" s="38"/>
      <c r="F78" s="29" t="str">
        <f>E15</f>
        <v>Obec Tuklaty, Na Rafandě 14, 250 82 Tuklaty</v>
      </c>
      <c r="G78" s="38"/>
      <c r="H78" s="38"/>
      <c r="I78" s="31" t="s">
        <v>32</v>
      </c>
      <c r="J78" s="34" t="str">
        <f>E21</f>
        <v>Milena Kubinová,projektová kancelář,Brandýs n. L.</v>
      </c>
      <c r="K78" s="38"/>
      <c r="L78" s="108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5.2" customHeight="1">
      <c r="A79" s="36"/>
      <c r="B79" s="37"/>
      <c r="C79" s="31" t="s">
        <v>30</v>
      </c>
      <c r="D79" s="38"/>
      <c r="E79" s="38"/>
      <c r="F79" s="29" t="str">
        <f>IF(E18="","",E18)</f>
        <v>Vyplň údaj</v>
      </c>
      <c r="G79" s="38"/>
      <c r="H79" s="38"/>
      <c r="I79" s="31" t="s">
        <v>36</v>
      </c>
      <c r="J79" s="34" t="str">
        <f>E24</f>
        <v>Podhola</v>
      </c>
      <c r="K79" s="38"/>
      <c r="L79" s="108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0.3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08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11" customFormat="1" ht="29.25" customHeight="1">
      <c r="A81" s="148"/>
      <c r="B81" s="149"/>
      <c r="C81" s="150" t="s">
        <v>118</v>
      </c>
      <c r="D81" s="151" t="s">
        <v>59</v>
      </c>
      <c r="E81" s="151" t="s">
        <v>55</v>
      </c>
      <c r="F81" s="151" t="s">
        <v>56</v>
      </c>
      <c r="G81" s="151" t="s">
        <v>119</v>
      </c>
      <c r="H81" s="151" t="s">
        <v>120</v>
      </c>
      <c r="I81" s="151" t="s">
        <v>121</v>
      </c>
      <c r="J81" s="151" t="s">
        <v>105</v>
      </c>
      <c r="K81" s="152" t="s">
        <v>122</v>
      </c>
      <c r="L81" s="153"/>
      <c r="M81" s="70" t="s">
        <v>19</v>
      </c>
      <c r="N81" s="71" t="s">
        <v>44</v>
      </c>
      <c r="O81" s="71" t="s">
        <v>123</v>
      </c>
      <c r="P81" s="71" t="s">
        <v>124</v>
      </c>
      <c r="Q81" s="71" t="s">
        <v>125</v>
      </c>
      <c r="R81" s="71" t="s">
        <v>126</v>
      </c>
      <c r="S81" s="71" t="s">
        <v>127</v>
      </c>
      <c r="T81" s="72" t="s">
        <v>128</v>
      </c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</row>
    <row r="82" spans="1:65" s="2" customFormat="1" ht="22.9" customHeight="1">
      <c r="A82" s="36"/>
      <c r="B82" s="37"/>
      <c r="C82" s="77" t="s">
        <v>129</v>
      </c>
      <c r="D82" s="38"/>
      <c r="E82" s="38"/>
      <c r="F82" s="38"/>
      <c r="G82" s="38"/>
      <c r="H82" s="38"/>
      <c r="I82" s="38"/>
      <c r="J82" s="154">
        <f>BK82</f>
        <v>0</v>
      </c>
      <c r="K82" s="38"/>
      <c r="L82" s="41"/>
      <c r="M82" s="73"/>
      <c r="N82" s="155"/>
      <c r="O82" s="74"/>
      <c r="P82" s="156">
        <f>P83</f>
        <v>0</v>
      </c>
      <c r="Q82" s="74"/>
      <c r="R82" s="156">
        <f>R83</f>
        <v>0</v>
      </c>
      <c r="S82" s="74"/>
      <c r="T82" s="157">
        <f>T83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T82" s="19" t="s">
        <v>73</v>
      </c>
      <c r="AU82" s="19" t="s">
        <v>106</v>
      </c>
      <c r="BK82" s="158">
        <f>BK83</f>
        <v>0</v>
      </c>
    </row>
    <row r="83" spans="1:65" s="12" customFormat="1" ht="25.9" customHeight="1">
      <c r="B83" s="159"/>
      <c r="C83" s="160"/>
      <c r="D83" s="161" t="s">
        <v>73</v>
      </c>
      <c r="E83" s="162" t="s">
        <v>1235</v>
      </c>
      <c r="F83" s="162" t="s">
        <v>1236</v>
      </c>
      <c r="G83" s="160"/>
      <c r="H83" s="160"/>
      <c r="I83" s="163"/>
      <c r="J83" s="164">
        <f>BK83</f>
        <v>0</v>
      </c>
      <c r="K83" s="160"/>
      <c r="L83" s="165"/>
      <c r="M83" s="166"/>
      <c r="N83" s="167"/>
      <c r="O83" s="167"/>
      <c r="P83" s="168">
        <f>P84+P93</f>
        <v>0</v>
      </c>
      <c r="Q83" s="167"/>
      <c r="R83" s="168">
        <f>R84+R93</f>
        <v>0</v>
      </c>
      <c r="S83" s="167"/>
      <c r="T83" s="169">
        <f>T84+T93</f>
        <v>0</v>
      </c>
      <c r="AR83" s="170" t="s">
        <v>165</v>
      </c>
      <c r="AT83" s="171" t="s">
        <v>73</v>
      </c>
      <c r="AU83" s="171" t="s">
        <v>74</v>
      </c>
      <c r="AY83" s="170" t="s">
        <v>132</v>
      </c>
      <c r="BK83" s="172">
        <f>BK84+BK93</f>
        <v>0</v>
      </c>
    </row>
    <row r="84" spans="1:65" s="12" customFormat="1" ht="22.9" customHeight="1">
      <c r="B84" s="159"/>
      <c r="C84" s="160"/>
      <c r="D84" s="161" t="s">
        <v>73</v>
      </c>
      <c r="E84" s="173" t="s">
        <v>1237</v>
      </c>
      <c r="F84" s="173" t="s">
        <v>1238</v>
      </c>
      <c r="G84" s="160"/>
      <c r="H84" s="160"/>
      <c r="I84" s="163"/>
      <c r="J84" s="174">
        <f>BK84</f>
        <v>0</v>
      </c>
      <c r="K84" s="160"/>
      <c r="L84" s="165"/>
      <c r="M84" s="166"/>
      <c r="N84" s="167"/>
      <c r="O84" s="167"/>
      <c r="P84" s="168">
        <f>SUM(P85:P92)</f>
        <v>0</v>
      </c>
      <c r="Q84" s="167"/>
      <c r="R84" s="168">
        <f>SUM(R85:R92)</f>
        <v>0</v>
      </c>
      <c r="S84" s="167"/>
      <c r="T84" s="169">
        <f>SUM(T85:T92)</f>
        <v>0</v>
      </c>
      <c r="AR84" s="170" t="s">
        <v>165</v>
      </c>
      <c r="AT84" s="171" t="s">
        <v>73</v>
      </c>
      <c r="AU84" s="171" t="s">
        <v>82</v>
      </c>
      <c r="AY84" s="170" t="s">
        <v>132</v>
      </c>
      <c r="BK84" s="172">
        <f>SUM(BK85:BK92)</f>
        <v>0</v>
      </c>
    </row>
    <row r="85" spans="1:65" s="2" customFormat="1" ht="21.75" customHeight="1">
      <c r="A85" s="36"/>
      <c r="B85" s="37"/>
      <c r="C85" s="175" t="s">
        <v>82</v>
      </c>
      <c r="D85" s="175" t="s">
        <v>134</v>
      </c>
      <c r="E85" s="176" t="s">
        <v>1253</v>
      </c>
      <c r="F85" s="177" t="s">
        <v>1254</v>
      </c>
      <c r="G85" s="178" t="s">
        <v>1241</v>
      </c>
      <c r="H85" s="179">
        <v>1</v>
      </c>
      <c r="I85" s="180"/>
      <c r="J85" s="181">
        <f>ROUND(I85*H85,2)</f>
        <v>0</v>
      </c>
      <c r="K85" s="177" t="s">
        <v>19</v>
      </c>
      <c r="L85" s="41"/>
      <c r="M85" s="182" t="s">
        <v>19</v>
      </c>
      <c r="N85" s="183" t="s">
        <v>45</v>
      </c>
      <c r="O85" s="66"/>
      <c r="P85" s="184">
        <f>O85*H85</f>
        <v>0</v>
      </c>
      <c r="Q85" s="184">
        <v>0</v>
      </c>
      <c r="R85" s="184">
        <f>Q85*H85</f>
        <v>0</v>
      </c>
      <c r="S85" s="184">
        <v>0</v>
      </c>
      <c r="T85" s="185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86" t="s">
        <v>1242</v>
      </c>
      <c r="AT85" s="186" t="s">
        <v>134</v>
      </c>
      <c r="AU85" s="186" t="s">
        <v>84</v>
      </c>
      <c r="AY85" s="19" t="s">
        <v>132</v>
      </c>
      <c r="BE85" s="187">
        <f>IF(N85="základní",J85,0)</f>
        <v>0</v>
      </c>
      <c r="BF85" s="187">
        <f>IF(N85="snížená",J85,0)</f>
        <v>0</v>
      </c>
      <c r="BG85" s="187">
        <f>IF(N85="zákl. přenesená",J85,0)</f>
        <v>0</v>
      </c>
      <c r="BH85" s="187">
        <f>IF(N85="sníž. přenesená",J85,0)</f>
        <v>0</v>
      </c>
      <c r="BI85" s="187">
        <f>IF(N85="nulová",J85,0)</f>
        <v>0</v>
      </c>
      <c r="BJ85" s="19" t="s">
        <v>82</v>
      </c>
      <c r="BK85" s="187">
        <f>ROUND(I85*H85,2)</f>
        <v>0</v>
      </c>
      <c r="BL85" s="19" t="s">
        <v>1242</v>
      </c>
      <c r="BM85" s="186" t="s">
        <v>1255</v>
      </c>
    </row>
    <row r="86" spans="1:65" s="2" customFormat="1" ht="11.25">
      <c r="A86" s="36"/>
      <c r="B86" s="37"/>
      <c r="C86" s="38"/>
      <c r="D86" s="188" t="s">
        <v>141</v>
      </c>
      <c r="E86" s="38"/>
      <c r="F86" s="189" t="s">
        <v>1254</v>
      </c>
      <c r="G86" s="38"/>
      <c r="H86" s="38"/>
      <c r="I86" s="190"/>
      <c r="J86" s="38"/>
      <c r="K86" s="38"/>
      <c r="L86" s="41"/>
      <c r="M86" s="191"/>
      <c r="N86" s="192"/>
      <c r="O86" s="66"/>
      <c r="P86" s="66"/>
      <c r="Q86" s="66"/>
      <c r="R86" s="66"/>
      <c r="S86" s="66"/>
      <c r="T86" s="67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141</v>
      </c>
      <c r="AU86" s="19" t="s">
        <v>84</v>
      </c>
    </row>
    <row r="87" spans="1:65" s="2" customFormat="1" ht="16.5" customHeight="1">
      <c r="A87" s="36"/>
      <c r="B87" s="37"/>
      <c r="C87" s="175" t="s">
        <v>84</v>
      </c>
      <c r="D87" s="175" t="s">
        <v>134</v>
      </c>
      <c r="E87" s="176" t="s">
        <v>1256</v>
      </c>
      <c r="F87" s="177" t="s">
        <v>1257</v>
      </c>
      <c r="G87" s="178" t="s">
        <v>1241</v>
      </c>
      <c r="H87" s="179">
        <v>1</v>
      </c>
      <c r="I87" s="180"/>
      <c r="J87" s="181">
        <f>ROUND(I87*H87,2)</f>
        <v>0</v>
      </c>
      <c r="K87" s="177" t="s">
        <v>138</v>
      </c>
      <c r="L87" s="41"/>
      <c r="M87" s="182" t="s">
        <v>19</v>
      </c>
      <c r="N87" s="183" t="s">
        <v>45</v>
      </c>
      <c r="O87" s="66"/>
      <c r="P87" s="184">
        <f>O87*H87</f>
        <v>0</v>
      </c>
      <c r="Q87" s="184">
        <v>0</v>
      </c>
      <c r="R87" s="184">
        <f>Q87*H87</f>
        <v>0</v>
      </c>
      <c r="S87" s="184">
        <v>0</v>
      </c>
      <c r="T87" s="185">
        <f>S87*H87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86" t="s">
        <v>1242</v>
      </c>
      <c r="AT87" s="186" t="s">
        <v>134</v>
      </c>
      <c r="AU87" s="186" t="s">
        <v>84</v>
      </c>
      <c r="AY87" s="19" t="s">
        <v>132</v>
      </c>
      <c r="BE87" s="187">
        <f>IF(N87="základní",J87,0)</f>
        <v>0</v>
      </c>
      <c r="BF87" s="187">
        <f>IF(N87="snížená",J87,0)</f>
        <v>0</v>
      </c>
      <c r="BG87" s="187">
        <f>IF(N87="zákl. přenesená",J87,0)</f>
        <v>0</v>
      </c>
      <c r="BH87" s="187">
        <f>IF(N87="sníž. přenesená",J87,0)</f>
        <v>0</v>
      </c>
      <c r="BI87" s="187">
        <f>IF(N87="nulová",J87,0)</f>
        <v>0</v>
      </c>
      <c r="BJ87" s="19" t="s">
        <v>82</v>
      </c>
      <c r="BK87" s="187">
        <f>ROUND(I87*H87,2)</f>
        <v>0</v>
      </c>
      <c r="BL87" s="19" t="s">
        <v>1242</v>
      </c>
      <c r="BM87" s="186" t="s">
        <v>1258</v>
      </c>
    </row>
    <row r="88" spans="1:65" s="2" customFormat="1" ht="11.25">
      <c r="A88" s="36"/>
      <c r="B88" s="37"/>
      <c r="C88" s="38"/>
      <c r="D88" s="188" t="s">
        <v>141</v>
      </c>
      <c r="E88" s="38"/>
      <c r="F88" s="189" t="s">
        <v>1257</v>
      </c>
      <c r="G88" s="38"/>
      <c r="H88" s="38"/>
      <c r="I88" s="190"/>
      <c r="J88" s="38"/>
      <c r="K88" s="38"/>
      <c r="L88" s="41"/>
      <c r="M88" s="191"/>
      <c r="N88" s="192"/>
      <c r="O88" s="66"/>
      <c r="P88" s="66"/>
      <c r="Q88" s="66"/>
      <c r="R88" s="66"/>
      <c r="S88" s="66"/>
      <c r="T88" s="67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141</v>
      </c>
      <c r="AU88" s="19" t="s">
        <v>84</v>
      </c>
    </row>
    <row r="89" spans="1:65" s="2" customFormat="1" ht="16.5" customHeight="1">
      <c r="A89" s="36"/>
      <c r="B89" s="37"/>
      <c r="C89" s="175" t="s">
        <v>153</v>
      </c>
      <c r="D89" s="175" t="s">
        <v>134</v>
      </c>
      <c r="E89" s="176" t="s">
        <v>1259</v>
      </c>
      <c r="F89" s="177" t="s">
        <v>1260</v>
      </c>
      <c r="G89" s="178" t="s">
        <v>1241</v>
      </c>
      <c r="H89" s="179">
        <v>1</v>
      </c>
      <c r="I89" s="180"/>
      <c r="J89" s="181">
        <f>ROUND(I89*H89,2)</f>
        <v>0</v>
      </c>
      <c r="K89" s="177" t="s">
        <v>138</v>
      </c>
      <c r="L89" s="41"/>
      <c r="M89" s="182" t="s">
        <v>19</v>
      </c>
      <c r="N89" s="183" t="s">
        <v>45</v>
      </c>
      <c r="O89" s="66"/>
      <c r="P89" s="184">
        <f>O89*H89</f>
        <v>0</v>
      </c>
      <c r="Q89" s="184">
        <v>0</v>
      </c>
      <c r="R89" s="184">
        <f>Q89*H89</f>
        <v>0</v>
      </c>
      <c r="S89" s="184">
        <v>0</v>
      </c>
      <c r="T89" s="185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86" t="s">
        <v>1242</v>
      </c>
      <c r="AT89" s="186" t="s">
        <v>134</v>
      </c>
      <c r="AU89" s="186" t="s">
        <v>84</v>
      </c>
      <c r="AY89" s="19" t="s">
        <v>132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19" t="s">
        <v>82</v>
      </c>
      <c r="BK89" s="187">
        <f>ROUND(I89*H89,2)</f>
        <v>0</v>
      </c>
      <c r="BL89" s="19" t="s">
        <v>1242</v>
      </c>
      <c r="BM89" s="186" t="s">
        <v>1261</v>
      </c>
    </row>
    <row r="90" spans="1:65" s="2" customFormat="1" ht="11.25">
      <c r="A90" s="36"/>
      <c r="B90" s="37"/>
      <c r="C90" s="38"/>
      <c r="D90" s="188" t="s">
        <v>141</v>
      </c>
      <c r="E90" s="38"/>
      <c r="F90" s="189" t="s">
        <v>1260</v>
      </c>
      <c r="G90" s="38"/>
      <c r="H90" s="38"/>
      <c r="I90" s="190"/>
      <c r="J90" s="38"/>
      <c r="K90" s="38"/>
      <c r="L90" s="41"/>
      <c r="M90" s="191"/>
      <c r="N90" s="192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9" t="s">
        <v>141</v>
      </c>
      <c r="AU90" s="19" t="s">
        <v>84</v>
      </c>
    </row>
    <row r="91" spans="1:65" s="2" customFormat="1" ht="16.5" customHeight="1">
      <c r="A91" s="36"/>
      <c r="B91" s="37"/>
      <c r="C91" s="175" t="s">
        <v>139</v>
      </c>
      <c r="D91" s="175" t="s">
        <v>134</v>
      </c>
      <c r="E91" s="176" t="s">
        <v>1262</v>
      </c>
      <c r="F91" s="177" t="s">
        <v>1263</v>
      </c>
      <c r="G91" s="178" t="s">
        <v>1241</v>
      </c>
      <c r="H91" s="179">
        <v>1</v>
      </c>
      <c r="I91" s="180"/>
      <c r="J91" s="181">
        <f>ROUND(I91*H91,2)</f>
        <v>0</v>
      </c>
      <c r="K91" s="177" t="s">
        <v>138</v>
      </c>
      <c r="L91" s="41"/>
      <c r="M91" s="182" t="s">
        <v>19</v>
      </c>
      <c r="N91" s="183" t="s">
        <v>45</v>
      </c>
      <c r="O91" s="66"/>
      <c r="P91" s="184">
        <f>O91*H91</f>
        <v>0</v>
      </c>
      <c r="Q91" s="184">
        <v>0</v>
      </c>
      <c r="R91" s="184">
        <f>Q91*H91</f>
        <v>0</v>
      </c>
      <c r="S91" s="184">
        <v>0</v>
      </c>
      <c r="T91" s="185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86" t="s">
        <v>1242</v>
      </c>
      <c r="AT91" s="186" t="s">
        <v>134</v>
      </c>
      <c r="AU91" s="186" t="s">
        <v>84</v>
      </c>
      <c r="AY91" s="19" t="s">
        <v>132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19" t="s">
        <v>82</v>
      </c>
      <c r="BK91" s="187">
        <f>ROUND(I91*H91,2)</f>
        <v>0</v>
      </c>
      <c r="BL91" s="19" t="s">
        <v>1242</v>
      </c>
      <c r="BM91" s="186" t="s">
        <v>1264</v>
      </c>
    </row>
    <row r="92" spans="1:65" s="2" customFormat="1" ht="11.25">
      <c r="A92" s="36"/>
      <c r="B92" s="37"/>
      <c r="C92" s="38"/>
      <c r="D92" s="188" t="s">
        <v>141</v>
      </c>
      <c r="E92" s="38"/>
      <c r="F92" s="189" t="s">
        <v>1263</v>
      </c>
      <c r="G92" s="38"/>
      <c r="H92" s="38"/>
      <c r="I92" s="190"/>
      <c r="J92" s="38"/>
      <c r="K92" s="38"/>
      <c r="L92" s="41"/>
      <c r="M92" s="191"/>
      <c r="N92" s="192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141</v>
      </c>
      <c r="AU92" s="19" t="s">
        <v>84</v>
      </c>
    </row>
    <row r="93" spans="1:65" s="12" customFormat="1" ht="22.9" customHeight="1">
      <c r="B93" s="159"/>
      <c r="C93" s="160"/>
      <c r="D93" s="161" t="s">
        <v>73</v>
      </c>
      <c r="E93" s="173" t="s">
        <v>1244</v>
      </c>
      <c r="F93" s="173" t="s">
        <v>1245</v>
      </c>
      <c r="G93" s="160"/>
      <c r="H93" s="160"/>
      <c r="I93" s="163"/>
      <c r="J93" s="174">
        <f>BK93</f>
        <v>0</v>
      </c>
      <c r="K93" s="160"/>
      <c r="L93" s="165"/>
      <c r="M93" s="166"/>
      <c r="N93" s="167"/>
      <c r="O93" s="167"/>
      <c r="P93" s="168">
        <f>SUM(P94:P95)</f>
        <v>0</v>
      </c>
      <c r="Q93" s="167"/>
      <c r="R93" s="168">
        <f>SUM(R94:R95)</f>
        <v>0</v>
      </c>
      <c r="S93" s="167"/>
      <c r="T93" s="169">
        <f>SUM(T94:T95)</f>
        <v>0</v>
      </c>
      <c r="AR93" s="170" t="s">
        <v>165</v>
      </c>
      <c r="AT93" s="171" t="s">
        <v>73</v>
      </c>
      <c r="AU93" s="171" t="s">
        <v>82</v>
      </c>
      <c r="AY93" s="170" t="s">
        <v>132</v>
      </c>
      <c r="BK93" s="172">
        <f>SUM(BK94:BK95)</f>
        <v>0</v>
      </c>
    </row>
    <row r="94" spans="1:65" s="2" customFormat="1" ht="16.5" customHeight="1">
      <c r="A94" s="36"/>
      <c r="B94" s="37"/>
      <c r="C94" s="175" t="s">
        <v>165</v>
      </c>
      <c r="D94" s="175" t="s">
        <v>134</v>
      </c>
      <c r="E94" s="176" t="s">
        <v>1265</v>
      </c>
      <c r="F94" s="177" t="s">
        <v>1266</v>
      </c>
      <c r="G94" s="178" t="s">
        <v>1241</v>
      </c>
      <c r="H94" s="179">
        <v>1</v>
      </c>
      <c r="I94" s="180"/>
      <c r="J94" s="181">
        <f>ROUND(I94*H94,2)</f>
        <v>0</v>
      </c>
      <c r="K94" s="177" t="s">
        <v>138</v>
      </c>
      <c r="L94" s="41"/>
      <c r="M94" s="182" t="s">
        <v>19</v>
      </c>
      <c r="N94" s="183" t="s">
        <v>45</v>
      </c>
      <c r="O94" s="66"/>
      <c r="P94" s="184">
        <f>O94*H94</f>
        <v>0</v>
      </c>
      <c r="Q94" s="184">
        <v>0</v>
      </c>
      <c r="R94" s="184">
        <f>Q94*H94</f>
        <v>0</v>
      </c>
      <c r="S94" s="184">
        <v>0</v>
      </c>
      <c r="T94" s="185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86" t="s">
        <v>1242</v>
      </c>
      <c r="AT94" s="186" t="s">
        <v>134</v>
      </c>
      <c r="AU94" s="186" t="s">
        <v>84</v>
      </c>
      <c r="AY94" s="19" t="s">
        <v>132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19" t="s">
        <v>82</v>
      </c>
      <c r="BK94" s="187">
        <f>ROUND(I94*H94,2)</f>
        <v>0</v>
      </c>
      <c r="BL94" s="19" t="s">
        <v>1242</v>
      </c>
      <c r="BM94" s="186" t="s">
        <v>1267</v>
      </c>
    </row>
    <row r="95" spans="1:65" s="2" customFormat="1" ht="11.25">
      <c r="A95" s="36"/>
      <c r="B95" s="37"/>
      <c r="C95" s="38"/>
      <c r="D95" s="188" t="s">
        <v>141</v>
      </c>
      <c r="E95" s="38"/>
      <c r="F95" s="189" t="s">
        <v>1266</v>
      </c>
      <c r="G95" s="38"/>
      <c r="H95" s="38"/>
      <c r="I95" s="190"/>
      <c r="J95" s="38"/>
      <c r="K95" s="38"/>
      <c r="L95" s="41"/>
      <c r="M95" s="246"/>
      <c r="N95" s="247"/>
      <c r="O95" s="248"/>
      <c r="P95" s="248"/>
      <c r="Q95" s="248"/>
      <c r="R95" s="248"/>
      <c r="S95" s="248"/>
      <c r="T95" s="249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141</v>
      </c>
      <c r="AU95" s="19" t="s">
        <v>84</v>
      </c>
    </row>
    <row r="96" spans="1:65" s="2" customFormat="1" ht="6.95" customHeight="1">
      <c r="A96" s="36"/>
      <c r="B96" s="49"/>
      <c r="C96" s="50"/>
      <c r="D96" s="50"/>
      <c r="E96" s="50"/>
      <c r="F96" s="50"/>
      <c r="G96" s="50"/>
      <c r="H96" s="50"/>
      <c r="I96" s="50"/>
      <c r="J96" s="50"/>
      <c r="K96" s="50"/>
      <c r="L96" s="41"/>
      <c r="M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</sheetData>
  <sheetProtection algorithmName="SHA-512" hashValue="9WvFRyMQZuBrO551vd8n2s0RE07OC2Xybi/vILLUrBJ0nlF7MKXpve66Twv8aePm1m1bRWcatvHJP8mC4JqjGA==" saltValue="Ffu8tTxtMLdRbA7IuITP21DArlRiiFDXLwwsFLp9hNTxkrF310qphb8vDFQP+aSA+0h2g7WV3WVsXMzzToN+Tw==" spinCount="100000" sheet="1" objects="1" scenarios="1" formatColumns="0" formatRows="0" autoFilter="0"/>
  <autoFilter ref="C81:K95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8"/>
  <sheetViews>
    <sheetView showGridLines="0" zoomScale="110" zoomScaleNormal="110" workbookViewId="0"/>
  </sheetViews>
  <sheetFormatPr defaultRowHeight="15"/>
  <cols>
    <col min="1" max="1" width="8.33203125" style="250" customWidth="1"/>
    <col min="2" max="2" width="1.6640625" style="250" customWidth="1"/>
    <col min="3" max="4" width="5" style="250" customWidth="1"/>
    <col min="5" max="5" width="11.6640625" style="250" customWidth="1"/>
    <col min="6" max="6" width="9.1640625" style="250" customWidth="1"/>
    <col min="7" max="7" width="5" style="250" customWidth="1"/>
    <col min="8" max="8" width="77.83203125" style="250" customWidth="1"/>
    <col min="9" max="10" width="20" style="250" customWidth="1"/>
    <col min="11" max="11" width="1.6640625" style="250" customWidth="1"/>
  </cols>
  <sheetData>
    <row r="1" spans="2:11" s="1" customFormat="1" ht="37.5" customHeight="1"/>
    <row r="2" spans="2:11" s="1" customFormat="1" ht="7.5" customHeight="1">
      <c r="B2" s="251"/>
      <c r="C2" s="252"/>
      <c r="D2" s="252"/>
      <c r="E2" s="252"/>
      <c r="F2" s="252"/>
      <c r="G2" s="252"/>
      <c r="H2" s="252"/>
      <c r="I2" s="252"/>
      <c r="J2" s="252"/>
      <c r="K2" s="253"/>
    </row>
    <row r="3" spans="2:11" s="17" customFormat="1" ht="45" customHeight="1">
      <c r="B3" s="254"/>
      <c r="C3" s="382" t="s">
        <v>1268</v>
      </c>
      <c r="D3" s="382"/>
      <c r="E3" s="382"/>
      <c r="F3" s="382"/>
      <c r="G3" s="382"/>
      <c r="H3" s="382"/>
      <c r="I3" s="382"/>
      <c r="J3" s="382"/>
      <c r="K3" s="255"/>
    </row>
    <row r="4" spans="2:11" s="1" customFormat="1" ht="25.5" customHeight="1">
      <c r="B4" s="256"/>
      <c r="C4" s="387" t="s">
        <v>1269</v>
      </c>
      <c r="D4" s="387"/>
      <c r="E4" s="387"/>
      <c r="F4" s="387"/>
      <c r="G4" s="387"/>
      <c r="H4" s="387"/>
      <c r="I4" s="387"/>
      <c r="J4" s="387"/>
      <c r="K4" s="257"/>
    </row>
    <row r="5" spans="2:11" s="1" customFormat="1" ht="5.25" customHeight="1">
      <c r="B5" s="256"/>
      <c r="C5" s="258"/>
      <c r="D5" s="258"/>
      <c r="E5" s="258"/>
      <c r="F5" s="258"/>
      <c r="G5" s="258"/>
      <c r="H5" s="258"/>
      <c r="I5" s="258"/>
      <c r="J5" s="258"/>
      <c r="K5" s="257"/>
    </row>
    <row r="6" spans="2:11" s="1" customFormat="1" ht="15" customHeight="1">
      <c r="B6" s="256"/>
      <c r="C6" s="386" t="s">
        <v>1270</v>
      </c>
      <c r="D6" s="386"/>
      <c r="E6" s="386"/>
      <c r="F6" s="386"/>
      <c r="G6" s="386"/>
      <c r="H6" s="386"/>
      <c r="I6" s="386"/>
      <c r="J6" s="386"/>
      <c r="K6" s="257"/>
    </row>
    <row r="7" spans="2:11" s="1" customFormat="1" ht="15" customHeight="1">
      <c r="B7" s="260"/>
      <c r="C7" s="386" t="s">
        <v>1271</v>
      </c>
      <c r="D7" s="386"/>
      <c r="E7" s="386"/>
      <c r="F7" s="386"/>
      <c r="G7" s="386"/>
      <c r="H7" s="386"/>
      <c r="I7" s="386"/>
      <c r="J7" s="386"/>
      <c r="K7" s="257"/>
    </row>
    <row r="8" spans="2:11" s="1" customFormat="1" ht="12.75" customHeight="1">
      <c r="B8" s="260"/>
      <c r="C8" s="259"/>
      <c r="D8" s="259"/>
      <c r="E8" s="259"/>
      <c r="F8" s="259"/>
      <c r="G8" s="259"/>
      <c r="H8" s="259"/>
      <c r="I8" s="259"/>
      <c r="J8" s="259"/>
      <c r="K8" s="257"/>
    </row>
    <row r="9" spans="2:11" s="1" customFormat="1" ht="15" customHeight="1">
      <c r="B9" s="260"/>
      <c r="C9" s="386" t="s">
        <v>1272</v>
      </c>
      <c r="D9" s="386"/>
      <c r="E9" s="386"/>
      <c r="F9" s="386"/>
      <c r="G9" s="386"/>
      <c r="H9" s="386"/>
      <c r="I9" s="386"/>
      <c r="J9" s="386"/>
      <c r="K9" s="257"/>
    </row>
    <row r="10" spans="2:11" s="1" customFormat="1" ht="15" customHeight="1">
      <c r="B10" s="260"/>
      <c r="C10" s="259"/>
      <c r="D10" s="386" t="s">
        <v>1273</v>
      </c>
      <c r="E10" s="386"/>
      <c r="F10" s="386"/>
      <c r="G10" s="386"/>
      <c r="H10" s="386"/>
      <c r="I10" s="386"/>
      <c r="J10" s="386"/>
      <c r="K10" s="257"/>
    </row>
    <row r="11" spans="2:11" s="1" customFormat="1" ht="15" customHeight="1">
      <c r="B11" s="260"/>
      <c r="C11" s="261"/>
      <c r="D11" s="386" t="s">
        <v>1274</v>
      </c>
      <c r="E11" s="386"/>
      <c r="F11" s="386"/>
      <c r="G11" s="386"/>
      <c r="H11" s="386"/>
      <c r="I11" s="386"/>
      <c r="J11" s="386"/>
      <c r="K11" s="257"/>
    </row>
    <row r="12" spans="2:11" s="1" customFormat="1" ht="15" customHeight="1">
      <c r="B12" s="260"/>
      <c r="C12" s="261"/>
      <c r="D12" s="259"/>
      <c r="E12" s="259"/>
      <c r="F12" s="259"/>
      <c r="G12" s="259"/>
      <c r="H12" s="259"/>
      <c r="I12" s="259"/>
      <c r="J12" s="259"/>
      <c r="K12" s="257"/>
    </row>
    <row r="13" spans="2:11" s="1" customFormat="1" ht="15" customHeight="1">
      <c r="B13" s="260"/>
      <c r="C13" s="261"/>
      <c r="D13" s="262" t="s">
        <v>1275</v>
      </c>
      <c r="E13" s="259"/>
      <c r="F13" s="259"/>
      <c r="G13" s="259"/>
      <c r="H13" s="259"/>
      <c r="I13" s="259"/>
      <c r="J13" s="259"/>
      <c r="K13" s="257"/>
    </row>
    <row r="14" spans="2:11" s="1" customFormat="1" ht="12.75" customHeight="1">
      <c r="B14" s="260"/>
      <c r="C14" s="261"/>
      <c r="D14" s="261"/>
      <c r="E14" s="261"/>
      <c r="F14" s="261"/>
      <c r="G14" s="261"/>
      <c r="H14" s="261"/>
      <c r="I14" s="261"/>
      <c r="J14" s="261"/>
      <c r="K14" s="257"/>
    </row>
    <row r="15" spans="2:11" s="1" customFormat="1" ht="15" customHeight="1">
      <c r="B15" s="260"/>
      <c r="C15" s="261"/>
      <c r="D15" s="386" t="s">
        <v>1276</v>
      </c>
      <c r="E15" s="386"/>
      <c r="F15" s="386"/>
      <c r="G15" s="386"/>
      <c r="H15" s="386"/>
      <c r="I15" s="386"/>
      <c r="J15" s="386"/>
      <c r="K15" s="257"/>
    </row>
    <row r="16" spans="2:11" s="1" customFormat="1" ht="15" customHeight="1">
      <c r="B16" s="260"/>
      <c r="C16" s="261"/>
      <c r="D16" s="386" t="s">
        <v>1277</v>
      </c>
      <c r="E16" s="386"/>
      <c r="F16" s="386"/>
      <c r="G16" s="386"/>
      <c r="H16" s="386"/>
      <c r="I16" s="386"/>
      <c r="J16" s="386"/>
      <c r="K16" s="257"/>
    </row>
    <row r="17" spans="2:11" s="1" customFormat="1" ht="15" customHeight="1">
      <c r="B17" s="260"/>
      <c r="C17" s="261"/>
      <c r="D17" s="386" t="s">
        <v>1278</v>
      </c>
      <c r="E17" s="386"/>
      <c r="F17" s="386"/>
      <c r="G17" s="386"/>
      <c r="H17" s="386"/>
      <c r="I17" s="386"/>
      <c r="J17" s="386"/>
      <c r="K17" s="257"/>
    </row>
    <row r="18" spans="2:11" s="1" customFormat="1" ht="15" customHeight="1">
      <c r="B18" s="260"/>
      <c r="C18" s="261"/>
      <c r="D18" s="261"/>
      <c r="E18" s="263" t="s">
        <v>81</v>
      </c>
      <c r="F18" s="386" t="s">
        <v>1279</v>
      </c>
      <c r="G18" s="386"/>
      <c r="H18" s="386"/>
      <c r="I18" s="386"/>
      <c r="J18" s="386"/>
      <c r="K18" s="257"/>
    </row>
    <row r="19" spans="2:11" s="1" customFormat="1" ht="15" customHeight="1">
      <c r="B19" s="260"/>
      <c r="C19" s="261"/>
      <c r="D19" s="261"/>
      <c r="E19" s="263" t="s">
        <v>1280</v>
      </c>
      <c r="F19" s="386" t="s">
        <v>1281</v>
      </c>
      <c r="G19" s="386"/>
      <c r="H19" s="386"/>
      <c r="I19" s="386"/>
      <c r="J19" s="386"/>
      <c r="K19" s="257"/>
    </row>
    <row r="20" spans="2:11" s="1" customFormat="1" ht="15" customHeight="1">
      <c r="B20" s="260"/>
      <c r="C20" s="261"/>
      <c r="D20" s="261"/>
      <c r="E20" s="263" t="s">
        <v>1282</v>
      </c>
      <c r="F20" s="386" t="s">
        <v>1283</v>
      </c>
      <c r="G20" s="386"/>
      <c r="H20" s="386"/>
      <c r="I20" s="386"/>
      <c r="J20" s="386"/>
      <c r="K20" s="257"/>
    </row>
    <row r="21" spans="2:11" s="1" customFormat="1" ht="15" customHeight="1">
      <c r="B21" s="260"/>
      <c r="C21" s="261"/>
      <c r="D21" s="261"/>
      <c r="E21" s="263" t="s">
        <v>1284</v>
      </c>
      <c r="F21" s="386" t="s">
        <v>1285</v>
      </c>
      <c r="G21" s="386"/>
      <c r="H21" s="386"/>
      <c r="I21" s="386"/>
      <c r="J21" s="386"/>
      <c r="K21" s="257"/>
    </row>
    <row r="22" spans="2:11" s="1" customFormat="1" ht="15" customHeight="1">
      <c r="B22" s="260"/>
      <c r="C22" s="261"/>
      <c r="D22" s="261"/>
      <c r="E22" s="263" t="s">
        <v>1286</v>
      </c>
      <c r="F22" s="386" t="s">
        <v>1287</v>
      </c>
      <c r="G22" s="386"/>
      <c r="H22" s="386"/>
      <c r="I22" s="386"/>
      <c r="J22" s="386"/>
      <c r="K22" s="257"/>
    </row>
    <row r="23" spans="2:11" s="1" customFormat="1" ht="15" customHeight="1">
      <c r="B23" s="260"/>
      <c r="C23" s="261"/>
      <c r="D23" s="261"/>
      <c r="E23" s="263" t="s">
        <v>1288</v>
      </c>
      <c r="F23" s="386" t="s">
        <v>1289</v>
      </c>
      <c r="G23" s="386"/>
      <c r="H23" s="386"/>
      <c r="I23" s="386"/>
      <c r="J23" s="386"/>
      <c r="K23" s="257"/>
    </row>
    <row r="24" spans="2:11" s="1" customFormat="1" ht="12.75" customHeight="1">
      <c r="B24" s="260"/>
      <c r="C24" s="261"/>
      <c r="D24" s="261"/>
      <c r="E24" s="261"/>
      <c r="F24" s="261"/>
      <c r="G24" s="261"/>
      <c r="H24" s="261"/>
      <c r="I24" s="261"/>
      <c r="J24" s="261"/>
      <c r="K24" s="257"/>
    </row>
    <row r="25" spans="2:11" s="1" customFormat="1" ht="15" customHeight="1">
      <c r="B25" s="260"/>
      <c r="C25" s="386" t="s">
        <v>1290</v>
      </c>
      <c r="D25" s="386"/>
      <c r="E25" s="386"/>
      <c r="F25" s="386"/>
      <c r="G25" s="386"/>
      <c r="H25" s="386"/>
      <c r="I25" s="386"/>
      <c r="J25" s="386"/>
      <c r="K25" s="257"/>
    </row>
    <row r="26" spans="2:11" s="1" customFormat="1" ht="15" customHeight="1">
      <c r="B26" s="260"/>
      <c r="C26" s="386" t="s">
        <v>1291</v>
      </c>
      <c r="D26" s="386"/>
      <c r="E26" s="386"/>
      <c r="F26" s="386"/>
      <c r="G26" s="386"/>
      <c r="H26" s="386"/>
      <c r="I26" s="386"/>
      <c r="J26" s="386"/>
      <c r="K26" s="257"/>
    </row>
    <row r="27" spans="2:11" s="1" customFormat="1" ht="15" customHeight="1">
      <c r="B27" s="260"/>
      <c r="C27" s="259"/>
      <c r="D27" s="386" t="s">
        <v>1292</v>
      </c>
      <c r="E27" s="386"/>
      <c r="F27" s="386"/>
      <c r="G27" s="386"/>
      <c r="H27" s="386"/>
      <c r="I27" s="386"/>
      <c r="J27" s="386"/>
      <c r="K27" s="257"/>
    </row>
    <row r="28" spans="2:11" s="1" customFormat="1" ht="15" customHeight="1">
      <c r="B28" s="260"/>
      <c r="C28" s="261"/>
      <c r="D28" s="386" t="s">
        <v>1293</v>
      </c>
      <c r="E28" s="386"/>
      <c r="F28" s="386"/>
      <c r="G28" s="386"/>
      <c r="H28" s="386"/>
      <c r="I28" s="386"/>
      <c r="J28" s="386"/>
      <c r="K28" s="257"/>
    </row>
    <row r="29" spans="2:11" s="1" customFormat="1" ht="12.75" customHeight="1">
      <c r="B29" s="260"/>
      <c r="C29" s="261"/>
      <c r="D29" s="261"/>
      <c r="E29" s="261"/>
      <c r="F29" s="261"/>
      <c r="G29" s="261"/>
      <c r="H29" s="261"/>
      <c r="I29" s="261"/>
      <c r="J29" s="261"/>
      <c r="K29" s="257"/>
    </row>
    <row r="30" spans="2:11" s="1" customFormat="1" ht="15" customHeight="1">
      <c r="B30" s="260"/>
      <c r="C30" s="261"/>
      <c r="D30" s="386" t="s">
        <v>1294</v>
      </c>
      <c r="E30" s="386"/>
      <c r="F30" s="386"/>
      <c r="G30" s="386"/>
      <c r="H30" s="386"/>
      <c r="I30" s="386"/>
      <c r="J30" s="386"/>
      <c r="K30" s="257"/>
    </row>
    <row r="31" spans="2:11" s="1" customFormat="1" ht="15" customHeight="1">
      <c r="B31" s="260"/>
      <c r="C31" s="261"/>
      <c r="D31" s="386" t="s">
        <v>1295</v>
      </c>
      <c r="E31" s="386"/>
      <c r="F31" s="386"/>
      <c r="G31" s="386"/>
      <c r="H31" s="386"/>
      <c r="I31" s="386"/>
      <c r="J31" s="386"/>
      <c r="K31" s="257"/>
    </row>
    <row r="32" spans="2:11" s="1" customFormat="1" ht="12.75" customHeight="1">
      <c r="B32" s="260"/>
      <c r="C32" s="261"/>
      <c r="D32" s="261"/>
      <c r="E32" s="261"/>
      <c r="F32" s="261"/>
      <c r="G32" s="261"/>
      <c r="H32" s="261"/>
      <c r="I32" s="261"/>
      <c r="J32" s="261"/>
      <c r="K32" s="257"/>
    </row>
    <row r="33" spans="2:11" s="1" customFormat="1" ht="15" customHeight="1">
      <c r="B33" s="260"/>
      <c r="C33" s="261"/>
      <c r="D33" s="386" t="s">
        <v>1296</v>
      </c>
      <c r="E33" s="386"/>
      <c r="F33" s="386"/>
      <c r="G33" s="386"/>
      <c r="H33" s="386"/>
      <c r="I33" s="386"/>
      <c r="J33" s="386"/>
      <c r="K33" s="257"/>
    </row>
    <row r="34" spans="2:11" s="1" customFormat="1" ht="15" customHeight="1">
      <c r="B34" s="260"/>
      <c r="C34" s="261"/>
      <c r="D34" s="386" t="s">
        <v>1297</v>
      </c>
      <c r="E34" s="386"/>
      <c r="F34" s="386"/>
      <c r="G34" s="386"/>
      <c r="H34" s="386"/>
      <c r="I34" s="386"/>
      <c r="J34" s="386"/>
      <c r="K34" s="257"/>
    </row>
    <row r="35" spans="2:11" s="1" customFormat="1" ht="15" customHeight="1">
      <c r="B35" s="260"/>
      <c r="C35" s="261"/>
      <c r="D35" s="386" t="s">
        <v>1298</v>
      </c>
      <c r="E35" s="386"/>
      <c r="F35" s="386"/>
      <c r="G35" s="386"/>
      <c r="H35" s="386"/>
      <c r="I35" s="386"/>
      <c r="J35" s="386"/>
      <c r="K35" s="257"/>
    </row>
    <row r="36" spans="2:11" s="1" customFormat="1" ht="15" customHeight="1">
      <c r="B36" s="260"/>
      <c r="C36" s="261"/>
      <c r="D36" s="259"/>
      <c r="E36" s="262" t="s">
        <v>118</v>
      </c>
      <c r="F36" s="259"/>
      <c r="G36" s="386" t="s">
        <v>1299</v>
      </c>
      <c r="H36" s="386"/>
      <c r="I36" s="386"/>
      <c r="J36" s="386"/>
      <c r="K36" s="257"/>
    </row>
    <row r="37" spans="2:11" s="1" customFormat="1" ht="30.75" customHeight="1">
      <c r="B37" s="260"/>
      <c r="C37" s="261"/>
      <c r="D37" s="259"/>
      <c r="E37" s="262" t="s">
        <v>1300</v>
      </c>
      <c r="F37" s="259"/>
      <c r="G37" s="386" t="s">
        <v>1301</v>
      </c>
      <c r="H37" s="386"/>
      <c r="I37" s="386"/>
      <c r="J37" s="386"/>
      <c r="K37" s="257"/>
    </row>
    <row r="38" spans="2:11" s="1" customFormat="1" ht="15" customHeight="1">
      <c r="B38" s="260"/>
      <c r="C38" s="261"/>
      <c r="D38" s="259"/>
      <c r="E38" s="262" t="s">
        <v>55</v>
      </c>
      <c r="F38" s="259"/>
      <c r="G38" s="386" t="s">
        <v>1302</v>
      </c>
      <c r="H38" s="386"/>
      <c r="I38" s="386"/>
      <c r="J38" s="386"/>
      <c r="K38" s="257"/>
    </row>
    <row r="39" spans="2:11" s="1" customFormat="1" ht="15" customHeight="1">
      <c r="B39" s="260"/>
      <c r="C39" s="261"/>
      <c r="D39" s="259"/>
      <c r="E39" s="262" t="s">
        <v>56</v>
      </c>
      <c r="F39" s="259"/>
      <c r="G39" s="386" t="s">
        <v>1303</v>
      </c>
      <c r="H39" s="386"/>
      <c r="I39" s="386"/>
      <c r="J39" s="386"/>
      <c r="K39" s="257"/>
    </row>
    <row r="40" spans="2:11" s="1" customFormat="1" ht="15" customHeight="1">
      <c r="B40" s="260"/>
      <c r="C40" s="261"/>
      <c r="D40" s="259"/>
      <c r="E40" s="262" t="s">
        <v>119</v>
      </c>
      <c r="F40" s="259"/>
      <c r="G40" s="386" t="s">
        <v>1304</v>
      </c>
      <c r="H40" s="386"/>
      <c r="I40" s="386"/>
      <c r="J40" s="386"/>
      <c r="K40" s="257"/>
    </row>
    <row r="41" spans="2:11" s="1" customFormat="1" ht="15" customHeight="1">
      <c r="B41" s="260"/>
      <c r="C41" s="261"/>
      <c r="D41" s="259"/>
      <c r="E41" s="262" t="s">
        <v>120</v>
      </c>
      <c r="F41" s="259"/>
      <c r="G41" s="386" t="s">
        <v>1305</v>
      </c>
      <c r="H41" s="386"/>
      <c r="I41" s="386"/>
      <c r="J41" s="386"/>
      <c r="K41" s="257"/>
    </row>
    <row r="42" spans="2:11" s="1" customFormat="1" ht="15" customHeight="1">
      <c r="B42" s="260"/>
      <c r="C42" s="261"/>
      <c r="D42" s="259"/>
      <c r="E42" s="262" t="s">
        <v>1306</v>
      </c>
      <c r="F42" s="259"/>
      <c r="G42" s="386" t="s">
        <v>1307</v>
      </c>
      <c r="H42" s="386"/>
      <c r="I42" s="386"/>
      <c r="J42" s="386"/>
      <c r="K42" s="257"/>
    </row>
    <row r="43" spans="2:11" s="1" customFormat="1" ht="15" customHeight="1">
      <c r="B43" s="260"/>
      <c r="C43" s="261"/>
      <c r="D43" s="259"/>
      <c r="E43" s="262"/>
      <c r="F43" s="259"/>
      <c r="G43" s="386" t="s">
        <v>1308</v>
      </c>
      <c r="H43" s="386"/>
      <c r="I43" s="386"/>
      <c r="J43" s="386"/>
      <c r="K43" s="257"/>
    </row>
    <row r="44" spans="2:11" s="1" customFormat="1" ht="15" customHeight="1">
      <c r="B44" s="260"/>
      <c r="C44" s="261"/>
      <c r="D44" s="259"/>
      <c r="E44" s="262" t="s">
        <v>1309</v>
      </c>
      <c r="F44" s="259"/>
      <c r="G44" s="386" t="s">
        <v>1310</v>
      </c>
      <c r="H44" s="386"/>
      <c r="I44" s="386"/>
      <c r="J44" s="386"/>
      <c r="K44" s="257"/>
    </row>
    <row r="45" spans="2:11" s="1" customFormat="1" ht="15" customHeight="1">
      <c r="B45" s="260"/>
      <c r="C45" s="261"/>
      <c r="D45" s="259"/>
      <c r="E45" s="262" t="s">
        <v>122</v>
      </c>
      <c r="F45" s="259"/>
      <c r="G45" s="386" t="s">
        <v>1311</v>
      </c>
      <c r="H45" s="386"/>
      <c r="I45" s="386"/>
      <c r="J45" s="386"/>
      <c r="K45" s="257"/>
    </row>
    <row r="46" spans="2:11" s="1" customFormat="1" ht="12.75" customHeight="1">
      <c r="B46" s="260"/>
      <c r="C46" s="261"/>
      <c r="D46" s="259"/>
      <c r="E46" s="259"/>
      <c r="F46" s="259"/>
      <c r="G46" s="259"/>
      <c r="H46" s="259"/>
      <c r="I46" s="259"/>
      <c r="J46" s="259"/>
      <c r="K46" s="257"/>
    </row>
    <row r="47" spans="2:11" s="1" customFormat="1" ht="15" customHeight="1">
      <c r="B47" s="260"/>
      <c r="C47" s="261"/>
      <c r="D47" s="386" t="s">
        <v>1312</v>
      </c>
      <c r="E47" s="386"/>
      <c r="F47" s="386"/>
      <c r="G47" s="386"/>
      <c r="H47" s="386"/>
      <c r="I47" s="386"/>
      <c r="J47" s="386"/>
      <c r="K47" s="257"/>
    </row>
    <row r="48" spans="2:11" s="1" customFormat="1" ht="15" customHeight="1">
      <c r="B48" s="260"/>
      <c r="C48" s="261"/>
      <c r="D48" s="261"/>
      <c r="E48" s="386" t="s">
        <v>1313</v>
      </c>
      <c r="F48" s="386"/>
      <c r="G48" s="386"/>
      <c r="H48" s="386"/>
      <c r="I48" s="386"/>
      <c r="J48" s="386"/>
      <c r="K48" s="257"/>
    </row>
    <row r="49" spans="2:11" s="1" customFormat="1" ht="15" customHeight="1">
      <c r="B49" s="260"/>
      <c r="C49" s="261"/>
      <c r="D49" s="261"/>
      <c r="E49" s="386" t="s">
        <v>1314</v>
      </c>
      <c r="F49" s="386"/>
      <c r="G49" s="386"/>
      <c r="H49" s="386"/>
      <c r="I49" s="386"/>
      <c r="J49" s="386"/>
      <c r="K49" s="257"/>
    </row>
    <row r="50" spans="2:11" s="1" customFormat="1" ht="15" customHeight="1">
      <c r="B50" s="260"/>
      <c r="C50" s="261"/>
      <c r="D50" s="261"/>
      <c r="E50" s="386" t="s">
        <v>1315</v>
      </c>
      <c r="F50" s="386"/>
      <c r="G50" s="386"/>
      <c r="H50" s="386"/>
      <c r="I50" s="386"/>
      <c r="J50" s="386"/>
      <c r="K50" s="257"/>
    </row>
    <row r="51" spans="2:11" s="1" customFormat="1" ht="15" customHeight="1">
      <c r="B51" s="260"/>
      <c r="C51" s="261"/>
      <c r="D51" s="386" t="s">
        <v>1316</v>
      </c>
      <c r="E51" s="386"/>
      <c r="F51" s="386"/>
      <c r="G51" s="386"/>
      <c r="H51" s="386"/>
      <c r="I51" s="386"/>
      <c r="J51" s="386"/>
      <c r="K51" s="257"/>
    </row>
    <row r="52" spans="2:11" s="1" customFormat="1" ht="25.5" customHeight="1">
      <c r="B52" s="256"/>
      <c r="C52" s="387" t="s">
        <v>1317</v>
      </c>
      <c r="D52" s="387"/>
      <c r="E52" s="387"/>
      <c r="F52" s="387"/>
      <c r="G52" s="387"/>
      <c r="H52" s="387"/>
      <c r="I52" s="387"/>
      <c r="J52" s="387"/>
      <c r="K52" s="257"/>
    </row>
    <row r="53" spans="2:11" s="1" customFormat="1" ht="5.25" customHeight="1">
      <c r="B53" s="256"/>
      <c r="C53" s="258"/>
      <c r="D53" s="258"/>
      <c r="E53" s="258"/>
      <c r="F53" s="258"/>
      <c r="G53" s="258"/>
      <c r="H53" s="258"/>
      <c r="I53" s="258"/>
      <c r="J53" s="258"/>
      <c r="K53" s="257"/>
    </row>
    <row r="54" spans="2:11" s="1" customFormat="1" ht="15" customHeight="1">
      <c r="B54" s="256"/>
      <c r="C54" s="386" t="s">
        <v>1318</v>
      </c>
      <c r="D54" s="386"/>
      <c r="E54" s="386"/>
      <c r="F54" s="386"/>
      <c r="G54" s="386"/>
      <c r="H54" s="386"/>
      <c r="I54" s="386"/>
      <c r="J54" s="386"/>
      <c r="K54" s="257"/>
    </row>
    <row r="55" spans="2:11" s="1" customFormat="1" ht="15" customHeight="1">
      <c r="B55" s="256"/>
      <c r="C55" s="386" t="s">
        <v>1319</v>
      </c>
      <c r="D55" s="386"/>
      <c r="E55" s="386"/>
      <c r="F55" s="386"/>
      <c r="G55" s="386"/>
      <c r="H55" s="386"/>
      <c r="I55" s="386"/>
      <c r="J55" s="386"/>
      <c r="K55" s="257"/>
    </row>
    <row r="56" spans="2:11" s="1" customFormat="1" ht="12.75" customHeight="1">
      <c r="B56" s="256"/>
      <c r="C56" s="259"/>
      <c r="D56" s="259"/>
      <c r="E56" s="259"/>
      <c r="F56" s="259"/>
      <c r="G56" s="259"/>
      <c r="H56" s="259"/>
      <c r="I56" s="259"/>
      <c r="J56" s="259"/>
      <c r="K56" s="257"/>
    </row>
    <row r="57" spans="2:11" s="1" customFormat="1" ht="15" customHeight="1">
      <c r="B57" s="256"/>
      <c r="C57" s="386" t="s">
        <v>1320</v>
      </c>
      <c r="D57" s="386"/>
      <c r="E57" s="386"/>
      <c r="F57" s="386"/>
      <c r="G57" s="386"/>
      <c r="H57" s="386"/>
      <c r="I57" s="386"/>
      <c r="J57" s="386"/>
      <c r="K57" s="257"/>
    </row>
    <row r="58" spans="2:11" s="1" customFormat="1" ht="15" customHeight="1">
      <c r="B58" s="256"/>
      <c r="C58" s="261"/>
      <c r="D58" s="386" t="s">
        <v>1321</v>
      </c>
      <c r="E58" s="386"/>
      <c r="F58" s="386"/>
      <c r="G58" s="386"/>
      <c r="H58" s="386"/>
      <c r="I58" s="386"/>
      <c r="J58" s="386"/>
      <c r="K58" s="257"/>
    </row>
    <row r="59" spans="2:11" s="1" customFormat="1" ht="15" customHeight="1">
      <c r="B59" s="256"/>
      <c r="C59" s="261"/>
      <c r="D59" s="386" t="s">
        <v>1322</v>
      </c>
      <c r="E59" s="386"/>
      <c r="F59" s="386"/>
      <c r="G59" s="386"/>
      <c r="H59" s="386"/>
      <c r="I59" s="386"/>
      <c r="J59" s="386"/>
      <c r="K59" s="257"/>
    </row>
    <row r="60" spans="2:11" s="1" customFormat="1" ht="15" customHeight="1">
      <c r="B60" s="256"/>
      <c r="C60" s="261"/>
      <c r="D60" s="386" t="s">
        <v>1323</v>
      </c>
      <c r="E60" s="386"/>
      <c r="F60" s="386"/>
      <c r="G60" s="386"/>
      <c r="H60" s="386"/>
      <c r="I60" s="386"/>
      <c r="J60" s="386"/>
      <c r="K60" s="257"/>
    </row>
    <row r="61" spans="2:11" s="1" customFormat="1" ht="15" customHeight="1">
      <c r="B61" s="256"/>
      <c r="C61" s="261"/>
      <c r="D61" s="386" t="s">
        <v>1324</v>
      </c>
      <c r="E61" s="386"/>
      <c r="F61" s="386"/>
      <c r="G61" s="386"/>
      <c r="H61" s="386"/>
      <c r="I61" s="386"/>
      <c r="J61" s="386"/>
      <c r="K61" s="257"/>
    </row>
    <row r="62" spans="2:11" s="1" customFormat="1" ht="15" customHeight="1">
      <c r="B62" s="256"/>
      <c r="C62" s="261"/>
      <c r="D62" s="388" t="s">
        <v>1325</v>
      </c>
      <c r="E62" s="388"/>
      <c r="F62" s="388"/>
      <c r="G62" s="388"/>
      <c r="H62" s="388"/>
      <c r="I62" s="388"/>
      <c r="J62" s="388"/>
      <c r="K62" s="257"/>
    </row>
    <row r="63" spans="2:11" s="1" customFormat="1" ht="15" customHeight="1">
      <c r="B63" s="256"/>
      <c r="C63" s="261"/>
      <c r="D63" s="386" t="s">
        <v>1326</v>
      </c>
      <c r="E63" s="386"/>
      <c r="F63" s="386"/>
      <c r="G63" s="386"/>
      <c r="H63" s="386"/>
      <c r="I63" s="386"/>
      <c r="J63" s="386"/>
      <c r="K63" s="257"/>
    </row>
    <row r="64" spans="2:11" s="1" customFormat="1" ht="12.75" customHeight="1">
      <c r="B64" s="256"/>
      <c r="C64" s="261"/>
      <c r="D64" s="261"/>
      <c r="E64" s="264"/>
      <c r="F64" s="261"/>
      <c r="G64" s="261"/>
      <c r="H64" s="261"/>
      <c r="I64" s="261"/>
      <c r="J64" s="261"/>
      <c r="K64" s="257"/>
    </row>
    <row r="65" spans="2:11" s="1" customFormat="1" ht="15" customHeight="1">
      <c r="B65" s="256"/>
      <c r="C65" s="261"/>
      <c r="D65" s="386" t="s">
        <v>1327</v>
      </c>
      <c r="E65" s="386"/>
      <c r="F65" s="386"/>
      <c r="G65" s="386"/>
      <c r="H65" s="386"/>
      <c r="I65" s="386"/>
      <c r="J65" s="386"/>
      <c r="K65" s="257"/>
    </row>
    <row r="66" spans="2:11" s="1" customFormat="1" ht="15" customHeight="1">
      <c r="B66" s="256"/>
      <c r="C66" s="261"/>
      <c r="D66" s="388" t="s">
        <v>1328</v>
      </c>
      <c r="E66" s="388"/>
      <c r="F66" s="388"/>
      <c r="G66" s="388"/>
      <c r="H66" s="388"/>
      <c r="I66" s="388"/>
      <c r="J66" s="388"/>
      <c r="K66" s="257"/>
    </row>
    <row r="67" spans="2:11" s="1" customFormat="1" ht="15" customHeight="1">
      <c r="B67" s="256"/>
      <c r="C67" s="261"/>
      <c r="D67" s="386" t="s">
        <v>1329</v>
      </c>
      <c r="E67" s="386"/>
      <c r="F67" s="386"/>
      <c r="G67" s="386"/>
      <c r="H67" s="386"/>
      <c r="I67" s="386"/>
      <c r="J67" s="386"/>
      <c r="K67" s="257"/>
    </row>
    <row r="68" spans="2:11" s="1" customFormat="1" ht="15" customHeight="1">
      <c r="B68" s="256"/>
      <c r="C68" s="261"/>
      <c r="D68" s="386" t="s">
        <v>1330</v>
      </c>
      <c r="E68" s="386"/>
      <c r="F68" s="386"/>
      <c r="G68" s="386"/>
      <c r="H68" s="386"/>
      <c r="I68" s="386"/>
      <c r="J68" s="386"/>
      <c r="K68" s="257"/>
    </row>
    <row r="69" spans="2:11" s="1" customFormat="1" ht="15" customHeight="1">
      <c r="B69" s="256"/>
      <c r="C69" s="261"/>
      <c r="D69" s="386" t="s">
        <v>1331</v>
      </c>
      <c r="E69" s="386"/>
      <c r="F69" s="386"/>
      <c r="G69" s="386"/>
      <c r="H69" s="386"/>
      <c r="I69" s="386"/>
      <c r="J69" s="386"/>
      <c r="K69" s="257"/>
    </row>
    <row r="70" spans="2:11" s="1" customFormat="1" ht="15" customHeight="1">
      <c r="B70" s="256"/>
      <c r="C70" s="261"/>
      <c r="D70" s="386" t="s">
        <v>1332</v>
      </c>
      <c r="E70" s="386"/>
      <c r="F70" s="386"/>
      <c r="G70" s="386"/>
      <c r="H70" s="386"/>
      <c r="I70" s="386"/>
      <c r="J70" s="386"/>
      <c r="K70" s="257"/>
    </row>
    <row r="71" spans="2:11" s="1" customFormat="1" ht="12.75" customHeight="1">
      <c r="B71" s="265"/>
      <c r="C71" s="266"/>
      <c r="D71" s="266"/>
      <c r="E71" s="266"/>
      <c r="F71" s="266"/>
      <c r="G71" s="266"/>
      <c r="H71" s="266"/>
      <c r="I71" s="266"/>
      <c r="J71" s="266"/>
      <c r="K71" s="267"/>
    </row>
    <row r="72" spans="2:11" s="1" customFormat="1" ht="18.75" customHeight="1">
      <c r="B72" s="268"/>
      <c r="C72" s="268"/>
      <c r="D72" s="268"/>
      <c r="E72" s="268"/>
      <c r="F72" s="268"/>
      <c r="G72" s="268"/>
      <c r="H72" s="268"/>
      <c r="I72" s="268"/>
      <c r="J72" s="268"/>
      <c r="K72" s="269"/>
    </row>
    <row r="73" spans="2:11" s="1" customFormat="1" ht="18.75" customHeight="1">
      <c r="B73" s="269"/>
      <c r="C73" s="269"/>
      <c r="D73" s="269"/>
      <c r="E73" s="269"/>
      <c r="F73" s="269"/>
      <c r="G73" s="269"/>
      <c r="H73" s="269"/>
      <c r="I73" s="269"/>
      <c r="J73" s="269"/>
      <c r="K73" s="269"/>
    </row>
    <row r="74" spans="2:11" s="1" customFormat="1" ht="7.5" customHeight="1">
      <c r="B74" s="270"/>
      <c r="C74" s="271"/>
      <c r="D74" s="271"/>
      <c r="E74" s="271"/>
      <c r="F74" s="271"/>
      <c r="G74" s="271"/>
      <c r="H74" s="271"/>
      <c r="I74" s="271"/>
      <c r="J74" s="271"/>
      <c r="K74" s="272"/>
    </row>
    <row r="75" spans="2:11" s="1" customFormat="1" ht="45" customHeight="1">
      <c r="B75" s="273"/>
      <c r="C75" s="381" t="s">
        <v>1333</v>
      </c>
      <c r="D75" s="381"/>
      <c r="E75" s="381"/>
      <c r="F75" s="381"/>
      <c r="G75" s="381"/>
      <c r="H75" s="381"/>
      <c r="I75" s="381"/>
      <c r="J75" s="381"/>
      <c r="K75" s="274"/>
    </row>
    <row r="76" spans="2:11" s="1" customFormat="1" ht="17.25" customHeight="1">
      <c r="B76" s="273"/>
      <c r="C76" s="275" t="s">
        <v>1334</v>
      </c>
      <c r="D76" s="275"/>
      <c r="E76" s="275"/>
      <c r="F76" s="275" t="s">
        <v>1335</v>
      </c>
      <c r="G76" s="276"/>
      <c r="H76" s="275" t="s">
        <v>56</v>
      </c>
      <c r="I76" s="275" t="s">
        <v>59</v>
      </c>
      <c r="J76" s="275" t="s">
        <v>1336</v>
      </c>
      <c r="K76" s="274"/>
    </row>
    <row r="77" spans="2:11" s="1" customFormat="1" ht="17.25" customHeight="1">
      <c r="B77" s="273"/>
      <c r="C77" s="277" t="s">
        <v>1337</v>
      </c>
      <c r="D77" s="277"/>
      <c r="E77" s="277"/>
      <c r="F77" s="278" t="s">
        <v>1338</v>
      </c>
      <c r="G77" s="279"/>
      <c r="H77" s="277"/>
      <c r="I77" s="277"/>
      <c r="J77" s="277" t="s">
        <v>1339</v>
      </c>
      <c r="K77" s="274"/>
    </row>
    <row r="78" spans="2:11" s="1" customFormat="1" ht="5.25" customHeight="1">
      <c r="B78" s="273"/>
      <c r="C78" s="280"/>
      <c r="D78" s="280"/>
      <c r="E78" s="280"/>
      <c r="F78" s="280"/>
      <c r="G78" s="281"/>
      <c r="H78" s="280"/>
      <c r="I78" s="280"/>
      <c r="J78" s="280"/>
      <c r="K78" s="274"/>
    </row>
    <row r="79" spans="2:11" s="1" customFormat="1" ht="15" customHeight="1">
      <c r="B79" s="273"/>
      <c r="C79" s="262" t="s">
        <v>55</v>
      </c>
      <c r="D79" s="282"/>
      <c r="E79" s="282"/>
      <c r="F79" s="283" t="s">
        <v>1340</v>
      </c>
      <c r="G79" s="284"/>
      <c r="H79" s="262" t="s">
        <v>1341</v>
      </c>
      <c r="I79" s="262" t="s">
        <v>1342</v>
      </c>
      <c r="J79" s="262">
        <v>20</v>
      </c>
      <c r="K79" s="274"/>
    </row>
    <row r="80" spans="2:11" s="1" customFormat="1" ht="15" customHeight="1">
      <c r="B80" s="273"/>
      <c r="C80" s="262" t="s">
        <v>1343</v>
      </c>
      <c r="D80" s="262"/>
      <c r="E80" s="262"/>
      <c r="F80" s="283" t="s">
        <v>1340</v>
      </c>
      <c r="G80" s="284"/>
      <c r="H80" s="262" t="s">
        <v>1344</v>
      </c>
      <c r="I80" s="262" t="s">
        <v>1342</v>
      </c>
      <c r="J80" s="262">
        <v>120</v>
      </c>
      <c r="K80" s="274"/>
    </row>
    <row r="81" spans="2:11" s="1" customFormat="1" ht="15" customHeight="1">
      <c r="B81" s="285"/>
      <c r="C81" s="262" t="s">
        <v>1345</v>
      </c>
      <c r="D81" s="262"/>
      <c r="E81" s="262"/>
      <c r="F81" s="283" t="s">
        <v>1346</v>
      </c>
      <c r="G81" s="284"/>
      <c r="H81" s="262" t="s">
        <v>1347</v>
      </c>
      <c r="I81" s="262" t="s">
        <v>1342</v>
      </c>
      <c r="J81" s="262">
        <v>50</v>
      </c>
      <c r="K81" s="274"/>
    </row>
    <row r="82" spans="2:11" s="1" customFormat="1" ht="15" customHeight="1">
      <c r="B82" s="285"/>
      <c r="C82" s="262" t="s">
        <v>1348</v>
      </c>
      <c r="D82" s="262"/>
      <c r="E82" s="262"/>
      <c r="F82" s="283" t="s">
        <v>1340</v>
      </c>
      <c r="G82" s="284"/>
      <c r="H82" s="262" t="s">
        <v>1349</v>
      </c>
      <c r="I82" s="262" t="s">
        <v>1350</v>
      </c>
      <c r="J82" s="262"/>
      <c r="K82" s="274"/>
    </row>
    <row r="83" spans="2:11" s="1" customFormat="1" ht="15" customHeight="1">
      <c r="B83" s="285"/>
      <c r="C83" s="286" t="s">
        <v>1351</v>
      </c>
      <c r="D83" s="286"/>
      <c r="E83" s="286"/>
      <c r="F83" s="287" t="s">
        <v>1346</v>
      </c>
      <c r="G83" s="286"/>
      <c r="H83" s="286" t="s">
        <v>1352</v>
      </c>
      <c r="I83" s="286" t="s">
        <v>1342</v>
      </c>
      <c r="J83" s="286">
        <v>15</v>
      </c>
      <c r="K83" s="274"/>
    </row>
    <row r="84" spans="2:11" s="1" customFormat="1" ht="15" customHeight="1">
      <c r="B84" s="285"/>
      <c r="C84" s="286" t="s">
        <v>1353</v>
      </c>
      <c r="D84" s="286"/>
      <c r="E84" s="286"/>
      <c r="F84" s="287" t="s">
        <v>1346</v>
      </c>
      <c r="G84" s="286"/>
      <c r="H84" s="286" t="s">
        <v>1354</v>
      </c>
      <c r="I84" s="286" t="s">
        <v>1342</v>
      </c>
      <c r="J84" s="286">
        <v>15</v>
      </c>
      <c r="K84" s="274"/>
    </row>
    <row r="85" spans="2:11" s="1" customFormat="1" ht="15" customHeight="1">
      <c r="B85" s="285"/>
      <c r="C85" s="286" t="s">
        <v>1355</v>
      </c>
      <c r="D85" s="286"/>
      <c r="E85" s="286"/>
      <c r="F85" s="287" t="s">
        <v>1346</v>
      </c>
      <c r="G85" s="286"/>
      <c r="H85" s="286" t="s">
        <v>1356</v>
      </c>
      <c r="I85" s="286" t="s">
        <v>1342</v>
      </c>
      <c r="J85" s="286">
        <v>20</v>
      </c>
      <c r="K85" s="274"/>
    </row>
    <row r="86" spans="2:11" s="1" customFormat="1" ht="15" customHeight="1">
      <c r="B86" s="285"/>
      <c r="C86" s="286" t="s">
        <v>1357</v>
      </c>
      <c r="D86" s="286"/>
      <c r="E86" s="286"/>
      <c r="F86" s="287" t="s">
        <v>1346</v>
      </c>
      <c r="G86" s="286"/>
      <c r="H86" s="286" t="s">
        <v>1358</v>
      </c>
      <c r="I86" s="286" t="s">
        <v>1342</v>
      </c>
      <c r="J86" s="286">
        <v>20</v>
      </c>
      <c r="K86" s="274"/>
    </row>
    <row r="87" spans="2:11" s="1" customFormat="1" ht="15" customHeight="1">
      <c r="B87" s="285"/>
      <c r="C87" s="262" t="s">
        <v>1359</v>
      </c>
      <c r="D87" s="262"/>
      <c r="E87" s="262"/>
      <c r="F87" s="283" t="s">
        <v>1346</v>
      </c>
      <c r="G87" s="284"/>
      <c r="H87" s="262" t="s">
        <v>1360</v>
      </c>
      <c r="I87" s="262" t="s">
        <v>1342</v>
      </c>
      <c r="J87" s="262">
        <v>50</v>
      </c>
      <c r="K87" s="274"/>
    </row>
    <row r="88" spans="2:11" s="1" customFormat="1" ht="15" customHeight="1">
      <c r="B88" s="285"/>
      <c r="C88" s="262" t="s">
        <v>1361</v>
      </c>
      <c r="D88" s="262"/>
      <c r="E88" s="262"/>
      <c r="F88" s="283" t="s">
        <v>1346</v>
      </c>
      <c r="G88" s="284"/>
      <c r="H88" s="262" t="s">
        <v>1362</v>
      </c>
      <c r="I88" s="262" t="s">
        <v>1342</v>
      </c>
      <c r="J88" s="262">
        <v>20</v>
      </c>
      <c r="K88" s="274"/>
    </row>
    <row r="89" spans="2:11" s="1" customFormat="1" ht="15" customHeight="1">
      <c r="B89" s="285"/>
      <c r="C89" s="262" t="s">
        <v>1363</v>
      </c>
      <c r="D89" s="262"/>
      <c r="E89" s="262"/>
      <c r="F89" s="283" t="s">
        <v>1346</v>
      </c>
      <c r="G89" s="284"/>
      <c r="H89" s="262" t="s">
        <v>1364</v>
      </c>
      <c r="I89" s="262" t="s">
        <v>1342</v>
      </c>
      <c r="J89" s="262">
        <v>20</v>
      </c>
      <c r="K89" s="274"/>
    </row>
    <row r="90" spans="2:11" s="1" customFormat="1" ht="15" customHeight="1">
      <c r="B90" s="285"/>
      <c r="C90" s="262" t="s">
        <v>1365</v>
      </c>
      <c r="D90" s="262"/>
      <c r="E90" s="262"/>
      <c r="F90" s="283" t="s">
        <v>1346</v>
      </c>
      <c r="G90" s="284"/>
      <c r="H90" s="262" t="s">
        <v>1366</v>
      </c>
      <c r="I90" s="262" t="s">
        <v>1342</v>
      </c>
      <c r="J90" s="262">
        <v>50</v>
      </c>
      <c r="K90" s="274"/>
    </row>
    <row r="91" spans="2:11" s="1" customFormat="1" ht="15" customHeight="1">
      <c r="B91" s="285"/>
      <c r="C91" s="262" t="s">
        <v>1367</v>
      </c>
      <c r="D91" s="262"/>
      <c r="E91" s="262"/>
      <c r="F91" s="283" t="s">
        <v>1346</v>
      </c>
      <c r="G91" s="284"/>
      <c r="H91" s="262" t="s">
        <v>1367</v>
      </c>
      <c r="I91" s="262" t="s">
        <v>1342</v>
      </c>
      <c r="J91" s="262">
        <v>50</v>
      </c>
      <c r="K91" s="274"/>
    </row>
    <row r="92" spans="2:11" s="1" customFormat="1" ht="15" customHeight="1">
      <c r="B92" s="285"/>
      <c r="C92" s="262" t="s">
        <v>1368</v>
      </c>
      <c r="D92" s="262"/>
      <c r="E92" s="262"/>
      <c r="F92" s="283" t="s">
        <v>1346</v>
      </c>
      <c r="G92" s="284"/>
      <c r="H92" s="262" t="s">
        <v>1369</v>
      </c>
      <c r="I92" s="262" t="s">
        <v>1342</v>
      </c>
      <c r="J92" s="262">
        <v>255</v>
      </c>
      <c r="K92" s="274"/>
    </row>
    <row r="93" spans="2:11" s="1" customFormat="1" ht="15" customHeight="1">
      <c r="B93" s="285"/>
      <c r="C93" s="262" t="s">
        <v>1370</v>
      </c>
      <c r="D93" s="262"/>
      <c r="E93" s="262"/>
      <c r="F93" s="283" t="s">
        <v>1340</v>
      </c>
      <c r="G93" s="284"/>
      <c r="H93" s="262" t="s">
        <v>1371</v>
      </c>
      <c r="I93" s="262" t="s">
        <v>1372</v>
      </c>
      <c r="J93" s="262"/>
      <c r="K93" s="274"/>
    </row>
    <row r="94" spans="2:11" s="1" customFormat="1" ht="15" customHeight="1">
      <c r="B94" s="285"/>
      <c r="C94" s="262" t="s">
        <v>1373</v>
      </c>
      <c r="D94" s="262"/>
      <c r="E94" s="262"/>
      <c r="F94" s="283" t="s">
        <v>1340</v>
      </c>
      <c r="G94" s="284"/>
      <c r="H94" s="262" t="s">
        <v>1374</v>
      </c>
      <c r="I94" s="262" t="s">
        <v>1375</v>
      </c>
      <c r="J94" s="262"/>
      <c r="K94" s="274"/>
    </row>
    <row r="95" spans="2:11" s="1" customFormat="1" ht="15" customHeight="1">
      <c r="B95" s="285"/>
      <c r="C95" s="262" t="s">
        <v>1376</v>
      </c>
      <c r="D95" s="262"/>
      <c r="E95" s="262"/>
      <c r="F95" s="283" t="s">
        <v>1340</v>
      </c>
      <c r="G95" s="284"/>
      <c r="H95" s="262" t="s">
        <v>1376</v>
      </c>
      <c r="I95" s="262" t="s">
        <v>1375</v>
      </c>
      <c r="J95" s="262"/>
      <c r="K95" s="274"/>
    </row>
    <row r="96" spans="2:11" s="1" customFormat="1" ht="15" customHeight="1">
      <c r="B96" s="285"/>
      <c r="C96" s="262" t="s">
        <v>40</v>
      </c>
      <c r="D96" s="262"/>
      <c r="E96" s="262"/>
      <c r="F96" s="283" t="s">
        <v>1340</v>
      </c>
      <c r="G96" s="284"/>
      <c r="H96" s="262" t="s">
        <v>1377</v>
      </c>
      <c r="I96" s="262" t="s">
        <v>1375</v>
      </c>
      <c r="J96" s="262"/>
      <c r="K96" s="274"/>
    </row>
    <row r="97" spans="2:11" s="1" customFormat="1" ht="15" customHeight="1">
      <c r="B97" s="285"/>
      <c r="C97" s="262" t="s">
        <v>50</v>
      </c>
      <c r="D97" s="262"/>
      <c r="E97" s="262"/>
      <c r="F97" s="283" t="s">
        <v>1340</v>
      </c>
      <c r="G97" s="284"/>
      <c r="H97" s="262" t="s">
        <v>1378</v>
      </c>
      <c r="I97" s="262" t="s">
        <v>1375</v>
      </c>
      <c r="J97" s="262"/>
      <c r="K97" s="274"/>
    </row>
    <row r="98" spans="2:11" s="1" customFormat="1" ht="15" customHeight="1">
      <c r="B98" s="288"/>
      <c r="C98" s="289"/>
      <c r="D98" s="289"/>
      <c r="E98" s="289"/>
      <c r="F98" s="289"/>
      <c r="G98" s="289"/>
      <c r="H98" s="289"/>
      <c r="I98" s="289"/>
      <c r="J98" s="289"/>
      <c r="K98" s="290"/>
    </row>
    <row r="99" spans="2:11" s="1" customFormat="1" ht="18.75" customHeight="1">
      <c r="B99" s="291"/>
      <c r="C99" s="292"/>
      <c r="D99" s="292"/>
      <c r="E99" s="292"/>
      <c r="F99" s="292"/>
      <c r="G99" s="292"/>
      <c r="H99" s="292"/>
      <c r="I99" s="292"/>
      <c r="J99" s="292"/>
      <c r="K99" s="291"/>
    </row>
    <row r="100" spans="2:11" s="1" customFormat="1" ht="18.75" customHeight="1">
      <c r="B100" s="269"/>
      <c r="C100" s="269"/>
      <c r="D100" s="269"/>
      <c r="E100" s="269"/>
      <c r="F100" s="269"/>
      <c r="G100" s="269"/>
      <c r="H100" s="269"/>
      <c r="I100" s="269"/>
      <c r="J100" s="269"/>
      <c r="K100" s="269"/>
    </row>
    <row r="101" spans="2:11" s="1" customFormat="1" ht="7.5" customHeight="1">
      <c r="B101" s="270"/>
      <c r="C101" s="271"/>
      <c r="D101" s="271"/>
      <c r="E101" s="271"/>
      <c r="F101" s="271"/>
      <c r="G101" s="271"/>
      <c r="H101" s="271"/>
      <c r="I101" s="271"/>
      <c r="J101" s="271"/>
      <c r="K101" s="272"/>
    </row>
    <row r="102" spans="2:11" s="1" customFormat="1" ht="45" customHeight="1">
      <c r="B102" s="273"/>
      <c r="C102" s="381" t="s">
        <v>1379</v>
      </c>
      <c r="D102" s="381"/>
      <c r="E102" s="381"/>
      <c r="F102" s="381"/>
      <c r="G102" s="381"/>
      <c r="H102" s="381"/>
      <c r="I102" s="381"/>
      <c r="J102" s="381"/>
      <c r="K102" s="274"/>
    </row>
    <row r="103" spans="2:11" s="1" customFormat="1" ht="17.25" customHeight="1">
      <c r="B103" s="273"/>
      <c r="C103" s="275" t="s">
        <v>1334</v>
      </c>
      <c r="D103" s="275"/>
      <c r="E103" s="275"/>
      <c r="F103" s="275" t="s">
        <v>1335</v>
      </c>
      <c r="G103" s="276"/>
      <c r="H103" s="275" t="s">
        <v>56</v>
      </c>
      <c r="I103" s="275" t="s">
        <v>59</v>
      </c>
      <c r="J103" s="275" t="s">
        <v>1336</v>
      </c>
      <c r="K103" s="274"/>
    </row>
    <row r="104" spans="2:11" s="1" customFormat="1" ht="17.25" customHeight="1">
      <c r="B104" s="273"/>
      <c r="C104" s="277" t="s">
        <v>1337</v>
      </c>
      <c r="D104" s="277"/>
      <c r="E104" s="277"/>
      <c r="F104" s="278" t="s">
        <v>1338</v>
      </c>
      <c r="G104" s="279"/>
      <c r="H104" s="277"/>
      <c r="I104" s="277"/>
      <c r="J104" s="277" t="s">
        <v>1339</v>
      </c>
      <c r="K104" s="274"/>
    </row>
    <row r="105" spans="2:11" s="1" customFormat="1" ht="5.25" customHeight="1">
      <c r="B105" s="273"/>
      <c r="C105" s="275"/>
      <c r="D105" s="275"/>
      <c r="E105" s="275"/>
      <c r="F105" s="275"/>
      <c r="G105" s="293"/>
      <c r="H105" s="275"/>
      <c r="I105" s="275"/>
      <c r="J105" s="275"/>
      <c r="K105" s="274"/>
    </row>
    <row r="106" spans="2:11" s="1" customFormat="1" ht="15" customHeight="1">
      <c r="B106" s="273"/>
      <c r="C106" s="262" t="s">
        <v>55</v>
      </c>
      <c r="D106" s="282"/>
      <c r="E106" s="282"/>
      <c r="F106" s="283" t="s">
        <v>1340</v>
      </c>
      <c r="G106" s="262"/>
      <c r="H106" s="262" t="s">
        <v>1380</v>
      </c>
      <c r="I106" s="262" t="s">
        <v>1342</v>
      </c>
      <c r="J106" s="262">
        <v>20</v>
      </c>
      <c r="K106" s="274"/>
    </row>
    <row r="107" spans="2:11" s="1" customFormat="1" ht="15" customHeight="1">
      <c r="B107" s="273"/>
      <c r="C107" s="262" t="s">
        <v>1343</v>
      </c>
      <c r="D107" s="262"/>
      <c r="E107" s="262"/>
      <c r="F107" s="283" t="s">
        <v>1340</v>
      </c>
      <c r="G107" s="262"/>
      <c r="H107" s="262" t="s">
        <v>1380</v>
      </c>
      <c r="I107" s="262" t="s">
        <v>1342</v>
      </c>
      <c r="J107" s="262">
        <v>120</v>
      </c>
      <c r="K107" s="274"/>
    </row>
    <row r="108" spans="2:11" s="1" customFormat="1" ht="15" customHeight="1">
      <c r="B108" s="285"/>
      <c r="C108" s="262" t="s">
        <v>1345</v>
      </c>
      <c r="D108" s="262"/>
      <c r="E108" s="262"/>
      <c r="F108" s="283" t="s">
        <v>1346</v>
      </c>
      <c r="G108" s="262"/>
      <c r="H108" s="262" t="s">
        <v>1380</v>
      </c>
      <c r="I108" s="262" t="s">
        <v>1342</v>
      </c>
      <c r="J108" s="262">
        <v>50</v>
      </c>
      <c r="K108" s="274"/>
    </row>
    <row r="109" spans="2:11" s="1" customFormat="1" ht="15" customHeight="1">
      <c r="B109" s="285"/>
      <c r="C109" s="262" t="s">
        <v>1348</v>
      </c>
      <c r="D109" s="262"/>
      <c r="E109" s="262"/>
      <c r="F109" s="283" t="s">
        <v>1340</v>
      </c>
      <c r="G109" s="262"/>
      <c r="H109" s="262" t="s">
        <v>1380</v>
      </c>
      <c r="I109" s="262" t="s">
        <v>1350</v>
      </c>
      <c r="J109" s="262"/>
      <c r="K109" s="274"/>
    </row>
    <row r="110" spans="2:11" s="1" customFormat="1" ht="15" customHeight="1">
      <c r="B110" s="285"/>
      <c r="C110" s="262" t="s">
        <v>1359</v>
      </c>
      <c r="D110" s="262"/>
      <c r="E110" s="262"/>
      <c r="F110" s="283" t="s">
        <v>1346</v>
      </c>
      <c r="G110" s="262"/>
      <c r="H110" s="262" t="s">
        <v>1380</v>
      </c>
      <c r="I110" s="262" t="s">
        <v>1342</v>
      </c>
      <c r="J110" s="262">
        <v>50</v>
      </c>
      <c r="K110" s="274"/>
    </row>
    <row r="111" spans="2:11" s="1" customFormat="1" ht="15" customHeight="1">
      <c r="B111" s="285"/>
      <c r="C111" s="262" t="s">
        <v>1367</v>
      </c>
      <c r="D111" s="262"/>
      <c r="E111" s="262"/>
      <c r="F111" s="283" t="s">
        <v>1346</v>
      </c>
      <c r="G111" s="262"/>
      <c r="H111" s="262" t="s">
        <v>1380</v>
      </c>
      <c r="I111" s="262" t="s">
        <v>1342</v>
      </c>
      <c r="J111" s="262">
        <v>50</v>
      </c>
      <c r="K111" s="274"/>
    </row>
    <row r="112" spans="2:11" s="1" customFormat="1" ht="15" customHeight="1">
      <c r="B112" s="285"/>
      <c r="C112" s="262" t="s">
        <v>1365</v>
      </c>
      <c r="D112" s="262"/>
      <c r="E112" s="262"/>
      <c r="F112" s="283" t="s">
        <v>1346</v>
      </c>
      <c r="G112" s="262"/>
      <c r="H112" s="262" t="s">
        <v>1380</v>
      </c>
      <c r="I112" s="262" t="s">
        <v>1342</v>
      </c>
      <c r="J112" s="262">
        <v>50</v>
      </c>
      <c r="K112" s="274"/>
    </row>
    <row r="113" spans="2:11" s="1" customFormat="1" ht="15" customHeight="1">
      <c r="B113" s="285"/>
      <c r="C113" s="262" t="s">
        <v>55</v>
      </c>
      <c r="D113" s="262"/>
      <c r="E113" s="262"/>
      <c r="F113" s="283" t="s">
        <v>1340</v>
      </c>
      <c r="G113" s="262"/>
      <c r="H113" s="262" t="s">
        <v>1381</v>
      </c>
      <c r="I113" s="262" t="s">
        <v>1342</v>
      </c>
      <c r="J113" s="262">
        <v>20</v>
      </c>
      <c r="K113" s="274"/>
    </row>
    <row r="114" spans="2:11" s="1" customFormat="1" ht="15" customHeight="1">
      <c r="B114" s="285"/>
      <c r="C114" s="262" t="s">
        <v>1382</v>
      </c>
      <c r="D114" s="262"/>
      <c r="E114" s="262"/>
      <c r="F114" s="283" t="s">
        <v>1340</v>
      </c>
      <c r="G114" s="262"/>
      <c r="H114" s="262" t="s">
        <v>1383</v>
      </c>
      <c r="I114" s="262" t="s">
        <v>1342</v>
      </c>
      <c r="J114" s="262">
        <v>120</v>
      </c>
      <c r="K114" s="274"/>
    </row>
    <row r="115" spans="2:11" s="1" customFormat="1" ht="15" customHeight="1">
      <c r="B115" s="285"/>
      <c r="C115" s="262" t="s">
        <v>40</v>
      </c>
      <c r="D115" s="262"/>
      <c r="E115" s="262"/>
      <c r="F115" s="283" t="s">
        <v>1340</v>
      </c>
      <c r="G115" s="262"/>
      <c r="H115" s="262" t="s">
        <v>1384</v>
      </c>
      <c r="I115" s="262" t="s">
        <v>1375</v>
      </c>
      <c r="J115" s="262"/>
      <c r="K115" s="274"/>
    </row>
    <row r="116" spans="2:11" s="1" customFormat="1" ht="15" customHeight="1">
      <c r="B116" s="285"/>
      <c r="C116" s="262" t="s">
        <v>50</v>
      </c>
      <c r="D116" s="262"/>
      <c r="E116" s="262"/>
      <c r="F116" s="283" t="s">
        <v>1340</v>
      </c>
      <c r="G116" s="262"/>
      <c r="H116" s="262" t="s">
        <v>1385</v>
      </c>
      <c r="I116" s="262" t="s">
        <v>1375</v>
      </c>
      <c r="J116" s="262"/>
      <c r="K116" s="274"/>
    </row>
    <row r="117" spans="2:11" s="1" customFormat="1" ht="15" customHeight="1">
      <c r="B117" s="285"/>
      <c r="C117" s="262" t="s">
        <v>59</v>
      </c>
      <c r="D117" s="262"/>
      <c r="E117" s="262"/>
      <c r="F117" s="283" t="s">
        <v>1340</v>
      </c>
      <c r="G117" s="262"/>
      <c r="H117" s="262" t="s">
        <v>1386</v>
      </c>
      <c r="I117" s="262" t="s">
        <v>1387</v>
      </c>
      <c r="J117" s="262"/>
      <c r="K117" s="274"/>
    </row>
    <row r="118" spans="2:11" s="1" customFormat="1" ht="15" customHeight="1">
      <c r="B118" s="288"/>
      <c r="C118" s="294"/>
      <c r="D118" s="294"/>
      <c r="E118" s="294"/>
      <c r="F118" s="294"/>
      <c r="G118" s="294"/>
      <c r="H118" s="294"/>
      <c r="I118" s="294"/>
      <c r="J118" s="294"/>
      <c r="K118" s="290"/>
    </row>
    <row r="119" spans="2:11" s="1" customFormat="1" ht="18.75" customHeight="1">
      <c r="B119" s="295"/>
      <c r="C119" s="296"/>
      <c r="D119" s="296"/>
      <c r="E119" s="296"/>
      <c r="F119" s="297"/>
      <c r="G119" s="296"/>
      <c r="H119" s="296"/>
      <c r="I119" s="296"/>
      <c r="J119" s="296"/>
      <c r="K119" s="295"/>
    </row>
    <row r="120" spans="2:11" s="1" customFormat="1" ht="18.75" customHeight="1">
      <c r="B120" s="269"/>
      <c r="C120" s="269"/>
      <c r="D120" s="269"/>
      <c r="E120" s="269"/>
      <c r="F120" s="269"/>
      <c r="G120" s="269"/>
      <c r="H120" s="269"/>
      <c r="I120" s="269"/>
      <c r="J120" s="269"/>
      <c r="K120" s="269"/>
    </row>
    <row r="121" spans="2:11" s="1" customFormat="1" ht="7.5" customHeight="1">
      <c r="B121" s="298"/>
      <c r="C121" s="299"/>
      <c r="D121" s="299"/>
      <c r="E121" s="299"/>
      <c r="F121" s="299"/>
      <c r="G121" s="299"/>
      <c r="H121" s="299"/>
      <c r="I121" s="299"/>
      <c r="J121" s="299"/>
      <c r="K121" s="300"/>
    </row>
    <row r="122" spans="2:11" s="1" customFormat="1" ht="45" customHeight="1">
      <c r="B122" s="301"/>
      <c r="C122" s="382" t="s">
        <v>1388</v>
      </c>
      <c r="D122" s="382"/>
      <c r="E122" s="382"/>
      <c r="F122" s="382"/>
      <c r="G122" s="382"/>
      <c r="H122" s="382"/>
      <c r="I122" s="382"/>
      <c r="J122" s="382"/>
      <c r="K122" s="302"/>
    </row>
    <row r="123" spans="2:11" s="1" customFormat="1" ht="17.25" customHeight="1">
      <c r="B123" s="303"/>
      <c r="C123" s="275" t="s">
        <v>1334</v>
      </c>
      <c r="D123" s="275"/>
      <c r="E123" s="275"/>
      <c r="F123" s="275" t="s">
        <v>1335</v>
      </c>
      <c r="G123" s="276"/>
      <c r="H123" s="275" t="s">
        <v>56</v>
      </c>
      <c r="I123" s="275" t="s">
        <v>59</v>
      </c>
      <c r="J123" s="275" t="s">
        <v>1336</v>
      </c>
      <c r="K123" s="304"/>
    </row>
    <row r="124" spans="2:11" s="1" customFormat="1" ht="17.25" customHeight="1">
      <c r="B124" s="303"/>
      <c r="C124" s="277" t="s">
        <v>1337</v>
      </c>
      <c r="D124" s="277"/>
      <c r="E124" s="277"/>
      <c r="F124" s="278" t="s">
        <v>1338</v>
      </c>
      <c r="G124" s="279"/>
      <c r="H124" s="277"/>
      <c r="I124" s="277"/>
      <c r="J124" s="277" t="s">
        <v>1339</v>
      </c>
      <c r="K124" s="304"/>
    </row>
    <row r="125" spans="2:11" s="1" customFormat="1" ht="5.25" customHeight="1">
      <c r="B125" s="305"/>
      <c r="C125" s="280"/>
      <c r="D125" s="280"/>
      <c r="E125" s="280"/>
      <c r="F125" s="280"/>
      <c r="G125" s="306"/>
      <c r="H125" s="280"/>
      <c r="I125" s="280"/>
      <c r="J125" s="280"/>
      <c r="K125" s="307"/>
    </row>
    <row r="126" spans="2:11" s="1" customFormat="1" ht="15" customHeight="1">
      <c r="B126" s="305"/>
      <c r="C126" s="262" t="s">
        <v>1343</v>
      </c>
      <c r="D126" s="282"/>
      <c r="E126" s="282"/>
      <c r="F126" s="283" t="s">
        <v>1340</v>
      </c>
      <c r="G126" s="262"/>
      <c r="H126" s="262" t="s">
        <v>1380</v>
      </c>
      <c r="I126" s="262" t="s">
        <v>1342</v>
      </c>
      <c r="J126" s="262">
        <v>120</v>
      </c>
      <c r="K126" s="308"/>
    </row>
    <row r="127" spans="2:11" s="1" customFormat="1" ht="15" customHeight="1">
      <c r="B127" s="305"/>
      <c r="C127" s="262" t="s">
        <v>1389</v>
      </c>
      <c r="D127" s="262"/>
      <c r="E127" s="262"/>
      <c r="F127" s="283" t="s">
        <v>1340</v>
      </c>
      <c r="G127" s="262"/>
      <c r="H127" s="262" t="s">
        <v>1390</v>
      </c>
      <c r="I127" s="262" t="s">
        <v>1342</v>
      </c>
      <c r="J127" s="262" t="s">
        <v>1391</v>
      </c>
      <c r="K127" s="308"/>
    </row>
    <row r="128" spans="2:11" s="1" customFormat="1" ht="15" customHeight="1">
      <c r="B128" s="305"/>
      <c r="C128" s="262" t="s">
        <v>1288</v>
      </c>
      <c r="D128" s="262"/>
      <c r="E128" s="262"/>
      <c r="F128" s="283" t="s">
        <v>1340</v>
      </c>
      <c r="G128" s="262"/>
      <c r="H128" s="262" t="s">
        <v>1392</v>
      </c>
      <c r="I128" s="262" t="s">
        <v>1342</v>
      </c>
      <c r="J128" s="262" t="s">
        <v>1391</v>
      </c>
      <c r="K128" s="308"/>
    </row>
    <row r="129" spans="2:11" s="1" customFormat="1" ht="15" customHeight="1">
      <c r="B129" s="305"/>
      <c r="C129" s="262" t="s">
        <v>1351</v>
      </c>
      <c r="D129" s="262"/>
      <c r="E129" s="262"/>
      <c r="F129" s="283" t="s">
        <v>1346</v>
      </c>
      <c r="G129" s="262"/>
      <c r="H129" s="262" t="s">
        <v>1352</v>
      </c>
      <c r="I129" s="262" t="s">
        <v>1342</v>
      </c>
      <c r="J129" s="262">
        <v>15</v>
      </c>
      <c r="K129" s="308"/>
    </row>
    <row r="130" spans="2:11" s="1" customFormat="1" ht="15" customHeight="1">
      <c r="B130" s="305"/>
      <c r="C130" s="286" t="s">
        <v>1353</v>
      </c>
      <c r="D130" s="286"/>
      <c r="E130" s="286"/>
      <c r="F130" s="287" t="s">
        <v>1346</v>
      </c>
      <c r="G130" s="286"/>
      <c r="H130" s="286" t="s">
        <v>1354</v>
      </c>
      <c r="I130" s="286" t="s">
        <v>1342</v>
      </c>
      <c r="J130" s="286">
        <v>15</v>
      </c>
      <c r="K130" s="308"/>
    </row>
    <row r="131" spans="2:11" s="1" customFormat="1" ht="15" customHeight="1">
      <c r="B131" s="305"/>
      <c r="C131" s="286" t="s">
        <v>1355</v>
      </c>
      <c r="D131" s="286"/>
      <c r="E131" s="286"/>
      <c r="F131" s="287" t="s">
        <v>1346</v>
      </c>
      <c r="G131" s="286"/>
      <c r="H131" s="286" t="s">
        <v>1356</v>
      </c>
      <c r="I131" s="286" t="s">
        <v>1342</v>
      </c>
      <c r="J131" s="286">
        <v>20</v>
      </c>
      <c r="K131" s="308"/>
    </row>
    <row r="132" spans="2:11" s="1" customFormat="1" ht="15" customHeight="1">
      <c r="B132" s="305"/>
      <c r="C132" s="286" t="s">
        <v>1357</v>
      </c>
      <c r="D132" s="286"/>
      <c r="E132" s="286"/>
      <c r="F132" s="287" t="s">
        <v>1346</v>
      </c>
      <c r="G132" s="286"/>
      <c r="H132" s="286" t="s">
        <v>1358</v>
      </c>
      <c r="I132" s="286" t="s">
        <v>1342</v>
      </c>
      <c r="J132" s="286">
        <v>20</v>
      </c>
      <c r="K132" s="308"/>
    </row>
    <row r="133" spans="2:11" s="1" customFormat="1" ht="15" customHeight="1">
      <c r="B133" s="305"/>
      <c r="C133" s="262" t="s">
        <v>1345</v>
      </c>
      <c r="D133" s="262"/>
      <c r="E133" s="262"/>
      <c r="F133" s="283" t="s">
        <v>1346</v>
      </c>
      <c r="G133" s="262"/>
      <c r="H133" s="262" t="s">
        <v>1380</v>
      </c>
      <c r="I133" s="262" t="s">
        <v>1342</v>
      </c>
      <c r="J133" s="262">
        <v>50</v>
      </c>
      <c r="K133" s="308"/>
    </row>
    <row r="134" spans="2:11" s="1" customFormat="1" ht="15" customHeight="1">
      <c r="B134" s="305"/>
      <c r="C134" s="262" t="s">
        <v>1359</v>
      </c>
      <c r="D134" s="262"/>
      <c r="E134" s="262"/>
      <c r="F134" s="283" t="s">
        <v>1346</v>
      </c>
      <c r="G134" s="262"/>
      <c r="H134" s="262" t="s">
        <v>1380</v>
      </c>
      <c r="I134" s="262" t="s">
        <v>1342</v>
      </c>
      <c r="J134" s="262">
        <v>50</v>
      </c>
      <c r="K134" s="308"/>
    </row>
    <row r="135" spans="2:11" s="1" customFormat="1" ht="15" customHeight="1">
      <c r="B135" s="305"/>
      <c r="C135" s="262" t="s">
        <v>1365</v>
      </c>
      <c r="D135" s="262"/>
      <c r="E135" s="262"/>
      <c r="F135" s="283" t="s">
        <v>1346</v>
      </c>
      <c r="G135" s="262"/>
      <c r="H135" s="262" t="s">
        <v>1380</v>
      </c>
      <c r="I135" s="262" t="s">
        <v>1342</v>
      </c>
      <c r="J135" s="262">
        <v>50</v>
      </c>
      <c r="K135" s="308"/>
    </row>
    <row r="136" spans="2:11" s="1" customFormat="1" ht="15" customHeight="1">
      <c r="B136" s="305"/>
      <c r="C136" s="262" t="s">
        <v>1367</v>
      </c>
      <c r="D136" s="262"/>
      <c r="E136" s="262"/>
      <c r="F136" s="283" t="s">
        <v>1346</v>
      </c>
      <c r="G136" s="262"/>
      <c r="H136" s="262" t="s">
        <v>1380</v>
      </c>
      <c r="I136" s="262" t="s">
        <v>1342</v>
      </c>
      <c r="J136" s="262">
        <v>50</v>
      </c>
      <c r="K136" s="308"/>
    </row>
    <row r="137" spans="2:11" s="1" customFormat="1" ht="15" customHeight="1">
      <c r="B137" s="305"/>
      <c r="C137" s="262" t="s">
        <v>1368</v>
      </c>
      <c r="D137" s="262"/>
      <c r="E137" s="262"/>
      <c r="F137" s="283" t="s">
        <v>1346</v>
      </c>
      <c r="G137" s="262"/>
      <c r="H137" s="262" t="s">
        <v>1393</v>
      </c>
      <c r="I137" s="262" t="s">
        <v>1342</v>
      </c>
      <c r="J137" s="262">
        <v>255</v>
      </c>
      <c r="K137" s="308"/>
    </row>
    <row r="138" spans="2:11" s="1" customFormat="1" ht="15" customHeight="1">
      <c r="B138" s="305"/>
      <c r="C138" s="262" t="s">
        <v>1370</v>
      </c>
      <c r="D138" s="262"/>
      <c r="E138" s="262"/>
      <c r="F138" s="283" t="s">
        <v>1340</v>
      </c>
      <c r="G138" s="262"/>
      <c r="H138" s="262" t="s">
        <v>1394</v>
      </c>
      <c r="I138" s="262" t="s">
        <v>1372</v>
      </c>
      <c r="J138" s="262"/>
      <c r="K138" s="308"/>
    </row>
    <row r="139" spans="2:11" s="1" customFormat="1" ht="15" customHeight="1">
      <c r="B139" s="305"/>
      <c r="C139" s="262" t="s">
        <v>1373</v>
      </c>
      <c r="D139" s="262"/>
      <c r="E139" s="262"/>
      <c r="F139" s="283" t="s">
        <v>1340</v>
      </c>
      <c r="G139" s="262"/>
      <c r="H139" s="262" t="s">
        <v>1395</v>
      </c>
      <c r="I139" s="262" t="s">
        <v>1375</v>
      </c>
      <c r="J139" s="262"/>
      <c r="K139" s="308"/>
    </row>
    <row r="140" spans="2:11" s="1" customFormat="1" ht="15" customHeight="1">
      <c r="B140" s="305"/>
      <c r="C140" s="262" t="s">
        <v>1376</v>
      </c>
      <c r="D140" s="262"/>
      <c r="E140" s="262"/>
      <c r="F140" s="283" t="s">
        <v>1340</v>
      </c>
      <c r="G140" s="262"/>
      <c r="H140" s="262" t="s">
        <v>1376</v>
      </c>
      <c r="I140" s="262" t="s">
        <v>1375</v>
      </c>
      <c r="J140" s="262"/>
      <c r="K140" s="308"/>
    </row>
    <row r="141" spans="2:11" s="1" customFormat="1" ht="15" customHeight="1">
      <c r="B141" s="305"/>
      <c r="C141" s="262" t="s">
        <v>40</v>
      </c>
      <c r="D141" s="262"/>
      <c r="E141" s="262"/>
      <c r="F141" s="283" t="s">
        <v>1340</v>
      </c>
      <c r="G141" s="262"/>
      <c r="H141" s="262" t="s">
        <v>1396</v>
      </c>
      <c r="I141" s="262" t="s">
        <v>1375</v>
      </c>
      <c r="J141" s="262"/>
      <c r="K141" s="308"/>
    </row>
    <row r="142" spans="2:11" s="1" customFormat="1" ht="15" customHeight="1">
      <c r="B142" s="305"/>
      <c r="C142" s="262" t="s">
        <v>1397</v>
      </c>
      <c r="D142" s="262"/>
      <c r="E142" s="262"/>
      <c r="F142" s="283" t="s">
        <v>1340</v>
      </c>
      <c r="G142" s="262"/>
      <c r="H142" s="262" t="s">
        <v>1398</v>
      </c>
      <c r="I142" s="262" t="s">
        <v>1375</v>
      </c>
      <c r="J142" s="262"/>
      <c r="K142" s="308"/>
    </row>
    <row r="143" spans="2:11" s="1" customFormat="1" ht="15" customHeight="1">
      <c r="B143" s="309"/>
      <c r="C143" s="310"/>
      <c r="D143" s="310"/>
      <c r="E143" s="310"/>
      <c r="F143" s="310"/>
      <c r="G143" s="310"/>
      <c r="H143" s="310"/>
      <c r="I143" s="310"/>
      <c r="J143" s="310"/>
      <c r="K143" s="311"/>
    </row>
    <row r="144" spans="2:11" s="1" customFormat="1" ht="18.75" customHeight="1">
      <c r="B144" s="296"/>
      <c r="C144" s="296"/>
      <c r="D144" s="296"/>
      <c r="E144" s="296"/>
      <c r="F144" s="297"/>
      <c r="G144" s="296"/>
      <c r="H144" s="296"/>
      <c r="I144" s="296"/>
      <c r="J144" s="296"/>
      <c r="K144" s="296"/>
    </row>
    <row r="145" spans="2:11" s="1" customFormat="1" ht="18.75" customHeight="1">
      <c r="B145" s="269"/>
      <c r="C145" s="269"/>
      <c r="D145" s="269"/>
      <c r="E145" s="269"/>
      <c r="F145" s="269"/>
      <c r="G145" s="269"/>
      <c r="H145" s="269"/>
      <c r="I145" s="269"/>
      <c r="J145" s="269"/>
      <c r="K145" s="269"/>
    </row>
    <row r="146" spans="2:11" s="1" customFormat="1" ht="7.5" customHeight="1">
      <c r="B146" s="270"/>
      <c r="C146" s="271"/>
      <c r="D146" s="271"/>
      <c r="E146" s="271"/>
      <c r="F146" s="271"/>
      <c r="G146" s="271"/>
      <c r="H146" s="271"/>
      <c r="I146" s="271"/>
      <c r="J146" s="271"/>
      <c r="K146" s="272"/>
    </row>
    <row r="147" spans="2:11" s="1" customFormat="1" ht="45" customHeight="1">
      <c r="B147" s="273"/>
      <c r="C147" s="381" t="s">
        <v>1399</v>
      </c>
      <c r="D147" s="381"/>
      <c r="E147" s="381"/>
      <c r="F147" s="381"/>
      <c r="G147" s="381"/>
      <c r="H147" s="381"/>
      <c r="I147" s="381"/>
      <c r="J147" s="381"/>
      <c r="K147" s="274"/>
    </row>
    <row r="148" spans="2:11" s="1" customFormat="1" ht="17.25" customHeight="1">
      <c r="B148" s="273"/>
      <c r="C148" s="275" t="s">
        <v>1334</v>
      </c>
      <c r="D148" s="275"/>
      <c r="E148" s="275"/>
      <c r="F148" s="275" t="s">
        <v>1335</v>
      </c>
      <c r="G148" s="276"/>
      <c r="H148" s="275" t="s">
        <v>56</v>
      </c>
      <c r="I148" s="275" t="s">
        <v>59</v>
      </c>
      <c r="J148" s="275" t="s">
        <v>1336</v>
      </c>
      <c r="K148" s="274"/>
    </row>
    <row r="149" spans="2:11" s="1" customFormat="1" ht="17.25" customHeight="1">
      <c r="B149" s="273"/>
      <c r="C149" s="277" t="s">
        <v>1337</v>
      </c>
      <c r="D149" s="277"/>
      <c r="E149" s="277"/>
      <c r="F149" s="278" t="s">
        <v>1338</v>
      </c>
      <c r="G149" s="279"/>
      <c r="H149" s="277"/>
      <c r="I149" s="277"/>
      <c r="J149" s="277" t="s">
        <v>1339</v>
      </c>
      <c r="K149" s="274"/>
    </row>
    <row r="150" spans="2:11" s="1" customFormat="1" ht="5.25" customHeight="1">
      <c r="B150" s="285"/>
      <c r="C150" s="280"/>
      <c r="D150" s="280"/>
      <c r="E150" s="280"/>
      <c r="F150" s="280"/>
      <c r="G150" s="281"/>
      <c r="H150" s="280"/>
      <c r="I150" s="280"/>
      <c r="J150" s="280"/>
      <c r="K150" s="308"/>
    </row>
    <row r="151" spans="2:11" s="1" customFormat="1" ht="15" customHeight="1">
      <c r="B151" s="285"/>
      <c r="C151" s="312" t="s">
        <v>1343</v>
      </c>
      <c r="D151" s="262"/>
      <c r="E151" s="262"/>
      <c r="F151" s="313" t="s">
        <v>1340</v>
      </c>
      <c r="G151" s="262"/>
      <c r="H151" s="312" t="s">
        <v>1380</v>
      </c>
      <c r="I151" s="312" t="s">
        <v>1342</v>
      </c>
      <c r="J151" s="312">
        <v>120</v>
      </c>
      <c r="K151" s="308"/>
    </row>
    <row r="152" spans="2:11" s="1" customFormat="1" ht="15" customHeight="1">
      <c r="B152" s="285"/>
      <c r="C152" s="312" t="s">
        <v>1389</v>
      </c>
      <c r="D152" s="262"/>
      <c r="E152" s="262"/>
      <c r="F152" s="313" t="s">
        <v>1340</v>
      </c>
      <c r="G152" s="262"/>
      <c r="H152" s="312" t="s">
        <v>1400</v>
      </c>
      <c r="I152" s="312" t="s">
        <v>1342</v>
      </c>
      <c r="J152" s="312" t="s">
        <v>1391</v>
      </c>
      <c r="K152" s="308"/>
    </row>
    <row r="153" spans="2:11" s="1" customFormat="1" ht="15" customHeight="1">
      <c r="B153" s="285"/>
      <c r="C153" s="312" t="s">
        <v>1288</v>
      </c>
      <c r="D153" s="262"/>
      <c r="E153" s="262"/>
      <c r="F153" s="313" t="s">
        <v>1340</v>
      </c>
      <c r="G153" s="262"/>
      <c r="H153" s="312" t="s">
        <v>1401</v>
      </c>
      <c r="I153" s="312" t="s">
        <v>1342</v>
      </c>
      <c r="J153" s="312" t="s">
        <v>1391</v>
      </c>
      <c r="K153" s="308"/>
    </row>
    <row r="154" spans="2:11" s="1" customFormat="1" ht="15" customHeight="1">
      <c r="B154" s="285"/>
      <c r="C154" s="312" t="s">
        <v>1345</v>
      </c>
      <c r="D154" s="262"/>
      <c r="E154" s="262"/>
      <c r="F154" s="313" t="s">
        <v>1346</v>
      </c>
      <c r="G154" s="262"/>
      <c r="H154" s="312" t="s">
        <v>1380</v>
      </c>
      <c r="I154" s="312" t="s">
        <v>1342</v>
      </c>
      <c r="J154" s="312">
        <v>50</v>
      </c>
      <c r="K154" s="308"/>
    </row>
    <row r="155" spans="2:11" s="1" customFormat="1" ht="15" customHeight="1">
      <c r="B155" s="285"/>
      <c r="C155" s="312" t="s">
        <v>1348</v>
      </c>
      <c r="D155" s="262"/>
      <c r="E155" s="262"/>
      <c r="F155" s="313" t="s">
        <v>1340</v>
      </c>
      <c r="G155" s="262"/>
      <c r="H155" s="312" t="s">
        <v>1380</v>
      </c>
      <c r="I155" s="312" t="s">
        <v>1350</v>
      </c>
      <c r="J155" s="312"/>
      <c r="K155" s="308"/>
    </row>
    <row r="156" spans="2:11" s="1" customFormat="1" ht="15" customHeight="1">
      <c r="B156" s="285"/>
      <c r="C156" s="312" t="s">
        <v>1359</v>
      </c>
      <c r="D156" s="262"/>
      <c r="E156" s="262"/>
      <c r="F156" s="313" t="s">
        <v>1346</v>
      </c>
      <c r="G156" s="262"/>
      <c r="H156" s="312" t="s">
        <v>1380</v>
      </c>
      <c r="I156" s="312" t="s">
        <v>1342</v>
      </c>
      <c r="J156" s="312">
        <v>50</v>
      </c>
      <c r="K156" s="308"/>
    </row>
    <row r="157" spans="2:11" s="1" customFormat="1" ht="15" customHeight="1">
      <c r="B157" s="285"/>
      <c r="C157" s="312" t="s">
        <v>1367</v>
      </c>
      <c r="D157" s="262"/>
      <c r="E157" s="262"/>
      <c r="F157" s="313" t="s">
        <v>1346</v>
      </c>
      <c r="G157" s="262"/>
      <c r="H157" s="312" t="s">
        <v>1380</v>
      </c>
      <c r="I157" s="312" t="s">
        <v>1342</v>
      </c>
      <c r="J157" s="312">
        <v>50</v>
      </c>
      <c r="K157" s="308"/>
    </row>
    <row r="158" spans="2:11" s="1" customFormat="1" ht="15" customHeight="1">
      <c r="B158" s="285"/>
      <c r="C158" s="312" t="s">
        <v>1365</v>
      </c>
      <c r="D158" s="262"/>
      <c r="E158" s="262"/>
      <c r="F158" s="313" t="s">
        <v>1346</v>
      </c>
      <c r="G158" s="262"/>
      <c r="H158" s="312" t="s">
        <v>1380</v>
      </c>
      <c r="I158" s="312" t="s">
        <v>1342</v>
      </c>
      <c r="J158" s="312">
        <v>50</v>
      </c>
      <c r="K158" s="308"/>
    </row>
    <row r="159" spans="2:11" s="1" customFormat="1" ht="15" customHeight="1">
      <c r="B159" s="285"/>
      <c r="C159" s="312" t="s">
        <v>104</v>
      </c>
      <c r="D159" s="262"/>
      <c r="E159" s="262"/>
      <c r="F159" s="313" t="s">
        <v>1340</v>
      </c>
      <c r="G159" s="262"/>
      <c r="H159" s="312" t="s">
        <v>1402</v>
      </c>
      <c r="I159" s="312" t="s">
        <v>1342</v>
      </c>
      <c r="J159" s="312" t="s">
        <v>1403</v>
      </c>
      <c r="K159" s="308"/>
    </row>
    <row r="160" spans="2:11" s="1" customFormat="1" ht="15" customHeight="1">
      <c r="B160" s="285"/>
      <c r="C160" s="312" t="s">
        <v>1404</v>
      </c>
      <c r="D160" s="262"/>
      <c r="E160" s="262"/>
      <c r="F160" s="313" t="s">
        <v>1340</v>
      </c>
      <c r="G160" s="262"/>
      <c r="H160" s="312" t="s">
        <v>1405</v>
      </c>
      <c r="I160" s="312" t="s">
        <v>1375</v>
      </c>
      <c r="J160" s="312"/>
      <c r="K160" s="308"/>
    </row>
    <row r="161" spans="2:11" s="1" customFormat="1" ht="15" customHeight="1">
      <c r="B161" s="314"/>
      <c r="C161" s="294"/>
      <c r="D161" s="294"/>
      <c r="E161" s="294"/>
      <c r="F161" s="294"/>
      <c r="G161" s="294"/>
      <c r="H161" s="294"/>
      <c r="I161" s="294"/>
      <c r="J161" s="294"/>
      <c r="K161" s="315"/>
    </row>
    <row r="162" spans="2:11" s="1" customFormat="1" ht="18.75" customHeight="1">
      <c r="B162" s="296"/>
      <c r="C162" s="306"/>
      <c r="D162" s="306"/>
      <c r="E162" s="306"/>
      <c r="F162" s="316"/>
      <c r="G162" s="306"/>
      <c r="H162" s="306"/>
      <c r="I162" s="306"/>
      <c r="J162" s="306"/>
      <c r="K162" s="296"/>
    </row>
    <row r="163" spans="2:11" s="1" customFormat="1" ht="18.75" customHeight="1">
      <c r="B163" s="269"/>
      <c r="C163" s="269"/>
      <c r="D163" s="269"/>
      <c r="E163" s="269"/>
      <c r="F163" s="269"/>
      <c r="G163" s="269"/>
      <c r="H163" s="269"/>
      <c r="I163" s="269"/>
      <c r="J163" s="269"/>
      <c r="K163" s="269"/>
    </row>
    <row r="164" spans="2:11" s="1" customFormat="1" ht="7.5" customHeight="1">
      <c r="B164" s="251"/>
      <c r="C164" s="252"/>
      <c r="D164" s="252"/>
      <c r="E164" s="252"/>
      <c r="F164" s="252"/>
      <c r="G164" s="252"/>
      <c r="H164" s="252"/>
      <c r="I164" s="252"/>
      <c r="J164" s="252"/>
      <c r="K164" s="253"/>
    </row>
    <row r="165" spans="2:11" s="1" customFormat="1" ht="45" customHeight="1">
      <c r="B165" s="254"/>
      <c r="C165" s="382" t="s">
        <v>1406</v>
      </c>
      <c r="D165" s="382"/>
      <c r="E165" s="382"/>
      <c r="F165" s="382"/>
      <c r="G165" s="382"/>
      <c r="H165" s="382"/>
      <c r="I165" s="382"/>
      <c r="J165" s="382"/>
      <c r="K165" s="255"/>
    </row>
    <row r="166" spans="2:11" s="1" customFormat="1" ht="17.25" customHeight="1">
      <c r="B166" s="254"/>
      <c r="C166" s="275" t="s">
        <v>1334</v>
      </c>
      <c r="D166" s="275"/>
      <c r="E166" s="275"/>
      <c r="F166" s="275" t="s">
        <v>1335</v>
      </c>
      <c r="G166" s="317"/>
      <c r="H166" s="318" t="s">
        <v>56</v>
      </c>
      <c r="I166" s="318" t="s">
        <v>59</v>
      </c>
      <c r="J166" s="275" t="s">
        <v>1336</v>
      </c>
      <c r="K166" s="255"/>
    </row>
    <row r="167" spans="2:11" s="1" customFormat="1" ht="17.25" customHeight="1">
      <c r="B167" s="256"/>
      <c r="C167" s="277" t="s">
        <v>1337</v>
      </c>
      <c r="D167" s="277"/>
      <c r="E167" s="277"/>
      <c r="F167" s="278" t="s">
        <v>1338</v>
      </c>
      <c r="G167" s="319"/>
      <c r="H167" s="320"/>
      <c r="I167" s="320"/>
      <c r="J167" s="277" t="s">
        <v>1339</v>
      </c>
      <c r="K167" s="257"/>
    </row>
    <row r="168" spans="2:11" s="1" customFormat="1" ht="5.25" customHeight="1">
      <c r="B168" s="285"/>
      <c r="C168" s="280"/>
      <c r="D168" s="280"/>
      <c r="E168" s="280"/>
      <c r="F168" s="280"/>
      <c r="G168" s="281"/>
      <c r="H168" s="280"/>
      <c r="I168" s="280"/>
      <c r="J168" s="280"/>
      <c r="K168" s="308"/>
    </row>
    <row r="169" spans="2:11" s="1" customFormat="1" ht="15" customHeight="1">
      <c r="B169" s="285"/>
      <c r="C169" s="262" t="s">
        <v>1343</v>
      </c>
      <c r="D169" s="262"/>
      <c r="E169" s="262"/>
      <c r="F169" s="283" t="s">
        <v>1340</v>
      </c>
      <c r="G169" s="262"/>
      <c r="H169" s="262" t="s">
        <v>1380</v>
      </c>
      <c r="I169" s="262" t="s">
        <v>1342</v>
      </c>
      <c r="J169" s="262">
        <v>120</v>
      </c>
      <c r="K169" s="308"/>
    </row>
    <row r="170" spans="2:11" s="1" customFormat="1" ht="15" customHeight="1">
      <c r="B170" s="285"/>
      <c r="C170" s="262" t="s">
        <v>1389</v>
      </c>
      <c r="D170" s="262"/>
      <c r="E170" s="262"/>
      <c r="F170" s="283" t="s">
        <v>1340</v>
      </c>
      <c r="G170" s="262"/>
      <c r="H170" s="262" t="s">
        <v>1390</v>
      </c>
      <c r="I170" s="262" t="s">
        <v>1342</v>
      </c>
      <c r="J170" s="262" t="s">
        <v>1391</v>
      </c>
      <c r="K170" s="308"/>
    </row>
    <row r="171" spans="2:11" s="1" customFormat="1" ht="15" customHeight="1">
      <c r="B171" s="285"/>
      <c r="C171" s="262" t="s">
        <v>1288</v>
      </c>
      <c r="D171" s="262"/>
      <c r="E171" s="262"/>
      <c r="F171" s="283" t="s">
        <v>1340</v>
      </c>
      <c r="G171" s="262"/>
      <c r="H171" s="262" t="s">
        <v>1407</v>
      </c>
      <c r="I171" s="262" t="s">
        <v>1342</v>
      </c>
      <c r="J171" s="262" t="s">
        <v>1391</v>
      </c>
      <c r="K171" s="308"/>
    </row>
    <row r="172" spans="2:11" s="1" customFormat="1" ht="15" customHeight="1">
      <c r="B172" s="285"/>
      <c r="C172" s="262" t="s">
        <v>1345</v>
      </c>
      <c r="D172" s="262"/>
      <c r="E172" s="262"/>
      <c r="F172" s="283" t="s">
        <v>1346</v>
      </c>
      <c r="G172" s="262"/>
      <c r="H172" s="262" t="s">
        <v>1407</v>
      </c>
      <c r="I172" s="262" t="s">
        <v>1342</v>
      </c>
      <c r="J172" s="262">
        <v>50</v>
      </c>
      <c r="K172" s="308"/>
    </row>
    <row r="173" spans="2:11" s="1" customFormat="1" ht="15" customHeight="1">
      <c r="B173" s="285"/>
      <c r="C173" s="262" t="s">
        <v>1348</v>
      </c>
      <c r="D173" s="262"/>
      <c r="E173" s="262"/>
      <c r="F173" s="283" t="s">
        <v>1340</v>
      </c>
      <c r="G173" s="262"/>
      <c r="H173" s="262" t="s">
        <v>1407</v>
      </c>
      <c r="I173" s="262" t="s">
        <v>1350</v>
      </c>
      <c r="J173" s="262"/>
      <c r="K173" s="308"/>
    </row>
    <row r="174" spans="2:11" s="1" customFormat="1" ht="15" customHeight="1">
      <c r="B174" s="285"/>
      <c r="C174" s="262" t="s">
        <v>1359</v>
      </c>
      <c r="D174" s="262"/>
      <c r="E174" s="262"/>
      <c r="F174" s="283" t="s">
        <v>1346</v>
      </c>
      <c r="G174" s="262"/>
      <c r="H174" s="262" t="s">
        <v>1407</v>
      </c>
      <c r="I174" s="262" t="s">
        <v>1342</v>
      </c>
      <c r="J174" s="262">
        <v>50</v>
      </c>
      <c r="K174" s="308"/>
    </row>
    <row r="175" spans="2:11" s="1" customFormat="1" ht="15" customHeight="1">
      <c r="B175" s="285"/>
      <c r="C175" s="262" t="s">
        <v>1367</v>
      </c>
      <c r="D175" s="262"/>
      <c r="E175" s="262"/>
      <c r="F175" s="283" t="s">
        <v>1346</v>
      </c>
      <c r="G175" s="262"/>
      <c r="H175" s="262" t="s">
        <v>1407</v>
      </c>
      <c r="I175" s="262" t="s">
        <v>1342</v>
      </c>
      <c r="J175" s="262">
        <v>50</v>
      </c>
      <c r="K175" s="308"/>
    </row>
    <row r="176" spans="2:11" s="1" customFormat="1" ht="15" customHeight="1">
      <c r="B176" s="285"/>
      <c r="C176" s="262" t="s">
        <v>1365</v>
      </c>
      <c r="D176" s="262"/>
      <c r="E176" s="262"/>
      <c r="F176" s="283" t="s">
        <v>1346</v>
      </c>
      <c r="G176" s="262"/>
      <c r="H176" s="262" t="s">
        <v>1407</v>
      </c>
      <c r="I176" s="262" t="s">
        <v>1342</v>
      </c>
      <c r="J176" s="262">
        <v>50</v>
      </c>
      <c r="K176" s="308"/>
    </row>
    <row r="177" spans="2:11" s="1" customFormat="1" ht="15" customHeight="1">
      <c r="B177" s="285"/>
      <c r="C177" s="262" t="s">
        <v>118</v>
      </c>
      <c r="D177" s="262"/>
      <c r="E177" s="262"/>
      <c r="F177" s="283" t="s">
        <v>1340</v>
      </c>
      <c r="G177" s="262"/>
      <c r="H177" s="262" t="s">
        <v>1408</v>
      </c>
      <c r="I177" s="262" t="s">
        <v>1409</v>
      </c>
      <c r="J177" s="262"/>
      <c r="K177" s="308"/>
    </row>
    <row r="178" spans="2:11" s="1" customFormat="1" ht="15" customHeight="1">
      <c r="B178" s="285"/>
      <c r="C178" s="262" t="s">
        <v>59</v>
      </c>
      <c r="D178" s="262"/>
      <c r="E178" s="262"/>
      <c r="F178" s="283" t="s">
        <v>1340</v>
      </c>
      <c r="G178" s="262"/>
      <c r="H178" s="262" t="s">
        <v>1410</v>
      </c>
      <c r="I178" s="262" t="s">
        <v>1411</v>
      </c>
      <c r="J178" s="262">
        <v>1</v>
      </c>
      <c r="K178" s="308"/>
    </row>
    <row r="179" spans="2:11" s="1" customFormat="1" ht="15" customHeight="1">
      <c r="B179" s="285"/>
      <c r="C179" s="262" t="s">
        <v>55</v>
      </c>
      <c r="D179" s="262"/>
      <c r="E179" s="262"/>
      <c r="F179" s="283" t="s">
        <v>1340</v>
      </c>
      <c r="G179" s="262"/>
      <c r="H179" s="262" t="s">
        <v>1412</v>
      </c>
      <c r="I179" s="262" t="s">
        <v>1342</v>
      </c>
      <c r="J179" s="262">
        <v>20</v>
      </c>
      <c r="K179" s="308"/>
    </row>
    <row r="180" spans="2:11" s="1" customFormat="1" ht="15" customHeight="1">
      <c r="B180" s="285"/>
      <c r="C180" s="262" t="s">
        <v>56</v>
      </c>
      <c r="D180" s="262"/>
      <c r="E180" s="262"/>
      <c r="F180" s="283" t="s">
        <v>1340</v>
      </c>
      <c r="G180" s="262"/>
      <c r="H180" s="262" t="s">
        <v>1413</v>
      </c>
      <c r="I180" s="262" t="s">
        <v>1342</v>
      </c>
      <c r="J180" s="262">
        <v>255</v>
      </c>
      <c r="K180" s="308"/>
    </row>
    <row r="181" spans="2:11" s="1" customFormat="1" ht="15" customHeight="1">
      <c r="B181" s="285"/>
      <c r="C181" s="262" t="s">
        <v>119</v>
      </c>
      <c r="D181" s="262"/>
      <c r="E181" s="262"/>
      <c r="F181" s="283" t="s">
        <v>1340</v>
      </c>
      <c r="G181" s="262"/>
      <c r="H181" s="262" t="s">
        <v>1304</v>
      </c>
      <c r="I181" s="262" t="s">
        <v>1342</v>
      </c>
      <c r="J181" s="262">
        <v>10</v>
      </c>
      <c r="K181" s="308"/>
    </row>
    <row r="182" spans="2:11" s="1" customFormat="1" ht="15" customHeight="1">
      <c r="B182" s="285"/>
      <c r="C182" s="262" t="s">
        <v>120</v>
      </c>
      <c r="D182" s="262"/>
      <c r="E182" s="262"/>
      <c r="F182" s="283" t="s">
        <v>1340</v>
      </c>
      <c r="G182" s="262"/>
      <c r="H182" s="262" t="s">
        <v>1414</v>
      </c>
      <c r="I182" s="262" t="s">
        <v>1375</v>
      </c>
      <c r="J182" s="262"/>
      <c r="K182" s="308"/>
    </row>
    <row r="183" spans="2:11" s="1" customFormat="1" ht="15" customHeight="1">
      <c r="B183" s="285"/>
      <c r="C183" s="262" t="s">
        <v>1415</v>
      </c>
      <c r="D183" s="262"/>
      <c r="E183" s="262"/>
      <c r="F183" s="283" t="s">
        <v>1340</v>
      </c>
      <c r="G183" s="262"/>
      <c r="H183" s="262" t="s">
        <v>1416</v>
      </c>
      <c r="I183" s="262" t="s">
        <v>1375</v>
      </c>
      <c r="J183" s="262"/>
      <c r="K183" s="308"/>
    </row>
    <row r="184" spans="2:11" s="1" customFormat="1" ht="15" customHeight="1">
      <c r="B184" s="285"/>
      <c r="C184" s="262" t="s">
        <v>1404</v>
      </c>
      <c r="D184" s="262"/>
      <c r="E184" s="262"/>
      <c r="F184" s="283" t="s">
        <v>1340</v>
      </c>
      <c r="G184" s="262"/>
      <c r="H184" s="262" t="s">
        <v>1417</v>
      </c>
      <c r="I184" s="262" t="s">
        <v>1375</v>
      </c>
      <c r="J184" s="262"/>
      <c r="K184" s="308"/>
    </row>
    <row r="185" spans="2:11" s="1" customFormat="1" ht="15" customHeight="1">
      <c r="B185" s="285"/>
      <c r="C185" s="262" t="s">
        <v>122</v>
      </c>
      <c r="D185" s="262"/>
      <c r="E185" s="262"/>
      <c r="F185" s="283" t="s">
        <v>1346</v>
      </c>
      <c r="G185" s="262"/>
      <c r="H185" s="262" t="s">
        <v>1418</v>
      </c>
      <c r="I185" s="262" t="s">
        <v>1342</v>
      </c>
      <c r="J185" s="262">
        <v>50</v>
      </c>
      <c r="K185" s="308"/>
    </row>
    <row r="186" spans="2:11" s="1" customFormat="1" ht="15" customHeight="1">
      <c r="B186" s="285"/>
      <c r="C186" s="262" t="s">
        <v>1419</v>
      </c>
      <c r="D186" s="262"/>
      <c r="E186" s="262"/>
      <c r="F186" s="283" t="s">
        <v>1346</v>
      </c>
      <c r="G186" s="262"/>
      <c r="H186" s="262" t="s">
        <v>1420</v>
      </c>
      <c r="I186" s="262" t="s">
        <v>1421</v>
      </c>
      <c r="J186" s="262"/>
      <c r="K186" s="308"/>
    </row>
    <row r="187" spans="2:11" s="1" customFormat="1" ht="15" customHeight="1">
      <c r="B187" s="285"/>
      <c r="C187" s="262" t="s">
        <v>1422</v>
      </c>
      <c r="D187" s="262"/>
      <c r="E187" s="262"/>
      <c r="F187" s="283" t="s">
        <v>1346</v>
      </c>
      <c r="G187" s="262"/>
      <c r="H187" s="262" t="s">
        <v>1423</v>
      </c>
      <c r="I187" s="262" t="s">
        <v>1421</v>
      </c>
      <c r="J187" s="262"/>
      <c r="K187" s="308"/>
    </row>
    <row r="188" spans="2:11" s="1" customFormat="1" ht="15" customHeight="1">
      <c r="B188" s="285"/>
      <c r="C188" s="262" t="s">
        <v>1424</v>
      </c>
      <c r="D188" s="262"/>
      <c r="E188" s="262"/>
      <c r="F188" s="283" t="s">
        <v>1346</v>
      </c>
      <c r="G188" s="262"/>
      <c r="H188" s="262" t="s">
        <v>1425</v>
      </c>
      <c r="I188" s="262" t="s">
        <v>1421</v>
      </c>
      <c r="J188" s="262"/>
      <c r="K188" s="308"/>
    </row>
    <row r="189" spans="2:11" s="1" customFormat="1" ht="15" customHeight="1">
      <c r="B189" s="285"/>
      <c r="C189" s="321" t="s">
        <v>1426</v>
      </c>
      <c r="D189" s="262"/>
      <c r="E189" s="262"/>
      <c r="F189" s="283" t="s">
        <v>1346</v>
      </c>
      <c r="G189" s="262"/>
      <c r="H189" s="262" t="s">
        <v>1427</v>
      </c>
      <c r="I189" s="262" t="s">
        <v>1428</v>
      </c>
      <c r="J189" s="322" t="s">
        <v>1429</v>
      </c>
      <c r="K189" s="308"/>
    </row>
    <row r="190" spans="2:11" s="1" customFormat="1" ht="15" customHeight="1">
      <c r="B190" s="285"/>
      <c r="C190" s="321" t="s">
        <v>44</v>
      </c>
      <c r="D190" s="262"/>
      <c r="E190" s="262"/>
      <c r="F190" s="283" t="s">
        <v>1340</v>
      </c>
      <c r="G190" s="262"/>
      <c r="H190" s="259" t="s">
        <v>1430</v>
      </c>
      <c r="I190" s="262" t="s">
        <v>1431</v>
      </c>
      <c r="J190" s="262"/>
      <c r="K190" s="308"/>
    </row>
    <row r="191" spans="2:11" s="1" customFormat="1" ht="15" customHeight="1">
      <c r="B191" s="285"/>
      <c r="C191" s="321" t="s">
        <v>1432</v>
      </c>
      <c r="D191" s="262"/>
      <c r="E191" s="262"/>
      <c r="F191" s="283" t="s">
        <v>1340</v>
      </c>
      <c r="G191" s="262"/>
      <c r="H191" s="262" t="s">
        <v>1433</v>
      </c>
      <c r="I191" s="262" t="s">
        <v>1375</v>
      </c>
      <c r="J191" s="262"/>
      <c r="K191" s="308"/>
    </row>
    <row r="192" spans="2:11" s="1" customFormat="1" ht="15" customHeight="1">
      <c r="B192" s="285"/>
      <c r="C192" s="321" t="s">
        <v>1434</v>
      </c>
      <c r="D192" s="262"/>
      <c r="E192" s="262"/>
      <c r="F192" s="283" t="s">
        <v>1340</v>
      </c>
      <c r="G192" s="262"/>
      <c r="H192" s="262" t="s">
        <v>1435</v>
      </c>
      <c r="I192" s="262" t="s">
        <v>1375</v>
      </c>
      <c r="J192" s="262"/>
      <c r="K192" s="308"/>
    </row>
    <row r="193" spans="2:11" s="1" customFormat="1" ht="15" customHeight="1">
      <c r="B193" s="285"/>
      <c r="C193" s="321" t="s">
        <v>1436</v>
      </c>
      <c r="D193" s="262"/>
      <c r="E193" s="262"/>
      <c r="F193" s="283" t="s">
        <v>1346</v>
      </c>
      <c r="G193" s="262"/>
      <c r="H193" s="262" t="s">
        <v>1437</v>
      </c>
      <c r="I193" s="262" t="s">
        <v>1375</v>
      </c>
      <c r="J193" s="262"/>
      <c r="K193" s="308"/>
    </row>
    <row r="194" spans="2:11" s="1" customFormat="1" ht="15" customHeight="1">
      <c r="B194" s="314"/>
      <c r="C194" s="323"/>
      <c r="D194" s="294"/>
      <c r="E194" s="294"/>
      <c r="F194" s="294"/>
      <c r="G194" s="294"/>
      <c r="H194" s="294"/>
      <c r="I194" s="294"/>
      <c r="J194" s="294"/>
      <c r="K194" s="315"/>
    </row>
    <row r="195" spans="2:11" s="1" customFormat="1" ht="18.75" customHeight="1">
      <c r="B195" s="296"/>
      <c r="C195" s="306"/>
      <c r="D195" s="306"/>
      <c r="E195" s="306"/>
      <c r="F195" s="316"/>
      <c r="G195" s="306"/>
      <c r="H195" s="306"/>
      <c r="I195" s="306"/>
      <c r="J195" s="306"/>
      <c r="K195" s="296"/>
    </row>
    <row r="196" spans="2:11" s="1" customFormat="1" ht="18.75" customHeight="1">
      <c r="B196" s="296"/>
      <c r="C196" s="306"/>
      <c r="D196" s="306"/>
      <c r="E196" s="306"/>
      <c r="F196" s="316"/>
      <c r="G196" s="306"/>
      <c r="H196" s="306"/>
      <c r="I196" s="306"/>
      <c r="J196" s="306"/>
      <c r="K196" s="296"/>
    </row>
    <row r="197" spans="2:11" s="1" customFormat="1" ht="18.75" customHeight="1">
      <c r="B197" s="269"/>
      <c r="C197" s="269"/>
      <c r="D197" s="269"/>
      <c r="E197" s="269"/>
      <c r="F197" s="269"/>
      <c r="G197" s="269"/>
      <c r="H197" s="269"/>
      <c r="I197" s="269"/>
      <c r="J197" s="269"/>
      <c r="K197" s="269"/>
    </row>
    <row r="198" spans="2:11" s="1" customFormat="1" ht="13.5">
      <c r="B198" s="251"/>
      <c r="C198" s="252"/>
      <c r="D198" s="252"/>
      <c r="E198" s="252"/>
      <c r="F198" s="252"/>
      <c r="G198" s="252"/>
      <c r="H198" s="252"/>
      <c r="I198" s="252"/>
      <c r="J198" s="252"/>
      <c r="K198" s="253"/>
    </row>
    <row r="199" spans="2:11" s="1" customFormat="1" ht="21">
      <c r="B199" s="254"/>
      <c r="C199" s="382" t="s">
        <v>1438</v>
      </c>
      <c r="D199" s="382"/>
      <c r="E199" s="382"/>
      <c r="F199" s="382"/>
      <c r="G199" s="382"/>
      <c r="H199" s="382"/>
      <c r="I199" s="382"/>
      <c r="J199" s="382"/>
      <c r="K199" s="255"/>
    </row>
    <row r="200" spans="2:11" s="1" customFormat="1" ht="25.5" customHeight="1">
      <c r="B200" s="254"/>
      <c r="C200" s="324" t="s">
        <v>1439</v>
      </c>
      <c r="D200" s="324"/>
      <c r="E200" s="324"/>
      <c r="F200" s="324" t="s">
        <v>1440</v>
      </c>
      <c r="G200" s="325"/>
      <c r="H200" s="383" t="s">
        <v>1441</v>
      </c>
      <c r="I200" s="383"/>
      <c r="J200" s="383"/>
      <c r="K200" s="255"/>
    </row>
    <row r="201" spans="2:11" s="1" customFormat="1" ht="5.25" customHeight="1">
      <c r="B201" s="285"/>
      <c r="C201" s="280"/>
      <c r="D201" s="280"/>
      <c r="E201" s="280"/>
      <c r="F201" s="280"/>
      <c r="G201" s="306"/>
      <c r="H201" s="280"/>
      <c r="I201" s="280"/>
      <c r="J201" s="280"/>
      <c r="K201" s="308"/>
    </row>
    <row r="202" spans="2:11" s="1" customFormat="1" ht="15" customHeight="1">
      <c r="B202" s="285"/>
      <c r="C202" s="262" t="s">
        <v>1431</v>
      </c>
      <c r="D202" s="262"/>
      <c r="E202" s="262"/>
      <c r="F202" s="283" t="s">
        <v>45</v>
      </c>
      <c r="G202" s="262"/>
      <c r="H202" s="384" t="s">
        <v>1442</v>
      </c>
      <c r="I202" s="384"/>
      <c r="J202" s="384"/>
      <c r="K202" s="308"/>
    </row>
    <row r="203" spans="2:11" s="1" customFormat="1" ht="15" customHeight="1">
      <c r="B203" s="285"/>
      <c r="C203" s="262"/>
      <c r="D203" s="262"/>
      <c r="E203" s="262"/>
      <c r="F203" s="283" t="s">
        <v>46</v>
      </c>
      <c r="G203" s="262"/>
      <c r="H203" s="384" t="s">
        <v>1443</v>
      </c>
      <c r="I203" s="384"/>
      <c r="J203" s="384"/>
      <c r="K203" s="308"/>
    </row>
    <row r="204" spans="2:11" s="1" customFormat="1" ht="15" customHeight="1">
      <c r="B204" s="285"/>
      <c r="C204" s="262"/>
      <c r="D204" s="262"/>
      <c r="E204" s="262"/>
      <c r="F204" s="283" t="s">
        <v>49</v>
      </c>
      <c r="G204" s="262"/>
      <c r="H204" s="384" t="s">
        <v>1444</v>
      </c>
      <c r="I204" s="384"/>
      <c r="J204" s="384"/>
      <c r="K204" s="308"/>
    </row>
    <row r="205" spans="2:11" s="1" customFormat="1" ht="15" customHeight="1">
      <c r="B205" s="285"/>
      <c r="C205" s="262"/>
      <c r="D205" s="262"/>
      <c r="E205" s="262"/>
      <c r="F205" s="283" t="s">
        <v>47</v>
      </c>
      <c r="G205" s="262"/>
      <c r="H205" s="384" t="s">
        <v>1445</v>
      </c>
      <c r="I205" s="384"/>
      <c r="J205" s="384"/>
      <c r="K205" s="308"/>
    </row>
    <row r="206" spans="2:11" s="1" customFormat="1" ht="15" customHeight="1">
      <c r="B206" s="285"/>
      <c r="C206" s="262"/>
      <c r="D206" s="262"/>
      <c r="E206" s="262"/>
      <c r="F206" s="283" t="s">
        <v>48</v>
      </c>
      <c r="G206" s="262"/>
      <c r="H206" s="384" t="s">
        <v>1446</v>
      </c>
      <c r="I206" s="384"/>
      <c r="J206" s="384"/>
      <c r="K206" s="308"/>
    </row>
    <row r="207" spans="2:11" s="1" customFormat="1" ht="15" customHeight="1">
      <c r="B207" s="285"/>
      <c r="C207" s="262"/>
      <c r="D207" s="262"/>
      <c r="E207" s="262"/>
      <c r="F207" s="283"/>
      <c r="G207" s="262"/>
      <c r="H207" s="262"/>
      <c r="I207" s="262"/>
      <c r="J207" s="262"/>
      <c r="K207" s="308"/>
    </row>
    <row r="208" spans="2:11" s="1" customFormat="1" ht="15" customHeight="1">
      <c r="B208" s="285"/>
      <c r="C208" s="262" t="s">
        <v>1387</v>
      </c>
      <c r="D208" s="262"/>
      <c r="E208" s="262"/>
      <c r="F208" s="283" t="s">
        <v>81</v>
      </c>
      <c r="G208" s="262"/>
      <c r="H208" s="384" t="s">
        <v>1447</v>
      </c>
      <c r="I208" s="384"/>
      <c r="J208" s="384"/>
      <c r="K208" s="308"/>
    </row>
    <row r="209" spans="2:11" s="1" customFormat="1" ht="15" customHeight="1">
      <c r="B209" s="285"/>
      <c r="C209" s="262"/>
      <c r="D209" s="262"/>
      <c r="E209" s="262"/>
      <c r="F209" s="283" t="s">
        <v>1282</v>
      </c>
      <c r="G209" s="262"/>
      <c r="H209" s="384" t="s">
        <v>1283</v>
      </c>
      <c r="I209" s="384"/>
      <c r="J209" s="384"/>
      <c r="K209" s="308"/>
    </row>
    <row r="210" spans="2:11" s="1" customFormat="1" ht="15" customHeight="1">
      <c r="B210" s="285"/>
      <c r="C210" s="262"/>
      <c r="D210" s="262"/>
      <c r="E210" s="262"/>
      <c r="F210" s="283" t="s">
        <v>1280</v>
      </c>
      <c r="G210" s="262"/>
      <c r="H210" s="384" t="s">
        <v>1448</v>
      </c>
      <c r="I210" s="384"/>
      <c r="J210" s="384"/>
      <c r="K210" s="308"/>
    </row>
    <row r="211" spans="2:11" s="1" customFormat="1" ht="15" customHeight="1">
      <c r="B211" s="326"/>
      <c r="C211" s="262"/>
      <c r="D211" s="262"/>
      <c r="E211" s="262"/>
      <c r="F211" s="283" t="s">
        <v>1284</v>
      </c>
      <c r="G211" s="321"/>
      <c r="H211" s="385" t="s">
        <v>1285</v>
      </c>
      <c r="I211" s="385"/>
      <c r="J211" s="385"/>
      <c r="K211" s="327"/>
    </row>
    <row r="212" spans="2:11" s="1" customFormat="1" ht="15" customHeight="1">
      <c r="B212" s="326"/>
      <c r="C212" s="262"/>
      <c r="D212" s="262"/>
      <c r="E212" s="262"/>
      <c r="F212" s="283" t="s">
        <v>1286</v>
      </c>
      <c r="G212" s="321"/>
      <c r="H212" s="385" t="s">
        <v>1449</v>
      </c>
      <c r="I212" s="385"/>
      <c r="J212" s="385"/>
      <c r="K212" s="327"/>
    </row>
    <row r="213" spans="2:11" s="1" customFormat="1" ht="15" customHeight="1">
      <c r="B213" s="326"/>
      <c r="C213" s="262"/>
      <c r="D213" s="262"/>
      <c r="E213" s="262"/>
      <c r="F213" s="283"/>
      <c r="G213" s="321"/>
      <c r="H213" s="312"/>
      <c r="I213" s="312"/>
      <c r="J213" s="312"/>
      <c r="K213" s="327"/>
    </row>
    <row r="214" spans="2:11" s="1" customFormat="1" ht="15" customHeight="1">
      <c r="B214" s="326"/>
      <c r="C214" s="262" t="s">
        <v>1411</v>
      </c>
      <c r="D214" s="262"/>
      <c r="E214" s="262"/>
      <c r="F214" s="283">
        <v>1</v>
      </c>
      <c r="G214" s="321"/>
      <c r="H214" s="385" t="s">
        <v>1450</v>
      </c>
      <c r="I214" s="385"/>
      <c r="J214" s="385"/>
      <c r="K214" s="327"/>
    </row>
    <row r="215" spans="2:11" s="1" customFormat="1" ht="15" customHeight="1">
      <c r="B215" s="326"/>
      <c r="C215" s="262"/>
      <c r="D215" s="262"/>
      <c r="E215" s="262"/>
      <c r="F215" s="283">
        <v>2</v>
      </c>
      <c r="G215" s="321"/>
      <c r="H215" s="385" t="s">
        <v>1451</v>
      </c>
      <c r="I215" s="385"/>
      <c r="J215" s="385"/>
      <c r="K215" s="327"/>
    </row>
    <row r="216" spans="2:11" s="1" customFormat="1" ht="15" customHeight="1">
      <c r="B216" s="326"/>
      <c r="C216" s="262"/>
      <c r="D216" s="262"/>
      <c r="E216" s="262"/>
      <c r="F216" s="283">
        <v>3</v>
      </c>
      <c r="G216" s="321"/>
      <c r="H216" s="385" t="s">
        <v>1452</v>
      </c>
      <c r="I216" s="385"/>
      <c r="J216" s="385"/>
      <c r="K216" s="327"/>
    </row>
    <row r="217" spans="2:11" s="1" customFormat="1" ht="15" customHeight="1">
      <c r="B217" s="326"/>
      <c r="C217" s="262"/>
      <c r="D217" s="262"/>
      <c r="E217" s="262"/>
      <c r="F217" s="283">
        <v>4</v>
      </c>
      <c r="G217" s="321"/>
      <c r="H217" s="385" t="s">
        <v>1453</v>
      </c>
      <c r="I217" s="385"/>
      <c r="J217" s="385"/>
      <c r="K217" s="327"/>
    </row>
    <row r="218" spans="2:11" s="1" customFormat="1" ht="12.75" customHeight="1">
      <c r="B218" s="328"/>
      <c r="C218" s="329"/>
      <c r="D218" s="329"/>
      <c r="E218" s="329"/>
      <c r="F218" s="329"/>
      <c r="G218" s="329"/>
      <c r="H218" s="329"/>
      <c r="I218" s="329"/>
      <c r="J218" s="329"/>
      <c r="K218" s="330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Rekapitulace stavby</vt:lpstr>
      <vt:lpstr>TUKL011-01 - SO101 – Komu...</vt:lpstr>
      <vt:lpstr>TUKL011-02 - SO101 – Komu...</vt:lpstr>
      <vt:lpstr>TUKL011-03 - SO301 – Kana...</vt:lpstr>
      <vt:lpstr>TUKL011-04 - SO401 – Veře...</vt:lpstr>
      <vt:lpstr>TUKL011-05 - Vedlejší roz...</vt:lpstr>
      <vt:lpstr>TUKL011-06 - Vedlejší roz...</vt:lpstr>
      <vt:lpstr>Pokyny pro vyplnění</vt:lpstr>
      <vt:lpstr>'Rekapitulace stavby'!Názvy_tisku</vt:lpstr>
      <vt:lpstr>'TUKL011-01 - SO101 – Komu...'!Názvy_tisku</vt:lpstr>
      <vt:lpstr>'TUKL011-02 - SO101 – Komu...'!Názvy_tisku</vt:lpstr>
      <vt:lpstr>'TUKL011-03 - SO301 – Kana...'!Názvy_tisku</vt:lpstr>
      <vt:lpstr>'TUKL011-04 - SO401 – Veře...'!Názvy_tisku</vt:lpstr>
      <vt:lpstr>'TUKL011-05 - Vedlejší roz...'!Názvy_tisku</vt:lpstr>
      <vt:lpstr>'TUKL011-06 - Vedlejší roz...'!Názvy_tisku</vt:lpstr>
      <vt:lpstr>'Pokyny pro vyplnění'!Oblast_tisku</vt:lpstr>
      <vt:lpstr>'Rekapitulace stavby'!Oblast_tisku</vt:lpstr>
      <vt:lpstr>'TUKL011-01 - SO101 – Komu...'!Oblast_tisku</vt:lpstr>
      <vt:lpstr>'TUKL011-02 - SO101 – Komu...'!Oblast_tisku</vt:lpstr>
      <vt:lpstr>'TUKL011-03 - SO301 – Kana...'!Oblast_tisku</vt:lpstr>
      <vt:lpstr>'TUKL011-04 - SO401 – Veře...'!Oblast_tisku</vt:lpstr>
      <vt:lpstr>'TUKL011-05 - Vedlejší roz...'!Oblast_tisku</vt:lpstr>
      <vt:lpstr>'TUKL011-06 - Vedlejší roz...'!Oblast_tisku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DESKTOP-K7KKSBJ\Kateřina</dc:creator>
  <cp:lastModifiedBy>JUDr. Hana Němečková</cp:lastModifiedBy>
  <dcterms:created xsi:type="dcterms:W3CDTF">2021-09-21T09:07:56Z</dcterms:created>
  <dcterms:modified xsi:type="dcterms:W3CDTF">2021-09-21T10:34:23Z</dcterms:modified>
</cp:coreProperties>
</file>