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_04_06.1 - Soupis nábyt..." sheetId="2" r:id="rId2"/>
    <sheet name="SO_04_06.2 - Soupis nábyt..." sheetId="3" r:id="rId3"/>
    <sheet name="SO_05.1 - Soupis nábytku ..." sheetId="4" r:id="rId4"/>
    <sheet name="SO_05.2 - Soupis nábytku ..." sheetId="5" r:id="rId5"/>
    <sheet name="SO_05.3 - Soupis nábytku ..." sheetId="6" r:id="rId6"/>
    <sheet name="SO_00 - Orientační systém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'SO_04_06.1 - Soupis nábyt...'!$C$99:$K$268</definedName>
    <definedName name="_xlnm.Print_Area" localSheetId="1">'SO_04_06.1 - Soupis nábyt...'!$C$4:$J$39,'SO_04_06.1 - Soupis nábyt...'!$C$45:$J$81,'SO_04_06.1 - Soupis nábyt...'!$C$87:$K$268</definedName>
    <definedName name="_xlnm.Print_Titles" localSheetId="1">'SO_04_06.1 - Soupis nábyt...'!$99:$99</definedName>
    <definedName name="_xlnm._FilterDatabase" localSheetId="2" hidden="1">'SO_04_06.2 - Soupis nábyt...'!$C$88:$K$197</definedName>
    <definedName name="_xlnm.Print_Area" localSheetId="2">'SO_04_06.2 - Soupis nábyt...'!$C$4:$J$39,'SO_04_06.2 - Soupis nábyt...'!$C$45:$J$70,'SO_04_06.2 - Soupis nábyt...'!$C$76:$K$197</definedName>
    <definedName name="_xlnm.Print_Titles" localSheetId="2">'SO_04_06.2 - Soupis nábyt...'!$88:$88</definedName>
    <definedName name="_xlnm._FilterDatabase" localSheetId="3" hidden="1">'SO_05.1 - Soupis nábytku ...'!$C$80:$K$102</definedName>
    <definedName name="_xlnm.Print_Area" localSheetId="3">'SO_05.1 - Soupis nábytku ...'!$C$4:$J$39,'SO_05.1 - Soupis nábytku ...'!$C$45:$J$62,'SO_05.1 - Soupis nábytku ...'!$C$68:$K$102</definedName>
    <definedName name="_xlnm.Print_Titles" localSheetId="3">'SO_05.1 - Soupis nábytku ...'!$80:$80</definedName>
    <definedName name="_xlnm._FilterDatabase" localSheetId="4" hidden="1">'SO_05.2 - Soupis nábytku ...'!$C$85:$K$199</definedName>
    <definedName name="_xlnm.Print_Area" localSheetId="4">'SO_05.2 - Soupis nábytku ...'!$C$4:$J$39,'SO_05.2 - Soupis nábytku ...'!$C$45:$J$67,'SO_05.2 - Soupis nábytku ...'!$C$73:$K$199</definedName>
    <definedName name="_xlnm.Print_Titles" localSheetId="4">'SO_05.2 - Soupis nábytku ...'!$85:$85</definedName>
    <definedName name="_xlnm._FilterDatabase" localSheetId="5" hidden="1">'SO_05.3 - Soupis nábytku ...'!$C$82:$K$119</definedName>
    <definedName name="_xlnm.Print_Area" localSheetId="5">'SO_05.3 - Soupis nábytku ...'!$C$4:$J$39,'SO_05.3 - Soupis nábytku ...'!$C$45:$J$64,'SO_05.3 - Soupis nábytku ...'!$C$70:$K$119</definedName>
    <definedName name="_xlnm.Print_Titles" localSheetId="5">'SO_05.3 - Soupis nábytku ...'!$82:$82</definedName>
    <definedName name="_xlnm._FilterDatabase" localSheetId="6" hidden="1">'SO_00 - Orientační systém...'!$C$82:$K$103</definedName>
    <definedName name="_xlnm.Print_Area" localSheetId="6">'SO_00 - Orientační systém...'!$C$4:$J$39,'SO_00 - Orientační systém...'!$C$45:$J$64,'SO_00 - Orientační systém...'!$C$70:$K$103</definedName>
    <definedName name="_xlnm.Print_Titles" localSheetId="6">'SO_00 - Orientační systém...'!$82:$82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02"/>
  <c r="BH102"/>
  <c r="BG102"/>
  <c r="BF102"/>
  <c r="T102"/>
  <c r="T101"/>
  <c r="R102"/>
  <c r="R101"/>
  <c r="P102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6" r="J37"/>
  <c r="J36"/>
  <c i="1" r="AY59"/>
  <c i="6" r="J35"/>
  <c i="1" r="AX59"/>
  <c i="6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5" r="J37"/>
  <c r="J36"/>
  <c i="1" r="AY58"/>
  <c i="5" r="J35"/>
  <c i="1" r="AX58"/>
  <c i="5"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4" r="J37"/>
  <c r="J36"/>
  <c i="1" r="AY57"/>
  <c i="4" r="J35"/>
  <c i="1" r="AX57"/>
  <c i="4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3" r="J37"/>
  <c r="J36"/>
  <c i="1" r="AY56"/>
  <c i="3" r="J35"/>
  <c i="1" r="AX56"/>
  <c i="3"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52"/>
  <c r="E7"/>
  <c r="E48"/>
  <c i="2" r="J172"/>
  <c r="J37"/>
  <c r="J36"/>
  <c i="1" r="AY55"/>
  <c i="2" r="J35"/>
  <c i="1" r="AX55"/>
  <c i="2"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J71"/>
  <c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T110"/>
  <c r="R111"/>
  <c r="R110"/>
  <c r="P111"/>
  <c r="P110"/>
  <c r="BI108"/>
  <c r="BH108"/>
  <c r="BG108"/>
  <c r="BF108"/>
  <c r="T108"/>
  <c r="T107"/>
  <c r="R108"/>
  <c r="R107"/>
  <c r="P108"/>
  <c r="P107"/>
  <c r="BI105"/>
  <c r="BH105"/>
  <c r="BG105"/>
  <c r="BF105"/>
  <c r="T105"/>
  <c r="R105"/>
  <c r="P105"/>
  <c r="BI103"/>
  <c r="BH103"/>
  <c r="BG103"/>
  <c r="BF103"/>
  <c r="T103"/>
  <c r="R103"/>
  <c r="P103"/>
  <c r="J97"/>
  <c r="J96"/>
  <c r="F96"/>
  <c r="F94"/>
  <c r="E92"/>
  <c r="J55"/>
  <c r="J54"/>
  <c r="F54"/>
  <c r="F52"/>
  <c r="E50"/>
  <c r="J18"/>
  <c r="E18"/>
  <c r="F97"/>
  <c r="J17"/>
  <c r="J12"/>
  <c r="J94"/>
  <c r="E7"/>
  <c r="E90"/>
  <c i="1" r="L50"/>
  <c r="AM50"/>
  <c r="AM49"/>
  <c r="L49"/>
  <c r="AM47"/>
  <c r="L47"/>
  <c r="L45"/>
  <c r="L44"/>
  <c i="2" r="BK105"/>
  <c r="J125"/>
  <c i="3" r="BK107"/>
  <c r="J92"/>
  <c i="5" r="J182"/>
  <c r="BK122"/>
  <c i="6" r="BK108"/>
  <c i="2" r="J174"/>
  <c r="J162"/>
  <c r="BK252"/>
  <c r="J138"/>
  <c i="3" r="BK187"/>
  <c r="BK159"/>
  <c i="5" r="J156"/>
  <c r="BK107"/>
  <c i="2" r="J217"/>
  <c r="J182"/>
  <c r="J136"/>
  <c r="J219"/>
  <c r="BK234"/>
  <c i="3" r="J159"/>
  <c r="BK105"/>
  <c i="5" r="BK158"/>
  <c i="7" r="BK92"/>
  <c i="2" r="J128"/>
  <c i="3" r="J149"/>
  <c r="BK124"/>
  <c r="J196"/>
  <c i="5" r="J167"/>
  <c r="BK194"/>
  <c r="BK156"/>
  <c i="6" r="BK90"/>
  <c i="2" r="J195"/>
  <c r="J153"/>
  <c r="J238"/>
  <c i="3" r="BK156"/>
  <c r="BK183"/>
  <c i="5" r="J186"/>
  <c i="6" r="BK112"/>
  <c i="2" r="J141"/>
  <c r="J117"/>
  <c r="J240"/>
  <c i="3" r="BK132"/>
  <c i="5" r="BK110"/>
  <c r="BK186"/>
  <c i="6" r="BK97"/>
  <c i="2" r="J197"/>
  <c r="BK214"/>
  <c r="BK111"/>
  <c i="3" r="J191"/>
  <c r="J187"/>
  <c i="5" r="J194"/>
  <c r="BK160"/>
  <c r="BK190"/>
  <c i="7" r="J97"/>
  <c i="2" r="BK117"/>
  <c i="3" r="J130"/>
  <c r="BK172"/>
  <c i="5" r="BK179"/>
  <c i="6" r="J110"/>
  <c i="2" r="BK146"/>
  <c r="BK212"/>
  <c i="3" r="J156"/>
  <c r="BK127"/>
  <c i="5" r="J171"/>
  <c i="6" r="BK101"/>
  <c i="2" r="BK120"/>
  <c r="BK268"/>
  <c r="BK207"/>
  <c r="J210"/>
  <c i="3" r="BK193"/>
  <c i="4" r="BK99"/>
  <c i="5" r="BK162"/>
  <c i="6" r="BK92"/>
  <c i="2" r="BK204"/>
  <c r="J208"/>
  <c i="3" r="BK136"/>
  <c i="4" r="BK101"/>
  <c i="5" r="J122"/>
  <c i="2" r="BK199"/>
  <c r="J108"/>
  <c r="BK174"/>
  <c r="BK180"/>
  <c i="3" r="BK140"/>
  <c r="BK92"/>
  <c i="7" r="J99"/>
  <c i="3" r="BK154"/>
  <c r="BK162"/>
  <c i="4" r="BK91"/>
  <c i="5" r="J184"/>
  <c r="J147"/>
  <c i="7" r="J92"/>
  <c i="2" r="J166"/>
  <c i="3" r="J138"/>
  <c i="5" r="J152"/>
  <c r="J120"/>
  <c i="2" r="J184"/>
  <c r="BK131"/>
  <c i="3" r="BK151"/>
  <c i="5" r="BK126"/>
  <c i="2" r="J123"/>
  <c r="BK122"/>
  <c r="BK245"/>
  <c i="3" r="J177"/>
  <c i="5" r="J145"/>
  <c r="BK137"/>
  <c i="2" r="BK153"/>
  <c i="3" r="BK149"/>
  <c i="5" r="BK152"/>
  <c i="6" r="J116"/>
  <c i="2" r="J129"/>
  <c r="J261"/>
  <c i="4" r="J87"/>
  <c i="5" r="BK95"/>
  <c i="7" r="BK102"/>
  <c i="3" r="BK189"/>
  <c r="BK100"/>
  <c i="5" r="BK175"/>
  <c r="BK89"/>
  <c i="2" r="J147"/>
  <c r="J243"/>
  <c r="J126"/>
  <c i="3" r="BK177"/>
  <c r="BK166"/>
  <c i="4" r="J97"/>
  <c i="5" r="BK164"/>
  <c r="J101"/>
  <c i="2" r="BK186"/>
  <c r="J202"/>
  <c r="BK261"/>
  <c r="J157"/>
  <c i="3" r="BK128"/>
  <c r="BK171"/>
  <c r="BK147"/>
  <c i="7" r="J102"/>
  <c i="1" r="AS54"/>
  <c i="3" r="J119"/>
  <c i="4" r="J95"/>
  <c i="5" r="J158"/>
  <c r="BK91"/>
  <c r="J160"/>
  <c i="6" r="J99"/>
  <c i="2" r="BK152"/>
  <c r="J146"/>
  <c i="3" r="BK145"/>
  <c r="BK125"/>
  <c i="4" r="J91"/>
  <c i="5" r="J112"/>
  <c r="BK177"/>
  <c i="6" r="J94"/>
  <c i="2" r="J204"/>
  <c r="J142"/>
  <c r="J191"/>
  <c i="4" r="J89"/>
  <c i="5" r="BK116"/>
  <c r="J139"/>
  <c i="6" r="BK88"/>
  <c i="2" r="BK176"/>
  <c r="J245"/>
  <c r="BK250"/>
  <c r="J186"/>
  <c i="3" r="BK115"/>
  <c r="J96"/>
  <c i="5" r="J89"/>
  <c r="J118"/>
  <c i="6" r="BK114"/>
  <c i="2" r="J111"/>
  <c r="BK164"/>
  <c r="BK157"/>
  <c i="3" r="J105"/>
  <c i="5" r="J137"/>
  <c r="BK192"/>
  <c i="6" r="BK86"/>
  <c i="2" r="BK202"/>
  <c r="BK263"/>
  <c i="3" r="BK142"/>
  <c r="J185"/>
  <c i="5" r="J105"/>
  <c i="6" r="J88"/>
  <c i="2" r="BK149"/>
  <c r="J221"/>
  <c r="BK193"/>
  <c r="J230"/>
  <c i="3" r="J111"/>
  <c i="2" r="J266"/>
  <c i="3" r="J122"/>
  <c i="5" r="J175"/>
  <c i="6" r="J92"/>
  <c i="2" r="J180"/>
  <c r="BK219"/>
  <c r="BK247"/>
  <c i="3" r="J136"/>
  <c i="5" r="BK167"/>
  <c i="2" r="J232"/>
  <c i="3" r="J154"/>
  <c r="BK196"/>
  <c i="4" r="BK84"/>
  <c i="5" r="BK154"/>
  <c r="BK188"/>
  <c i="2" r="BK166"/>
  <c r="J205"/>
  <c i="3" r="J169"/>
  <c i="5" r="J129"/>
  <c i="7" r="J86"/>
  <c i="2" r="BK126"/>
  <c r="BK266"/>
  <c r="BK224"/>
  <c i="3" r="BK164"/>
  <c i="5" r="BK173"/>
  <c r="BK182"/>
  <c i="6" r="J101"/>
  <c i="2" r="J135"/>
  <c i="3" r="J100"/>
  <c r="J107"/>
  <c i="6" r="J97"/>
  <c i="2" r="J171"/>
  <c r="J268"/>
  <c i="3" r="J172"/>
  <c i="5" r="J173"/>
  <c i="2" r="J263"/>
  <c r="BK221"/>
  <c i="3" r="J147"/>
  <c i="2" r="BK135"/>
  <c r="J131"/>
  <c i="3" r="J134"/>
  <c i="5" r="J188"/>
  <c r="J135"/>
  <c i="6" r="J90"/>
  <c i="2" r="BK139"/>
  <c r="BK184"/>
  <c r="BK238"/>
  <c i="3" r="BK109"/>
  <c i="5" r="BK171"/>
  <c r="J162"/>
  <c i="2" r="J149"/>
  <c r="J114"/>
  <c r="BK144"/>
  <c r="J150"/>
  <c i="3" r="BK117"/>
  <c i="7" r="J88"/>
  <c i="2" r="BK162"/>
  <c i="3" r="J162"/>
  <c i="4" r="J93"/>
  <c i="5" r="BK196"/>
  <c r="J116"/>
  <c i="7" r="F35"/>
  <c i="5" r="BK101"/>
  <c i="2" r="BK195"/>
  <c r="J234"/>
  <c r="BK226"/>
  <c i="5" r="J192"/>
  <c r="J177"/>
  <c i="2" r="J178"/>
  <c r="J122"/>
  <c r="BK147"/>
  <c i="3" r="BK158"/>
  <c i="4" r="BK93"/>
  <c i="5" r="BK145"/>
  <c i="2" r="BK210"/>
  <c r="J159"/>
  <c i="3" r="J145"/>
  <c i="5" r="J179"/>
  <c i="7" r="BK90"/>
  <c i="2" r="J255"/>
  <c r="J152"/>
  <c i="5" r="J164"/>
  <c i="6" r="J108"/>
  <c i="2" r="BK197"/>
  <c i="3" r="BK169"/>
  <c i="2" r="BK232"/>
  <c i="3" r="BK138"/>
  <c r="BK102"/>
  <c i="5" r="BK99"/>
  <c r="J169"/>
  <c i="7" r="BK94"/>
  <c i="2" r="BK182"/>
  <c r="J214"/>
  <c i="3" r="J142"/>
  <c i="5" r="J114"/>
  <c r="J131"/>
  <c i="2" r="BK103"/>
  <c r="J120"/>
  <c r="J257"/>
  <c i="3" r="J109"/>
  <c r="J98"/>
  <c i="5" r="BK124"/>
  <c i="2" r="BK114"/>
  <c i="3" r="BK119"/>
  <c r="J161"/>
  <c i="5" r="BK112"/>
  <c r="BK114"/>
  <c i="6" r="BK116"/>
  <c i="2" r="BK236"/>
  <c r="BK208"/>
  <c i="3" r="BK179"/>
  <c i="5" r="J133"/>
  <c i="2" r="J212"/>
  <c r="J116"/>
  <c i="3" r="BK122"/>
  <c i="5" r="BK139"/>
  <c r="BK169"/>
  <c i="2" r="J193"/>
  <c r="J228"/>
  <c r="BK155"/>
  <c i="3" r="J175"/>
  <c i="4" r="J84"/>
  <c i="5" r="BK129"/>
  <c i="6" r="BK110"/>
  <c i="2" r="BK255"/>
  <c i="3" r="J183"/>
  <c i="5" r="J143"/>
  <c i="7" r="J90"/>
  <c i="2" r="J259"/>
  <c i="3" r="J102"/>
  <c i="5" r="J103"/>
  <c r="J154"/>
  <c i="2" r="BK133"/>
  <c r="BK142"/>
  <c i="3" r="J132"/>
  <c i="2" r="BK136"/>
  <c r="BK230"/>
  <c i="3" r="J174"/>
  <c r="BK181"/>
  <c i="4" r="BK89"/>
  <c i="5" r="BK143"/>
  <c i="6" r="BK99"/>
  <c i="7" r="BK99"/>
  <c i="2" r="BK191"/>
  <c r="J224"/>
  <c r="BK171"/>
  <c i="3" r="J124"/>
  <c r="J181"/>
  <c i="5" r="J198"/>
  <c r="J110"/>
  <c i="6" r="J118"/>
  <c i="2" r="J119"/>
  <c r="BK228"/>
  <c r="BK243"/>
  <c i="3" r="BK174"/>
  <c r="J117"/>
  <c r="BK98"/>
  <c i="2" r="BK129"/>
  <c i="3" r="BK96"/>
  <c r="J94"/>
  <c r="J171"/>
  <c i="4" r="BK97"/>
  <c i="5" r="BK141"/>
  <c r="J91"/>
  <c i="6" r="J103"/>
  <c i="2" r="J207"/>
  <c r="BK259"/>
  <c r="BK240"/>
  <c i="3" r="J189"/>
  <c i="4" r="BK87"/>
  <c i="5" r="J93"/>
  <c r="J149"/>
  <c i="6" r="BK106"/>
  <c i="2" r="J252"/>
  <c r="J133"/>
  <c i="3" r="J128"/>
  <c r="J158"/>
  <c i="5" r="BK133"/>
  <c r="BK149"/>
  <c r="BK198"/>
  <c i="2" r="J176"/>
  <c r="J105"/>
  <c r="BK128"/>
  <c r="J164"/>
  <c i="3" r="J166"/>
  <c r="BK134"/>
  <c i="5" r="BK93"/>
  <c r="BK97"/>
  <c i="6" r="J106"/>
  <c i="7" r="BK97"/>
  <c i="2" r="J247"/>
  <c i="3" r="BK175"/>
  <c i="5" r="BK131"/>
  <c i="6" r="J112"/>
  <c i="2" r="BK205"/>
  <c r="BK189"/>
  <c i="3" r="J113"/>
  <c i="5" r="BK118"/>
  <c r="J196"/>
  <c i="7" r="BK86"/>
  <c i="2" r="BK116"/>
  <c r="J103"/>
  <c i="3" r="J151"/>
  <c i="2" r="BK168"/>
  <c r="BK178"/>
  <c i="3" r="J125"/>
  <c r="BK185"/>
  <c i="5" r="J190"/>
  <c r="BK184"/>
  <c r="BK105"/>
  <c i="7" r="BK88"/>
  <c i="2" r="J199"/>
  <c r="BK257"/>
  <c r="J250"/>
  <c i="3" r="J127"/>
  <c r="BK130"/>
  <c i="4" r="BK95"/>
  <c i="3" r="BK113"/>
  <c r="BK191"/>
  <c r="J179"/>
  <c i="5" r="BK135"/>
  <c r="J141"/>
  <c i="6" r="J86"/>
  <c i="2" r="J155"/>
  <c r="J168"/>
  <c r="J189"/>
  <c i="3" r="J140"/>
  <c i="4" r="J99"/>
  <c i="5" r="J107"/>
  <c r="J124"/>
  <c i="6" r="BK103"/>
  <c i="2" r="J139"/>
  <c r="J236"/>
  <c r="J226"/>
  <c i="4" r="J101"/>
  <c i="5" r="J97"/>
  <c r="J95"/>
  <c i="6" r="J114"/>
  <c i="2" r="BK150"/>
  <c r="BK123"/>
  <c i="3" r="BK111"/>
  <c r="J193"/>
  <c r="J164"/>
  <c i="5" r="BK103"/>
  <c r="J99"/>
  <c i="6" r="BK94"/>
  <c i="2" r="BK138"/>
  <c r="BK141"/>
  <c r="BK125"/>
  <c i="3" r="J115"/>
  <c i="5" r="J126"/>
  <c i="6" r="BK118"/>
  <c i="7" r="J94"/>
  <c i="2" r="BK159"/>
  <c r="BK217"/>
  <c i="3" r="BK161"/>
  <c i="5" r="BK147"/>
  <c r="BK120"/>
  <c i="2" r="J144"/>
  <c r="BK108"/>
  <c r="BK119"/>
  <c i="3" r="BK94"/>
  <c i="5" l="1" r="R88"/>
  <c r="R128"/>
  <c r="BK166"/>
  <c r="J166"/>
  <c r="J65"/>
  <c i="2" r="BK132"/>
  <c r="J132"/>
  <c r="J65"/>
  <c r="BK154"/>
  <c r="J154"/>
  <c r="J67"/>
  <c r="T173"/>
  <c r="BK223"/>
  <c r="J223"/>
  <c r="J76"/>
  <c r="P242"/>
  <c r="T249"/>
  <c r="T265"/>
  <c i="3" r="P104"/>
  <c r="R121"/>
  <c r="P153"/>
  <c r="BK178"/>
  <c r="J178"/>
  <c r="J68"/>
  <c i="4" r="R83"/>
  <c r="R82"/>
  <c r="R81"/>
  <c i="5" r="T128"/>
  <c r="BK181"/>
  <c r="J181"/>
  <c r="J66"/>
  <c i="2" r="T102"/>
  <c r="R132"/>
  <c r="P173"/>
  <c r="P211"/>
  <c r="T216"/>
  <c r="BK249"/>
  <c r="J249"/>
  <c r="J78"/>
  <c i="3" r="P91"/>
  <c r="BK121"/>
  <c r="J121"/>
  <c r="J63"/>
  <c r="BK153"/>
  <c r="J153"/>
  <c r="J65"/>
  <c i="5" r="BK88"/>
  <c r="J88"/>
  <c r="J61"/>
  <c r="T166"/>
  <c i="2" r="R102"/>
  <c r="P143"/>
  <c r="P163"/>
  <c r="BK201"/>
  <c r="J201"/>
  <c r="J73"/>
  <c r="R223"/>
  <c r="BK254"/>
  <c r="J254"/>
  <c r="J79"/>
  <c r="R265"/>
  <c i="3" r="BK104"/>
  <c r="J104"/>
  <c r="J62"/>
  <c r="P121"/>
  <c r="R153"/>
  <c r="T178"/>
  <c i="5" r="T109"/>
  <c r="P181"/>
  <c i="2" r="BK102"/>
  <c r="J102"/>
  <c r="J61"/>
  <c r="R113"/>
  <c r="T132"/>
  <c r="T154"/>
  <c r="T201"/>
  <c r="BK216"/>
  <c r="J216"/>
  <c r="J75"/>
  <c r="BK242"/>
  <c r="J242"/>
  <c r="J77"/>
  <c r="T254"/>
  <c i="3" r="T91"/>
  <c r="P131"/>
  <c r="T153"/>
  <c r="P178"/>
  <c i="4" r="BK83"/>
  <c r="BK82"/>
  <c r="J82"/>
  <c r="J60"/>
  <c i="2" r="P113"/>
  <c r="R143"/>
  <c r="BK163"/>
  <c r="J163"/>
  <c r="J69"/>
  <c r="T211"/>
  <c r="T242"/>
  <c i="3" r="R104"/>
  <c r="T121"/>
  <c r="BK168"/>
  <c r="J168"/>
  <c r="J67"/>
  <c i="5" r="T88"/>
  <c r="T151"/>
  <c i="6" r="BK96"/>
  <c r="J96"/>
  <c r="J62"/>
  <c i="5" r="P109"/>
  <c r="BK151"/>
  <c r="J151"/>
  <c r="J64"/>
  <c r="R181"/>
  <c i="6" r="P105"/>
  <c i="5" r="BK109"/>
  <c r="J109"/>
  <c r="J62"/>
  <c r="P128"/>
  <c r="R166"/>
  <c i="6" r="R96"/>
  <c i="3" r="R91"/>
  <c r="R131"/>
  <c r="P168"/>
  <c i="5" r="BK128"/>
  <c r="J128"/>
  <c r="J63"/>
  <c r="T181"/>
  <c i="6" r="T85"/>
  <c i="2" r="P132"/>
  <c r="R154"/>
  <c r="R173"/>
  <c r="R211"/>
  <c r="P216"/>
  <c r="P254"/>
  <c i="5" r="R109"/>
  <c r="P151"/>
  <c r="P166"/>
  <c i="6" r="P96"/>
  <c i="2" r="BK113"/>
  <c r="J113"/>
  <c r="J64"/>
  <c r="T143"/>
  <c r="R163"/>
  <c r="R201"/>
  <c r="T223"/>
  <c r="P249"/>
  <c r="BK265"/>
  <c r="J265"/>
  <c r="J80"/>
  <c i="3" r="BK91"/>
  <c r="J91"/>
  <c r="J61"/>
  <c r="BK131"/>
  <c r="J131"/>
  <c r="J64"/>
  <c r="T168"/>
  <c i="6" r="T96"/>
  <c i="3" r="T104"/>
  <c r="R178"/>
  <c i="4" r="T83"/>
  <c r="T82"/>
  <c r="T81"/>
  <c i="6" r="BK85"/>
  <c r="J85"/>
  <c r="J61"/>
  <c r="T105"/>
  <c i="2" r="P102"/>
  <c r="T113"/>
  <c r="P154"/>
  <c r="T163"/>
  <c r="P201"/>
  <c r="P223"/>
  <c r="R242"/>
  <c r="R249"/>
  <c r="P265"/>
  <c i="6" r="R85"/>
  <c r="R84"/>
  <c r="R83"/>
  <c r="R105"/>
  <c i="7" r="BK85"/>
  <c r="J85"/>
  <c r="J61"/>
  <c r="P85"/>
  <c r="P84"/>
  <c r="P83"/>
  <c i="1" r="AU60"/>
  <c i="7" r="R85"/>
  <c r="T85"/>
  <c r="BK96"/>
  <c r="J96"/>
  <c r="J62"/>
  <c r="P96"/>
  <c r="R96"/>
  <c r="T96"/>
  <c i="2" r="BK143"/>
  <c r="J143"/>
  <c r="J66"/>
  <c r="BK173"/>
  <c r="J173"/>
  <c r="J72"/>
  <c r="BK211"/>
  <c r="J211"/>
  <c r="J74"/>
  <c r="R216"/>
  <c r="R254"/>
  <c i="3" r="T131"/>
  <c r="R168"/>
  <c i="4" r="P83"/>
  <c r="P82"/>
  <c r="P81"/>
  <c i="1" r="AU57"/>
  <c i="5" r="P88"/>
  <c r="P87"/>
  <c r="P86"/>
  <c i="1" r="AU58"/>
  <c i="5" r="R151"/>
  <c i="6" r="P85"/>
  <c r="BK105"/>
  <c r="J105"/>
  <c r="J63"/>
  <c i="3" r="BK195"/>
  <c r="J195"/>
  <c r="J69"/>
  <c i="2" r="BK161"/>
  <c r="J161"/>
  <c r="J68"/>
  <c r="BK170"/>
  <c r="J170"/>
  <c r="J70"/>
  <c r="BK107"/>
  <c r="J107"/>
  <c r="J62"/>
  <c r="BK110"/>
  <c r="J110"/>
  <c r="J63"/>
  <c i="5" r="J52"/>
  <c i="3" r="BK165"/>
  <c r="J165"/>
  <c r="J66"/>
  <c i="7" r="BK101"/>
  <c r="J101"/>
  <c r="J63"/>
  <c i="6" r="BK84"/>
  <c r="J84"/>
  <c r="J60"/>
  <c i="7" r="J52"/>
  <c r="F80"/>
  <c r="E73"/>
  <c r="BE86"/>
  <c r="BE90"/>
  <c r="BE88"/>
  <c r="BE94"/>
  <c r="BE99"/>
  <c r="BE92"/>
  <c i="1" r="BB60"/>
  <c i="7" r="BE97"/>
  <c r="BE102"/>
  <c i="6" r="E48"/>
  <c r="BE106"/>
  <c r="BE99"/>
  <c r="BE108"/>
  <c r="BE86"/>
  <c r="BE103"/>
  <c r="BE116"/>
  <c r="BE88"/>
  <c r="BE92"/>
  <c r="BE101"/>
  <c r="BE118"/>
  <c r="BE110"/>
  <c r="BE112"/>
  <c r="J52"/>
  <c r="BE114"/>
  <c r="F80"/>
  <c r="BE90"/>
  <c r="BE94"/>
  <c r="BE97"/>
  <c i="5" r="BE179"/>
  <c r="BE110"/>
  <c r="BE131"/>
  <c r="BE149"/>
  <c r="BE156"/>
  <c r="BE164"/>
  <c r="BE171"/>
  <c r="BE182"/>
  <c r="BE196"/>
  <c r="BE105"/>
  <c r="BE186"/>
  <c r="BE91"/>
  <c r="BE93"/>
  <c r="BE97"/>
  <c r="BE99"/>
  <c r="BE139"/>
  <c r="BE152"/>
  <c r="BE194"/>
  <c r="BE198"/>
  <c r="E76"/>
  <c r="BE89"/>
  <c r="BE129"/>
  <c r="BE162"/>
  <c r="BE167"/>
  <c i="4" r="BK81"/>
  <c r="J81"/>
  <c i="5" r="BE145"/>
  <c r="BE184"/>
  <c r="BE192"/>
  <c r="F83"/>
  <c r="BE107"/>
  <c r="BE160"/>
  <c r="BE112"/>
  <c r="BE190"/>
  <c r="BE158"/>
  <c r="BE188"/>
  <c i="4" r="J83"/>
  <c r="J61"/>
  <c i="5" r="BE95"/>
  <c r="BE103"/>
  <c r="BE118"/>
  <c r="BE120"/>
  <c r="BE147"/>
  <c r="BE175"/>
  <c r="BE177"/>
  <c r="BE101"/>
  <c r="BE126"/>
  <c r="BE141"/>
  <c r="BE143"/>
  <c r="BE154"/>
  <c r="BE114"/>
  <c r="BE116"/>
  <c r="BE124"/>
  <c r="BE173"/>
  <c r="BE133"/>
  <c r="BE135"/>
  <c r="BE122"/>
  <c r="BE137"/>
  <c r="BE169"/>
  <c i="4" r="E48"/>
  <c r="BE89"/>
  <c r="BE87"/>
  <c r="BE95"/>
  <c r="BE91"/>
  <c r="BE99"/>
  <c r="BE101"/>
  <c r="F55"/>
  <c r="J52"/>
  <c r="BE97"/>
  <c r="BE93"/>
  <c r="BE84"/>
  <c i="3" r="E79"/>
  <c r="BE102"/>
  <c r="BE159"/>
  <c r="BE191"/>
  <c r="BE96"/>
  <c r="BE189"/>
  <c r="BE94"/>
  <c r="BE111"/>
  <c r="BE115"/>
  <c r="BE169"/>
  <c r="BE193"/>
  <c r="BE196"/>
  <c r="J83"/>
  <c r="BE92"/>
  <c r="BE100"/>
  <c r="BE179"/>
  <c r="BE185"/>
  <c r="BE132"/>
  <c r="BE171"/>
  <c r="BE175"/>
  <c r="BE177"/>
  <c r="BE187"/>
  <c r="F55"/>
  <c r="BE172"/>
  <c r="BE181"/>
  <c r="BE183"/>
  <c r="BE109"/>
  <c r="BE125"/>
  <c r="BE158"/>
  <c r="BE166"/>
  <c r="BE113"/>
  <c r="BE105"/>
  <c r="BE142"/>
  <c r="BE140"/>
  <c r="BE145"/>
  <c r="BE154"/>
  <c r="BE156"/>
  <c r="BE119"/>
  <c r="BE127"/>
  <c r="BE128"/>
  <c r="BE138"/>
  <c r="BE174"/>
  <c r="BE117"/>
  <c r="BE134"/>
  <c r="BE136"/>
  <c r="BE161"/>
  <c r="BE162"/>
  <c r="BE164"/>
  <c i="2" r="BK101"/>
  <c r="J101"/>
  <c r="J60"/>
  <c i="3" r="BE98"/>
  <c r="BE107"/>
  <c r="BE122"/>
  <c r="BE124"/>
  <c r="BE130"/>
  <c r="BE147"/>
  <c r="BE149"/>
  <c r="BE151"/>
  <c i="2" r="BE105"/>
  <c r="E48"/>
  <c r="BE103"/>
  <c r="BE123"/>
  <c r="BE128"/>
  <c r="BE131"/>
  <c r="BE139"/>
  <c r="BE176"/>
  <c r="BE228"/>
  <c r="BE250"/>
  <c r="J52"/>
  <c r="BE120"/>
  <c r="BE159"/>
  <c r="BE202"/>
  <c r="BE214"/>
  <c r="BE219"/>
  <c r="BE221"/>
  <c r="BE226"/>
  <c r="BE243"/>
  <c r="BE245"/>
  <c r="BE259"/>
  <c r="F55"/>
  <c r="BE149"/>
  <c r="BE152"/>
  <c r="BE195"/>
  <c r="BE232"/>
  <c r="BE234"/>
  <c r="BE268"/>
  <c r="BE108"/>
  <c r="BE114"/>
  <c r="BE116"/>
  <c r="BE146"/>
  <c r="BE147"/>
  <c r="BE157"/>
  <c r="BE208"/>
  <c r="BE217"/>
  <c r="BE224"/>
  <c r="BE230"/>
  <c r="BE252"/>
  <c r="BE255"/>
  <c r="BE180"/>
  <c r="BE236"/>
  <c r="BE238"/>
  <c r="BE240"/>
  <c r="BE257"/>
  <c r="BE263"/>
  <c r="BE119"/>
  <c r="BE126"/>
  <c r="BE133"/>
  <c r="BE138"/>
  <c r="BE266"/>
  <c r="BE117"/>
  <c r="BE205"/>
  <c r="BE261"/>
  <c r="BE129"/>
  <c r="BE153"/>
  <c r="BE197"/>
  <c r="BE247"/>
  <c r="BE178"/>
  <c r="BE184"/>
  <c r="BE141"/>
  <c r="BE191"/>
  <c r="BE111"/>
  <c r="BE136"/>
  <c r="BE144"/>
  <c r="BE150"/>
  <c r="BE174"/>
  <c r="BE182"/>
  <c r="BE189"/>
  <c r="BE193"/>
  <c r="BE207"/>
  <c r="BE122"/>
  <c r="BE199"/>
  <c r="BE125"/>
  <c r="BE212"/>
  <c r="BE135"/>
  <c r="BE142"/>
  <c r="BE155"/>
  <c r="BE162"/>
  <c r="BE166"/>
  <c r="BE168"/>
  <c r="BE171"/>
  <c r="BE186"/>
  <c r="BE164"/>
  <c r="BE204"/>
  <c r="BE210"/>
  <c i="7" r="J34"/>
  <c i="1" r="AW60"/>
  <c i="4" r="J30"/>
  <c i="6" r="F34"/>
  <c i="1" r="BA59"/>
  <c i="5" r="F34"/>
  <c i="1" r="BA58"/>
  <c i="4" r="F34"/>
  <c i="1" r="BA57"/>
  <c i="6" r="J34"/>
  <c i="1" r="AW59"/>
  <c i="4" r="F37"/>
  <c i="1" r="BD57"/>
  <c i="2" r="J34"/>
  <c i="1" r="AW55"/>
  <c i="3" r="J34"/>
  <c i="1" r="AW56"/>
  <c i="4" r="F36"/>
  <c i="1" r="BC57"/>
  <c i="3" r="F37"/>
  <c i="1" r="BD56"/>
  <c i="2" r="F36"/>
  <c i="1" r="BC55"/>
  <c i="7" r="F34"/>
  <c i="1" r="BA60"/>
  <c i="7" r="F36"/>
  <c i="1" r="BC60"/>
  <c i="2" r="F37"/>
  <c i="1" r="BD55"/>
  <c i="5" r="F35"/>
  <c i="1" r="BB58"/>
  <c i="7" r="F37"/>
  <c i="1" r="BD60"/>
  <c i="2" r="F34"/>
  <c i="1" r="BA55"/>
  <c i="5" r="F37"/>
  <c i="1" r="BD58"/>
  <c i="2" r="F35"/>
  <c i="1" r="BB55"/>
  <c i="4" r="F35"/>
  <c i="1" r="BB57"/>
  <c i="3" r="F36"/>
  <c i="1" r="BC56"/>
  <c i="5" r="J34"/>
  <c i="1" r="AW58"/>
  <c i="6" r="F35"/>
  <c i="1" r="BB59"/>
  <c i="3" r="F34"/>
  <c i="1" r="BA56"/>
  <c i="4" r="J34"/>
  <c i="1" r="AW57"/>
  <c i="6" r="F37"/>
  <c i="1" r="BD59"/>
  <c i="6" r="F36"/>
  <c i="1" r="BC59"/>
  <c i="5" r="F36"/>
  <c i="1" r="BC58"/>
  <c i="3" r="F35"/>
  <c i="1" r="BB56"/>
  <c i="7" l="1" r="T84"/>
  <c r="T83"/>
  <c i="5" r="BK87"/>
  <c r="BK86"/>
  <c r="J86"/>
  <c i="2" r="P101"/>
  <c r="P100"/>
  <c i="1" r="AU55"/>
  <c i="6" r="P84"/>
  <c r="P83"/>
  <c i="1" r="AU59"/>
  <c i="3" r="R90"/>
  <c r="R89"/>
  <c i="7" r="R84"/>
  <c r="R83"/>
  <c i="6" r="T84"/>
  <c r="T83"/>
  <c i="5" r="T87"/>
  <c r="T86"/>
  <c i="2" r="R101"/>
  <c r="R100"/>
  <c r="T101"/>
  <c r="T100"/>
  <c i="3" r="P90"/>
  <c r="P89"/>
  <c i="1" r="AU56"/>
  <c i="3" r="T90"/>
  <c r="T89"/>
  <c i="5" r="R87"/>
  <c r="R86"/>
  <c i="3" r="BK90"/>
  <c r="J90"/>
  <c r="J60"/>
  <c i="7" r="BK84"/>
  <c r="BK83"/>
  <c r="J83"/>
  <c r="J59"/>
  <c i="6" r="BK83"/>
  <c r="J83"/>
  <c r="J59"/>
  <c i="5" r="J87"/>
  <c r="J60"/>
  <c r="J59"/>
  <c i="1" r="AG57"/>
  <c i="4" r="J59"/>
  <c i="2" r="BK100"/>
  <c r="J100"/>
  <c i="5" r="J30"/>
  <c i="2" r="F33"/>
  <c i="1" r="AZ55"/>
  <c i="2" r="J33"/>
  <c i="1" r="AV55"/>
  <c r="AT55"/>
  <c i="2" r="J30"/>
  <c i="1" r="AG55"/>
  <c i="4" r="F33"/>
  <c i="1" r="AZ57"/>
  <c r="BB54"/>
  <c r="AX54"/>
  <c i="5" r="J33"/>
  <c i="1" r="AV58"/>
  <c r="AT58"/>
  <c i="4" r="J33"/>
  <c i="1" r="AV57"/>
  <c r="AT57"/>
  <c r="AN57"/>
  <c i="3" r="F33"/>
  <c i="1" r="AZ56"/>
  <c i="3" r="J33"/>
  <c i="1" r="AV56"/>
  <c r="AT56"/>
  <c i="6" r="F33"/>
  <c i="1" r="AZ59"/>
  <c r="BA54"/>
  <c r="W30"/>
  <c i="6" r="J33"/>
  <c i="1" r="AV59"/>
  <c r="AT59"/>
  <c r="BD54"/>
  <c r="W33"/>
  <c r="BC54"/>
  <c r="W32"/>
  <c i="7" r="F33"/>
  <c i="1" r="AZ60"/>
  <c i="5" r="F33"/>
  <c i="1" r="AZ58"/>
  <c i="7" r="J33"/>
  <c i="1" r="AV60"/>
  <c r="AT60"/>
  <c l="1" r="AG58"/>
  <c i="3" r="BK89"/>
  <c r="J89"/>
  <c r="J59"/>
  <c i="7" r="J84"/>
  <c r="J60"/>
  <c i="5" r="J39"/>
  <c i="4" r="J39"/>
  <c i="1" r="AN55"/>
  <c i="2" r="J59"/>
  <c r="J39"/>
  <c i="1" r="AN58"/>
  <c r="AU54"/>
  <c i="6" r="J30"/>
  <c i="1" r="AG59"/>
  <c r="AN59"/>
  <c r="AZ54"/>
  <c r="W29"/>
  <c i="7" r="J30"/>
  <c i="1" r="AG60"/>
  <c r="AW54"/>
  <c r="AK30"/>
  <c r="AY54"/>
  <c r="W31"/>
  <c i="3" r="J30"/>
  <c i="1" r="AG56"/>
  <c i="7" l="1" r="J39"/>
  <c i="6" r="J39"/>
  <c i="3" r="J39"/>
  <c i="1" r="AN56"/>
  <c r="AN60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<sst xmlns="http://schemas.openxmlformats.org/spreadsheetml/2006/main">
  <si>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</si>
  <si>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</si>
  <si>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</si>
  <si>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</si>
  <si>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</si>
  <si>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{d6edf1f2-fef1-4f2e-87bc-ce436be4b910}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</si>
  <si>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</si>
  <si>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</si>
  <si>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</si>
  <si>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</si>
  <si>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</si>
  <si>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</si>
  <si>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</si>
  <si>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</si>
  <si>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TREB_INT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</si>
  <si>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</si>
  <si>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</si>
  <si>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Dodávka interiérového vybavení - ZŠ Třebotov</t>
  </si>
  <si>
    <t>KSO:</t>
  </si>
  <si>
    <t/>
  </si>
  <si>
    <t>CC-CZ:</t>
  </si>
  <si>
    <t>Místo:</t>
  </si>
  <si>
    <t>Třebotov</t>
  </si>
  <si>
    <t>Datum:</t>
  </si>
  <si>
    <t>27. 1. 2025</t>
  </si>
  <si>
    <t>Zadavatel:</t>
  </si>
  <si>
    <t>IČ:</t>
  </si>
  <si>
    <t>Obec Třebotov</t>
  </si>
  <si>
    <t>DIČ:</t>
  </si>
  <si>
    <t>Účastník:</t>
  </si>
  <si>
    <t>Vyplň údaj</t>
  </si>
  <si>
    <t>Projektant:</t>
  </si>
  <si>
    <t>archlin s.r.o.</t>
  </si>
  <si>
    <t>True</t>
  </si>
  <si>
    <t>Zpracovatel:</t>
  </si>
  <si>
    <t>Viktor Vegricht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</si>
  <si>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</si>
  <si>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Veškeré položky soupisu prací budou obsahovat nezbytné náklady na dopravu na stavbu, staveništní dopravu, dílenskou dokumentaci a vzorkování. Tyto náklady budou zohledněny v jednotkových cenách.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</si>
  <si>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</si>
  <si>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</si>
  <si>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</si>
  <si>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</si>
  <si>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</si>
  <si>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</si>
  <si>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</si>
  <si>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</si>
  <si>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</si>
  <si>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</si>
  <si>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</si>
  <si>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</si>
  <si>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</si>
  <si>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</si>
  <si>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</si>
  <si>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</si>
  <si>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</si>
  <si>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</si>
  <si>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</si>
  <si>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</si>
  <si>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</si>
  <si>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</si>
  <si>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</si>
  <si>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</si>
  <si>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</si>
  <si>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</si>
  <si>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</si>
  <si>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</si>
  <si>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</si>
  <si>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</si>
  <si>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</si>
  <si>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</si>
  <si>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</si>
  <si>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</si>
  <si>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</si>
  <si>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</si>
  <si>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</si>
  <si>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</si>
  <si>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</si>
  <si>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SO_04_06.1</t>
  </si>
  <si>
    <t>Soupis nábytku 1.NP</t>
  </si>
  <si>
    <t>STA</t>
  </si>
  <si>
    <t>1</t>
  </si>
  <si>
    <t>{9d5da2d1-b55a-40b5-afd6-1d6d78d7f190}</t>
  </si>
  <si>
    <t>2</t>
  </si>
  <si>
    <t>SO_04_06.2</t>
  </si>
  <si>
    <t>Soupis nábytku 2.NP</t>
  </si>
  <si>
    <t>{acefe0af-fd26-4302-9202-3cecf366ae55}</t>
  </si>
  <si>
    <t>SO_05.1</t>
  </si>
  <si>
    <t>Soupis nábytku 1.PP</t>
  </si>
  <si>
    <t>{cae1f80e-0963-431f-9c27-869538d02489}</t>
  </si>
  <si>
    <t>SO_05.2</t>
  </si>
  <si>
    <t>{786847d9-4206-4a55-aa69-4cd226d0a21e}</t>
  </si>
  <si>
    <t>SO_05.3</t>
  </si>
  <si>
    <t>{cfe0150b-41ef-4198-86d3-53655b1b64dd}</t>
  </si>
  <si>
    <t>SO_00</t>
  </si>
  <si>
    <t>Orientační systém budovy školy</t>
  </si>
  <si>
    <t>{d575d3de-8f5d-4ffb-a36a-57c99e0b7a5a}</t>
  </si>
  <si>
    <t>KRYCÍ LIST SOUPISU PRACÍ</t>
  </si>
  <si>
    <t>Objekt:</t>
  </si>
  <si>
    <t>SO_04_06.1 - Soupis nábytku 1.NP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</si>
  <si>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Veškeré položky soupisu prací budou obsahovat nezbytné náklady na dopravu na stavbu, staveništní dopravu, dílenskou dokumentaci a vzorkování. Tyto náklady budou zohledněny v jednotkových cenách.</t>
  </si>
  <si>
    <t>REKAPITULACE ČLENĚNÍ SOUPISU PRACÍ</t>
  </si>
  <si>
    <t>Kód dílu - Popis</t>
  </si>
  <si>
    <t>Cena celkem [CZK]</t>
  </si>
  <si>
    <t>-1</t>
  </si>
  <si>
    <t>Ostatní - Ostatní</t>
  </si>
  <si>
    <t xml:space="preserve">    NB_1_01 - Vstupní hala</t>
  </si>
  <si>
    <t xml:space="preserve">    NB_1_02 - Školní šatny</t>
  </si>
  <si>
    <t xml:space="preserve">    NB_1_03 - Úklidová místnost</t>
  </si>
  <si>
    <t xml:space="preserve">    NB_1_04 - WC bezbariérové</t>
  </si>
  <si>
    <t xml:space="preserve">    NB_1_05 - WC dívky</t>
  </si>
  <si>
    <t xml:space="preserve">    NB_1_06 - WC chlapci</t>
  </si>
  <si>
    <t xml:space="preserve">    NB_1_07 - Šatna TV</t>
  </si>
  <si>
    <t xml:space="preserve">    NB_1_08 - Sprchy</t>
  </si>
  <si>
    <t xml:space="preserve">    NB_1_09 - Šatna TV</t>
  </si>
  <si>
    <t xml:space="preserve">    NB_1_10 - Sprchy</t>
  </si>
  <si>
    <t xml:space="preserve">    NB_1_11 - Chodba</t>
  </si>
  <si>
    <t xml:space="preserve">    NB_1_12 - Multimediální knihovna</t>
  </si>
  <si>
    <t xml:space="preserve">    NB_1_13 - WC zaměstnanci</t>
  </si>
  <si>
    <t xml:space="preserve">    NB_1_14 - Šatna u sprchy pro učitele</t>
  </si>
  <si>
    <t xml:space="preserve">    NB_1_16 - Archiv</t>
  </si>
  <si>
    <t xml:space="preserve">    NB_1_17 - Polytechnická učebna</t>
  </si>
  <si>
    <t xml:space="preserve">    NB_1_18 - Místnost s keramickou pecí</t>
  </si>
  <si>
    <t xml:space="preserve">    NB_1_19 - Sklad</t>
  </si>
  <si>
    <t xml:space="preserve">    NB_1_21 A_B - Dílna a sklad zahradní techniky</t>
  </si>
  <si>
    <t xml:space="preserve">    NB_1_23 - WC - dílny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</si>
  <si>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</si>
  <si>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</si>
  <si>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</si>
  <si>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</si>
  <si>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</si>
  <si>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</si>
  <si>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</si>
  <si>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</si>
  <si>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</si>
  <si>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</si>
  <si>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</si>
  <si>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</si>
  <si>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</si>
  <si>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Ostatní</t>
  </si>
  <si>
    <t>4</t>
  </si>
  <si>
    <t>ROZPOCET</t>
  </si>
  <si>
    <t>NB_1_01</t>
  </si>
  <si>
    <t>Vstupní hala</t>
  </si>
  <si>
    <t>K</t>
  </si>
  <si>
    <t>Pol_001</t>
  </si>
  <si>
    <t>D+M LAVICE S KOBERCOVÝMI ZÁDY</t>
  </si>
  <si>
    <t>soubor</t>
  </si>
  <si>
    <t>262144</t>
  </si>
  <si>
    <t>-2031496800</t>
  </si>
  <si>
    <t>P</t>
  </si>
  <si>
    <t>Poznámka k položce:_x000d_
Provedení dle PD str. 20</t>
  </si>
  <si>
    <t>Pol_002</t>
  </si>
  <si>
    <t>D+M PLECHOVÁ MAGNETICKÁ TABULE</t>
  </si>
  <si>
    <t>kus</t>
  </si>
  <si>
    <t>-422585742</t>
  </si>
  <si>
    <t>Poznámka k položce:_x000d_
Provedení dle PD str. 21</t>
  </si>
  <si>
    <t>NB_1_02</t>
  </si>
  <si>
    <t>Školní šatny</t>
  </si>
  <si>
    <t>3</t>
  </si>
  <si>
    <t>Pol_003</t>
  </si>
  <si>
    <t>D+M ŠATNÍ SKŘÍŇKY S LAVIČKOU A ÚLOŽNÝM BOXEM NA BOTY</t>
  </si>
  <si>
    <t>-1864718679</t>
  </si>
  <si>
    <t>Poznámka k položce:_x000d_
Provedení dle PD str. 27</t>
  </si>
  <si>
    <t>NB_1_03</t>
  </si>
  <si>
    <t>Úklidová místnost</t>
  </si>
  <si>
    <t>Pol_004</t>
  </si>
  <si>
    <t>D+M KOVOVÝ REGÁL S POLICEMI 400x600x1600</t>
  </si>
  <si>
    <t>-847089167</t>
  </si>
  <si>
    <t>Poznámka k položce:_x000d_
Provedení dle PD str. 29</t>
  </si>
  <si>
    <t>NB_1_04</t>
  </si>
  <si>
    <t>WC bezbariérové</t>
  </si>
  <si>
    <t>5</t>
  </si>
  <si>
    <t>725291652</t>
  </si>
  <si>
    <t>Montáž doplňků zařízení koupelen a záchodů dávkovače tekutého mýdla</t>
  </si>
  <si>
    <t>CS ÚRS 2025 01</t>
  </si>
  <si>
    <t>-1499098838</t>
  </si>
  <si>
    <t>Online PSC</t>
  </si>
  <si>
    <t>https://podminky.urs.cz/item/CS_URS_2025_01/725291652</t>
  </si>
  <si>
    <t>6</t>
  </si>
  <si>
    <t>M</t>
  </si>
  <si>
    <t>RMAT0003</t>
  </si>
  <si>
    <t>zásobník na pěnové mýdlo 1L dle tabulky zařizovacích předmětů str. 235</t>
  </si>
  <si>
    <t>1212503978</t>
  </si>
  <si>
    <t>7</t>
  </si>
  <si>
    <t>725291653</t>
  </si>
  <si>
    <t>Montáž doplňků zařízení koupelen a záchodů zásobníku toaletních papírů</t>
  </si>
  <si>
    <t>417160967</t>
  </si>
  <si>
    <t>https://podminky.urs.cz/item/CS_URS_2025_01/725291653</t>
  </si>
  <si>
    <t>8</t>
  </si>
  <si>
    <t>RMAT0002</t>
  </si>
  <si>
    <t>zásobník na toaletní papír se středovým odvíjením dle tabulky zařizovacích předmětů str. 235</t>
  </si>
  <si>
    <t>-642636347</t>
  </si>
  <si>
    <t>9</t>
  </si>
  <si>
    <t>725291654</t>
  </si>
  <si>
    <t>Montáž doplňků zařízení koupelen a záchodů zásobníku papírových ručníků</t>
  </si>
  <si>
    <t>2077381533</t>
  </si>
  <si>
    <t>https://podminky.urs.cz/item/CS_URS_2025_01/725291654</t>
  </si>
  <si>
    <t>10</t>
  </si>
  <si>
    <t>RMAT0001</t>
  </si>
  <si>
    <t>zásobník na role se středovým odvíjením dle tabulky zařizovacích předmětů str. 235</t>
  </si>
  <si>
    <t>-2113934484</t>
  </si>
  <si>
    <t>11</t>
  </si>
  <si>
    <t>725291r001</t>
  </si>
  <si>
    <t>Montáž doplňků zařízení koupelen a záchodů zrcadla sklopného</t>
  </si>
  <si>
    <t>odvozeno z CS ÚRS 2025 01</t>
  </si>
  <si>
    <t>-641150279</t>
  </si>
  <si>
    <t>https://podminky.urs.cz/item/CS_URS_2025_01/725291r001</t>
  </si>
  <si>
    <t>RMAT0004</t>
  </si>
  <si>
    <t>zrcadlo sklopné 600x400</t>
  </si>
  <si>
    <t>-1571050870</t>
  </si>
  <si>
    <t>13</t>
  </si>
  <si>
    <t>725291669</t>
  </si>
  <si>
    <t>Montáž doplňků zařízení koupelen a záchodů madla invalidního krakorcového</t>
  </si>
  <si>
    <t>236333040</t>
  </si>
  <si>
    <t>https://podminky.urs.cz/item/CS_URS_2025_01/725291669</t>
  </si>
  <si>
    <t>14</t>
  </si>
  <si>
    <t>55147063</t>
  </si>
  <si>
    <t>madlo invalidní krakorcové bílé 900mm</t>
  </si>
  <si>
    <t>-104825901</t>
  </si>
  <si>
    <t>15</t>
  </si>
  <si>
    <t>725291670</t>
  </si>
  <si>
    <t>Montáž doplňků zařízení koupelen a záchodů madla invalidního krakorcového sklopného</t>
  </si>
  <si>
    <t>-1286352980</t>
  </si>
  <si>
    <t>https://podminky.urs.cz/item/CS_URS_2025_01/725291670</t>
  </si>
  <si>
    <t>16</t>
  </si>
  <si>
    <t>55147061</t>
  </si>
  <si>
    <t>madlo invalidní krakorcové sklopné bílé 813mm</t>
  </si>
  <si>
    <t>-1300939601</t>
  </si>
  <si>
    <t>NB_1_05</t>
  </si>
  <si>
    <t>WC dívky</t>
  </si>
  <si>
    <t>17</t>
  </si>
  <si>
    <t>-1826013947</t>
  </si>
  <si>
    <t>18</t>
  </si>
  <si>
    <t>-1729754787</t>
  </si>
  <si>
    <t>19</t>
  </si>
  <si>
    <t>1890155784</t>
  </si>
  <si>
    <t>20</t>
  </si>
  <si>
    <t>1295907458</t>
  </si>
  <si>
    <t>2046580783</t>
  </si>
  <si>
    <t>22</t>
  </si>
  <si>
    <t>-518354558</t>
  </si>
  <si>
    <t>23</t>
  </si>
  <si>
    <t>Pol_005</t>
  </si>
  <si>
    <t>D+M KOŠ NA PAPÍROVÉ RUČNÍKY PLASTOVÝ 40L dle tabulky zařizovacích předmětů str. 236</t>
  </si>
  <si>
    <t>1429748634</t>
  </si>
  <si>
    <t>NB_1_06</t>
  </si>
  <si>
    <t>WC chlapci</t>
  </si>
  <si>
    <t>24</t>
  </si>
  <si>
    <t>1714254028</t>
  </si>
  <si>
    <t>25</t>
  </si>
  <si>
    <t>-1087463297</t>
  </si>
  <si>
    <t>26</t>
  </si>
  <si>
    <t>376198345</t>
  </si>
  <si>
    <t>27</t>
  </si>
  <si>
    <t>-1488997167</t>
  </si>
  <si>
    <t>28</t>
  </si>
  <si>
    <t>1198296885</t>
  </si>
  <si>
    <t>29</t>
  </si>
  <si>
    <t>-540517592</t>
  </si>
  <si>
    <t>30</t>
  </si>
  <si>
    <t>-1482416124</t>
  </si>
  <si>
    <t>NB_1_07</t>
  </si>
  <si>
    <t>Šatna TV</t>
  </si>
  <si>
    <t>31</t>
  </si>
  <si>
    <t>Pol_006</t>
  </si>
  <si>
    <t>D+M LAVIČKA Z LTD DESKY OSAZENÉ NA OCK</t>
  </si>
  <si>
    <t>-535382997</t>
  </si>
  <si>
    <t>Poznámka k položce:_x000d_
Provedení dle PD str. 37</t>
  </si>
  <si>
    <t>32</t>
  </si>
  <si>
    <t>Pol_007</t>
  </si>
  <si>
    <t>D+M HÁČKY A DRŽÁKY NA RUČNÍKY NA ZÁDOVÉ DESCE</t>
  </si>
  <si>
    <t>533039845</t>
  </si>
  <si>
    <t>Poznámka k položce:_x000d_
Provedení dle PD str. 38</t>
  </si>
  <si>
    <t>33</t>
  </si>
  <si>
    <t>Pol_008</t>
  </si>
  <si>
    <t>D+M HÁČKY NA ZÁDOVÉ DESCE</t>
  </si>
  <si>
    <t>566334360</t>
  </si>
  <si>
    <t>Poznámka k položce:_x000d_
Provedení dle PD str. 39</t>
  </si>
  <si>
    <t>NB_1_08</t>
  </si>
  <si>
    <t>Sprchy</t>
  </si>
  <si>
    <t>34</t>
  </si>
  <si>
    <t>831355564</t>
  </si>
  <si>
    <t>NB_1_09</t>
  </si>
  <si>
    <t>35</t>
  </si>
  <si>
    <t>-602542148</t>
  </si>
  <si>
    <t>Poznámka k položce:_x000d_
Provedení dle PD str. 43</t>
  </si>
  <si>
    <t>36</t>
  </si>
  <si>
    <t>1225034959</t>
  </si>
  <si>
    <t>Poznámka k položce:_x000d_
Provedení dle PD str. 44</t>
  </si>
  <si>
    <t>37</t>
  </si>
  <si>
    <t>1956777247</t>
  </si>
  <si>
    <t>Poznámka k položce:_x000d_
Provedení dle PD str. 45</t>
  </si>
  <si>
    <t>NB_1_10</t>
  </si>
  <si>
    <t>38</t>
  </si>
  <si>
    <t>394552634</t>
  </si>
  <si>
    <t>NB_1_11</t>
  </si>
  <si>
    <t>Chodba</t>
  </si>
  <si>
    <t>NB_1_12</t>
  </si>
  <si>
    <t>Multimediální knihovna</t>
  </si>
  <si>
    <t>39</t>
  </si>
  <si>
    <t>Pol_009</t>
  </si>
  <si>
    <t>D+M KUCHYŇKA</t>
  </si>
  <si>
    <t>-1423371042</t>
  </si>
  <si>
    <t>Poznámka k položce:_x000d_
Provedení dle PD str. 60</t>
  </si>
  <si>
    <t>40</t>
  </si>
  <si>
    <t>Pol_010</t>
  </si>
  <si>
    <t>D+M SESTAVA SKŘÍNÍ</t>
  </si>
  <si>
    <t>-248087446</t>
  </si>
  <si>
    <t>Poznámka k položce:_x000d_
Provedení dle PD str. 61</t>
  </si>
  <si>
    <t>41</t>
  </si>
  <si>
    <t>Pol_011</t>
  </si>
  <si>
    <t>D+M KNIHOVNA 1820 mm</t>
  </si>
  <si>
    <t>135719362</t>
  </si>
  <si>
    <t>Poznámka k položce:_x000d_
Provedení dle PD str. 62</t>
  </si>
  <si>
    <t>42</t>
  </si>
  <si>
    <t>Pol_012</t>
  </si>
  <si>
    <t>D+M DVOUKŘESLO</t>
  </si>
  <si>
    <t>-101747657</t>
  </si>
  <si>
    <t>43</t>
  </si>
  <si>
    <t>Pol_013</t>
  </si>
  <si>
    <t>D+M KŘESLO</t>
  </si>
  <si>
    <t>-313805974</t>
  </si>
  <si>
    <t>44</t>
  </si>
  <si>
    <t>Pol_014</t>
  </si>
  <si>
    <t>D+M STŮL</t>
  </si>
  <si>
    <t>1251376364</t>
  </si>
  <si>
    <t>Poznámka k položce:_x000d_
Provedení dle PD str. 63</t>
  </si>
  <si>
    <t>45</t>
  </si>
  <si>
    <t>Pol_015</t>
  </si>
  <si>
    <t>D+M ŽIDLE BEZ PODRUČEK</t>
  </si>
  <si>
    <t>KUS</t>
  </si>
  <si>
    <t>1774835201</t>
  </si>
  <si>
    <t>VV</t>
  </si>
  <si>
    <t>14+8" bílá a béžovošedá</t>
  </si>
  <si>
    <t>46</t>
  </si>
  <si>
    <t>Pol_016</t>
  </si>
  <si>
    <t>D+M POLICE S NÁSTĚNKOU</t>
  </si>
  <si>
    <t>29802749</t>
  </si>
  <si>
    <t>Poznámka k položce:_x000d_
Provedení dle PD str. 64</t>
  </si>
  <si>
    <t>47</t>
  </si>
  <si>
    <t>Pol_017</t>
  </si>
  <si>
    <t>D+M OBLOUKOVÁ LAMPA</t>
  </si>
  <si>
    <t>-963480556</t>
  </si>
  <si>
    <t>48</t>
  </si>
  <si>
    <t>Pol_018</t>
  </si>
  <si>
    <t>D+M KONFERENČNÍ STOLEK</t>
  </si>
  <si>
    <t>-69650418</t>
  </si>
  <si>
    <t>49</t>
  </si>
  <si>
    <t>Pol_019</t>
  </si>
  <si>
    <t>D+M STŮL S KABELOVÝM ŽLABEM</t>
  </si>
  <si>
    <t>1869252098</t>
  </si>
  <si>
    <t>Poznámka k položce:_x000d_
Provedení dle PD str. 65</t>
  </si>
  <si>
    <t>50</t>
  </si>
  <si>
    <t>Pol_020</t>
  </si>
  <si>
    <t>D+M KNIHOVNA 7756 mm</t>
  </si>
  <si>
    <t>-2047274970</t>
  </si>
  <si>
    <t>Poznámka k položce:_x000d_
Provedení dle PD str. 66</t>
  </si>
  <si>
    <t>51</t>
  </si>
  <si>
    <t>Pol_021</t>
  </si>
  <si>
    <t>D+M+ KNIHOVNA 4256 mm</t>
  </si>
  <si>
    <t>-825413699</t>
  </si>
  <si>
    <t>Poznámka k položce:_x000d_
Provedení dle PD str. 67</t>
  </si>
  <si>
    <t>NB_1_13</t>
  </si>
  <si>
    <t>WC zaměstnanci</t>
  </si>
  <si>
    <t>52</t>
  </si>
  <si>
    <t>2046639481</t>
  </si>
  <si>
    <t>53</t>
  </si>
  <si>
    <t>-2002799141</t>
  </si>
  <si>
    <t>54</t>
  </si>
  <si>
    <t>1845461637</t>
  </si>
  <si>
    <t>55</t>
  </si>
  <si>
    <t>-1355077879</t>
  </si>
  <si>
    <t>56</t>
  </si>
  <si>
    <t>-1887210134</t>
  </si>
  <si>
    <t>57</t>
  </si>
  <si>
    <t>796675957</t>
  </si>
  <si>
    <t>NB_1_14</t>
  </si>
  <si>
    <t>Šatna u sprchy pro učitele</t>
  </si>
  <si>
    <t>58</t>
  </si>
  <si>
    <t>Pol_022</t>
  </si>
  <si>
    <t>D+M LAVIČKA Z LTD DESKY OSAZENÉ NA OCK 2m</t>
  </si>
  <si>
    <t>-111877660</t>
  </si>
  <si>
    <t>Poznámka k položce:_x000d_
Provedení dle PD str. 70</t>
  </si>
  <si>
    <t>59</t>
  </si>
  <si>
    <t>Pol_023</t>
  </si>
  <si>
    <t>D+M HÁČKY NA ZÁDOVÉ DESCE 2m</t>
  </si>
  <si>
    <t>-890707707</t>
  </si>
  <si>
    <t>NB_1_16</t>
  </si>
  <si>
    <t>Archiv</t>
  </si>
  <si>
    <t>60</t>
  </si>
  <si>
    <t>Pol_024</t>
  </si>
  <si>
    <t>D+M KOVOVÝ REGÁL S POLICEMI 400X600X2400</t>
  </si>
  <si>
    <t>1376047327</t>
  </si>
  <si>
    <t>Poznámka k položce:_x000d_
Provedení dle PD str. 72</t>
  </si>
  <si>
    <t>61</t>
  </si>
  <si>
    <t>Pol_025</t>
  </si>
  <si>
    <t>D+M KOVOVÝ REGÁL S POLICEMI 400X900X2400</t>
  </si>
  <si>
    <t>442897779</t>
  </si>
  <si>
    <t>62</t>
  </si>
  <si>
    <t>Pol_026</t>
  </si>
  <si>
    <t>D+M KOVOVÝ REGÁL S POLICEMI 400X1000X2400</t>
  </si>
  <si>
    <t>1880048382</t>
  </si>
  <si>
    <t>NB_1_17</t>
  </si>
  <si>
    <t>Polytechnická učebna</t>
  </si>
  <si>
    <t>63</t>
  </si>
  <si>
    <t>Pol_027</t>
  </si>
  <si>
    <t>D+M Pracovní plocha s úložným prostorem 01</t>
  </si>
  <si>
    <t>-232445071</t>
  </si>
  <si>
    <t>Poznámka k položce:_x000d_
Provedení dle PD str. 78</t>
  </si>
  <si>
    <t>64</t>
  </si>
  <si>
    <t>Pol_028</t>
  </si>
  <si>
    <t>D+M Pracovní plocha s úložným prostorem 02</t>
  </si>
  <si>
    <t>-946754090</t>
  </si>
  <si>
    <t>Poznámka k položce:_x000d_
Provedení dle PD str. 79</t>
  </si>
  <si>
    <t>65</t>
  </si>
  <si>
    <t>Pol_029</t>
  </si>
  <si>
    <t>D+M Sestava úložného prostoru 03</t>
  </si>
  <si>
    <t>-156975130</t>
  </si>
  <si>
    <t>Poznámka k položce:_x000d_
Provedení dle PD str. 80 a 81</t>
  </si>
  <si>
    <t>66</t>
  </si>
  <si>
    <t>Pol_030</t>
  </si>
  <si>
    <t>D+M Sestava úložného prostoru 04</t>
  </si>
  <si>
    <t>566665618</t>
  </si>
  <si>
    <t>Poznámka k položce:_x000d_
Provedení dle PD str. 82</t>
  </si>
  <si>
    <t>67</t>
  </si>
  <si>
    <t>Pol_031</t>
  </si>
  <si>
    <t>D+M Stůl s úložným prostorem a policemi</t>
  </si>
  <si>
    <t>-1634337212</t>
  </si>
  <si>
    <t>Poznámka k položce:_x000d_
Provedení dle PD str. 83</t>
  </si>
  <si>
    <t>68</t>
  </si>
  <si>
    <t>Pol_032</t>
  </si>
  <si>
    <t>D+M Dílenský pracovní stůl 06 - 685x1200x840</t>
  </si>
  <si>
    <t>1677899397</t>
  </si>
  <si>
    <t>Poznámka k položce:_x000d_
Provedení dle PD str. 84</t>
  </si>
  <si>
    <t>69</t>
  </si>
  <si>
    <t>Pol_033</t>
  </si>
  <si>
    <t>D+M Výškově nastavitelná stolička</t>
  </si>
  <si>
    <t>1474588739</t>
  </si>
  <si>
    <t>70</t>
  </si>
  <si>
    <t>Pol_034</t>
  </si>
  <si>
    <t>D+M Dílenský pracovní stůl 08 - 685x900x840</t>
  </si>
  <si>
    <t>-1777938443</t>
  </si>
  <si>
    <t>71</t>
  </si>
  <si>
    <t>Pol_035</t>
  </si>
  <si>
    <t>D+M Posuvné tabulové dveře</t>
  </si>
  <si>
    <t>-435695963</t>
  </si>
  <si>
    <t>Poznámka k položce:_x000d_
Provedení dle PD str. 85</t>
  </si>
  <si>
    <t>NB_1_18</t>
  </si>
  <si>
    <t>Místnost s keramickou pecí</t>
  </si>
  <si>
    <t>72</t>
  </si>
  <si>
    <t>2088413275</t>
  </si>
  <si>
    <t>Poznámka k položce:_x000d_
Provedení dle PD str. 87</t>
  </si>
  <si>
    <t>73</t>
  </si>
  <si>
    <t>1738024169</t>
  </si>
  <si>
    <t>74</t>
  </si>
  <si>
    <t>Pol_036</t>
  </si>
  <si>
    <t>D+M Nerezový vozík</t>
  </si>
  <si>
    <t>682816475</t>
  </si>
  <si>
    <t>NB_1_19</t>
  </si>
  <si>
    <t>Sklad</t>
  </si>
  <si>
    <t>75</t>
  </si>
  <si>
    <t>-286948333</t>
  </si>
  <si>
    <t>Poznámka k položce:_x000d_
Provedení dle PD str. 88</t>
  </si>
  <si>
    <t>76</t>
  </si>
  <si>
    <t>Pol_037</t>
  </si>
  <si>
    <t>D+M KOVOVÝ REGÁL S POLICEMI 400X1200X2400</t>
  </si>
  <si>
    <t>-1894230396</t>
  </si>
  <si>
    <t>NB_1_21 A_B</t>
  </si>
  <si>
    <t>Dílna a sklad zahradní techniky</t>
  </si>
  <si>
    <t>77</t>
  </si>
  <si>
    <t>Pol_038</t>
  </si>
  <si>
    <t>D+M Dílenský stůl 850x1500x750</t>
  </si>
  <si>
    <t>-482046045</t>
  </si>
  <si>
    <t>Poznámka k položce:_x000d_
Provedení dle PD str. 92</t>
  </si>
  <si>
    <t>78</t>
  </si>
  <si>
    <t>Pol_039</t>
  </si>
  <si>
    <t>D+M Šatní skříň 700x2100x600</t>
  </si>
  <si>
    <t>1938212464</t>
  </si>
  <si>
    <t>79</t>
  </si>
  <si>
    <t>Pol_040</t>
  </si>
  <si>
    <t>D+M Držáky na nářadí na podkladní desce</t>
  </si>
  <si>
    <t>769052106</t>
  </si>
  <si>
    <t>80</t>
  </si>
  <si>
    <t>Pol_041</t>
  </si>
  <si>
    <t>D+M KOVOVÝ REGÁL S DŘEVĚNÝMI POLICEMI 400X1000X2400</t>
  </si>
  <si>
    <t>145358848</t>
  </si>
  <si>
    <t>81</t>
  </si>
  <si>
    <t>Pol_042</t>
  </si>
  <si>
    <t>D+M KOVOVÝ REGÁL S DŘEVĚNÝMI POLICEMI 600x800X2400</t>
  </si>
  <si>
    <t>80505572</t>
  </si>
  <si>
    <t>NB_1_23</t>
  </si>
  <si>
    <t>WC - dílny</t>
  </si>
  <si>
    <t>82</t>
  </si>
  <si>
    <t>1150353668</t>
  </si>
  <si>
    <t>83</t>
  </si>
  <si>
    <t>-939205955</t>
  </si>
  <si>
    <t>SO_04_06.2 - Soupis nábytku 2.NP</t>
  </si>
  <si>
    <t xml:space="preserve">    NB_2_02 - Učebna</t>
  </si>
  <si>
    <t xml:space="preserve">    NB_2_04 - Učebna</t>
  </si>
  <si>
    <t xml:space="preserve">    NB_2_06 - WC učitelé</t>
  </si>
  <si>
    <t xml:space="preserve">    NB_2_07 - Školní klub</t>
  </si>
  <si>
    <t xml:space="preserve">    NB_2_08 - WC</t>
  </si>
  <si>
    <t xml:space="preserve">    NB_2_09 - Předsíň</t>
  </si>
  <si>
    <t xml:space="preserve">    NB_2_10 - WC</t>
  </si>
  <si>
    <t xml:space="preserve">    NB_2_11 - Učebna pro odborné vzdělávání - zájmové</t>
  </si>
  <si>
    <t xml:space="preserve">    NB_2_12 - Předsíň</t>
  </si>
  <si>
    <t>NB_2_02</t>
  </si>
  <si>
    <t>Učebna</t>
  </si>
  <si>
    <t>Pol_101</t>
  </si>
  <si>
    <t>D+M ŠKOLNÍ LAVICE</t>
  </si>
  <si>
    <t>1862194361</t>
  </si>
  <si>
    <t>Poznámka k položce:_x000d_
Provedení dle PD str. 160</t>
  </si>
  <si>
    <t>Pol_102</t>
  </si>
  <si>
    <t>D+M ŽIDLE KE ŠKOLNÍ LAVICI</t>
  </si>
  <si>
    <t>-601647992</t>
  </si>
  <si>
    <t>Pol_103</t>
  </si>
  <si>
    <t>D+M KONFERENČNÍ ŽIDLE</t>
  </si>
  <si>
    <t>-2119597841</t>
  </si>
  <si>
    <t>Pol_104</t>
  </si>
  <si>
    <t>D+M KATEDRA</t>
  </si>
  <si>
    <t>-1686923369</t>
  </si>
  <si>
    <t>Poznámka k položce:_x000d_
Provedení dle PD str. 161</t>
  </si>
  <si>
    <t>Pol_105</t>
  </si>
  <si>
    <t>D+M ÚLOŽNÝ PROSTOR 4000 mm</t>
  </si>
  <si>
    <t>-1907895914</t>
  </si>
  <si>
    <t>Pol_106</t>
  </si>
  <si>
    <t>D+M KONTEJNER</t>
  </si>
  <si>
    <t>1142552562</t>
  </si>
  <si>
    <t>Poznámka k položce:_x000d_
Provedení dle PD str. 162</t>
  </si>
  <si>
    <t>NB_2_04</t>
  </si>
  <si>
    <t>1967934540</t>
  </si>
  <si>
    <t>Poznámka k položce:_x000d_
Provedení dle PD str. 169</t>
  </si>
  <si>
    <t>-1857970033</t>
  </si>
  <si>
    <t>-2037377201</t>
  </si>
  <si>
    <t>2056972436</t>
  </si>
  <si>
    <t>Poznámka k položce:_x000d_
Provedení dle PD str. 170</t>
  </si>
  <si>
    <t>Pol_107</t>
  </si>
  <si>
    <t>D+M ÚLOŽNÝ PROSTOR 3000 mm</t>
  </si>
  <si>
    <t>1491960024</t>
  </si>
  <si>
    <t>Pol_108</t>
  </si>
  <si>
    <t>D+M UMYVADLOVÁ SKŘÍŇKA vč. umyvadla a dřezu</t>
  </si>
  <si>
    <t>2026630744</t>
  </si>
  <si>
    <t>Poznámka k položce:_x000d_
Provedení dle PD str. 171</t>
  </si>
  <si>
    <t>-1703855844</t>
  </si>
  <si>
    <t>Pol_109</t>
  </si>
  <si>
    <t>D+M SUŠÁK NA VÝKRESY</t>
  </si>
  <si>
    <t>-1091619550</t>
  </si>
  <si>
    <t>NB_2_06</t>
  </si>
  <si>
    <t>WC učitelé</t>
  </si>
  <si>
    <t>2116196764</t>
  </si>
  <si>
    <t>1876014829</t>
  </si>
  <si>
    <t>837255785</t>
  </si>
  <si>
    <t>-130053654</t>
  </si>
  <si>
    <t>1665633105</t>
  </si>
  <si>
    <t>1470165351</t>
  </si>
  <si>
    <t>NB_2_07</t>
  </si>
  <si>
    <t>Školní klub</t>
  </si>
  <si>
    <t>Pol_110</t>
  </si>
  <si>
    <t>D+M PRACOVNÍ STŮL</t>
  </si>
  <si>
    <t>100510976</t>
  </si>
  <si>
    <t>Poznámka k položce:_x000d_
Provedení dle PD str. 176</t>
  </si>
  <si>
    <t>Pol_111</t>
  </si>
  <si>
    <t>D+M SKŘÍŇ</t>
  </si>
  <si>
    <t>1857695224</t>
  </si>
  <si>
    <t>Pol_112</t>
  </si>
  <si>
    <t>D+M POLICE A TABULOVÁ PLOCHA</t>
  </si>
  <si>
    <t>-652784684</t>
  </si>
  <si>
    <t>Poznámka k položce:_x000d_
Provedení dle PD str. 177</t>
  </si>
  <si>
    <t>Pol_113</t>
  </si>
  <si>
    <t>D+M ČAJOVÁ KUCHYŇKA</t>
  </si>
  <si>
    <t>-761233243</t>
  </si>
  <si>
    <t>Poznámka k položce:_x000d_
Provedení dle PD str. 178</t>
  </si>
  <si>
    <t>Pol_114</t>
  </si>
  <si>
    <t>-648681486</t>
  </si>
  <si>
    <t>878087500</t>
  </si>
  <si>
    <t>Poznámka k položce:_x000d_
Provedení dle PD str. 179</t>
  </si>
  <si>
    <t>7+5" bílá a béžovošedá</t>
  </si>
  <si>
    <t>Pol_115</t>
  </si>
  <si>
    <t>D+M KORKOVÁ NÁSTĚNKA 600X2540</t>
  </si>
  <si>
    <t>2042858446</t>
  </si>
  <si>
    <t>Pol_116</t>
  </si>
  <si>
    <t>D+M POHOVKA TŘÍMÍSTNÁ</t>
  </si>
  <si>
    <t>903088423</t>
  </si>
  <si>
    <t>Pol_117</t>
  </si>
  <si>
    <t>D+M POLICOVÝ REGÁLOVÝ SYSTÉM 2680x1460</t>
  </si>
  <si>
    <t>-1919119528</t>
  </si>
  <si>
    <t>Poznámka k položce:_x000d_
Provedení dle PD str. 180</t>
  </si>
  <si>
    <t>Pol_118</t>
  </si>
  <si>
    <t>D+M POLICOVÝ REGÁLOVÝ SYSTÉM 3680x442</t>
  </si>
  <si>
    <t>-2075029571</t>
  </si>
  <si>
    <t>NB_2_08</t>
  </si>
  <si>
    <t>WC</t>
  </si>
  <si>
    <t>Pol_119</t>
  </si>
  <si>
    <t>D+M SKŘÍŇ 800x2135</t>
  </si>
  <si>
    <t>866895053</t>
  </si>
  <si>
    <t>Poznámka k položce:_x000d_
Provedení dle PD str. 181</t>
  </si>
  <si>
    <t>-254203981</t>
  </si>
  <si>
    <t>524274431</t>
  </si>
  <si>
    <t>1383155313</t>
  </si>
  <si>
    <t>-1045406808</t>
  </si>
  <si>
    <t>1237853927</t>
  </si>
  <si>
    <t>371175220</t>
  </si>
  <si>
    <t>NB_2_09</t>
  </si>
  <si>
    <t>Předsíň</t>
  </si>
  <si>
    <t>Pol_120</t>
  </si>
  <si>
    <t>D+M VĚŠÁK</t>
  </si>
  <si>
    <t>1640409355</t>
  </si>
  <si>
    <t>NB_2_10</t>
  </si>
  <si>
    <t>445606532</t>
  </si>
  <si>
    <t>351160845</t>
  </si>
  <si>
    <t>-1437139314</t>
  </si>
  <si>
    <t>-625922229</t>
  </si>
  <si>
    <t>-247362557</t>
  </si>
  <si>
    <t>243346383</t>
  </si>
  <si>
    <t>NB_2_11</t>
  </si>
  <si>
    <t>Učebna pro odborné vzdělávání - zájmové</t>
  </si>
  <si>
    <t>Pol_121</t>
  </si>
  <si>
    <t>D+M POLICOVÝ REGÁLOVÝ SYSTÉM 2800x1765</t>
  </si>
  <si>
    <t>2092079788</t>
  </si>
  <si>
    <t>Poznámka k položce:_x000d_
Provedení dle PD str. 186</t>
  </si>
  <si>
    <t>Pol_122</t>
  </si>
  <si>
    <t>D+M PRACOVNÍ STŮL 600x2000</t>
  </si>
  <si>
    <t>1452621284</t>
  </si>
  <si>
    <t>Pol_123</t>
  </si>
  <si>
    <t>D+M ÚLOŽNÉ PROSTORY</t>
  </si>
  <si>
    <t>339456298</t>
  </si>
  <si>
    <t>Poznámka k položce:_x000d_
Provedení dle PD str. 187</t>
  </si>
  <si>
    <t>-1042957736</t>
  </si>
  <si>
    <t>Poznámka k položce:_x000d_
Provedení dle PD str. 188</t>
  </si>
  <si>
    <t>1829307947</t>
  </si>
  <si>
    <t>Pol_124</t>
  </si>
  <si>
    <t>D+M SEZENÍ Z POLYSTYRÉNU pr. 500 v. 400</t>
  </si>
  <si>
    <t>1273551919</t>
  </si>
  <si>
    <t>Pol_125</t>
  </si>
  <si>
    <t>D+M SEDACÍ VAK</t>
  </si>
  <si>
    <t>211216603</t>
  </si>
  <si>
    <t>654519634</t>
  </si>
  <si>
    <t>NB_2_12</t>
  </si>
  <si>
    <t>-98551644</t>
  </si>
  <si>
    <t>SO_05.1 - Soupis nábytku 1.PP</t>
  </si>
  <si>
    <t xml:space="preserve">    SB_01_06 - Školní cvičná kuchyňka</t>
  </si>
  <si>
    <t>SB_01_06</t>
  </si>
  <si>
    <t>Školní cvičná kuchyňka</t>
  </si>
  <si>
    <t>1710322853</t>
  </si>
  <si>
    <t>Poznámka k položce:_x000d_
Provedení dle PD str. 07</t>
  </si>
  <si>
    <t>5+5" bílá a žlutá</t>
  </si>
  <si>
    <t>Pol_201</t>
  </si>
  <si>
    <t>D+M STŮL 2400x900</t>
  </si>
  <si>
    <t>-742037998</t>
  </si>
  <si>
    <t>Pol_202</t>
  </si>
  <si>
    <t>D+M BAROVÁ ŽIDLE</t>
  </si>
  <si>
    <t>-1926779644</t>
  </si>
  <si>
    <t>Pol_203</t>
  </si>
  <si>
    <t>D+M BAROVÝ PULT</t>
  </si>
  <si>
    <t>1073325145</t>
  </si>
  <si>
    <t>Poznámka k položce:_x000d_
Provedení dle PD str. 08</t>
  </si>
  <si>
    <t>Pol_204</t>
  </si>
  <si>
    <t>D+M SESTAVA VESTAVĚNÝCH SKŘÍNÍ 2680x2400</t>
  </si>
  <si>
    <t>-960679162</t>
  </si>
  <si>
    <t>Poznámka k položce:_x000d_
Provedení dle PD str. 09</t>
  </si>
  <si>
    <t>Pol_205</t>
  </si>
  <si>
    <t>D+M KUCHYŇSKÁ LINKA</t>
  </si>
  <si>
    <t>1949757490</t>
  </si>
  <si>
    <t>Poznámka k položce:_x000d_
Provedení dle PD str. 10,11,12</t>
  </si>
  <si>
    <t>Pol_206</t>
  </si>
  <si>
    <t>D+M POLICE 5600</t>
  </si>
  <si>
    <t>2055016967</t>
  </si>
  <si>
    <t>Poznámka k položce:_x000d_
Provedení dle PD str. 13</t>
  </si>
  <si>
    <t>Pol_207</t>
  </si>
  <si>
    <t>D+M POLICE 2584</t>
  </si>
  <si>
    <t>-1215389799</t>
  </si>
  <si>
    <t>Pol_208</t>
  </si>
  <si>
    <t>D+M TABULOVÁ PLOCHA 680x1100</t>
  </si>
  <si>
    <t>-284359354</t>
  </si>
  <si>
    <t>Poznámka k položce:_x000d_
Provedení dle PD str. 14</t>
  </si>
  <si>
    <t>SO_05.2 - Soupis nábytku 1.NP</t>
  </si>
  <si>
    <t xml:space="preserve">    SB_1_28 - Ředitelna</t>
  </si>
  <si>
    <t xml:space="preserve">    SB_1_29 - Kancelář zástupce ředitele</t>
  </si>
  <si>
    <t xml:space="preserve">    SB_1_33 - Sborovna</t>
  </si>
  <si>
    <t xml:space="preserve">    SB_1_34 - Konzultační místnost</t>
  </si>
  <si>
    <t xml:space="preserve">    SB_1_35 - Kancelář hospodářky</t>
  </si>
  <si>
    <t xml:space="preserve">    SB_1_36 - Chodba stávající budovy</t>
  </si>
  <si>
    <t>SB_1_28</t>
  </si>
  <si>
    <t>Ředitelna</t>
  </si>
  <si>
    <t>Pol_301</t>
  </si>
  <si>
    <t>D+M ÚLOŽNÝ PROSTOR 2500x2525</t>
  </si>
  <si>
    <t>-2122269682</t>
  </si>
  <si>
    <t>Poznámka k položce:_x000d_
Provedení dle PD str. 101</t>
  </si>
  <si>
    <t>Pol_302</t>
  </si>
  <si>
    <t>D+M KANCELÁŘSKÝ STŮL ROHOVÝ</t>
  </si>
  <si>
    <t>-270545135</t>
  </si>
  <si>
    <t>Poznámka k položce:_x000d_
Provedení dle PD str. 102</t>
  </si>
  <si>
    <t>Pol_303</t>
  </si>
  <si>
    <t>1744598430</t>
  </si>
  <si>
    <t>Poznámka k položce:_x000d_
Provedení dle PD str. 103</t>
  </si>
  <si>
    <t>Pol_304</t>
  </si>
  <si>
    <t>D+M ŠATNÍ SESTAVA 1400x2525</t>
  </si>
  <si>
    <t>823709747</t>
  </si>
  <si>
    <t>Pol_305</t>
  </si>
  <si>
    <t>D+M KANCELÁŘSKÁ ŽIDLE</t>
  </si>
  <si>
    <t>1810066072</t>
  </si>
  <si>
    <t>Poznámka k položce:_x000d_
Provedení dle PD str. 104</t>
  </si>
  <si>
    <t>Pol_306</t>
  </si>
  <si>
    <t>D+M KONFERENČNÍ KŘESLO</t>
  </si>
  <si>
    <t>-1399003846</t>
  </si>
  <si>
    <t>Pol_307</t>
  </si>
  <si>
    <t>D+M KONFERENČNÍ STOLEK pr. 800</t>
  </si>
  <si>
    <t>-1872053792</t>
  </si>
  <si>
    <t>Pol_308</t>
  </si>
  <si>
    <t>D+M KORKOVÁ NÁSTĚNKA 600x900</t>
  </si>
  <si>
    <t>-1652920269</t>
  </si>
  <si>
    <t>1107379480</t>
  </si>
  <si>
    <t>Poznámka k položce:_x000d_
Provedení dle PD str. 105</t>
  </si>
  <si>
    <t>Pol_309</t>
  </si>
  <si>
    <t>D+M POLICE 1200X600</t>
  </si>
  <si>
    <t>1795502918</t>
  </si>
  <si>
    <t>SB_1_29</t>
  </si>
  <si>
    <t>Kancelář zástupce ředitele</t>
  </si>
  <si>
    <t>Pol_310</t>
  </si>
  <si>
    <t>D+M ÚLOŽNÝ PROSTOR 3750x20205</t>
  </si>
  <si>
    <t>-567071917</t>
  </si>
  <si>
    <t>Poznámka k položce:_x000d_
Provedení dle PD str. 109</t>
  </si>
  <si>
    <t>Pol_311</t>
  </si>
  <si>
    <t>D+M KANCELÁŘSKÝ STŮL ve tvaru U</t>
  </si>
  <si>
    <t>515794229</t>
  </si>
  <si>
    <t>Poznámka k položce:_x000d_
Provedení dle PD str. 110</t>
  </si>
  <si>
    <t>Pol_312</t>
  </si>
  <si>
    <t>D+M SKŘÍNĚ PRO TREZOR A MONITOROVACÍ SYSTÉM</t>
  </si>
  <si>
    <t>-182579479</t>
  </si>
  <si>
    <t>Poznámka k položce:_x000d_
Provedení dle PD str. 111</t>
  </si>
  <si>
    <t>Pol_313</t>
  </si>
  <si>
    <t>1024547531</t>
  </si>
  <si>
    <t>-362268523</t>
  </si>
  <si>
    <t>Poznámka k položce:_x000d_
Provedení dle PD str. 112</t>
  </si>
  <si>
    <t>Pol_314</t>
  </si>
  <si>
    <t>D+M KONFERENČNÍ ŽIDLE S PODRUČKAMI</t>
  </si>
  <si>
    <t>1211819322</t>
  </si>
  <si>
    <t>-931980005</t>
  </si>
  <si>
    <t>1628588170</t>
  </si>
  <si>
    <t>Poznámka k položce:_x000d_
Provedení dle PD str. 113</t>
  </si>
  <si>
    <t>-1644916534</t>
  </si>
  <si>
    <t>SB_1_33</t>
  </si>
  <si>
    <t>Sborovna</t>
  </si>
  <si>
    <t>Pol_315</t>
  </si>
  <si>
    <t>D+M ŠATNÍ SKŘŇ A BOTNÍK</t>
  </si>
  <si>
    <t>177728091</t>
  </si>
  <si>
    <t>Poznámka k položce:_x000d_
Provedení dle PD str. 122</t>
  </si>
  <si>
    <t>Pol_316</t>
  </si>
  <si>
    <t>236175296</t>
  </si>
  <si>
    <t>Pol_317</t>
  </si>
  <si>
    <t>D+M ÚLOŽNÝ PROSTOR 2315x2440</t>
  </si>
  <si>
    <t>-427211002</t>
  </si>
  <si>
    <t>Poznámka k položce:_x000d_
Provedení dle PD str. 123</t>
  </si>
  <si>
    <t>Pol_318</t>
  </si>
  <si>
    <t>D+M KANCELÁŘSKÝ STŮL 1050x700</t>
  </si>
  <si>
    <t>1651075178</t>
  </si>
  <si>
    <t>1554171568</t>
  </si>
  <si>
    <t>Poznámka k položce:_x000d_
Provedení dle PD str. 124</t>
  </si>
  <si>
    <t>Pol_319</t>
  </si>
  <si>
    <t>D+M ZAVĚŠENÝ ÚLOŽNÝ PROSTOR 06</t>
  </si>
  <si>
    <t>-680019593</t>
  </si>
  <si>
    <t>Poznámka k položce:_x000d_
Provedení dle PD str. 125</t>
  </si>
  <si>
    <t>Pol_330</t>
  </si>
  <si>
    <t>D+M ZAVĚŠENÝ ÚLOŽNÝ PROSTOR 07</t>
  </si>
  <si>
    <t>-41847798</t>
  </si>
  <si>
    <t>Poznámka k položce:_x000d_
Provedení dle PD str. 126</t>
  </si>
  <si>
    <t>Pol_331</t>
  </si>
  <si>
    <t>D+M ZAVĚŠENÝ ÚLOŽNÝ PROSTOR 08</t>
  </si>
  <si>
    <t>726186245</t>
  </si>
  <si>
    <t>Poznámka k položce:_x000d_
Provedení dle PD str. 127</t>
  </si>
  <si>
    <t>Pol_332</t>
  </si>
  <si>
    <t>D+M ZAVĚŠENÝ ÚLOŽNÝ PROSTOR 09</t>
  </si>
  <si>
    <t>-1121662436</t>
  </si>
  <si>
    <t>Poznámka k položce:_x000d_
Provedení dle PD str. 128</t>
  </si>
  <si>
    <t>626868190</t>
  </si>
  <si>
    <t>Poznámka k položce:_x000d_
Provedení dle PD str. 129</t>
  </si>
  <si>
    <t>Pol_333</t>
  </si>
  <si>
    <t>D+M KORKOVÁ NÁSTĚNKA 370x370 na OCK</t>
  </si>
  <si>
    <t>146441386</t>
  </si>
  <si>
    <t>SB_1_34</t>
  </si>
  <si>
    <t>Konzultační místnost</t>
  </si>
  <si>
    <t>Pol_334</t>
  </si>
  <si>
    <t>D+M ÚLOŽNÝ PROSTOR 2970x2025</t>
  </si>
  <si>
    <t>1118726547</t>
  </si>
  <si>
    <t>Poznámka k položce:_x000d_
Provedení dle Pd str. 132</t>
  </si>
  <si>
    <t>Pol_335</t>
  </si>
  <si>
    <t>D+M KANCELÁŘSKÝ STŮL 1500x700</t>
  </si>
  <si>
    <t>178209048</t>
  </si>
  <si>
    <t>Poznámka k položce:_x000d_
Provedení dle PD str. 133</t>
  </si>
  <si>
    <t>Pol_336</t>
  </si>
  <si>
    <t>D+M ÚLOŽNÝ PROSTOR 750x750</t>
  </si>
  <si>
    <t>911015965</t>
  </si>
  <si>
    <t>-1420033127</t>
  </si>
  <si>
    <t>-251782722</t>
  </si>
  <si>
    <t>Poznámka k položce:_x000d_
Provedení dle PD str. 134</t>
  </si>
  <si>
    <t>Pol_337</t>
  </si>
  <si>
    <t>D+M KONFERENČNÍ STOLEK 650x350</t>
  </si>
  <si>
    <t>1003699925</t>
  </si>
  <si>
    <t>-446379218</t>
  </si>
  <si>
    <t>SB_1_35</t>
  </si>
  <si>
    <t>Kancelář hospodářky</t>
  </si>
  <si>
    <t>Pol_338</t>
  </si>
  <si>
    <t>D+M SKŘÍNĚ 3300x2525</t>
  </si>
  <si>
    <t>-110647386</t>
  </si>
  <si>
    <t>Poznámka k položce:_x000d_
Provedení dle PD str. 137</t>
  </si>
  <si>
    <t>Pol_339</t>
  </si>
  <si>
    <t xml:space="preserve">D+M ROHOVÝ STŮL </t>
  </si>
  <si>
    <t>-1768093866</t>
  </si>
  <si>
    <t>Poznámka k položce:_x000d_
Provedení dle PD str. 138</t>
  </si>
  <si>
    <t>Pol_340</t>
  </si>
  <si>
    <t>D+M ŠATNÍ SKŘÍN A DVEŘE DO KOMORY</t>
  </si>
  <si>
    <t>-700886945</t>
  </si>
  <si>
    <t>Poznámka k položce:_x000d_
Provedení dle PD str. 139</t>
  </si>
  <si>
    <t>1716903543</t>
  </si>
  <si>
    <t>1734341296</t>
  </si>
  <si>
    <t>Pol_341</t>
  </si>
  <si>
    <t>D+M KOVOVÝ REGÁL S POLICEMI 400x600x1200</t>
  </si>
  <si>
    <t>-513925635</t>
  </si>
  <si>
    <t>Poznámka k položce:_x000d_
Provedení dle PD str. 140</t>
  </si>
  <si>
    <t>Pol_342</t>
  </si>
  <si>
    <t>D+M KOVOVÝ REGÁL S POLICEMI 400x800x1200</t>
  </si>
  <si>
    <t>337175586</t>
  </si>
  <si>
    <t>SB_1_36</t>
  </si>
  <si>
    <t>Chodba stávající budovy</t>
  </si>
  <si>
    <t>Pol_343</t>
  </si>
  <si>
    <t>D+M TRIBUNA K SEZENÍ 01</t>
  </si>
  <si>
    <t>74420358</t>
  </si>
  <si>
    <t>Poznámka k položce:_x000d_
Provedení dle PD str. 146</t>
  </si>
  <si>
    <t>Pol_344</t>
  </si>
  <si>
    <t>D+M SEZENÍ Z POLYSTYRÉNU kruhové pr. 500 v. 550</t>
  </si>
  <si>
    <t>1136109968</t>
  </si>
  <si>
    <t>Poznámka k položce:_x000d_
Provedení dle PD str. 147</t>
  </si>
  <si>
    <t>-402189730</t>
  </si>
  <si>
    <t>Pol_345</t>
  </si>
  <si>
    <t>D+M SEZENÍ Z POLYSTYRÉNU 700x1400x400</t>
  </si>
  <si>
    <t>1911553555</t>
  </si>
  <si>
    <t>-217705826</t>
  </si>
  <si>
    <t>Pol_346</t>
  </si>
  <si>
    <t>D+M TRIBUNA K SEZENÍ 04</t>
  </si>
  <si>
    <t>-265073603</t>
  </si>
  <si>
    <t>Poznámka k položce:_x000d_
Provedení dle PD str. 148</t>
  </si>
  <si>
    <t>Pol_347</t>
  </si>
  <si>
    <t>D+M DŘEVENÉ PROFILY 05</t>
  </si>
  <si>
    <t>1558600800</t>
  </si>
  <si>
    <t>Poznámka k položce:_x000d_
Provedení dle PD str. 149</t>
  </si>
  <si>
    <t>Pol_348</t>
  </si>
  <si>
    <t>D+M DŘEVENÉ PROFILY 06</t>
  </si>
  <si>
    <t>2015628645</t>
  </si>
  <si>
    <t>Poznámka k položce:_x000d_
Provedení dle PD str. 150</t>
  </si>
  <si>
    <t>Pol_349</t>
  </si>
  <si>
    <t>D+M ZÁKRYT RADIÁTORU A POLICE</t>
  </si>
  <si>
    <t>-678008333</t>
  </si>
  <si>
    <t>Poznámka k položce:_x000d_
Provedení dle PD str. 151</t>
  </si>
  <si>
    <t>SO_05.3 - Soupis nábytku 2.NP</t>
  </si>
  <si>
    <t xml:space="preserve">    SB_2_18 - Kabinet</t>
  </si>
  <si>
    <t xml:space="preserve">    SB_2_23 - Klidová místnost</t>
  </si>
  <si>
    <t xml:space="preserve">    SB_2_24 - Učebna přírodních věd</t>
  </si>
  <si>
    <t>SB_2_18</t>
  </si>
  <si>
    <t>Kabinet</t>
  </si>
  <si>
    <t>1182146415</t>
  </si>
  <si>
    <t>-1773852988</t>
  </si>
  <si>
    <t>1470356828</t>
  </si>
  <si>
    <t>Pol_401</t>
  </si>
  <si>
    <t>D+M KNIHOVNA 3000x3028</t>
  </si>
  <si>
    <t>-1555666470</t>
  </si>
  <si>
    <t>Poznámka k položce:_x000d_
Provedení dle PD str. 197</t>
  </si>
  <si>
    <t>Pol_402</t>
  </si>
  <si>
    <t>D+M ŠATNÍ SKŘÍŇ 3000x3028</t>
  </si>
  <si>
    <t>803853237</t>
  </si>
  <si>
    <t>SB_2_23</t>
  </si>
  <si>
    <t>Klidová místnost</t>
  </si>
  <si>
    <t>Pol_403</t>
  </si>
  <si>
    <t>D+M KANCELÁŘSKÝ STŮL 1100x600</t>
  </si>
  <si>
    <t>-305621253</t>
  </si>
  <si>
    <t>Poznámka k položce:_x000d_
Provedení dle PD str. 203</t>
  </si>
  <si>
    <t>-363700383</t>
  </si>
  <si>
    <t>Pol_404</t>
  </si>
  <si>
    <t>D+M POHOVKA DVOUMÍSTNÁ</t>
  </si>
  <si>
    <t>1456815136</t>
  </si>
  <si>
    <t>Pol_405</t>
  </si>
  <si>
    <t>D+M KNIHOVNA 1800x3028</t>
  </si>
  <si>
    <t>1865672849</t>
  </si>
  <si>
    <t>Poznámka k položce:_x000d_
Provedení dle PD str. 204</t>
  </si>
  <si>
    <t>SB_2_24</t>
  </si>
  <si>
    <t>Učebna přírodních věd</t>
  </si>
  <si>
    <t>Pol_406</t>
  </si>
  <si>
    <t>-1982570082</t>
  </si>
  <si>
    <t>Poznámka k položce:_x000d_
Provedení dle PD str. 210; digestoř není předmětem této položky</t>
  </si>
  <si>
    <t>Pol_407</t>
  </si>
  <si>
    <t xml:space="preserve">D+M KONFERENČNÍ ŽIDLE </t>
  </si>
  <si>
    <t>1739952101</t>
  </si>
  <si>
    <t>Poznámka k položce:_x000d_
Provedení dle PD str. 211</t>
  </si>
  <si>
    <t>1714623605</t>
  </si>
  <si>
    <t>Pol_408</t>
  </si>
  <si>
    <t>D+M LAVICE S ÚLOŽNÝM PROSTOREM</t>
  </si>
  <si>
    <t>1854805441</t>
  </si>
  <si>
    <t>Poznámka k položce:_x000d_
Provedení dle PD str. 212</t>
  </si>
  <si>
    <t>Pol_409</t>
  </si>
  <si>
    <t>D+M ÚLOŽNÝ PROSTOR 5625x3028</t>
  </si>
  <si>
    <t>1871508064</t>
  </si>
  <si>
    <t>Poznámka k položce:_x000d_
Provedení dle PD str. 213, 214</t>
  </si>
  <si>
    <t>Pol_410</t>
  </si>
  <si>
    <t>D+M ÚLOŽNÝ PROSTTOR ZÁVĚSNÝ - horní a dolní skříňky</t>
  </si>
  <si>
    <t>-1864101951</t>
  </si>
  <si>
    <t>Poznámka k položce:_x000d_
Provedení dle PD str. 215</t>
  </si>
  <si>
    <t>Pol_411</t>
  </si>
  <si>
    <t>D+M PRACOVNÍ PLOCHA S DŘEZY</t>
  </si>
  <si>
    <t>491551940</t>
  </si>
  <si>
    <t>Poznámka k položce:_x000d_
Provedení dle PD str. 216</t>
  </si>
  <si>
    <t>SO_00 - Orientační systém budovy školy</t>
  </si>
  <si>
    <t xml:space="preserve">    OST_01 - Panel pro název místnosti - vedle dveří</t>
  </si>
  <si>
    <t xml:space="preserve">    OST_02 - Panel pro název místnosti - na dveřích</t>
  </si>
  <si>
    <t xml:space="preserve">    OST_03 - Orientační systém budovy</t>
  </si>
  <si>
    <t>OST_01</t>
  </si>
  <si>
    <t>Panel pro název místnosti - vedle dveří</t>
  </si>
  <si>
    <t>Pol_501</t>
  </si>
  <si>
    <t>D+M PANEL TYP 1</t>
  </si>
  <si>
    <t>-973301218</t>
  </si>
  <si>
    <t>Poznámka k položce:_x000d_
Provedení dle PD str. 217</t>
  </si>
  <si>
    <t>Pol_502</t>
  </si>
  <si>
    <t>D+M PANEL TYP 2</t>
  </si>
  <si>
    <t>-19837766</t>
  </si>
  <si>
    <t>Pol_503</t>
  </si>
  <si>
    <t>D+M PANEL TYP 3</t>
  </si>
  <si>
    <t>1468901338</t>
  </si>
  <si>
    <t>Pol_504</t>
  </si>
  <si>
    <t>D+M PANEL TYP 4</t>
  </si>
  <si>
    <t>-1300781259</t>
  </si>
  <si>
    <t>Pol_505</t>
  </si>
  <si>
    <t>D+M PANEL TYP 5</t>
  </si>
  <si>
    <t>712765155</t>
  </si>
  <si>
    <t>OST_02</t>
  </si>
  <si>
    <t>Panel pro název místnosti - na dveřích</t>
  </si>
  <si>
    <t>Pol_506</t>
  </si>
  <si>
    <t>D+M POLEP TYP1</t>
  </si>
  <si>
    <t>843083385</t>
  </si>
  <si>
    <t>Poznámka k položce:_x000d_
Provedení dle PD str. 219</t>
  </si>
  <si>
    <t>Pol_507</t>
  </si>
  <si>
    <t>D+M POLEP TYP2</t>
  </si>
  <si>
    <t>-2131605576</t>
  </si>
  <si>
    <t>OST_03</t>
  </si>
  <si>
    <t>Orientační systém budovy</t>
  </si>
  <si>
    <t>Pol_508</t>
  </si>
  <si>
    <t>D+M KOMPLETNÍ ORIENTAČNÍ SYSTÉM BUDOVY</t>
  </si>
  <si>
    <t>362647681</t>
  </si>
  <si>
    <t>Poznámka k položce:_x000d_
Provedení dle PD str. 221, 222, 223, 224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</si>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</sst>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5291652" TargetMode="External" /><Relationship Id="rId2" Type="http://schemas.openxmlformats.org/officeDocument/2006/relationships/hyperlink" Target="https://podminky.urs.cz/item/CS_URS_2025_01/725291653" TargetMode="External" /><Relationship Id="rId3" Type="http://schemas.openxmlformats.org/officeDocument/2006/relationships/hyperlink" Target="https://podminky.urs.cz/item/CS_URS_2025_01/725291654" TargetMode="External" /><Relationship Id="rId4" Type="http://schemas.openxmlformats.org/officeDocument/2006/relationships/hyperlink" Target="https://podminky.urs.cz/item/CS_URS_2025_01/725291r001" TargetMode="External" /><Relationship Id="rId5" Type="http://schemas.openxmlformats.org/officeDocument/2006/relationships/hyperlink" Target="https://podminky.urs.cz/item/CS_URS_2025_01/725291669" TargetMode="External" /><Relationship Id="rId6" Type="http://schemas.openxmlformats.org/officeDocument/2006/relationships/hyperlink" Target="https://podminky.urs.cz/item/CS_URS_2025_01/725291670" TargetMode="External" /><Relationship Id="rId7" Type="http://schemas.openxmlformats.org/officeDocument/2006/relationships/hyperlink" Target="https://podminky.urs.cz/item/CS_URS_2025_01/725291652" TargetMode="External" /><Relationship Id="rId8" Type="http://schemas.openxmlformats.org/officeDocument/2006/relationships/hyperlink" Target="https://podminky.urs.cz/item/CS_URS_2025_01/725291653" TargetMode="External" /><Relationship Id="rId9" Type="http://schemas.openxmlformats.org/officeDocument/2006/relationships/hyperlink" Target="https://podminky.urs.cz/item/CS_URS_2025_01/725291654" TargetMode="External" /><Relationship Id="rId10" Type="http://schemas.openxmlformats.org/officeDocument/2006/relationships/hyperlink" Target="https://podminky.urs.cz/item/CS_URS_2025_01/725291652" TargetMode="External" /><Relationship Id="rId11" Type="http://schemas.openxmlformats.org/officeDocument/2006/relationships/hyperlink" Target="https://podminky.urs.cz/item/CS_URS_2025_01/725291653" TargetMode="External" /><Relationship Id="rId12" Type="http://schemas.openxmlformats.org/officeDocument/2006/relationships/hyperlink" Target="https://podminky.urs.cz/item/CS_URS_2025_01/725291654" TargetMode="External" /><Relationship Id="rId13" Type="http://schemas.openxmlformats.org/officeDocument/2006/relationships/hyperlink" Target="https://podminky.urs.cz/item/CS_URS_2025_01/725291652" TargetMode="External" /><Relationship Id="rId14" Type="http://schemas.openxmlformats.org/officeDocument/2006/relationships/hyperlink" Target="https://podminky.urs.cz/item/CS_URS_2025_01/725291653" TargetMode="External" /><Relationship Id="rId15" Type="http://schemas.openxmlformats.org/officeDocument/2006/relationships/hyperlink" Target="https://podminky.urs.cz/item/CS_URS_2025_01/725291654" TargetMode="External" /><Relationship Id="rId16" Type="http://schemas.openxmlformats.org/officeDocument/2006/relationships/hyperlink" Target="https://podminky.urs.cz/item/CS_URS_2025_01/725291653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5291652" TargetMode="External" /><Relationship Id="rId2" Type="http://schemas.openxmlformats.org/officeDocument/2006/relationships/hyperlink" Target="https://podminky.urs.cz/item/CS_URS_2025_01/725291653" TargetMode="External" /><Relationship Id="rId3" Type="http://schemas.openxmlformats.org/officeDocument/2006/relationships/hyperlink" Target="https://podminky.urs.cz/item/CS_URS_2025_01/725291654" TargetMode="External" /><Relationship Id="rId4" Type="http://schemas.openxmlformats.org/officeDocument/2006/relationships/hyperlink" Target="https://podminky.urs.cz/item/CS_URS_2025_01/725291652" TargetMode="External" /><Relationship Id="rId5" Type="http://schemas.openxmlformats.org/officeDocument/2006/relationships/hyperlink" Target="https://podminky.urs.cz/item/CS_URS_2025_01/725291653" TargetMode="External" /><Relationship Id="rId6" Type="http://schemas.openxmlformats.org/officeDocument/2006/relationships/hyperlink" Target="https://podminky.urs.cz/item/CS_URS_2025_01/725291654" TargetMode="External" /><Relationship Id="rId7" Type="http://schemas.openxmlformats.org/officeDocument/2006/relationships/hyperlink" Target="https://podminky.urs.cz/item/CS_URS_2025_01/725291652" TargetMode="External" /><Relationship Id="rId8" Type="http://schemas.openxmlformats.org/officeDocument/2006/relationships/hyperlink" Target="https://podminky.urs.cz/item/CS_URS_2025_01/725291653" TargetMode="External" /><Relationship Id="rId9" Type="http://schemas.openxmlformats.org/officeDocument/2006/relationships/hyperlink" Target="https://podminky.urs.cz/item/CS_URS_2025_01/725291654" TargetMode="External" /><Relationship Id="rId1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71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TREB_INT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Dodávka interiérového vybavení - ZŠ Třebotov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Třebotov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27. 1. 2025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Třebotov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archlin s.r.o.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Viktor Vegricht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ROUND(SUM(AG55:AG60),2)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ROUND(SUM(AS55:AS60),2)</f>
        <v>0</v>
      </c>
      <c r="AT54" s="106">
        <f>ROUND(SUM(AV54:AW54),2)</f>
        <v>0</v>
      </c>
      <c r="AU54" s="107">
        <f>ROUND(SUM(AU55:AU60),5)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ROUND(SUM(AZ55:AZ60),2)</f>
        <v>0</v>
      </c>
      <c r="BA54" s="106">
        <f>ROUND(SUM(BA55:BA60),2)</f>
        <v>0</v>
      </c>
      <c r="BB54" s="106">
        <f>ROUND(SUM(BB55:BB60),2)</f>
        <v>0</v>
      </c>
      <c r="BC54" s="106">
        <f>ROUND(SUM(BC55:BC60),2)</f>
        <v>0</v>
      </c>
      <c r="BD54" s="108">
        <f>ROUND(SUM(BD55:BD60),2)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24.75" customHeight="1">
      <c r="A55" s="111" t="s">
        <v>76</v>
      </c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'SO_04_06.1 - Soupis nábyt...'!J30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'SO_04_06.1 - Soupis nábyt...'!P100</f>
        <v>0</v>
      </c>
      <c r="AV55" s="120">
        <f>'SO_04_06.1 - Soupis nábyt...'!J33</f>
        <v>0</v>
      </c>
      <c r="AW55" s="120">
        <f>'SO_04_06.1 - Soupis nábyt...'!J34</f>
        <v>0</v>
      </c>
      <c r="AX55" s="120">
        <f>'SO_04_06.1 - Soupis nábyt...'!J35</f>
        <v>0</v>
      </c>
      <c r="AY55" s="120">
        <f>'SO_04_06.1 - Soupis nábyt...'!J36</f>
        <v>0</v>
      </c>
      <c r="AZ55" s="120">
        <f>'SO_04_06.1 - Soupis nábyt...'!F33</f>
        <v>0</v>
      </c>
      <c r="BA55" s="120">
        <f>'SO_04_06.1 - Soupis nábyt...'!F34</f>
        <v>0</v>
      </c>
      <c r="BB55" s="120">
        <f>'SO_04_06.1 - Soupis nábyt...'!F35</f>
        <v>0</v>
      </c>
      <c r="BC55" s="120">
        <f>'SO_04_06.1 - Soupis nábyt...'!F36</f>
        <v>0</v>
      </c>
      <c r="BD55" s="122">
        <f>'SO_04_06.1 - Soupis nábyt...'!F37</f>
        <v>0</v>
      </c>
      <c r="BE55" s="7"/>
      <c r="BT55" s="123" t="s">
        <v>80</v>
      </c>
      <c r="BV55" s="123" t="s">
        <v>74</v>
      </c>
      <c r="BW55" s="123" t="s">
        <v>81</v>
      </c>
      <c r="BX55" s="123" t="s">
        <v>5</v>
      </c>
      <c r="CL55" s="123" t="s">
        <v>19</v>
      </c>
      <c r="CM55" s="123" t="s">
        <v>82</v>
      </c>
    </row>
    <row r="56" s="7" customFormat="1" ht="24.75" customHeight="1">
      <c r="A56" s="111" t="s">
        <v>76</v>
      </c>
      <c r="B56" s="112"/>
      <c r="C56" s="113"/>
      <c r="D56" s="114" t="s">
        <v>83</v>
      </c>
      <c r="E56" s="114"/>
      <c r="F56" s="114"/>
      <c r="G56" s="114"/>
      <c r="H56" s="114"/>
      <c r="I56" s="115"/>
      <c r="J56" s="114" t="s">
        <v>84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'SO_04_06.2 - Soupis nábyt...'!J30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79</v>
      </c>
      <c r="AR56" s="118"/>
      <c r="AS56" s="119">
        <v>0</v>
      </c>
      <c r="AT56" s="120">
        <f>ROUND(SUM(AV56:AW56),2)</f>
        <v>0</v>
      </c>
      <c r="AU56" s="121">
        <f>'SO_04_06.2 - Soupis nábyt...'!P89</f>
        <v>0</v>
      </c>
      <c r="AV56" s="120">
        <f>'SO_04_06.2 - Soupis nábyt...'!J33</f>
        <v>0</v>
      </c>
      <c r="AW56" s="120">
        <f>'SO_04_06.2 - Soupis nábyt...'!J34</f>
        <v>0</v>
      </c>
      <c r="AX56" s="120">
        <f>'SO_04_06.2 - Soupis nábyt...'!J35</f>
        <v>0</v>
      </c>
      <c r="AY56" s="120">
        <f>'SO_04_06.2 - Soupis nábyt...'!J36</f>
        <v>0</v>
      </c>
      <c r="AZ56" s="120">
        <f>'SO_04_06.2 - Soupis nábyt...'!F33</f>
        <v>0</v>
      </c>
      <c r="BA56" s="120">
        <f>'SO_04_06.2 - Soupis nábyt...'!F34</f>
        <v>0</v>
      </c>
      <c r="BB56" s="120">
        <f>'SO_04_06.2 - Soupis nábyt...'!F35</f>
        <v>0</v>
      </c>
      <c r="BC56" s="120">
        <f>'SO_04_06.2 - Soupis nábyt...'!F36</f>
        <v>0</v>
      </c>
      <c r="BD56" s="122">
        <f>'SO_04_06.2 - Soupis nábyt...'!F37</f>
        <v>0</v>
      </c>
      <c r="BE56" s="7"/>
      <c r="BT56" s="123" t="s">
        <v>80</v>
      </c>
      <c r="BV56" s="123" t="s">
        <v>74</v>
      </c>
      <c r="BW56" s="123" t="s">
        <v>85</v>
      </c>
      <c r="BX56" s="123" t="s">
        <v>5</v>
      </c>
      <c r="CL56" s="123" t="s">
        <v>19</v>
      </c>
      <c r="CM56" s="123" t="s">
        <v>82</v>
      </c>
    </row>
    <row r="57" s="7" customFormat="1" ht="16.5" customHeight="1">
      <c r="A57" s="111" t="s">
        <v>76</v>
      </c>
      <c r="B57" s="112"/>
      <c r="C57" s="113"/>
      <c r="D57" s="114" t="s">
        <v>86</v>
      </c>
      <c r="E57" s="114"/>
      <c r="F57" s="114"/>
      <c r="G57" s="114"/>
      <c r="H57" s="114"/>
      <c r="I57" s="115"/>
      <c r="J57" s="114" t="s">
        <v>87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'SO_05.1 - Soupis nábytku 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79</v>
      </c>
      <c r="AR57" s="118"/>
      <c r="AS57" s="119">
        <v>0</v>
      </c>
      <c r="AT57" s="120">
        <f>ROUND(SUM(AV57:AW57),2)</f>
        <v>0</v>
      </c>
      <c r="AU57" s="121">
        <f>'SO_05.1 - Soupis nábytku ...'!P81</f>
        <v>0</v>
      </c>
      <c r="AV57" s="120">
        <f>'SO_05.1 - Soupis nábytku ...'!J33</f>
        <v>0</v>
      </c>
      <c r="AW57" s="120">
        <f>'SO_05.1 - Soupis nábytku ...'!J34</f>
        <v>0</v>
      </c>
      <c r="AX57" s="120">
        <f>'SO_05.1 - Soupis nábytku ...'!J35</f>
        <v>0</v>
      </c>
      <c r="AY57" s="120">
        <f>'SO_05.1 - Soupis nábytku ...'!J36</f>
        <v>0</v>
      </c>
      <c r="AZ57" s="120">
        <f>'SO_05.1 - Soupis nábytku ...'!F33</f>
        <v>0</v>
      </c>
      <c r="BA57" s="120">
        <f>'SO_05.1 - Soupis nábytku ...'!F34</f>
        <v>0</v>
      </c>
      <c r="BB57" s="120">
        <f>'SO_05.1 - Soupis nábytku ...'!F35</f>
        <v>0</v>
      </c>
      <c r="BC57" s="120">
        <f>'SO_05.1 - Soupis nábytku ...'!F36</f>
        <v>0</v>
      </c>
      <c r="BD57" s="122">
        <f>'SO_05.1 - Soupis nábytku ...'!F37</f>
        <v>0</v>
      </c>
      <c r="BE57" s="7"/>
      <c r="BT57" s="123" t="s">
        <v>80</v>
      </c>
      <c r="BV57" s="123" t="s">
        <v>74</v>
      </c>
      <c r="BW57" s="123" t="s">
        <v>88</v>
      </c>
      <c r="BX57" s="123" t="s">
        <v>5</v>
      </c>
      <c r="CL57" s="123" t="s">
        <v>19</v>
      </c>
      <c r="CM57" s="123" t="s">
        <v>82</v>
      </c>
    </row>
    <row r="58" s="7" customFormat="1" ht="16.5" customHeight="1">
      <c r="A58" s="111" t="s">
        <v>76</v>
      </c>
      <c r="B58" s="112"/>
      <c r="C58" s="113"/>
      <c r="D58" s="114" t="s">
        <v>89</v>
      </c>
      <c r="E58" s="114"/>
      <c r="F58" s="114"/>
      <c r="G58" s="114"/>
      <c r="H58" s="114"/>
      <c r="I58" s="115"/>
      <c r="J58" s="114" t="s">
        <v>78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'SO_05.2 - Soupis nábytku ...'!J30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79</v>
      </c>
      <c r="AR58" s="118"/>
      <c r="AS58" s="119">
        <v>0</v>
      </c>
      <c r="AT58" s="120">
        <f>ROUND(SUM(AV58:AW58),2)</f>
        <v>0</v>
      </c>
      <c r="AU58" s="121">
        <f>'SO_05.2 - Soupis nábytku ...'!P86</f>
        <v>0</v>
      </c>
      <c r="AV58" s="120">
        <f>'SO_05.2 - Soupis nábytku ...'!J33</f>
        <v>0</v>
      </c>
      <c r="AW58" s="120">
        <f>'SO_05.2 - Soupis nábytku ...'!J34</f>
        <v>0</v>
      </c>
      <c r="AX58" s="120">
        <f>'SO_05.2 - Soupis nábytku ...'!J35</f>
        <v>0</v>
      </c>
      <c r="AY58" s="120">
        <f>'SO_05.2 - Soupis nábytku ...'!J36</f>
        <v>0</v>
      </c>
      <c r="AZ58" s="120">
        <f>'SO_05.2 - Soupis nábytku ...'!F33</f>
        <v>0</v>
      </c>
      <c r="BA58" s="120">
        <f>'SO_05.2 - Soupis nábytku ...'!F34</f>
        <v>0</v>
      </c>
      <c r="BB58" s="120">
        <f>'SO_05.2 - Soupis nábytku ...'!F35</f>
        <v>0</v>
      </c>
      <c r="BC58" s="120">
        <f>'SO_05.2 - Soupis nábytku ...'!F36</f>
        <v>0</v>
      </c>
      <c r="BD58" s="122">
        <f>'SO_05.2 - Soupis nábytku ...'!F37</f>
        <v>0</v>
      </c>
      <c r="BE58" s="7"/>
      <c r="BT58" s="123" t="s">
        <v>80</v>
      </c>
      <c r="BV58" s="123" t="s">
        <v>74</v>
      </c>
      <c r="BW58" s="123" t="s">
        <v>90</v>
      </c>
      <c r="BX58" s="123" t="s">
        <v>5</v>
      </c>
      <c r="CL58" s="123" t="s">
        <v>19</v>
      </c>
      <c r="CM58" s="123" t="s">
        <v>82</v>
      </c>
    </row>
    <row r="59" s="7" customFormat="1" ht="16.5" customHeight="1">
      <c r="A59" s="111" t="s">
        <v>76</v>
      </c>
      <c r="B59" s="112"/>
      <c r="C59" s="113"/>
      <c r="D59" s="114" t="s">
        <v>91</v>
      </c>
      <c r="E59" s="114"/>
      <c r="F59" s="114"/>
      <c r="G59" s="114"/>
      <c r="H59" s="114"/>
      <c r="I59" s="115"/>
      <c r="J59" s="114" t="s">
        <v>84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'SO_05.3 - Soupis nábytku 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79</v>
      </c>
      <c r="AR59" s="118"/>
      <c r="AS59" s="119">
        <v>0</v>
      </c>
      <c r="AT59" s="120">
        <f>ROUND(SUM(AV59:AW59),2)</f>
        <v>0</v>
      </c>
      <c r="AU59" s="121">
        <f>'SO_05.3 - Soupis nábytku ...'!P83</f>
        <v>0</v>
      </c>
      <c r="AV59" s="120">
        <f>'SO_05.3 - Soupis nábytku ...'!J33</f>
        <v>0</v>
      </c>
      <c r="AW59" s="120">
        <f>'SO_05.3 - Soupis nábytku ...'!J34</f>
        <v>0</v>
      </c>
      <c r="AX59" s="120">
        <f>'SO_05.3 - Soupis nábytku ...'!J35</f>
        <v>0</v>
      </c>
      <c r="AY59" s="120">
        <f>'SO_05.3 - Soupis nábytku ...'!J36</f>
        <v>0</v>
      </c>
      <c r="AZ59" s="120">
        <f>'SO_05.3 - Soupis nábytku ...'!F33</f>
        <v>0</v>
      </c>
      <c r="BA59" s="120">
        <f>'SO_05.3 - Soupis nábytku ...'!F34</f>
        <v>0</v>
      </c>
      <c r="BB59" s="120">
        <f>'SO_05.3 - Soupis nábytku ...'!F35</f>
        <v>0</v>
      </c>
      <c r="BC59" s="120">
        <f>'SO_05.3 - Soupis nábytku ...'!F36</f>
        <v>0</v>
      </c>
      <c r="BD59" s="122">
        <f>'SO_05.3 - Soupis nábytku ...'!F37</f>
        <v>0</v>
      </c>
      <c r="BE59" s="7"/>
      <c r="BT59" s="123" t="s">
        <v>80</v>
      </c>
      <c r="BV59" s="123" t="s">
        <v>74</v>
      </c>
      <c r="BW59" s="123" t="s">
        <v>92</v>
      </c>
      <c r="BX59" s="123" t="s">
        <v>5</v>
      </c>
      <c r="CL59" s="123" t="s">
        <v>19</v>
      </c>
      <c r="CM59" s="123" t="s">
        <v>82</v>
      </c>
    </row>
    <row r="60" s="7" customFormat="1" ht="16.5" customHeight="1">
      <c r="A60" s="111" t="s">
        <v>76</v>
      </c>
      <c r="B60" s="112"/>
      <c r="C60" s="113"/>
      <c r="D60" s="114" t="s">
        <v>93</v>
      </c>
      <c r="E60" s="114"/>
      <c r="F60" s="114"/>
      <c r="G60" s="114"/>
      <c r="H60" s="114"/>
      <c r="I60" s="115"/>
      <c r="J60" s="114" t="s">
        <v>94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'SO_00 - Orientační systém...'!J30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79</v>
      </c>
      <c r="AR60" s="118"/>
      <c r="AS60" s="124">
        <v>0</v>
      </c>
      <c r="AT60" s="125">
        <f>ROUND(SUM(AV60:AW60),2)</f>
        <v>0</v>
      </c>
      <c r="AU60" s="126">
        <f>'SO_00 - Orientační systém...'!P83</f>
        <v>0</v>
      </c>
      <c r="AV60" s="125">
        <f>'SO_00 - Orientační systém...'!J33</f>
        <v>0</v>
      </c>
      <c r="AW60" s="125">
        <f>'SO_00 - Orientační systém...'!J34</f>
        <v>0</v>
      </c>
      <c r="AX60" s="125">
        <f>'SO_00 - Orientační systém...'!J35</f>
        <v>0</v>
      </c>
      <c r="AY60" s="125">
        <f>'SO_00 - Orientační systém...'!J36</f>
        <v>0</v>
      </c>
      <c r="AZ60" s="125">
        <f>'SO_00 - Orientační systém...'!F33</f>
        <v>0</v>
      </c>
      <c r="BA60" s="125">
        <f>'SO_00 - Orientační systém...'!F34</f>
        <v>0</v>
      </c>
      <c r="BB60" s="125">
        <f>'SO_00 - Orientační systém...'!F35</f>
        <v>0</v>
      </c>
      <c r="BC60" s="125">
        <f>'SO_00 - Orientační systém...'!F36</f>
        <v>0</v>
      </c>
      <c r="BD60" s="127">
        <f>'SO_00 - Orientační systém...'!F37</f>
        <v>0</v>
      </c>
      <c r="BE60" s="7"/>
      <c r="BT60" s="123" t="s">
        <v>80</v>
      </c>
      <c r="BV60" s="123" t="s">
        <v>74</v>
      </c>
      <c r="BW60" s="123" t="s">
        <v>95</v>
      </c>
      <c r="BX60" s="123" t="s">
        <v>5</v>
      </c>
      <c r="CL60" s="123" t="s">
        <v>19</v>
      </c>
      <c r="CM60" s="123" t="s">
        <v>82</v>
      </c>
    </row>
    <row r="61" s="2" customFormat="1" ht="30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</sheetData>
  <sheetProtection sheet="1" formatColumns="0" formatRows="0" objects="1" scenarios="1" spinCount="100000" saltValue="ydwtzYw0S0cl6p7yj/RIhxhKj/DxalP43BrAUmRew240GAxUjrIcruZXJ325JWY5MrR/2JtHu8IKg1F6xqR6fQ==" hashValue="0wja/nDWXeMKWtbW+i8bzllWJk5ocFSVM7fWGRqKZoCpInO4jE9fr7A+mEMwRm4oXHf9Yd0XBCMvO2TawNMGH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_04_06.1 - Soupis nábyt...'!C2" display="/"/>
    <hyperlink ref="A56" location="'SO_04_06.2 - Soupis nábyt...'!C2" display="/"/>
    <hyperlink ref="A57" location="'SO_05.1 - Soupis nábytku ...'!C2" display="/"/>
    <hyperlink ref="A58" location="'SO_05.2 - Soupis nábytku ...'!C2" display="/"/>
    <hyperlink ref="A59" location="'SO_05.3 - Soupis nábytku ...'!C2" display="/"/>
    <hyperlink ref="A60" location="'SO_00 - Orientační systém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38"/>
      <c r="B27" s="139"/>
      <c r="C27" s="138"/>
      <c r="D27" s="138"/>
      <c r="E27" s="140" t="s">
        <v>99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ROUND(J100,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ROUND((SUM(BE100:BE268)),  2)</f>
        <v>0</v>
      </c>
      <c r="G33" s="38"/>
      <c r="H33" s="38"/>
      <c r="I33" s="148">
        <v>0.20999999999999999</v>
      </c>
      <c r="J33" s="147">
        <f>ROUND(((SUM(BE100:BE268))*I33),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ROUND((SUM(BF100:BF268)),  2)</f>
        <v>0</v>
      </c>
      <c r="G34" s="38"/>
      <c r="H34" s="38"/>
      <c r="I34" s="148">
        <v>0.12</v>
      </c>
      <c r="J34" s="147">
        <f>ROUND(((SUM(BF100:BF268))*I34),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ROUND((SUM(BG100:BG268)),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ROUND((SUM(BH100:BH268)),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ROUND((SUM(BI100:BI268)),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SO_04_06.1 - Soupis nábytku 1.NP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J100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J101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105</v>
      </c>
      <c r="E61" s="174"/>
      <c r="F61" s="174"/>
      <c r="G61" s="174"/>
      <c r="H61" s="174"/>
      <c r="I61" s="174"/>
      <c r="J61" s="175">
        <f>J102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106</v>
      </c>
      <c r="E62" s="174"/>
      <c r="F62" s="174"/>
      <c r="G62" s="174"/>
      <c r="H62" s="174"/>
      <c r="I62" s="174"/>
      <c r="J62" s="175">
        <f>J107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107</v>
      </c>
      <c r="E63" s="174"/>
      <c r="F63" s="174"/>
      <c r="G63" s="174"/>
      <c r="H63" s="174"/>
      <c r="I63" s="174"/>
      <c r="J63" s="175">
        <f>J110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108</v>
      </c>
      <c r="E64" s="174"/>
      <c r="F64" s="174"/>
      <c r="G64" s="174"/>
      <c r="H64" s="174"/>
      <c r="I64" s="174"/>
      <c r="J64" s="175">
        <f>J113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109</v>
      </c>
      <c r="E65" s="174"/>
      <c r="F65" s="174"/>
      <c r="G65" s="174"/>
      <c r="H65" s="174"/>
      <c r="I65" s="174"/>
      <c r="J65" s="175">
        <f>J132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110</v>
      </c>
      <c r="E66" s="174"/>
      <c r="F66" s="174"/>
      <c r="G66" s="174"/>
      <c r="H66" s="174"/>
      <c r="I66" s="174"/>
      <c r="J66" s="175">
        <f>J143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111</v>
      </c>
      <c r="E67" s="174"/>
      <c r="F67" s="174"/>
      <c r="G67" s="174"/>
      <c r="H67" s="174"/>
      <c r="I67" s="174"/>
      <c r="J67" s="175">
        <f>J154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112</v>
      </c>
      <c r="E68" s="174"/>
      <c r="F68" s="174"/>
      <c r="G68" s="174"/>
      <c r="H68" s="174"/>
      <c r="I68" s="174"/>
      <c r="J68" s="175">
        <f>J161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113</v>
      </c>
      <c r="E69" s="174"/>
      <c r="F69" s="174"/>
      <c r="G69" s="174"/>
      <c r="H69" s="174"/>
      <c r="I69" s="174"/>
      <c r="J69" s="175">
        <f>J163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114</v>
      </c>
      <c r="E70" s="174"/>
      <c r="F70" s="174"/>
      <c r="G70" s="174"/>
      <c r="H70" s="174"/>
      <c r="I70" s="174"/>
      <c r="J70" s="175">
        <f>J170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115</v>
      </c>
      <c r="E71" s="174"/>
      <c r="F71" s="174"/>
      <c r="G71" s="174"/>
      <c r="H71" s="174"/>
      <c r="I71" s="174"/>
      <c r="J71" s="175">
        <f>J172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1"/>
      <c r="C72" s="172"/>
      <c r="D72" s="173" t="s">
        <v>116</v>
      </c>
      <c r="E72" s="174"/>
      <c r="F72" s="174"/>
      <c r="G72" s="174"/>
      <c r="H72" s="174"/>
      <c r="I72" s="174"/>
      <c r="J72" s="175">
        <f>J173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117</v>
      </c>
      <c r="E73" s="174"/>
      <c r="F73" s="174"/>
      <c r="G73" s="174"/>
      <c r="H73" s="174"/>
      <c r="I73" s="174"/>
      <c r="J73" s="175">
        <f>J201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118</v>
      </c>
      <c r="E74" s="174"/>
      <c r="F74" s="174"/>
      <c r="G74" s="174"/>
      <c r="H74" s="174"/>
      <c r="I74" s="174"/>
      <c r="J74" s="175">
        <f>J211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119</v>
      </c>
      <c r="E75" s="174"/>
      <c r="F75" s="174"/>
      <c r="G75" s="174"/>
      <c r="H75" s="174"/>
      <c r="I75" s="174"/>
      <c r="J75" s="175">
        <f>J216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120</v>
      </c>
      <c r="E76" s="174"/>
      <c r="F76" s="174"/>
      <c r="G76" s="174"/>
      <c r="H76" s="174"/>
      <c r="I76" s="174"/>
      <c r="J76" s="175">
        <f>J223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121</v>
      </c>
      <c r="E77" s="174"/>
      <c r="F77" s="174"/>
      <c r="G77" s="174"/>
      <c r="H77" s="174"/>
      <c r="I77" s="174"/>
      <c r="J77" s="175">
        <f>J242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122</v>
      </c>
      <c r="E78" s="174"/>
      <c r="F78" s="174"/>
      <c r="G78" s="174"/>
      <c r="H78" s="174"/>
      <c r="I78" s="174"/>
      <c r="J78" s="175">
        <f>J249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123</v>
      </c>
      <c r="E79" s="174"/>
      <c r="F79" s="174"/>
      <c r="G79" s="174"/>
      <c r="H79" s="174"/>
      <c r="I79" s="174"/>
      <c r="J79" s="175">
        <f>J254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124</v>
      </c>
      <c r="E80" s="174"/>
      <c r="F80" s="174"/>
      <c r="G80" s="174"/>
      <c r="H80" s="174"/>
      <c r="I80" s="174"/>
      <c r="J80" s="175">
        <f>J265</f>
        <v>0</v>
      </c>
      <c r="K80" s="172"/>
      <c r="L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59"/>
      <c r="C82" s="60"/>
      <c r="D82" s="60"/>
      <c r="E82" s="60"/>
      <c r="F82" s="60"/>
      <c r="G82" s="60"/>
      <c r="H82" s="60"/>
      <c r="I82" s="60"/>
      <c r="J82" s="60"/>
      <c r="K82" s="6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6" s="2" customFormat="1" ht="6.96" customHeight="1">
      <c r="A86" s="38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4.96" customHeight="1">
      <c r="A87" s="38"/>
      <c r="B87" s="39"/>
      <c r="C87" s="23" t="s">
        <v>125</v>
      </c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16</v>
      </c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6.5" customHeight="1">
      <c r="A90" s="38"/>
      <c r="B90" s="39"/>
      <c r="C90" s="40"/>
      <c r="D90" s="40"/>
      <c r="E90" s="160" t="str">
        <f>E7</f>
        <v>Dodávka interiérového vybavení - ZŠ Třebotov</v>
      </c>
      <c r="F90" s="32"/>
      <c r="G90" s="32"/>
      <c r="H90" s="32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97</v>
      </c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6.5" customHeight="1">
      <c r="A92" s="38"/>
      <c r="B92" s="39"/>
      <c r="C92" s="40"/>
      <c r="D92" s="40"/>
      <c r="E92" s="69" t="str">
        <f>E9</f>
        <v>SO_04_06.1 - Soupis nábytku 1.NP</v>
      </c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6.96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2" customHeight="1">
      <c r="A94" s="38"/>
      <c r="B94" s="39"/>
      <c r="C94" s="32" t="s">
        <v>21</v>
      </c>
      <c r="D94" s="40"/>
      <c r="E94" s="40"/>
      <c r="F94" s="27" t="str">
        <f>F12</f>
        <v>Třebotov</v>
      </c>
      <c r="G94" s="40"/>
      <c r="H94" s="40"/>
      <c r="I94" s="32" t="s">
        <v>23</v>
      </c>
      <c r="J94" s="72" t="str">
        <f>IF(J12="","",J12)</f>
        <v>27. 1. 2025</v>
      </c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6.96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25</v>
      </c>
      <c r="D96" s="40"/>
      <c r="E96" s="40"/>
      <c r="F96" s="27" t="str">
        <f>E15</f>
        <v>Obec Třebotov</v>
      </c>
      <c r="G96" s="40"/>
      <c r="H96" s="40"/>
      <c r="I96" s="32" t="s">
        <v>31</v>
      </c>
      <c r="J96" s="36" t="str">
        <f>E21</f>
        <v>archlin s.r.o.</v>
      </c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5.15" customHeight="1">
      <c r="A97" s="38"/>
      <c r="B97" s="39"/>
      <c r="C97" s="32" t="s">
        <v>29</v>
      </c>
      <c r="D97" s="40"/>
      <c r="E97" s="40"/>
      <c r="F97" s="27" t="str">
        <f>IF(E18="","",E18)</f>
        <v>Vyplň údaj</v>
      </c>
      <c r="G97" s="40"/>
      <c r="H97" s="40"/>
      <c r="I97" s="32" t="s">
        <v>34</v>
      </c>
      <c r="J97" s="36" t="str">
        <f>E24</f>
        <v>Viktor Vegricht</v>
      </c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0.32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11" customFormat="1" ht="29.28" customHeight="1">
      <c r="A99" s="177"/>
      <c r="B99" s="178"/>
      <c r="C99" s="179" t="s">
        <v>126</v>
      </c>
      <c r="D99" s="180" t="s">
        <v>57</v>
      </c>
      <c r="E99" s="180" t="s">
        <v>53</v>
      </c>
      <c r="F99" s="180" t="s">
        <v>54</v>
      </c>
      <c r="G99" s="180" t="s">
        <v>127</v>
      </c>
      <c r="H99" s="180" t="s">
        <v>128</v>
      </c>
      <c r="I99" s="180" t="s">
        <v>129</v>
      </c>
      <c r="J99" s="180" t="s">
        <v>102</v>
      </c>
      <c r="K99" s="181" t="s">
        <v>130</v>
      </c>
      <c r="L99" s="182"/>
      <c r="M99" s="92" t="s">
        <v>19</v>
      </c>
      <c r="N99" s="93" t="s">
        <v>42</v>
      </c>
      <c r="O99" s="93" t="s">
        <v>131</v>
      </c>
      <c r="P99" s="93" t="s">
        <v>132</v>
      </c>
      <c r="Q99" s="93" t="s">
        <v>133</v>
      </c>
      <c r="R99" s="93" t="s">
        <v>134</v>
      </c>
      <c r="S99" s="93" t="s">
        <v>135</v>
      </c>
      <c r="T99" s="94" t="s">
        <v>136</v>
      </c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</row>
    <row r="100" s="2" customFormat="1" ht="22.8" customHeight="1">
      <c r="A100" s="38"/>
      <c r="B100" s="39"/>
      <c r="C100" s="99" t="s">
        <v>137</v>
      </c>
      <c r="D100" s="40"/>
      <c r="E100" s="40"/>
      <c r="F100" s="40"/>
      <c r="G100" s="40"/>
      <c r="H100" s="40"/>
      <c r="I100" s="40"/>
      <c r="J100" s="183">
        <f>BK100</f>
        <v>0</v>
      </c>
      <c r="K100" s="40"/>
      <c r="L100" s="44"/>
      <c r="M100" s="95"/>
      <c r="N100" s="184"/>
      <c r="O100" s="96"/>
      <c r="P100" s="185">
        <f>P101</f>
        <v>0</v>
      </c>
      <c r="Q100" s="96"/>
      <c r="R100" s="185">
        <f>R101</f>
        <v>0.0047200000000000002</v>
      </c>
      <c r="S100" s="96"/>
      <c r="T100" s="186">
        <f>T101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71</v>
      </c>
      <c r="AU100" s="17" t="s">
        <v>103</v>
      </c>
      <c r="BK100" s="187">
        <f>BK101</f>
        <v>0</v>
      </c>
    </row>
    <row r="101" s="12" customFormat="1" ht="25.92" customHeight="1">
      <c r="A101" s="12"/>
      <c r="B101" s="188"/>
      <c r="C101" s="189"/>
      <c r="D101" s="190" t="s">
        <v>71</v>
      </c>
      <c r="E101" s="191" t="s">
        <v>138</v>
      </c>
      <c r="F101" s="191" t="s">
        <v>138</v>
      </c>
      <c r="G101" s="189"/>
      <c r="H101" s="189"/>
      <c r="I101" s="192"/>
      <c r="J101" s="193">
        <f>BK101</f>
        <v>0</v>
      </c>
      <c r="K101" s="189"/>
      <c r="L101" s="194"/>
      <c r="M101" s="195"/>
      <c r="N101" s="196"/>
      <c r="O101" s="196"/>
      <c r="P101" s="197">
        <f>P102+P107+P110+P113+P132+P143+P154+P161+P163+P170+P172+P173+P201+P211+P216+P223+P242+P249+P254+P265</f>
        <v>0</v>
      </c>
      <c r="Q101" s="196"/>
      <c r="R101" s="197">
        <f>R102+R107+R110+R113+R132+R143+R154+R161+R163+R170+R172+R173+R201+R211+R216+R223+R242+R249+R254+R265</f>
        <v>0.0047200000000000002</v>
      </c>
      <c r="S101" s="196"/>
      <c r="T101" s="198">
        <f>T102+T107+T110+T113+T132+T143+T154+T161+T163+T170+T172+T173+T201+T211+T216+T223+T242+T249+T254+T265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139</v>
      </c>
      <c r="AT101" s="200" t="s">
        <v>71</v>
      </c>
      <c r="AU101" s="200" t="s">
        <v>72</v>
      </c>
      <c r="AY101" s="199" t="s">
        <v>140</v>
      </c>
      <c r="BK101" s="201">
        <f>BK102+BK107+BK110+BK113+BK132+BK143+BK154+BK161+BK163+BK170+BK172+BK173+BK201+BK211+BK216+BK223+BK242+BK249+BK254+BK265</f>
        <v>0</v>
      </c>
    </row>
    <row r="102" s="12" customFormat="1" ht="22.8" customHeight="1">
      <c r="A102" s="12"/>
      <c r="B102" s="188"/>
      <c r="C102" s="189"/>
      <c r="D102" s="190" t="s">
        <v>71</v>
      </c>
      <c r="E102" s="202" t="s">
        <v>141</v>
      </c>
      <c r="F102" s="202" t="s">
        <v>142</v>
      </c>
      <c r="G102" s="189"/>
      <c r="H102" s="189"/>
      <c r="I102" s="192"/>
      <c r="J102" s="203">
        <f>BK102</f>
        <v>0</v>
      </c>
      <c r="K102" s="189"/>
      <c r="L102" s="194"/>
      <c r="M102" s="195"/>
      <c r="N102" s="196"/>
      <c r="O102" s="196"/>
      <c r="P102" s="197">
        <f>SUM(P103:P106)</f>
        <v>0</v>
      </c>
      <c r="Q102" s="196"/>
      <c r="R102" s="197">
        <f>SUM(R103:R106)</f>
        <v>0</v>
      </c>
      <c r="S102" s="196"/>
      <c r="T102" s="198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9" t="s">
        <v>139</v>
      </c>
      <c r="AT102" s="200" t="s">
        <v>71</v>
      </c>
      <c r="AU102" s="200" t="s">
        <v>80</v>
      </c>
      <c r="AY102" s="199" t="s">
        <v>140</v>
      </c>
      <c r="BK102" s="201">
        <f>SUM(BK103:BK106)</f>
        <v>0</v>
      </c>
    </row>
    <row r="103" s="2" customFormat="1" ht="16.5" customHeight="1">
      <c r="A103" s="38"/>
      <c r="B103" s="39"/>
      <c r="C103" s="204" t="s">
        <v>80</v>
      </c>
      <c r="D103" s="204" t="s">
        <v>143</v>
      </c>
      <c r="E103" s="205" t="s">
        <v>144</v>
      </c>
      <c r="F103" s="206" t="s">
        <v>145</v>
      </c>
      <c r="G103" s="207" t="s">
        <v>146</v>
      </c>
      <c r="H103" s="208">
        <v>1</v>
      </c>
      <c r="I103" s="209"/>
      <c r="J103" s="210">
        <f>ROUND(I103*H103,2)</f>
        <v>0</v>
      </c>
      <c r="K103" s="206" t="s">
        <v>19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147</v>
      </c>
      <c r="AT103" s="215" t="s">
        <v>143</v>
      </c>
      <c r="AU103" s="215" t="s">
        <v>82</v>
      </c>
      <c r="AY103" s="17" t="s">
        <v>140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147</v>
      </c>
      <c r="BM103" s="215" t="s">
        <v>148</v>
      </c>
    </row>
    <row r="104" s="2" customFormat="1">
      <c r="A104" s="38"/>
      <c r="B104" s="39"/>
      <c r="C104" s="40"/>
      <c r="D104" s="217" t="s">
        <v>149</v>
      </c>
      <c r="E104" s="40"/>
      <c r="F104" s="218" t="s">
        <v>150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149</v>
      </c>
      <c r="AU104" s="17" t="s">
        <v>82</v>
      </c>
    </row>
    <row r="105" s="2" customFormat="1" ht="16.5" customHeight="1">
      <c r="A105" s="38"/>
      <c r="B105" s="39"/>
      <c r="C105" s="204" t="s">
        <v>82</v>
      </c>
      <c r="D105" s="204" t="s">
        <v>143</v>
      </c>
      <c r="E105" s="205" t="s">
        <v>151</v>
      </c>
      <c r="F105" s="206" t="s">
        <v>152</v>
      </c>
      <c r="G105" s="207" t="s">
        <v>153</v>
      </c>
      <c r="H105" s="208">
        <v>1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43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147</v>
      </c>
      <c r="AT105" s="215" t="s">
        <v>143</v>
      </c>
      <c r="AU105" s="215" t="s">
        <v>82</v>
      </c>
      <c r="AY105" s="17" t="s">
        <v>140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80</v>
      </c>
      <c r="BK105" s="216">
        <f>ROUND(I105*H105,2)</f>
        <v>0</v>
      </c>
      <c r="BL105" s="17" t="s">
        <v>147</v>
      </c>
      <c r="BM105" s="215" t="s">
        <v>154</v>
      </c>
    </row>
    <row r="106" s="2" customFormat="1">
      <c r="A106" s="38"/>
      <c r="B106" s="39"/>
      <c r="C106" s="40"/>
      <c r="D106" s="217" t="s">
        <v>149</v>
      </c>
      <c r="E106" s="40"/>
      <c r="F106" s="218" t="s">
        <v>155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149</v>
      </c>
      <c r="AU106" s="17" t="s">
        <v>82</v>
      </c>
    </row>
    <row r="107" s="12" customFormat="1" ht="22.8" customHeight="1">
      <c r="A107" s="12"/>
      <c r="B107" s="188"/>
      <c r="C107" s="189"/>
      <c r="D107" s="190" t="s">
        <v>71</v>
      </c>
      <c r="E107" s="202" t="s">
        <v>156</v>
      </c>
      <c r="F107" s="202" t="s">
        <v>157</v>
      </c>
      <c r="G107" s="189"/>
      <c r="H107" s="189"/>
      <c r="I107" s="192"/>
      <c r="J107" s="203">
        <f>BK107</f>
        <v>0</v>
      </c>
      <c r="K107" s="189"/>
      <c r="L107" s="194"/>
      <c r="M107" s="195"/>
      <c r="N107" s="196"/>
      <c r="O107" s="196"/>
      <c r="P107" s="197">
        <f>SUM(P108:P109)</f>
        <v>0</v>
      </c>
      <c r="Q107" s="196"/>
      <c r="R107" s="197">
        <f>SUM(R108:R109)</f>
        <v>0</v>
      </c>
      <c r="S107" s="196"/>
      <c r="T107" s="198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9" t="s">
        <v>139</v>
      </c>
      <c r="AT107" s="200" t="s">
        <v>71</v>
      </c>
      <c r="AU107" s="200" t="s">
        <v>80</v>
      </c>
      <c r="AY107" s="199" t="s">
        <v>140</v>
      </c>
      <c r="BK107" s="201">
        <f>SUM(BK108:BK109)</f>
        <v>0</v>
      </c>
    </row>
    <row r="108" s="2" customFormat="1" ht="24.15" customHeight="1">
      <c r="A108" s="38"/>
      <c r="B108" s="39"/>
      <c r="C108" s="204" t="s">
        <v>158</v>
      </c>
      <c r="D108" s="204" t="s">
        <v>143</v>
      </c>
      <c r="E108" s="205" t="s">
        <v>159</v>
      </c>
      <c r="F108" s="206" t="s">
        <v>160</v>
      </c>
      <c r="G108" s="207" t="s">
        <v>153</v>
      </c>
      <c r="H108" s="208">
        <v>286</v>
      </c>
      <c r="I108" s="209"/>
      <c r="J108" s="210">
        <f>ROUND(I108*H108,2)</f>
        <v>0</v>
      </c>
      <c r="K108" s="206" t="s">
        <v>19</v>
      </c>
      <c r="L108" s="44"/>
      <c r="M108" s="211" t="s">
        <v>19</v>
      </c>
      <c r="N108" s="212" t="s">
        <v>43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147</v>
      </c>
      <c r="AT108" s="215" t="s">
        <v>143</v>
      </c>
      <c r="AU108" s="215" t="s">
        <v>82</v>
      </c>
      <c r="AY108" s="17" t="s">
        <v>140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80</v>
      </c>
      <c r="BK108" s="216">
        <f>ROUND(I108*H108,2)</f>
        <v>0</v>
      </c>
      <c r="BL108" s="17" t="s">
        <v>147</v>
      </c>
      <c r="BM108" s="215" t="s">
        <v>161</v>
      </c>
    </row>
    <row r="109" s="2" customFormat="1">
      <c r="A109" s="38"/>
      <c r="B109" s="39"/>
      <c r="C109" s="40"/>
      <c r="D109" s="217" t="s">
        <v>149</v>
      </c>
      <c r="E109" s="40"/>
      <c r="F109" s="218" t="s">
        <v>162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149</v>
      </c>
      <c r="AU109" s="17" t="s">
        <v>82</v>
      </c>
    </row>
    <row r="110" s="12" customFormat="1" ht="22.8" customHeight="1">
      <c r="A110" s="12"/>
      <c r="B110" s="188"/>
      <c r="C110" s="189"/>
      <c r="D110" s="190" t="s">
        <v>71</v>
      </c>
      <c r="E110" s="202" t="s">
        <v>163</v>
      </c>
      <c r="F110" s="202" t="s">
        <v>164</v>
      </c>
      <c r="G110" s="189"/>
      <c r="H110" s="189"/>
      <c r="I110" s="192"/>
      <c r="J110" s="203">
        <f>BK110</f>
        <v>0</v>
      </c>
      <c r="K110" s="189"/>
      <c r="L110" s="194"/>
      <c r="M110" s="195"/>
      <c r="N110" s="196"/>
      <c r="O110" s="196"/>
      <c r="P110" s="197">
        <f>SUM(P111:P112)</f>
        <v>0</v>
      </c>
      <c r="Q110" s="196"/>
      <c r="R110" s="197">
        <f>SUM(R111:R112)</f>
        <v>0</v>
      </c>
      <c r="S110" s="196"/>
      <c r="T110" s="198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9" t="s">
        <v>139</v>
      </c>
      <c r="AT110" s="200" t="s">
        <v>71</v>
      </c>
      <c r="AU110" s="200" t="s">
        <v>80</v>
      </c>
      <c r="AY110" s="199" t="s">
        <v>140</v>
      </c>
      <c r="BK110" s="201">
        <f>SUM(BK111:BK112)</f>
        <v>0</v>
      </c>
    </row>
    <row r="111" s="2" customFormat="1" ht="21.75" customHeight="1">
      <c r="A111" s="38"/>
      <c r="B111" s="39"/>
      <c r="C111" s="204" t="s">
        <v>139</v>
      </c>
      <c r="D111" s="204" t="s">
        <v>143</v>
      </c>
      <c r="E111" s="205" t="s">
        <v>165</v>
      </c>
      <c r="F111" s="206" t="s">
        <v>166</v>
      </c>
      <c r="G111" s="207" t="s">
        <v>153</v>
      </c>
      <c r="H111" s="208">
        <v>1</v>
      </c>
      <c r="I111" s="209"/>
      <c r="J111" s="210">
        <f>ROUND(I111*H111,2)</f>
        <v>0</v>
      </c>
      <c r="K111" s="206" t="s">
        <v>19</v>
      </c>
      <c r="L111" s="44"/>
      <c r="M111" s="211" t="s">
        <v>19</v>
      </c>
      <c r="N111" s="212" t="s">
        <v>43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147</v>
      </c>
      <c r="AT111" s="215" t="s">
        <v>143</v>
      </c>
      <c r="AU111" s="215" t="s">
        <v>82</v>
      </c>
      <c r="AY111" s="17" t="s">
        <v>140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80</v>
      </c>
      <c r="BK111" s="216">
        <f>ROUND(I111*H111,2)</f>
        <v>0</v>
      </c>
      <c r="BL111" s="17" t="s">
        <v>147</v>
      </c>
      <c r="BM111" s="215" t="s">
        <v>167</v>
      </c>
    </row>
    <row r="112" s="2" customFormat="1">
      <c r="A112" s="38"/>
      <c r="B112" s="39"/>
      <c r="C112" s="40"/>
      <c r="D112" s="217" t="s">
        <v>149</v>
      </c>
      <c r="E112" s="40"/>
      <c r="F112" s="218" t="s">
        <v>168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149</v>
      </c>
      <c r="AU112" s="17" t="s">
        <v>82</v>
      </c>
    </row>
    <row r="113" s="12" customFormat="1" ht="22.8" customHeight="1">
      <c r="A113" s="12"/>
      <c r="B113" s="188"/>
      <c r="C113" s="189"/>
      <c r="D113" s="190" t="s">
        <v>71</v>
      </c>
      <c r="E113" s="202" t="s">
        <v>169</v>
      </c>
      <c r="F113" s="202" t="s">
        <v>170</v>
      </c>
      <c r="G113" s="189"/>
      <c r="H113" s="189"/>
      <c r="I113" s="192"/>
      <c r="J113" s="203">
        <f>BK113</f>
        <v>0</v>
      </c>
      <c r="K113" s="189"/>
      <c r="L113" s="194"/>
      <c r="M113" s="195"/>
      <c r="N113" s="196"/>
      <c r="O113" s="196"/>
      <c r="P113" s="197">
        <f>SUM(P114:P131)</f>
        <v>0</v>
      </c>
      <c r="Q113" s="196"/>
      <c r="R113" s="197">
        <f>SUM(R114:R131)</f>
        <v>0.0047200000000000002</v>
      </c>
      <c r="S113" s="196"/>
      <c r="T113" s="198">
        <f>SUM(T114:T131)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9" t="s">
        <v>139</v>
      </c>
      <c r="AT113" s="200" t="s">
        <v>71</v>
      </c>
      <c r="AU113" s="200" t="s">
        <v>80</v>
      </c>
      <c r="AY113" s="199" t="s">
        <v>140</v>
      </c>
      <c r="BK113" s="201">
        <f>SUM(BK114:BK131)</f>
        <v>0</v>
      </c>
    </row>
    <row r="114" s="2" customFormat="1" ht="24.15" customHeight="1">
      <c r="A114" s="38"/>
      <c r="B114" s="39"/>
      <c r="C114" s="204" t="s">
        <v>171</v>
      </c>
      <c r="D114" s="204" t="s">
        <v>143</v>
      </c>
      <c r="E114" s="205" t="s">
        <v>172</v>
      </c>
      <c r="F114" s="206" t="s">
        <v>173</v>
      </c>
      <c r="G114" s="207" t="s">
        <v>153</v>
      </c>
      <c r="H114" s="208">
        <v>1</v>
      </c>
      <c r="I114" s="209"/>
      <c r="J114" s="210">
        <f>ROUND(I114*H114,2)</f>
        <v>0</v>
      </c>
      <c r="K114" s="206" t="s">
        <v>174</v>
      </c>
      <c r="L114" s="44"/>
      <c r="M114" s="211" t="s">
        <v>19</v>
      </c>
      <c r="N114" s="212" t="s">
        <v>43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147</v>
      </c>
      <c r="AT114" s="215" t="s">
        <v>143</v>
      </c>
      <c r="AU114" s="215" t="s">
        <v>82</v>
      </c>
      <c r="AY114" s="17" t="s">
        <v>140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80</v>
      </c>
      <c r="BK114" s="216">
        <f>ROUND(I114*H114,2)</f>
        <v>0</v>
      </c>
      <c r="BL114" s="17" t="s">
        <v>147</v>
      </c>
      <c r="BM114" s="215" t="s">
        <v>175</v>
      </c>
    </row>
    <row r="115" s="2" customFormat="1">
      <c r="A115" s="38"/>
      <c r="B115" s="39"/>
      <c r="C115" s="40"/>
      <c r="D115" s="222" t="s">
        <v>176</v>
      </c>
      <c r="E115" s="40"/>
      <c r="F115" s="223" t="s">
        <v>177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176</v>
      </c>
      <c r="AU115" s="17" t="s">
        <v>82</v>
      </c>
    </row>
    <row r="116" s="2" customFormat="1" ht="24.15" customHeight="1">
      <c r="A116" s="38"/>
      <c r="B116" s="39"/>
      <c r="C116" s="224" t="s">
        <v>178</v>
      </c>
      <c r="D116" s="224" t="s">
        <v>179</v>
      </c>
      <c r="E116" s="225" t="s">
        <v>180</v>
      </c>
      <c r="F116" s="226" t="s">
        <v>181</v>
      </c>
      <c r="G116" s="227" t="s">
        <v>153</v>
      </c>
      <c r="H116" s="228">
        <v>1</v>
      </c>
      <c r="I116" s="229"/>
      <c r="J116" s="230">
        <f>ROUND(I116*H116,2)</f>
        <v>0</v>
      </c>
      <c r="K116" s="226" t="s">
        <v>19</v>
      </c>
      <c r="L116" s="231"/>
      <c r="M116" s="232" t="s">
        <v>19</v>
      </c>
      <c r="N116" s="233" t="s">
        <v>43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147</v>
      </c>
      <c r="AT116" s="215" t="s">
        <v>179</v>
      </c>
      <c r="AU116" s="215" t="s">
        <v>82</v>
      </c>
      <c r="AY116" s="17" t="s">
        <v>140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80</v>
      </c>
      <c r="BK116" s="216">
        <f>ROUND(I116*H116,2)</f>
        <v>0</v>
      </c>
      <c r="BL116" s="17" t="s">
        <v>147</v>
      </c>
      <c r="BM116" s="215" t="s">
        <v>182</v>
      </c>
    </row>
    <row r="117" s="2" customFormat="1" ht="24.15" customHeight="1">
      <c r="A117" s="38"/>
      <c r="B117" s="39"/>
      <c r="C117" s="204" t="s">
        <v>183</v>
      </c>
      <c r="D117" s="204" t="s">
        <v>143</v>
      </c>
      <c r="E117" s="205" t="s">
        <v>184</v>
      </c>
      <c r="F117" s="206" t="s">
        <v>185</v>
      </c>
      <c r="G117" s="207" t="s">
        <v>153</v>
      </c>
      <c r="H117" s="208">
        <v>1</v>
      </c>
      <c r="I117" s="209"/>
      <c r="J117" s="210">
        <f>ROUND(I117*H117,2)</f>
        <v>0</v>
      </c>
      <c r="K117" s="206" t="s">
        <v>174</v>
      </c>
      <c r="L117" s="44"/>
      <c r="M117" s="211" t="s">
        <v>19</v>
      </c>
      <c r="N117" s="212" t="s">
        <v>43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147</v>
      </c>
      <c r="AT117" s="215" t="s">
        <v>143</v>
      </c>
      <c r="AU117" s="215" t="s">
        <v>82</v>
      </c>
      <c r="AY117" s="17" t="s">
        <v>140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80</v>
      </c>
      <c r="BK117" s="216">
        <f>ROUND(I117*H117,2)</f>
        <v>0</v>
      </c>
      <c r="BL117" s="17" t="s">
        <v>147</v>
      </c>
      <c r="BM117" s="215" t="s">
        <v>186</v>
      </c>
    </row>
    <row r="118" s="2" customFormat="1">
      <c r="A118" s="38"/>
      <c r="B118" s="39"/>
      <c r="C118" s="40"/>
      <c r="D118" s="222" t="s">
        <v>176</v>
      </c>
      <c r="E118" s="40"/>
      <c r="F118" s="223" t="s">
        <v>187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176</v>
      </c>
      <c r="AU118" s="17" t="s">
        <v>82</v>
      </c>
    </row>
    <row r="119" s="2" customFormat="1" ht="33" customHeight="1">
      <c r="A119" s="38"/>
      <c r="B119" s="39"/>
      <c r="C119" s="224" t="s">
        <v>188</v>
      </c>
      <c r="D119" s="224" t="s">
        <v>179</v>
      </c>
      <c r="E119" s="225" t="s">
        <v>189</v>
      </c>
      <c r="F119" s="226" t="s">
        <v>190</v>
      </c>
      <c r="G119" s="227" t="s">
        <v>153</v>
      </c>
      <c r="H119" s="228">
        <v>1</v>
      </c>
      <c r="I119" s="229"/>
      <c r="J119" s="230">
        <f>ROUND(I119*H119,2)</f>
        <v>0</v>
      </c>
      <c r="K119" s="226" t="s">
        <v>19</v>
      </c>
      <c r="L119" s="231"/>
      <c r="M119" s="232" t="s">
        <v>19</v>
      </c>
      <c r="N119" s="233" t="s">
        <v>43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147</v>
      </c>
      <c r="AT119" s="215" t="s">
        <v>179</v>
      </c>
      <c r="AU119" s="215" t="s">
        <v>82</v>
      </c>
      <c r="AY119" s="17" t="s">
        <v>140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80</v>
      </c>
      <c r="BK119" s="216">
        <f>ROUND(I119*H119,2)</f>
        <v>0</v>
      </c>
      <c r="BL119" s="17" t="s">
        <v>147</v>
      </c>
      <c r="BM119" s="215" t="s">
        <v>191</v>
      </c>
    </row>
    <row r="120" s="2" customFormat="1" ht="24.15" customHeight="1">
      <c r="A120" s="38"/>
      <c r="B120" s="39"/>
      <c r="C120" s="204" t="s">
        <v>192</v>
      </c>
      <c r="D120" s="204" t="s">
        <v>143</v>
      </c>
      <c r="E120" s="205" t="s">
        <v>193</v>
      </c>
      <c r="F120" s="206" t="s">
        <v>194</v>
      </c>
      <c r="G120" s="207" t="s">
        <v>153</v>
      </c>
      <c r="H120" s="208">
        <v>1</v>
      </c>
      <c r="I120" s="209"/>
      <c r="J120" s="210">
        <f>ROUND(I120*H120,2)</f>
        <v>0</v>
      </c>
      <c r="K120" s="206" t="s">
        <v>174</v>
      </c>
      <c r="L120" s="44"/>
      <c r="M120" s="211" t="s">
        <v>19</v>
      </c>
      <c r="N120" s="212" t="s">
        <v>43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147</v>
      </c>
      <c r="AT120" s="215" t="s">
        <v>143</v>
      </c>
      <c r="AU120" s="215" t="s">
        <v>82</v>
      </c>
      <c r="AY120" s="17" t="s">
        <v>140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80</v>
      </c>
      <c r="BK120" s="216">
        <f>ROUND(I120*H120,2)</f>
        <v>0</v>
      </c>
      <c r="BL120" s="17" t="s">
        <v>147</v>
      </c>
      <c r="BM120" s="215" t="s">
        <v>195</v>
      </c>
    </row>
    <row r="121" s="2" customFormat="1">
      <c r="A121" s="38"/>
      <c r="B121" s="39"/>
      <c r="C121" s="40"/>
      <c r="D121" s="222" t="s">
        <v>176</v>
      </c>
      <c r="E121" s="40"/>
      <c r="F121" s="223" t="s">
        <v>196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176</v>
      </c>
      <c r="AU121" s="17" t="s">
        <v>82</v>
      </c>
    </row>
    <row r="122" s="2" customFormat="1" ht="24.15" customHeight="1">
      <c r="A122" s="38"/>
      <c r="B122" s="39"/>
      <c r="C122" s="224" t="s">
        <v>197</v>
      </c>
      <c r="D122" s="224" t="s">
        <v>179</v>
      </c>
      <c r="E122" s="225" t="s">
        <v>198</v>
      </c>
      <c r="F122" s="226" t="s">
        <v>199</v>
      </c>
      <c r="G122" s="227" t="s">
        <v>153</v>
      </c>
      <c r="H122" s="228">
        <v>1</v>
      </c>
      <c r="I122" s="229"/>
      <c r="J122" s="230">
        <f>ROUND(I122*H122,2)</f>
        <v>0</v>
      </c>
      <c r="K122" s="226" t="s">
        <v>19</v>
      </c>
      <c r="L122" s="231"/>
      <c r="M122" s="232" t="s">
        <v>19</v>
      </c>
      <c r="N122" s="233" t="s">
        <v>43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147</v>
      </c>
      <c r="AT122" s="215" t="s">
        <v>179</v>
      </c>
      <c r="AU122" s="215" t="s">
        <v>82</v>
      </c>
      <c r="AY122" s="17" t="s">
        <v>140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80</v>
      </c>
      <c r="BK122" s="216">
        <f>ROUND(I122*H122,2)</f>
        <v>0</v>
      </c>
      <c r="BL122" s="17" t="s">
        <v>147</v>
      </c>
      <c r="BM122" s="215" t="s">
        <v>200</v>
      </c>
    </row>
    <row r="123" s="2" customFormat="1" ht="24.15" customHeight="1">
      <c r="A123" s="38"/>
      <c r="B123" s="39"/>
      <c r="C123" s="204" t="s">
        <v>201</v>
      </c>
      <c r="D123" s="204" t="s">
        <v>143</v>
      </c>
      <c r="E123" s="205" t="s">
        <v>202</v>
      </c>
      <c r="F123" s="206" t="s">
        <v>203</v>
      </c>
      <c r="G123" s="207" t="s">
        <v>153</v>
      </c>
      <c r="H123" s="208">
        <v>1</v>
      </c>
      <c r="I123" s="209"/>
      <c r="J123" s="210">
        <f>ROUND(I123*H123,2)</f>
        <v>0</v>
      </c>
      <c r="K123" s="206" t="s">
        <v>204</v>
      </c>
      <c r="L123" s="44"/>
      <c r="M123" s="211" t="s">
        <v>19</v>
      </c>
      <c r="N123" s="212" t="s">
        <v>43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147</v>
      </c>
      <c r="AT123" s="215" t="s">
        <v>143</v>
      </c>
      <c r="AU123" s="215" t="s">
        <v>82</v>
      </c>
      <c r="AY123" s="17" t="s">
        <v>140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80</v>
      </c>
      <c r="BK123" s="216">
        <f>ROUND(I123*H123,2)</f>
        <v>0</v>
      </c>
      <c r="BL123" s="17" t="s">
        <v>147</v>
      </c>
      <c r="BM123" s="215" t="s">
        <v>205</v>
      </c>
    </row>
    <row r="124" s="2" customFormat="1">
      <c r="A124" s="38"/>
      <c r="B124" s="39"/>
      <c r="C124" s="40"/>
      <c r="D124" s="222" t="s">
        <v>176</v>
      </c>
      <c r="E124" s="40"/>
      <c r="F124" s="223" t="s">
        <v>206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176</v>
      </c>
      <c r="AU124" s="17" t="s">
        <v>82</v>
      </c>
    </row>
    <row r="125" s="2" customFormat="1" ht="16.5" customHeight="1">
      <c r="A125" s="38"/>
      <c r="B125" s="39"/>
      <c r="C125" s="224" t="s">
        <v>8</v>
      </c>
      <c r="D125" s="224" t="s">
        <v>179</v>
      </c>
      <c r="E125" s="225" t="s">
        <v>207</v>
      </c>
      <c r="F125" s="226" t="s">
        <v>208</v>
      </c>
      <c r="G125" s="227" t="s">
        <v>153</v>
      </c>
      <c r="H125" s="228">
        <v>1</v>
      </c>
      <c r="I125" s="229"/>
      <c r="J125" s="230">
        <f>ROUND(I125*H125,2)</f>
        <v>0</v>
      </c>
      <c r="K125" s="226" t="s">
        <v>19</v>
      </c>
      <c r="L125" s="231"/>
      <c r="M125" s="232" t="s">
        <v>19</v>
      </c>
      <c r="N125" s="233" t="s">
        <v>43</v>
      </c>
      <c r="O125" s="84"/>
      <c r="P125" s="213">
        <f>O125*H125</f>
        <v>0</v>
      </c>
      <c r="Q125" s="213">
        <v>0.0030200000000000001</v>
      </c>
      <c r="R125" s="213">
        <f>Q125*H125</f>
        <v>0.0030200000000000001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147</v>
      </c>
      <c r="AT125" s="215" t="s">
        <v>179</v>
      </c>
      <c r="AU125" s="215" t="s">
        <v>82</v>
      </c>
      <c r="AY125" s="17" t="s">
        <v>140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80</v>
      </c>
      <c r="BK125" s="216">
        <f>ROUND(I125*H125,2)</f>
        <v>0</v>
      </c>
      <c r="BL125" s="17" t="s">
        <v>147</v>
      </c>
      <c r="BM125" s="215" t="s">
        <v>209</v>
      </c>
    </row>
    <row r="126" s="2" customFormat="1" ht="24.15" customHeight="1">
      <c r="A126" s="38"/>
      <c r="B126" s="39"/>
      <c r="C126" s="204" t="s">
        <v>210</v>
      </c>
      <c r="D126" s="204" t="s">
        <v>143</v>
      </c>
      <c r="E126" s="205" t="s">
        <v>211</v>
      </c>
      <c r="F126" s="206" t="s">
        <v>212</v>
      </c>
      <c r="G126" s="207" t="s">
        <v>153</v>
      </c>
      <c r="H126" s="208">
        <v>1</v>
      </c>
      <c r="I126" s="209"/>
      <c r="J126" s="210">
        <f>ROUND(I126*H126,2)</f>
        <v>0</v>
      </c>
      <c r="K126" s="206" t="s">
        <v>174</v>
      </c>
      <c r="L126" s="44"/>
      <c r="M126" s="211" t="s">
        <v>19</v>
      </c>
      <c r="N126" s="212" t="s">
        <v>43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147</v>
      </c>
      <c r="AT126" s="215" t="s">
        <v>143</v>
      </c>
      <c r="AU126" s="215" t="s">
        <v>82</v>
      </c>
      <c r="AY126" s="17" t="s">
        <v>140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80</v>
      </c>
      <c r="BK126" s="216">
        <f>ROUND(I126*H126,2)</f>
        <v>0</v>
      </c>
      <c r="BL126" s="17" t="s">
        <v>147</v>
      </c>
      <c r="BM126" s="215" t="s">
        <v>213</v>
      </c>
    </row>
    <row r="127" s="2" customFormat="1">
      <c r="A127" s="38"/>
      <c r="B127" s="39"/>
      <c r="C127" s="40"/>
      <c r="D127" s="222" t="s">
        <v>176</v>
      </c>
      <c r="E127" s="40"/>
      <c r="F127" s="223" t="s">
        <v>214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176</v>
      </c>
      <c r="AU127" s="17" t="s">
        <v>82</v>
      </c>
    </row>
    <row r="128" s="2" customFormat="1" ht="16.5" customHeight="1">
      <c r="A128" s="38"/>
      <c r="B128" s="39"/>
      <c r="C128" s="224" t="s">
        <v>215</v>
      </c>
      <c r="D128" s="224" t="s">
        <v>179</v>
      </c>
      <c r="E128" s="225" t="s">
        <v>216</v>
      </c>
      <c r="F128" s="226" t="s">
        <v>217</v>
      </c>
      <c r="G128" s="227" t="s">
        <v>153</v>
      </c>
      <c r="H128" s="228">
        <v>1</v>
      </c>
      <c r="I128" s="229"/>
      <c r="J128" s="230">
        <f>ROUND(I128*H128,2)</f>
        <v>0</v>
      </c>
      <c r="K128" s="226" t="s">
        <v>174</v>
      </c>
      <c r="L128" s="231"/>
      <c r="M128" s="232" t="s">
        <v>19</v>
      </c>
      <c r="N128" s="233" t="s">
        <v>43</v>
      </c>
      <c r="O128" s="84"/>
      <c r="P128" s="213">
        <f>O128*H128</f>
        <v>0</v>
      </c>
      <c r="Q128" s="213">
        <v>0.00084999999999999995</v>
      </c>
      <c r="R128" s="213">
        <f>Q128*H128</f>
        <v>0.00084999999999999995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147</v>
      </c>
      <c r="AT128" s="215" t="s">
        <v>179</v>
      </c>
      <c r="AU128" s="215" t="s">
        <v>82</v>
      </c>
      <c r="AY128" s="17" t="s">
        <v>140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80</v>
      </c>
      <c r="BK128" s="216">
        <f>ROUND(I128*H128,2)</f>
        <v>0</v>
      </c>
      <c r="BL128" s="17" t="s">
        <v>147</v>
      </c>
      <c r="BM128" s="215" t="s">
        <v>218</v>
      </c>
    </row>
    <row r="129" s="2" customFormat="1" ht="24.15" customHeight="1">
      <c r="A129" s="38"/>
      <c r="B129" s="39"/>
      <c r="C129" s="204" t="s">
        <v>219</v>
      </c>
      <c r="D129" s="204" t="s">
        <v>143</v>
      </c>
      <c r="E129" s="205" t="s">
        <v>220</v>
      </c>
      <c r="F129" s="206" t="s">
        <v>221</v>
      </c>
      <c r="G129" s="207" t="s">
        <v>153</v>
      </c>
      <c r="H129" s="208">
        <v>1</v>
      </c>
      <c r="I129" s="209"/>
      <c r="J129" s="210">
        <f>ROUND(I129*H129,2)</f>
        <v>0</v>
      </c>
      <c r="K129" s="206" t="s">
        <v>174</v>
      </c>
      <c r="L129" s="44"/>
      <c r="M129" s="211" t="s">
        <v>19</v>
      </c>
      <c r="N129" s="212" t="s">
        <v>43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147</v>
      </c>
      <c r="AT129" s="215" t="s">
        <v>143</v>
      </c>
      <c r="AU129" s="215" t="s">
        <v>82</v>
      </c>
      <c r="AY129" s="17" t="s">
        <v>140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80</v>
      </c>
      <c r="BK129" s="216">
        <f>ROUND(I129*H129,2)</f>
        <v>0</v>
      </c>
      <c r="BL129" s="17" t="s">
        <v>147</v>
      </c>
      <c r="BM129" s="215" t="s">
        <v>222</v>
      </c>
    </row>
    <row r="130" s="2" customFormat="1">
      <c r="A130" s="38"/>
      <c r="B130" s="39"/>
      <c r="C130" s="40"/>
      <c r="D130" s="222" t="s">
        <v>176</v>
      </c>
      <c r="E130" s="40"/>
      <c r="F130" s="223" t="s">
        <v>223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82</v>
      </c>
    </row>
    <row r="131" s="2" customFormat="1" ht="16.5" customHeight="1">
      <c r="A131" s="38"/>
      <c r="B131" s="39"/>
      <c r="C131" s="224" t="s">
        <v>224</v>
      </c>
      <c r="D131" s="224" t="s">
        <v>179</v>
      </c>
      <c r="E131" s="225" t="s">
        <v>225</v>
      </c>
      <c r="F131" s="226" t="s">
        <v>226</v>
      </c>
      <c r="G131" s="227" t="s">
        <v>153</v>
      </c>
      <c r="H131" s="228">
        <v>1</v>
      </c>
      <c r="I131" s="229"/>
      <c r="J131" s="230">
        <f>ROUND(I131*H131,2)</f>
        <v>0</v>
      </c>
      <c r="K131" s="226" t="s">
        <v>174</v>
      </c>
      <c r="L131" s="231"/>
      <c r="M131" s="232" t="s">
        <v>19</v>
      </c>
      <c r="N131" s="233" t="s">
        <v>43</v>
      </c>
      <c r="O131" s="84"/>
      <c r="P131" s="213">
        <f>O131*H131</f>
        <v>0</v>
      </c>
      <c r="Q131" s="213">
        <v>0.00084999999999999995</v>
      </c>
      <c r="R131" s="213">
        <f>Q131*H131</f>
        <v>0.00084999999999999995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147</v>
      </c>
      <c r="AT131" s="215" t="s">
        <v>179</v>
      </c>
      <c r="AU131" s="215" t="s">
        <v>82</v>
      </c>
      <c r="AY131" s="17" t="s">
        <v>140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80</v>
      </c>
      <c r="BK131" s="216">
        <f>ROUND(I131*H131,2)</f>
        <v>0</v>
      </c>
      <c r="BL131" s="17" t="s">
        <v>147</v>
      </c>
      <c r="BM131" s="215" t="s">
        <v>227</v>
      </c>
    </row>
    <row r="132" s="12" customFormat="1" ht="22.8" customHeight="1">
      <c r="A132" s="12"/>
      <c r="B132" s="188"/>
      <c r="C132" s="189"/>
      <c r="D132" s="190" t="s">
        <v>71</v>
      </c>
      <c r="E132" s="202" t="s">
        <v>228</v>
      </c>
      <c r="F132" s="202" t="s">
        <v>229</v>
      </c>
      <c r="G132" s="189"/>
      <c r="H132" s="189"/>
      <c r="I132" s="192"/>
      <c r="J132" s="203">
        <f>BK132</f>
        <v>0</v>
      </c>
      <c r="K132" s="189"/>
      <c r="L132" s="194"/>
      <c r="M132" s="195"/>
      <c r="N132" s="196"/>
      <c r="O132" s="196"/>
      <c r="P132" s="197">
        <f>SUM(P133:P142)</f>
        <v>0</v>
      </c>
      <c r="Q132" s="196"/>
      <c r="R132" s="197">
        <f>SUM(R133:R142)</f>
        <v>0</v>
      </c>
      <c r="S132" s="196"/>
      <c r="T132" s="198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9" t="s">
        <v>139</v>
      </c>
      <c r="AT132" s="200" t="s">
        <v>71</v>
      </c>
      <c r="AU132" s="200" t="s">
        <v>80</v>
      </c>
      <c r="AY132" s="199" t="s">
        <v>140</v>
      </c>
      <c r="BK132" s="201">
        <f>SUM(BK133:BK142)</f>
        <v>0</v>
      </c>
    </row>
    <row r="133" s="2" customFormat="1" ht="24.15" customHeight="1">
      <c r="A133" s="38"/>
      <c r="B133" s="39"/>
      <c r="C133" s="204" t="s">
        <v>230</v>
      </c>
      <c r="D133" s="204" t="s">
        <v>143</v>
      </c>
      <c r="E133" s="205" t="s">
        <v>172</v>
      </c>
      <c r="F133" s="206" t="s">
        <v>173</v>
      </c>
      <c r="G133" s="207" t="s">
        <v>153</v>
      </c>
      <c r="H133" s="208">
        <v>1</v>
      </c>
      <c r="I133" s="209"/>
      <c r="J133" s="210">
        <f>ROUND(I133*H133,2)</f>
        <v>0</v>
      </c>
      <c r="K133" s="206" t="s">
        <v>174</v>
      </c>
      <c r="L133" s="44"/>
      <c r="M133" s="211" t="s">
        <v>19</v>
      </c>
      <c r="N133" s="212" t="s">
        <v>43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147</v>
      </c>
      <c r="AT133" s="215" t="s">
        <v>143</v>
      </c>
      <c r="AU133" s="215" t="s">
        <v>82</v>
      </c>
      <c r="AY133" s="17" t="s">
        <v>140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80</v>
      </c>
      <c r="BK133" s="216">
        <f>ROUND(I133*H133,2)</f>
        <v>0</v>
      </c>
      <c r="BL133" s="17" t="s">
        <v>147</v>
      </c>
      <c r="BM133" s="215" t="s">
        <v>231</v>
      </c>
    </row>
    <row r="134" s="2" customFormat="1">
      <c r="A134" s="38"/>
      <c r="B134" s="39"/>
      <c r="C134" s="40"/>
      <c r="D134" s="222" t="s">
        <v>176</v>
      </c>
      <c r="E134" s="40"/>
      <c r="F134" s="223" t="s">
        <v>177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176</v>
      </c>
      <c r="AU134" s="17" t="s">
        <v>82</v>
      </c>
    </row>
    <row r="135" s="2" customFormat="1" ht="24.15" customHeight="1">
      <c r="A135" s="38"/>
      <c r="B135" s="39"/>
      <c r="C135" s="224" t="s">
        <v>232</v>
      </c>
      <c r="D135" s="224" t="s">
        <v>179</v>
      </c>
      <c r="E135" s="225" t="s">
        <v>180</v>
      </c>
      <c r="F135" s="226" t="s">
        <v>181</v>
      </c>
      <c r="G135" s="227" t="s">
        <v>153</v>
      </c>
      <c r="H135" s="228">
        <v>1</v>
      </c>
      <c r="I135" s="229"/>
      <c r="J135" s="230">
        <f>ROUND(I135*H135,2)</f>
        <v>0</v>
      </c>
      <c r="K135" s="226" t="s">
        <v>19</v>
      </c>
      <c r="L135" s="231"/>
      <c r="M135" s="232" t="s">
        <v>19</v>
      </c>
      <c r="N135" s="233" t="s">
        <v>43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147</v>
      </c>
      <c r="AT135" s="215" t="s">
        <v>179</v>
      </c>
      <c r="AU135" s="215" t="s">
        <v>82</v>
      </c>
      <c r="AY135" s="17" t="s">
        <v>140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80</v>
      </c>
      <c r="BK135" s="216">
        <f>ROUND(I135*H135,2)</f>
        <v>0</v>
      </c>
      <c r="BL135" s="17" t="s">
        <v>147</v>
      </c>
      <c r="BM135" s="215" t="s">
        <v>233</v>
      </c>
    </row>
    <row r="136" s="2" customFormat="1" ht="24.15" customHeight="1">
      <c r="A136" s="38"/>
      <c r="B136" s="39"/>
      <c r="C136" s="204" t="s">
        <v>234</v>
      </c>
      <c r="D136" s="204" t="s">
        <v>143</v>
      </c>
      <c r="E136" s="205" t="s">
        <v>184</v>
      </c>
      <c r="F136" s="206" t="s">
        <v>185</v>
      </c>
      <c r="G136" s="207" t="s">
        <v>153</v>
      </c>
      <c r="H136" s="208">
        <v>4</v>
      </c>
      <c r="I136" s="209"/>
      <c r="J136" s="210">
        <f>ROUND(I136*H136,2)</f>
        <v>0</v>
      </c>
      <c r="K136" s="206" t="s">
        <v>174</v>
      </c>
      <c r="L136" s="44"/>
      <c r="M136" s="211" t="s">
        <v>19</v>
      </c>
      <c r="N136" s="212" t="s">
        <v>43</v>
      </c>
      <c r="O136" s="84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147</v>
      </c>
      <c r="AT136" s="215" t="s">
        <v>143</v>
      </c>
      <c r="AU136" s="215" t="s">
        <v>82</v>
      </c>
      <c r="AY136" s="17" t="s">
        <v>140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80</v>
      </c>
      <c r="BK136" s="216">
        <f>ROUND(I136*H136,2)</f>
        <v>0</v>
      </c>
      <c r="BL136" s="17" t="s">
        <v>147</v>
      </c>
      <c r="BM136" s="215" t="s">
        <v>235</v>
      </c>
    </row>
    <row r="137" s="2" customFormat="1">
      <c r="A137" s="38"/>
      <c r="B137" s="39"/>
      <c r="C137" s="40"/>
      <c r="D137" s="222" t="s">
        <v>176</v>
      </c>
      <c r="E137" s="40"/>
      <c r="F137" s="223" t="s">
        <v>187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82</v>
      </c>
    </row>
    <row r="138" s="2" customFormat="1" ht="33" customHeight="1">
      <c r="A138" s="38"/>
      <c r="B138" s="39"/>
      <c r="C138" s="224" t="s">
        <v>236</v>
      </c>
      <c r="D138" s="224" t="s">
        <v>179</v>
      </c>
      <c r="E138" s="225" t="s">
        <v>189</v>
      </c>
      <c r="F138" s="226" t="s">
        <v>190</v>
      </c>
      <c r="G138" s="227" t="s">
        <v>153</v>
      </c>
      <c r="H138" s="228">
        <v>4</v>
      </c>
      <c r="I138" s="229"/>
      <c r="J138" s="230">
        <f>ROUND(I138*H138,2)</f>
        <v>0</v>
      </c>
      <c r="K138" s="226" t="s">
        <v>19</v>
      </c>
      <c r="L138" s="231"/>
      <c r="M138" s="232" t="s">
        <v>19</v>
      </c>
      <c r="N138" s="233" t="s">
        <v>43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147</v>
      </c>
      <c r="AT138" s="215" t="s">
        <v>179</v>
      </c>
      <c r="AU138" s="215" t="s">
        <v>82</v>
      </c>
      <c r="AY138" s="17" t="s">
        <v>140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80</v>
      </c>
      <c r="BK138" s="216">
        <f>ROUND(I138*H138,2)</f>
        <v>0</v>
      </c>
      <c r="BL138" s="17" t="s">
        <v>147</v>
      </c>
      <c r="BM138" s="215" t="s">
        <v>237</v>
      </c>
    </row>
    <row r="139" s="2" customFormat="1" ht="24.15" customHeight="1">
      <c r="A139" s="38"/>
      <c r="B139" s="39"/>
      <c r="C139" s="204" t="s">
        <v>7</v>
      </c>
      <c r="D139" s="204" t="s">
        <v>143</v>
      </c>
      <c r="E139" s="205" t="s">
        <v>193</v>
      </c>
      <c r="F139" s="206" t="s">
        <v>194</v>
      </c>
      <c r="G139" s="207" t="s">
        <v>153</v>
      </c>
      <c r="H139" s="208">
        <v>1</v>
      </c>
      <c r="I139" s="209"/>
      <c r="J139" s="210">
        <f>ROUND(I139*H139,2)</f>
        <v>0</v>
      </c>
      <c r="K139" s="206" t="s">
        <v>174</v>
      </c>
      <c r="L139" s="44"/>
      <c r="M139" s="211" t="s">
        <v>19</v>
      </c>
      <c r="N139" s="212" t="s">
        <v>43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147</v>
      </c>
      <c r="AT139" s="215" t="s">
        <v>143</v>
      </c>
      <c r="AU139" s="215" t="s">
        <v>82</v>
      </c>
      <c r="AY139" s="17" t="s">
        <v>140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80</v>
      </c>
      <c r="BK139" s="216">
        <f>ROUND(I139*H139,2)</f>
        <v>0</v>
      </c>
      <c r="BL139" s="17" t="s">
        <v>147</v>
      </c>
      <c r="BM139" s="215" t="s">
        <v>238</v>
      </c>
    </row>
    <row r="140" s="2" customFormat="1">
      <c r="A140" s="38"/>
      <c r="B140" s="39"/>
      <c r="C140" s="40"/>
      <c r="D140" s="222" t="s">
        <v>176</v>
      </c>
      <c r="E140" s="40"/>
      <c r="F140" s="223" t="s">
        <v>196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176</v>
      </c>
      <c r="AU140" s="17" t="s">
        <v>82</v>
      </c>
    </row>
    <row r="141" s="2" customFormat="1" ht="24.15" customHeight="1">
      <c r="A141" s="38"/>
      <c r="B141" s="39"/>
      <c r="C141" s="224" t="s">
        <v>239</v>
      </c>
      <c r="D141" s="224" t="s">
        <v>179</v>
      </c>
      <c r="E141" s="225" t="s">
        <v>198</v>
      </c>
      <c r="F141" s="226" t="s">
        <v>199</v>
      </c>
      <c r="G141" s="227" t="s">
        <v>153</v>
      </c>
      <c r="H141" s="228">
        <v>1</v>
      </c>
      <c r="I141" s="229"/>
      <c r="J141" s="230">
        <f>ROUND(I141*H141,2)</f>
        <v>0</v>
      </c>
      <c r="K141" s="226" t="s">
        <v>19</v>
      </c>
      <c r="L141" s="231"/>
      <c r="M141" s="232" t="s">
        <v>19</v>
      </c>
      <c r="N141" s="233" t="s">
        <v>43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147</v>
      </c>
      <c r="AT141" s="215" t="s">
        <v>179</v>
      </c>
      <c r="AU141" s="215" t="s">
        <v>82</v>
      </c>
      <c r="AY141" s="17" t="s">
        <v>140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80</v>
      </c>
      <c r="BK141" s="216">
        <f>ROUND(I141*H141,2)</f>
        <v>0</v>
      </c>
      <c r="BL141" s="17" t="s">
        <v>147</v>
      </c>
      <c r="BM141" s="215" t="s">
        <v>240</v>
      </c>
    </row>
    <row r="142" s="2" customFormat="1" ht="24.15" customHeight="1">
      <c r="A142" s="38"/>
      <c r="B142" s="39"/>
      <c r="C142" s="204" t="s">
        <v>241</v>
      </c>
      <c r="D142" s="204" t="s">
        <v>143</v>
      </c>
      <c r="E142" s="205" t="s">
        <v>242</v>
      </c>
      <c r="F142" s="206" t="s">
        <v>243</v>
      </c>
      <c r="G142" s="207" t="s">
        <v>153</v>
      </c>
      <c r="H142" s="208">
        <v>1</v>
      </c>
      <c r="I142" s="209"/>
      <c r="J142" s="210">
        <f>ROUND(I142*H142,2)</f>
        <v>0</v>
      </c>
      <c r="K142" s="206" t="s">
        <v>19</v>
      </c>
      <c r="L142" s="44"/>
      <c r="M142" s="211" t="s">
        <v>19</v>
      </c>
      <c r="N142" s="212" t="s">
        <v>43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147</v>
      </c>
      <c r="AT142" s="215" t="s">
        <v>143</v>
      </c>
      <c r="AU142" s="215" t="s">
        <v>82</v>
      </c>
      <c r="AY142" s="17" t="s">
        <v>140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80</v>
      </c>
      <c r="BK142" s="216">
        <f>ROUND(I142*H142,2)</f>
        <v>0</v>
      </c>
      <c r="BL142" s="17" t="s">
        <v>147</v>
      </c>
      <c r="BM142" s="215" t="s">
        <v>244</v>
      </c>
    </row>
    <row r="143" s="12" customFormat="1" ht="22.8" customHeight="1">
      <c r="A143" s="12"/>
      <c r="B143" s="188"/>
      <c r="C143" s="189"/>
      <c r="D143" s="190" t="s">
        <v>71</v>
      </c>
      <c r="E143" s="202" t="s">
        <v>245</v>
      </c>
      <c r="F143" s="202" t="s">
        <v>246</v>
      </c>
      <c r="G143" s="189"/>
      <c r="H143" s="189"/>
      <c r="I143" s="192"/>
      <c r="J143" s="203">
        <f>BK143</f>
        <v>0</v>
      </c>
      <c r="K143" s="189"/>
      <c r="L143" s="194"/>
      <c r="M143" s="195"/>
      <c r="N143" s="196"/>
      <c r="O143" s="196"/>
      <c r="P143" s="197">
        <f>SUM(P144:P153)</f>
        <v>0</v>
      </c>
      <c r="Q143" s="196"/>
      <c r="R143" s="197">
        <f>SUM(R144:R153)</f>
        <v>0</v>
      </c>
      <c r="S143" s="196"/>
      <c r="T143" s="198">
        <f>SUM(T144:T153)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9" t="s">
        <v>139</v>
      </c>
      <c r="AT143" s="200" t="s">
        <v>71</v>
      </c>
      <c r="AU143" s="200" t="s">
        <v>80</v>
      </c>
      <c r="AY143" s="199" t="s">
        <v>140</v>
      </c>
      <c r="BK143" s="201">
        <f>SUM(BK144:BK153)</f>
        <v>0</v>
      </c>
    </row>
    <row r="144" s="2" customFormat="1" ht="24.15" customHeight="1">
      <c r="A144" s="38"/>
      <c r="B144" s="39"/>
      <c r="C144" s="204" t="s">
        <v>247</v>
      </c>
      <c r="D144" s="204" t="s">
        <v>143</v>
      </c>
      <c r="E144" s="205" t="s">
        <v>172</v>
      </c>
      <c r="F144" s="206" t="s">
        <v>173</v>
      </c>
      <c r="G144" s="207" t="s">
        <v>153</v>
      </c>
      <c r="H144" s="208">
        <v>1</v>
      </c>
      <c r="I144" s="209"/>
      <c r="J144" s="210">
        <f>ROUND(I144*H144,2)</f>
        <v>0</v>
      </c>
      <c r="K144" s="206" t="s">
        <v>174</v>
      </c>
      <c r="L144" s="44"/>
      <c r="M144" s="211" t="s">
        <v>19</v>
      </c>
      <c r="N144" s="212" t="s">
        <v>43</v>
      </c>
      <c r="O144" s="84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147</v>
      </c>
      <c r="AT144" s="215" t="s">
        <v>143</v>
      </c>
      <c r="AU144" s="215" t="s">
        <v>82</v>
      </c>
      <c r="AY144" s="17" t="s">
        <v>140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80</v>
      </c>
      <c r="BK144" s="216">
        <f>ROUND(I144*H144,2)</f>
        <v>0</v>
      </c>
      <c r="BL144" s="17" t="s">
        <v>147</v>
      </c>
      <c r="BM144" s="215" t="s">
        <v>248</v>
      </c>
    </row>
    <row r="145" s="2" customFormat="1">
      <c r="A145" s="38"/>
      <c r="B145" s="39"/>
      <c r="C145" s="40"/>
      <c r="D145" s="222" t="s">
        <v>176</v>
      </c>
      <c r="E145" s="40"/>
      <c r="F145" s="223" t="s">
        <v>177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82</v>
      </c>
    </row>
    <row r="146" s="2" customFormat="1" ht="24.15" customHeight="1">
      <c r="A146" s="38"/>
      <c r="B146" s="39"/>
      <c r="C146" s="224" t="s">
        <v>249</v>
      </c>
      <c r="D146" s="224" t="s">
        <v>179</v>
      </c>
      <c r="E146" s="225" t="s">
        <v>180</v>
      </c>
      <c r="F146" s="226" t="s">
        <v>181</v>
      </c>
      <c r="G146" s="227" t="s">
        <v>153</v>
      </c>
      <c r="H146" s="228">
        <v>1</v>
      </c>
      <c r="I146" s="229"/>
      <c r="J146" s="230">
        <f>ROUND(I146*H146,2)</f>
        <v>0</v>
      </c>
      <c r="K146" s="226" t="s">
        <v>19</v>
      </c>
      <c r="L146" s="231"/>
      <c r="M146" s="232" t="s">
        <v>19</v>
      </c>
      <c r="N146" s="233" t="s">
        <v>43</v>
      </c>
      <c r="O146" s="84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147</v>
      </c>
      <c r="AT146" s="215" t="s">
        <v>179</v>
      </c>
      <c r="AU146" s="215" t="s">
        <v>82</v>
      </c>
      <c r="AY146" s="17" t="s">
        <v>140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80</v>
      </c>
      <c r="BK146" s="216">
        <f>ROUND(I146*H146,2)</f>
        <v>0</v>
      </c>
      <c r="BL146" s="17" t="s">
        <v>147</v>
      </c>
      <c r="BM146" s="215" t="s">
        <v>250</v>
      </c>
    </row>
    <row r="147" s="2" customFormat="1" ht="24.15" customHeight="1">
      <c r="A147" s="38"/>
      <c r="B147" s="39"/>
      <c r="C147" s="204" t="s">
        <v>251</v>
      </c>
      <c r="D147" s="204" t="s">
        <v>143</v>
      </c>
      <c r="E147" s="205" t="s">
        <v>184</v>
      </c>
      <c r="F147" s="206" t="s">
        <v>185</v>
      </c>
      <c r="G147" s="207" t="s">
        <v>153</v>
      </c>
      <c r="H147" s="208">
        <v>1</v>
      </c>
      <c r="I147" s="209"/>
      <c r="J147" s="210">
        <f>ROUND(I147*H147,2)</f>
        <v>0</v>
      </c>
      <c r="K147" s="206" t="s">
        <v>174</v>
      </c>
      <c r="L147" s="44"/>
      <c r="M147" s="211" t="s">
        <v>19</v>
      </c>
      <c r="N147" s="212" t="s">
        <v>43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147</v>
      </c>
      <c r="AT147" s="215" t="s">
        <v>143</v>
      </c>
      <c r="AU147" s="215" t="s">
        <v>82</v>
      </c>
      <c r="AY147" s="17" t="s">
        <v>140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80</v>
      </c>
      <c r="BK147" s="216">
        <f>ROUND(I147*H147,2)</f>
        <v>0</v>
      </c>
      <c r="BL147" s="17" t="s">
        <v>147</v>
      </c>
      <c r="BM147" s="215" t="s">
        <v>252</v>
      </c>
    </row>
    <row r="148" s="2" customFormat="1">
      <c r="A148" s="38"/>
      <c r="B148" s="39"/>
      <c r="C148" s="40"/>
      <c r="D148" s="222" t="s">
        <v>176</v>
      </c>
      <c r="E148" s="40"/>
      <c r="F148" s="223" t="s">
        <v>187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82</v>
      </c>
    </row>
    <row r="149" s="2" customFormat="1" ht="33" customHeight="1">
      <c r="A149" s="38"/>
      <c r="B149" s="39"/>
      <c r="C149" s="224" t="s">
        <v>253</v>
      </c>
      <c r="D149" s="224" t="s">
        <v>179</v>
      </c>
      <c r="E149" s="225" t="s">
        <v>189</v>
      </c>
      <c r="F149" s="226" t="s">
        <v>190</v>
      </c>
      <c r="G149" s="227" t="s">
        <v>153</v>
      </c>
      <c r="H149" s="228">
        <v>1</v>
      </c>
      <c r="I149" s="229"/>
      <c r="J149" s="230">
        <f>ROUND(I149*H149,2)</f>
        <v>0</v>
      </c>
      <c r="K149" s="226" t="s">
        <v>19</v>
      </c>
      <c r="L149" s="231"/>
      <c r="M149" s="232" t="s">
        <v>19</v>
      </c>
      <c r="N149" s="233" t="s">
        <v>43</v>
      </c>
      <c r="O149" s="84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147</v>
      </c>
      <c r="AT149" s="215" t="s">
        <v>179</v>
      </c>
      <c r="AU149" s="215" t="s">
        <v>82</v>
      </c>
      <c r="AY149" s="17" t="s">
        <v>140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80</v>
      </c>
      <c r="BK149" s="216">
        <f>ROUND(I149*H149,2)</f>
        <v>0</v>
      </c>
      <c r="BL149" s="17" t="s">
        <v>147</v>
      </c>
      <c r="BM149" s="215" t="s">
        <v>254</v>
      </c>
    </row>
    <row r="150" s="2" customFormat="1" ht="24.15" customHeight="1">
      <c r="A150" s="38"/>
      <c r="B150" s="39"/>
      <c r="C150" s="204" t="s">
        <v>255</v>
      </c>
      <c r="D150" s="204" t="s">
        <v>143</v>
      </c>
      <c r="E150" s="205" t="s">
        <v>193</v>
      </c>
      <c r="F150" s="206" t="s">
        <v>194</v>
      </c>
      <c r="G150" s="207" t="s">
        <v>153</v>
      </c>
      <c r="H150" s="208">
        <v>1</v>
      </c>
      <c r="I150" s="209"/>
      <c r="J150" s="210">
        <f>ROUND(I150*H150,2)</f>
        <v>0</v>
      </c>
      <c r="K150" s="206" t="s">
        <v>174</v>
      </c>
      <c r="L150" s="44"/>
      <c r="M150" s="211" t="s">
        <v>19</v>
      </c>
      <c r="N150" s="212" t="s">
        <v>43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147</v>
      </c>
      <c r="AT150" s="215" t="s">
        <v>143</v>
      </c>
      <c r="AU150" s="215" t="s">
        <v>82</v>
      </c>
      <c r="AY150" s="17" t="s">
        <v>140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80</v>
      </c>
      <c r="BK150" s="216">
        <f>ROUND(I150*H150,2)</f>
        <v>0</v>
      </c>
      <c r="BL150" s="17" t="s">
        <v>147</v>
      </c>
      <c r="BM150" s="215" t="s">
        <v>256</v>
      </c>
    </row>
    <row r="151" s="2" customFormat="1">
      <c r="A151" s="38"/>
      <c r="B151" s="39"/>
      <c r="C151" s="40"/>
      <c r="D151" s="222" t="s">
        <v>176</v>
      </c>
      <c r="E151" s="40"/>
      <c r="F151" s="223" t="s">
        <v>196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82</v>
      </c>
    </row>
    <row r="152" s="2" customFormat="1" ht="24.15" customHeight="1">
      <c r="A152" s="38"/>
      <c r="B152" s="39"/>
      <c r="C152" s="224" t="s">
        <v>257</v>
      </c>
      <c r="D152" s="224" t="s">
        <v>179</v>
      </c>
      <c r="E152" s="225" t="s">
        <v>198</v>
      </c>
      <c r="F152" s="226" t="s">
        <v>199</v>
      </c>
      <c r="G152" s="227" t="s">
        <v>153</v>
      </c>
      <c r="H152" s="228">
        <v>1</v>
      </c>
      <c r="I152" s="229"/>
      <c r="J152" s="230">
        <f>ROUND(I152*H152,2)</f>
        <v>0</v>
      </c>
      <c r="K152" s="226" t="s">
        <v>19</v>
      </c>
      <c r="L152" s="231"/>
      <c r="M152" s="232" t="s">
        <v>19</v>
      </c>
      <c r="N152" s="233" t="s">
        <v>43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147</v>
      </c>
      <c r="AT152" s="215" t="s">
        <v>179</v>
      </c>
      <c r="AU152" s="215" t="s">
        <v>82</v>
      </c>
      <c r="AY152" s="17" t="s">
        <v>140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80</v>
      </c>
      <c r="BK152" s="216">
        <f>ROUND(I152*H152,2)</f>
        <v>0</v>
      </c>
      <c r="BL152" s="17" t="s">
        <v>147</v>
      </c>
      <c r="BM152" s="215" t="s">
        <v>258</v>
      </c>
    </row>
    <row r="153" s="2" customFormat="1" ht="24.15" customHeight="1">
      <c r="A153" s="38"/>
      <c r="B153" s="39"/>
      <c r="C153" s="204" t="s">
        <v>259</v>
      </c>
      <c r="D153" s="204" t="s">
        <v>143</v>
      </c>
      <c r="E153" s="205" t="s">
        <v>242</v>
      </c>
      <c r="F153" s="206" t="s">
        <v>243</v>
      </c>
      <c r="G153" s="207" t="s">
        <v>153</v>
      </c>
      <c r="H153" s="208">
        <v>1</v>
      </c>
      <c r="I153" s="209"/>
      <c r="J153" s="210">
        <f>ROUND(I153*H153,2)</f>
        <v>0</v>
      </c>
      <c r="K153" s="206" t="s">
        <v>19</v>
      </c>
      <c r="L153" s="44"/>
      <c r="M153" s="211" t="s">
        <v>19</v>
      </c>
      <c r="N153" s="212" t="s">
        <v>43</v>
      </c>
      <c r="O153" s="84"/>
      <c r="P153" s="213">
        <f>O153*H153</f>
        <v>0</v>
      </c>
      <c r="Q153" s="213">
        <v>0</v>
      </c>
      <c r="R153" s="213">
        <f>Q153*H153</f>
        <v>0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147</v>
      </c>
      <c r="AT153" s="215" t="s">
        <v>143</v>
      </c>
      <c r="AU153" s="215" t="s">
        <v>82</v>
      </c>
      <c r="AY153" s="17" t="s">
        <v>140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80</v>
      </c>
      <c r="BK153" s="216">
        <f>ROUND(I153*H153,2)</f>
        <v>0</v>
      </c>
      <c r="BL153" s="17" t="s">
        <v>147</v>
      </c>
      <c r="BM153" s="215" t="s">
        <v>260</v>
      </c>
    </row>
    <row r="154" s="12" customFormat="1" ht="22.8" customHeight="1">
      <c r="A154" s="12"/>
      <c r="B154" s="188"/>
      <c r="C154" s="189"/>
      <c r="D154" s="190" t="s">
        <v>71</v>
      </c>
      <c r="E154" s="202" t="s">
        <v>261</v>
      </c>
      <c r="F154" s="202" t="s">
        <v>262</v>
      </c>
      <c r="G154" s="189"/>
      <c r="H154" s="189"/>
      <c r="I154" s="192"/>
      <c r="J154" s="203">
        <f>BK154</f>
        <v>0</v>
      </c>
      <c r="K154" s="189"/>
      <c r="L154" s="194"/>
      <c r="M154" s="195"/>
      <c r="N154" s="196"/>
      <c r="O154" s="196"/>
      <c r="P154" s="197">
        <f>SUM(P155:P160)</f>
        <v>0</v>
      </c>
      <c r="Q154" s="196"/>
      <c r="R154" s="197">
        <f>SUM(R155:R160)</f>
        <v>0</v>
      </c>
      <c r="S154" s="196"/>
      <c r="T154" s="198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99" t="s">
        <v>139</v>
      </c>
      <c r="AT154" s="200" t="s">
        <v>71</v>
      </c>
      <c r="AU154" s="200" t="s">
        <v>80</v>
      </c>
      <c r="AY154" s="199" t="s">
        <v>140</v>
      </c>
      <c r="BK154" s="201">
        <f>SUM(BK155:BK160)</f>
        <v>0</v>
      </c>
    </row>
    <row r="155" s="2" customFormat="1" ht="21.75" customHeight="1">
      <c r="A155" s="38"/>
      <c r="B155" s="39"/>
      <c r="C155" s="204" t="s">
        <v>263</v>
      </c>
      <c r="D155" s="204" t="s">
        <v>143</v>
      </c>
      <c r="E155" s="205" t="s">
        <v>264</v>
      </c>
      <c r="F155" s="206" t="s">
        <v>265</v>
      </c>
      <c r="G155" s="207" t="s">
        <v>146</v>
      </c>
      <c r="H155" s="208">
        <v>2</v>
      </c>
      <c r="I155" s="209"/>
      <c r="J155" s="210">
        <f>ROUND(I155*H155,2)</f>
        <v>0</v>
      </c>
      <c r="K155" s="206" t="s">
        <v>19</v>
      </c>
      <c r="L155" s="44"/>
      <c r="M155" s="211" t="s">
        <v>19</v>
      </c>
      <c r="N155" s="212" t="s">
        <v>43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147</v>
      </c>
      <c r="AT155" s="215" t="s">
        <v>143</v>
      </c>
      <c r="AU155" s="215" t="s">
        <v>82</v>
      </c>
      <c r="AY155" s="17" t="s">
        <v>140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80</v>
      </c>
      <c r="BK155" s="216">
        <f>ROUND(I155*H155,2)</f>
        <v>0</v>
      </c>
      <c r="BL155" s="17" t="s">
        <v>147</v>
      </c>
      <c r="BM155" s="215" t="s">
        <v>266</v>
      </c>
    </row>
    <row r="156" s="2" customFormat="1">
      <c r="A156" s="38"/>
      <c r="B156" s="39"/>
      <c r="C156" s="40"/>
      <c r="D156" s="217" t="s">
        <v>149</v>
      </c>
      <c r="E156" s="40"/>
      <c r="F156" s="218" t="s">
        <v>267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149</v>
      </c>
      <c r="AU156" s="17" t="s">
        <v>82</v>
      </c>
    </row>
    <row r="157" s="2" customFormat="1" ht="24.15" customHeight="1">
      <c r="A157" s="38"/>
      <c r="B157" s="39"/>
      <c r="C157" s="204" t="s">
        <v>268</v>
      </c>
      <c r="D157" s="204" t="s">
        <v>143</v>
      </c>
      <c r="E157" s="205" t="s">
        <v>269</v>
      </c>
      <c r="F157" s="206" t="s">
        <v>270</v>
      </c>
      <c r="G157" s="207" t="s">
        <v>146</v>
      </c>
      <c r="H157" s="208">
        <v>1</v>
      </c>
      <c r="I157" s="209"/>
      <c r="J157" s="210">
        <f>ROUND(I157*H157,2)</f>
        <v>0</v>
      </c>
      <c r="K157" s="206" t="s">
        <v>19</v>
      </c>
      <c r="L157" s="44"/>
      <c r="M157" s="211" t="s">
        <v>19</v>
      </c>
      <c r="N157" s="212" t="s">
        <v>43</v>
      </c>
      <c r="O157" s="84"/>
      <c r="P157" s="213">
        <f>O157*H157</f>
        <v>0</v>
      </c>
      <c r="Q157" s="213">
        <v>0</v>
      </c>
      <c r="R157" s="213">
        <f>Q157*H157</f>
        <v>0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147</v>
      </c>
      <c r="AT157" s="215" t="s">
        <v>143</v>
      </c>
      <c r="AU157" s="215" t="s">
        <v>82</v>
      </c>
      <c r="AY157" s="17" t="s">
        <v>140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80</v>
      </c>
      <c r="BK157" s="216">
        <f>ROUND(I157*H157,2)</f>
        <v>0</v>
      </c>
      <c r="BL157" s="17" t="s">
        <v>147</v>
      </c>
      <c r="BM157" s="215" t="s">
        <v>271</v>
      </c>
    </row>
    <row r="158" s="2" customFormat="1">
      <c r="A158" s="38"/>
      <c r="B158" s="39"/>
      <c r="C158" s="40"/>
      <c r="D158" s="217" t="s">
        <v>149</v>
      </c>
      <c r="E158" s="40"/>
      <c r="F158" s="218" t="s">
        <v>272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149</v>
      </c>
      <c r="AU158" s="17" t="s">
        <v>82</v>
      </c>
    </row>
    <row r="159" s="2" customFormat="1" ht="16.5" customHeight="1">
      <c r="A159" s="38"/>
      <c r="B159" s="39"/>
      <c r="C159" s="204" t="s">
        <v>273</v>
      </c>
      <c r="D159" s="204" t="s">
        <v>143</v>
      </c>
      <c r="E159" s="205" t="s">
        <v>274</v>
      </c>
      <c r="F159" s="206" t="s">
        <v>275</v>
      </c>
      <c r="G159" s="207" t="s">
        <v>146</v>
      </c>
      <c r="H159" s="208">
        <v>1</v>
      </c>
      <c r="I159" s="209"/>
      <c r="J159" s="210">
        <f>ROUND(I159*H159,2)</f>
        <v>0</v>
      </c>
      <c r="K159" s="206" t="s">
        <v>19</v>
      </c>
      <c r="L159" s="44"/>
      <c r="M159" s="211" t="s">
        <v>19</v>
      </c>
      <c r="N159" s="212" t="s">
        <v>43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147</v>
      </c>
      <c r="AT159" s="215" t="s">
        <v>143</v>
      </c>
      <c r="AU159" s="215" t="s">
        <v>82</v>
      </c>
      <c r="AY159" s="17" t="s">
        <v>140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80</v>
      </c>
      <c r="BK159" s="216">
        <f>ROUND(I159*H159,2)</f>
        <v>0</v>
      </c>
      <c r="BL159" s="17" t="s">
        <v>147</v>
      </c>
      <c r="BM159" s="215" t="s">
        <v>276</v>
      </c>
    </row>
    <row r="160" s="2" customFormat="1">
      <c r="A160" s="38"/>
      <c r="B160" s="39"/>
      <c r="C160" s="40"/>
      <c r="D160" s="217" t="s">
        <v>149</v>
      </c>
      <c r="E160" s="40"/>
      <c r="F160" s="218" t="s">
        <v>277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149</v>
      </c>
      <c r="AU160" s="17" t="s">
        <v>82</v>
      </c>
    </row>
    <row r="161" s="12" customFormat="1" ht="22.8" customHeight="1">
      <c r="A161" s="12"/>
      <c r="B161" s="188"/>
      <c r="C161" s="189"/>
      <c r="D161" s="190" t="s">
        <v>71</v>
      </c>
      <c r="E161" s="202" t="s">
        <v>278</v>
      </c>
      <c r="F161" s="202" t="s">
        <v>279</v>
      </c>
      <c r="G161" s="189"/>
      <c r="H161" s="189"/>
      <c r="I161" s="192"/>
      <c r="J161" s="203">
        <f>BK161</f>
        <v>0</v>
      </c>
      <c r="K161" s="189"/>
      <c r="L161" s="194"/>
      <c r="M161" s="195"/>
      <c r="N161" s="196"/>
      <c r="O161" s="196"/>
      <c r="P161" s="197">
        <f>P162</f>
        <v>0</v>
      </c>
      <c r="Q161" s="196"/>
      <c r="R161" s="197">
        <f>R162</f>
        <v>0</v>
      </c>
      <c r="S161" s="196"/>
      <c r="T161" s="198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9" t="s">
        <v>139</v>
      </c>
      <c r="AT161" s="200" t="s">
        <v>71</v>
      </c>
      <c r="AU161" s="200" t="s">
        <v>80</v>
      </c>
      <c r="AY161" s="199" t="s">
        <v>140</v>
      </c>
      <c r="BK161" s="201">
        <f>BK162</f>
        <v>0</v>
      </c>
    </row>
    <row r="162" s="2" customFormat="1" ht="24.15" customHeight="1">
      <c r="A162" s="38"/>
      <c r="B162" s="39"/>
      <c r="C162" s="204" t="s">
        <v>280</v>
      </c>
      <c r="D162" s="204" t="s">
        <v>143</v>
      </c>
      <c r="E162" s="205" t="s">
        <v>242</v>
      </c>
      <c r="F162" s="206" t="s">
        <v>243</v>
      </c>
      <c r="G162" s="207" t="s">
        <v>153</v>
      </c>
      <c r="H162" s="208">
        <v>1</v>
      </c>
      <c r="I162" s="209"/>
      <c r="J162" s="210">
        <f>ROUND(I162*H162,2)</f>
        <v>0</v>
      </c>
      <c r="K162" s="206" t="s">
        <v>19</v>
      </c>
      <c r="L162" s="44"/>
      <c r="M162" s="211" t="s">
        <v>19</v>
      </c>
      <c r="N162" s="212" t="s">
        <v>43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147</v>
      </c>
      <c r="AT162" s="215" t="s">
        <v>143</v>
      </c>
      <c r="AU162" s="215" t="s">
        <v>82</v>
      </c>
      <c r="AY162" s="17" t="s">
        <v>140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80</v>
      </c>
      <c r="BK162" s="216">
        <f>ROUND(I162*H162,2)</f>
        <v>0</v>
      </c>
      <c r="BL162" s="17" t="s">
        <v>147</v>
      </c>
      <c r="BM162" s="215" t="s">
        <v>281</v>
      </c>
    </row>
    <row r="163" s="12" customFormat="1" ht="22.8" customHeight="1">
      <c r="A163" s="12"/>
      <c r="B163" s="188"/>
      <c r="C163" s="189"/>
      <c r="D163" s="190" t="s">
        <v>71</v>
      </c>
      <c r="E163" s="202" t="s">
        <v>282</v>
      </c>
      <c r="F163" s="202" t="s">
        <v>262</v>
      </c>
      <c r="G163" s="189"/>
      <c r="H163" s="189"/>
      <c r="I163" s="192"/>
      <c r="J163" s="203">
        <f>BK163</f>
        <v>0</v>
      </c>
      <c r="K163" s="189"/>
      <c r="L163" s="194"/>
      <c r="M163" s="195"/>
      <c r="N163" s="196"/>
      <c r="O163" s="196"/>
      <c r="P163" s="197">
        <f>SUM(P164:P169)</f>
        <v>0</v>
      </c>
      <c r="Q163" s="196"/>
      <c r="R163" s="197">
        <f>SUM(R164:R169)</f>
        <v>0</v>
      </c>
      <c r="S163" s="196"/>
      <c r="T163" s="198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9" t="s">
        <v>139</v>
      </c>
      <c r="AT163" s="200" t="s">
        <v>71</v>
      </c>
      <c r="AU163" s="200" t="s">
        <v>80</v>
      </c>
      <c r="AY163" s="199" t="s">
        <v>140</v>
      </c>
      <c r="BK163" s="201">
        <f>SUM(BK164:BK169)</f>
        <v>0</v>
      </c>
    </row>
    <row r="164" s="2" customFormat="1" ht="21.75" customHeight="1">
      <c r="A164" s="38"/>
      <c r="B164" s="39"/>
      <c r="C164" s="204" t="s">
        <v>283</v>
      </c>
      <c r="D164" s="204" t="s">
        <v>143</v>
      </c>
      <c r="E164" s="205" t="s">
        <v>264</v>
      </c>
      <c r="F164" s="206" t="s">
        <v>265</v>
      </c>
      <c r="G164" s="207" t="s">
        <v>146</v>
      </c>
      <c r="H164" s="208">
        <v>2</v>
      </c>
      <c r="I164" s="209"/>
      <c r="J164" s="210">
        <f>ROUND(I164*H164,2)</f>
        <v>0</v>
      </c>
      <c r="K164" s="206" t="s">
        <v>19</v>
      </c>
      <c r="L164" s="44"/>
      <c r="M164" s="211" t="s">
        <v>19</v>
      </c>
      <c r="N164" s="212" t="s">
        <v>43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147</v>
      </c>
      <c r="AT164" s="215" t="s">
        <v>143</v>
      </c>
      <c r="AU164" s="215" t="s">
        <v>82</v>
      </c>
      <c r="AY164" s="17" t="s">
        <v>140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80</v>
      </c>
      <c r="BK164" s="216">
        <f>ROUND(I164*H164,2)</f>
        <v>0</v>
      </c>
      <c r="BL164" s="17" t="s">
        <v>147</v>
      </c>
      <c r="BM164" s="215" t="s">
        <v>284</v>
      </c>
    </row>
    <row r="165" s="2" customFormat="1">
      <c r="A165" s="38"/>
      <c r="B165" s="39"/>
      <c r="C165" s="40"/>
      <c r="D165" s="217" t="s">
        <v>149</v>
      </c>
      <c r="E165" s="40"/>
      <c r="F165" s="218" t="s">
        <v>285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149</v>
      </c>
      <c r="AU165" s="17" t="s">
        <v>82</v>
      </c>
    </row>
    <row r="166" s="2" customFormat="1" ht="24.15" customHeight="1">
      <c r="A166" s="38"/>
      <c r="B166" s="39"/>
      <c r="C166" s="204" t="s">
        <v>286</v>
      </c>
      <c r="D166" s="204" t="s">
        <v>143</v>
      </c>
      <c r="E166" s="205" t="s">
        <v>269</v>
      </c>
      <c r="F166" s="206" t="s">
        <v>270</v>
      </c>
      <c r="G166" s="207" t="s">
        <v>146</v>
      </c>
      <c r="H166" s="208">
        <v>1</v>
      </c>
      <c r="I166" s="209"/>
      <c r="J166" s="210">
        <f>ROUND(I166*H166,2)</f>
        <v>0</v>
      </c>
      <c r="K166" s="206" t="s">
        <v>19</v>
      </c>
      <c r="L166" s="44"/>
      <c r="M166" s="211" t="s">
        <v>19</v>
      </c>
      <c r="N166" s="212" t="s">
        <v>43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147</v>
      </c>
      <c r="AT166" s="215" t="s">
        <v>143</v>
      </c>
      <c r="AU166" s="215" t="s">
        <v>82</v>
      </c>
      <c r="AY166" s="17" t="s">
        <v>140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80</v>
      </c>
      <c r="BK166" s="216">
        <f>ROUND(I166*H166,2)</f>
        <v>0</v>
      </c>
      <c r="BL166" s="17" t="s">
        <v>147</v>
      </c>
      <c r="BM166" s="215" t="s">
        <v>287</v>
      </c>
    </row>
    <row r="167" s="2" customFormat="1">
      <c r="A167" s="38"/>
      <c r="B167" s="39"/>
      <c r="C167" s="40"/>
      <c r="D167" s="217" t="s">
        <v>149</v>
      </c>
      <c r="E167" s="40"/>
      <c r="F167" s="218" t="s">
        <v>288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149</v>
      </c>
      <c r="AU167" s="17" t="s">
        <v>82</v>
      </c>
    </row>
    <row r="168" s="2" customFormat="1" ht="16.5" customHeight="1">
      <c r="A168" s="38"/>
      <c r="B168" s="39"/>
      <c r="C168" s="204" t="s">
        <v>289</v>
      </c>
      <c r="D168" s="204" t="s">
        <v>143</v>
      </c>
      <c r="E168" s="205" t="s">
        <v>274</v>
      </c>
      <c r="F168" s="206" t="s">
        <v>275</v>
      </c>
      <c r="G168" s="207" t="s">
        <v>146</v>
      </c>
      <c r="H168" s="208">
        <v>1</v>
      </c>
      <c r="I168" s="209"/>
      <c r="J168" s="210">
        <f>ROUND(I168*H168,2)</f>
        <v>0</v>
      </c>
      <c r="K168" s="206" t="s">
        <v>19</v>
      </c>
      <c r="L168" s="44"/>
      <c r="M168" s="211" t="s">
        <v>19</v>
      </c>
      <c r="N168" s="212" t="s">
        <v>43</v>
      </c>
      <c r="O168" s="84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5" t="s">
        <v>147</v>
      </c>
      <c r="AT168" s="215" t="s">
        <v>143</v>
      </c>
      <c r="AU168" s="215" t="s">
        <v>82</v>
      </c>
      <c r="AY168" s="17" t="s">
        <v>140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80</v>
      </c>
      <c r="BK168" s="216">
        <f>ROUND(I168*H168,2)</f>
        <v>0</v>
      </c>
      <c r="BL168" s="17" t="s">
        <v>147</v>
      </c>
      <c r="BM168" s="215" t="s">
        <v>290</v>
      </c>
    </row>
    <row r="169" s="2" customFormat="1">
      <c r="A169" s="38"/>
      <c r="B169" s="39"/>
      <c r="C169" s="40"/>
      <c r="D169" s="217" t="s">
        <v>149</v>
      </c>
      <c r="E169" s="40"/>
      <c r="F169" s="218" t="s">
        <v>291</v>
      </c>
      <c r="G169" s="40"/>
      <c r="H169" s="40"/>
      <c r="I169" s="219"/>
      <c r="J169" s="40"/>
      <c r="K169" s="40"/>
      <c r="L169" s="44"/>
      <c r="M169" s="220"/>
      <c r="N169" s="221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149</v>
      </c>
      <c r="AU169" s="17" t="s">
        <v>82</v>
      </c>
    </row>
    <row r="170" s="12" customFormat="1" ht="22.8" customHeight="1">
      <c r="A170" s="12"/>
      <c r="B170" s="188"/>
      <c r="C170" s="189"/>
      <c r="D170" s="190" t="s">
        <v>71</v>
      </c>
      <c r="E170" s="202" t="s">
        <v>292</v>
      </c>
      <c r="F170" s="202" t="s">
        <v>279</v>
      </c>
      <c r="G170" s="189"/>
      <c r="H170" s="189"/>
      <c r="I170" s="192"/>
      <c r="J170" s="203">
        <f>BK170</f>
        <v>0</v>
      </c>
      <c r="K170" s="189"/>
      <c r="L170" s="194"/>
      <c r="M170" s="195"/>
      <c r="N170" s="196"/>
      <c r="O170" s="196"/>
      <c r="P170" s="197">
        <f>P171</f>
        <v>0</v>
      </c>
      <c r="Q170" s="196"/>
      <c r="R170" s="197">
        <f>R171</f>
        <v>0</v>
      </c>
      <c r="S170" s="196"/>
      <c r="T170" s="198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9" t="s">
        <v>139</v>
      </c>
      <c r="AT170" s="200" t="s">
        <v>71</v>
      </c>
      <c r="AU170" s="200" t="s">
        <v>80</v>
      </c>
      <c r="AY170" s="199" t="s">
        <v>140</v>
      </c>
      <c r="BK170" s="201">
        <f>BK171</f>
        <v>0</v>
      </c>
    </row>
    <row r="171" s="2" customFormat="1" ht="24.15" customHeight="1">
      <c r="A171" s="38"/>
      <c r="B171" s="39"/>
      <c r="C171" s="204" t="s">
        <v>293</v>
      </c>
      <c r="D171" s="204" t="s">
        <v>143</v>
      </c>
      <c r="E171" s="205" t="s">
        <v>242</v>
      </c>
      <c r="F171" s="206" t="s">
        <v>243</v>
      </c>
      <c r="G171" s="207" t="s">
        <v>153</v>
      </c>
      <c r="H171" s="208">
        <v>1</v>
      </c>
      <c r="I171" s="209"/>
      <c r="J171" s="210">
        <f>ROUND(I171*H171,2)</f>
        <v>0</v>
      </c>
      <c r="K171" s="206" t="s">
        <v>19</v>
      </c>
      <c r="L171" s="44"/>
      <c r="M171" s="211" t="s">
        <v>19</v>
      </c>
      <c r="N171" s="212" t="s">
        <v>43</v>
      </c>
      <c r="O171" s="84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147</v>
      </c>
      <c r="AT171" s="215" t="s">
        <v>143</v>
      </c>
      <c r="AU171" s="215" t="s">
        <v>82</v>
      </c>
      <c r="AY171" s="17" t="s">
        <v>140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80</v>
      </c>
      <c r="BK171" s="216">
        <f>ROUND(I171*H171,2)</f>
        <v>0</v>
      </c>
      <c r="BL171" s="17" t="s">
        <v>147</v>
      </c>
      <c r="BM171" s="215" t="s">
        <v>294</v>
      </c>
    </row>
    <row r="172" s="12" customFormat="1" ht="22.8" customHeight="1">
      <c r="A172" s="12"/>
      <c r="B172" s="188"/>
      <c r="C172" s="189"/>
      <c r="D172" s="190" t="s">
        <v>71</v>
      </c>
      <c r="E172" s="202" t="s">
        <v>295</v>
      </c>
      <c r="F172" s="202" t="s">
        <v>296</v>
      </c>
      <c r="G172" s="189"/>
      <c r="H172" s="189"/>
      <c r="I172" s="192"/>
      <c r="J172" s="203">
        <f>BK172</f>
        <v>0</v>
      </c>
      <c r="K172" s="189"/>
      <c r="L172" s="194"/>
      <c r="M172" s="195"/>
      <c r="N172" s="196"/>
      <c r="O172" s="196"/>
      <c r="P172" s="197">
        <v>0</v>
      </c>
      <c r="Q172" s="196"/>
      <c r="R172" s="197">
        <v>0</v>
      </c>
      <c r="S172" s="196"/>
      <c r="T172" s="198"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99" t="s">
        <v>139</v>
      </c>
      <c r="AT172" s="200" t="s">
        <v>71</v>
      </c>
      <c r="AU172" s="200" t="s">
        <v>80</v>
      </c>
      <c r="AY172" s="199" t="s">
        <v>140</v>
      </c>
      <c r="BK172" s="201">
        <v>0</v>
      </c>
    </row>
    <row r="173" s="12" customFormat="1" ht="22.8" customHeight="1">
      <c r="A173" s="12"/>
      <c r="B173" s="188"/>
      <c r="C173" s="189"/>
      <c r="D173" s="190" t="s">
        <v>71</v>
      </c>
      <c r="E173" s="202" t="s">
        <v>297</v>
      </c>
      <c r="F173" s="202" t="s">
        <v>298</v>
      </c>
      <c r="G173" s="189"/>
      <c r="H173" s="189"/>
      <c r="I173" s="192"/>
      <c r="J173" s="203">
        <f>BK173</f>
        <v>0</v>
      </c>
      <c r="K173" s="189"/>
      <c r="L173" s="194"/>
      <c r="M173" s="195"/>
      <c r="N173" s="196"/>
      <c r="O173" s="196"/>
      <c r="P173" s="197">
        <f>SUM(P174:P200)</f>
        <v>0</v>
      </c>
      <c r="Q173" s="196"/>
      <c r="R173" s="197">
        <f>SUM(R174:R200)</f>
        <v>0</v>
      </c>
      <c r="S173" s="196"/>
      <c r="T173" s="198">
        <f>SUM(T174:T200)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9" t="s">
        <v>139</v>
      </c>
      <c r="AT173" s="200" t="s">
        <v>71</v>
      </c>
      <c r="AU173" s="200" t="s">
        <v>80</v>
      </c>
      <c r="AY173" s="199" t="s">
        <v>140</v>
      </c>
      <c r="BK173" s="201">
        <f>SUM(BK174:BK200)</f>
        <v>0</v>
      </c>
    </row>
    <row r="174" s="2" customFormat="1" ht="16.5" customHeight="1">
      <c r="A174" s="38"/>
      <c r="B174" s="39"/>
      <c r="C174" s="204" t="s">
        <v>299</v>
      </c>
      <c r="D174" s="204" t="s">
        <v>143</v>
      </c>
      <c r="E174" s="205" t="s">
        <v>300</v>
      </c>
      <c r="F174" s="206" t="s">
        <v>301</v>
      </c>
      <c r="G174" s="207" t="s">
        <v>146</v>
      </c>
      <c r="H174" s="208">
        <v>1</v>
      </c>
      <c r="I174" s="209"/>
      <c r="J174" s="210">
        <f>ROUND(I174*H174,2)</f>
        <v>0</v>
      </c>
      <c r="K174" s="206" t="s">
        <v>19</v>
      </c>
      <c r="L174" s="44"/>
      <c r="M174" s="211" t="s">
        <v>19</v>
      </c>
      <c r="N174" s="212" t="s">
        <v>43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147</v>
      </c>
      <c r="AT174" s="215" t="s">
        <v>143</v>
      </c>
      <c r="AU174" s="215" t="s">
        <v>82</v>
      </c>
      <c r="AY174" s="17" t="s">
        <v>140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80</v>
      </c>
      <c r="BK174" s="216">
        <f>ROUND(I174*H174,2)</f>
        <v>0</v>
      </c>
      <c r="BL174" s="17" t="s">
        <v>147</v>
      </c>
      <c r="BM174" s="215" t="s">
        <v>302</v>
      </c>
    </row>
    <row r="175" s="2" customFormat="1">
      <c r="A175" s="38"/>
      <c r="B175" s="39"/>
      <c r="C175" s="40"/>
      <c r="D175" s="217" t="s">
        <v>149</v>
      </c>
      <c r="E175" s="40"/>
      <c r="F175" s="218" t="s">
        <v>303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149</v>
      </c>
      <c r="AU175" s="17" t="s">
        <v>82</v>
      </c>
    </row>
    <row r="176" s="2" customFormat="1" ht="16.5" customHeight="1">
      <c r="A176" s="38"/>
      <c r="B176" s="39"/>
      <c r="C176" s="204" t="s">
        <v>304</v>
      </c>
      <c r="D176" s="204" t="s">
        <v>143</v>
      </c>
      <c r="E176" s="205" t="s">
        <v>305</v>
      </c>
      <c r="F176" s="206" t="s">
        <v>306</v>
      </c>
      <c r="G176" s="207" t="s">
        <v>146</v>
      </c>
      <c r="H176" s="208">
        <v>1</v>
      </c>
      <c r="I176" s="209"/>
      <c r="J176" s="210">
        <f>ROUND(I176*H176,2)</f>
        <v>0</v>
      </c>
      <c r="K176" s="206" t="s">
        <v>19</v>
      </c>
      <c r="L176" s="44"/>
      <c r="M176" s="211" t="s">
        <v>19</v>
      </c>
      <c r="N176" s="212" t="s">
        <v>43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147</v>
      </c>
      <c r="AT176" s="215" t="s">
        <v>143</v>
      </c>
      <c r="AU176" s="215" t="s">
        <v>82</v>
      </c>
      <c r="AY176" s="17" t="s">
        <v>140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80</v>
      </c>
      <c r="BK176" s="216">
        <f>ROUND(I176*H176,2)</f>
        <v>0</v>
      </c>
      <c r="BL176" s="17" t="s">
        <v>147</v>
      </c>
      <c r="BM176" s="215" t="s">
        <v>307</v>
      </c>
    </row>
    <row r="177" s="2" customFormat="1">
      <c r="A177" s="38"/>
      <c r="B177" s="39"/>
      <c r="C177" s="40"/>
      <c r="D177" s="217" t="s">
        <v>149</v>
      </c>
      <c r="E177" s="40"/>
      <c r="F177" s="218" t="s">
        <v>308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149</v>
      </c>
      <c r="AU177" s="17" t="s">
        <v>82</v>
      </c>
    </row>
    <row r="178" s="2" customFormat="1" ht="16.5" customHeight="1">
      <c r="A178" s="38"/>
      <c r="B178" s="39"/>
      <c r="C178" s="204" t="s">
        <v>309</v>
      </c>
      <c r="D178" s="204" t="s">
        <v>143</v>
      </c>
      <c r="E178" s="205" t="s">
        <v>310</v>
      </c>
      <c r="F178" s="206" t="s">
        <v>311</v>
      </c>
      <c r="G178" s="207" t="s">
        <v>146</v>
      </c>
      <c r="H178" s="208">
        <v>1</v>
      </c>
      <c r="I178" s="209"/>
      <c r="J178" s="210">
        <f>ROUND(I178*H178,2)</f>
        <v>0</v>
      </c>
      <c r="K178" s="206" t="s">
        <v>19</v>
      </c>
      <c r="L178" s="44"/>
      <c r="M178" s="211" t="s">
        <v>19</v>
      </c>
      <c r="N178" s="212" t="s">
        <v>43</v>
      </c>
      <c r="O178" s="84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147</v>
      </c>
      <c r="AT178" s="215" t="s">
        <v>143</v>
      </c>
      <c r="AU178" s="215" t="s">
        <v>82</v>
      </c>
      <c r="AY178" s="17" t="s">
        <v>140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80</v>
      </c>
      <c r="BK178" s="216">
        <f>ROUND(I178*H178,2)</f>
        <v>0</v>
      </c>
      <c r="BL178" s="17" t="s">
        <v>147</v>
      </c>
      <c r="BM178" s="215" t="s">
        <v>312</v>
      </c>
    </row>
    <row r="179" s="2" customFormat="1">
      <c r="A179" s="38"/>
      <c r="B179" s="39"/>
      <c r="C179" s="40"/>
      <c r="D179" s="217" t="s">
        <v>149</v>
      </c>
      <c r="E179" s="40"/>
      <c r="F179" s="218" t="s">
        <v>313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149</v>
      </c>
      <c r="AU179" s="17" t="s">
        <v>82</v>
      </c>
    </row>
    <row r="180" s="2" customFormat="1" ht="16.5" customHeight="1">
      <c r="A180" s="38"/>
      <c r="B180" s="39"/>
      <c r="C180" s="204" t="s">
        <v>314</v>
      </c>
      <c r="D180" s="204" t="s">
        <v>143</v>
      </c>
      <c r="E180" s="205" t="s">
        <v>315</v>
      </c>
      <c r="F180" s="206" t="s">
        <v>316</v>
      </c>
      <c r="G180" s="207" t="s">
        <v>153</v>
      </c>
      <c r="H180" s="208">
        <v>2</v>
      </c>
      <c r="I180" s="209"/>
      <c r="J180" s="210">
        <f>ROUND(I180*H180,2)</f>
        <v>0</v>
      </c>
      <c r="K180" s="206" t="s">
        <v>19</v>
      </c>
      <c r="L180" s="44"/>
      <c r="M180" s="211" t="s">
        <v>19</v>
      </c>
      <c r="N180" s="212" t="s">
        <v>43</v>
      </c>
      <c r="O180" s="84"/>
      <c r="P180" s="213">
        <f>O180*H180</f>
        <v>0</v>
      </c>
      <c r="Q180" s="213">
        <v>0</v>
      </c>
      <c r="R180" s="213">
        <f>Q180*H180</f>
        <v>0</v>
      </c>
      <c r="S180" s="213">
        <v>0</v>
      </c>
      <c r="T180" s="21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147</v>
      </c>
      <c r="AT180" s="215" t="s">
        <v>143</v>
      </c>
      <c r="AU180" s="215" t="s">
        <v>82</v>
      </c>
      <c r="AY180" s="17" t="s">
        <v>140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80</v>
      </c>
      <c r="BK180" s="216">
        <f>ROUND(I180*H180,2)</f>
        <v>0</v>
      </c>
      <c r="BL180" s="17" t="s">
        <v>147</v>
      </c>
      <c r="BM180" s="215" t="s">
        <v>317</v>
      </c>
    </row>
    <row r="181" s="2" customFormat="1">
      <c r="A181" s="38"/>
      <c r="B181" s="39"/>
      <c r="C181" s="40"/>
      <c r="D181" s="217" t="s">
        <v>149</v>
      </c>
      <c r="E181" s="40"/>
      <c r="F181" s="218" t="s">
        <v>313</v>
      </c>
      <c r="G181" s="40"/>
      <c r="H181" s="40"/>
      <c r="I181" s="219"/>
      <c r="J181" s="40"/>
      <c r="K181" s="40"/>
      <c r="L181" s="44"/>
      <c r="M181" s="220"/>
      <c r="N181" s="221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149</v>
      </c>
      <c r="AU181" s="17" t="s">
        <v>82</v>
      </c>
    </row>
    <row r="182" s="2" customFormat="1" ht="16.5" customHeight="1">
      <c r="A182" s="38"/>
      <c r="B182" s="39"/>
      <c r="C182" s="204" t="s">
        <v>318</v>
      </c>
      <c r="D182" s="204" t="s">
        <v>143</v>
      </c>
      <c r="E182" s="205" t="s">
        <v>319</v>
      </c>
      <c r="F182" s="206" t="s">
        <v>320</v>
      </c>
      <c r="G182" s="207" t="s">
        <v>153</v>
      </c>
      <c r="H182" s="208">
        <v>2</v>
      </c>
      <c r="I182" s="209"/>
      <c r="J182" s="210">
        <f>ROUND(I182*H182,2)</f>
        <v>0</v>
      </c>
      <c r="K182" s="206" t="s">
        <v>19</v>
      </c>
      <c r="L182" s="44"/>
      <c r="M182" s="211" t="s">
        <v>19</v>
      </c>
      <c r="N182" s="212" t="s">
        <v>43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147</v>
      </c>
      <c r="AT182" s="215" t="s">
        <v>143</v>
      </c>
      <c r="AU182" s="215" t="s">
        <v>82</v>
      </c>
      <c r="AY182" s="17" t="s">
        <v>140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80</v>
      </c>
      <c r="BK182" s="216">
        <f>ROUND(I182*H182,2)</f>
        <v>0</v>
      </c>
      <c r="BL182" s="17" t="s">
        <v>147</v>
      </c>
      <c r="BM182" s="215" t="s">
        <v>321</v>
      </c>
    </row>
    <row r="183" s="2" customFormat="1">
      <c r="A183" s="38"/>
      <c r="B183" s="39"/>
      <c r="C183" s="40"/>
      <c r="D183" s="217" t="s">
        <v>149</v>
      </c>
      <c r="E183" s="40"/>
      <c r="F183" s="218" t="s">
        <v>313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149</v>
      </c>
      <c r="AU183" s="17" t="s">
        <v>82</v>
      </c>
    </row>
    <row r="184" s="2" customFormat="1" ht="16.5" customHeight="1">
      <c r="A184" s="38"/>
      <c r="B184" s="39"/>
      <c r="C184" s="204" t="s">
        <v>322</v>
      </c>
      <c r="D184" s="204" t="s">
        <v>143</v>
      </c>
      <c r="E184" s="205" t="s">
        <v>323</v>
      </c>
      <c r="F184" s="206" t="s">
        <v>324</v>
      </c>
      <c r="G184" s="207" t="s">
        <v>153</v>
      </c>
      <c r="H184" s="208">
        <v>4</v>
      </c>
      <c r="I184" s="209"/>
      <c r="J184" s="210">
        <f>ROUND(I184*H184,2)</f>
        <v>0</v>
      </c>
      <c r="K184" s="206" t="s">
        <v>19</v>
      </c>
      <c r="L184" s="44"/>
      <c r="M184" s="211" t="s">
        <v>19</v>
      </c>
      <c r="N184" s="212" t="s">
        <v>43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147</v>
      </c>
      <c r="AT184" s="215" t="s">
        <v>143</v>
      </c>
      <c r="AU184" s="215" t="s">
        <v>82</v>
      </c>
      <c r="AY184" s="17" t="s">
        <v>140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80</v>
      </c>
      <c r="BK184" s="216">
        <f>ROUND(I184*H184,2)</f>
        <v>0</v>
      </c>
      <c r="BL184" s="17" t="s">
        <v>147</v>
      </c>
      <c r="BM184" s="215" t="s">
        <v>325</v>
      </c>
    </row>
    <row r="185" s="2" customFormat="1">
      <c r="A185" s="38"/>
      <c r="B185" s="39"/>
      <c r="C185" s="40"/>
      <c r="D185" s="217" t="s">
        <v>149</v>
      </c>
      <c r="E185" s="40"/>
      <c r="F185" s="218" t="s">
        <v>326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149</v>
      </c>
      <c r="AU185" s="17" t="s">
        <v>82</v>
      </c>
    </row>
    <row r="186" s="2" customFormat="1" ht="16.5" customHeight="1">
      <c r="A186" s="38"/>
      <c r="B186" s="39"/>
      <c r="C186" s="204" t="s">
        <v>327</v>
      </c>
      <c r="D186" s="204" t="s">
        <v>143</v>
      </c>
      <c r="E186" s="205" t="s">
        <v>328</v>
      </c>
      <c r="F186" s="206" t="s">
        <v>329</v>
      </c>
      <c r="G186" s="207" t="s">
        <v>330</v>
      </c>
      <c r="H186" s="208">
        <v>22</v>
      </c>
      <c r="I186" s="209"/>
      <c r="J186" s="210">
        <f>ROUND(I186*H186,2)</f>
        <v>0</v>
      </c>
      <c r="K186" s="206" t="s">
        <v>19</v>
      </c>
      <c r="L186" s="44"/>
      <c r="M186" s="211" t="s">
        <v>19</v>
      </c>
      <c r="N186" s="212" t="s">
        <v>43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147</v>
      </c>
      <c r="AT186" s="215" t="s">
        <v>143</v>
      </c>
      <c r="AU186" s="215" t="s">
        <v>82</v>
      </c>
      <c r="AY186" s="17" t="s">
        <v>140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80</v>
      </c>
      <c r="BK186" s="216">
        <f>ROUND(I186*H186,2)</f>
        <v>0</v>
      </c>
      <c r="BL186" s="17" t="s">
        <v>147</v>
      </c>
      <c r="BM186" s="215" t="s">
        <v>331</v>
      </c>
    </row>
    <row r="187" s="2" customFormat="1">
      <c r="A187" s="38"/>
      <c r="B187" s="39"/>
      <c r="C187" s="40"/>
      <c r="D187" s="217" t="s">
        <v>149</v>
      </c>
      <c r="E187" s="40"/>
      <c r="F187" s="218" t="s">
        <v>326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149</v>
      </c>
      <c r="AU187" s="17" t="s">
        <v>82</v>
      </c>
    </row>
    <row r="188" s="13" customFormat="1">
      <c r="A188" s="13"/>
      <c r="B188" s="234"/>
      <c r="C188" s="235"/>
      <c r="D188" s="217" t="s">
        <v>332</v>
      </c>
      <c r="E188" s="236" t="s">
        <v>19</v>
      </c>
      <c r="F188" s="237" t="s">
        <v>333</v>
      </c>
      <c r="G188" s="235"/>
      <c r="H188" s="238">
        <v>22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332</v>
      </c>
      <c r="AU188" s="244" t="s">
        <v>82</v>
      </c>
      <c r="AV188" s="13" t="s">
        <v>82</v>
      </c>
      <c r="AW188" s="13" t="s">
        <v>33</v>
      </c>
      <c r="AX188" s="13" t="s">
        <v>80</v>
      </c>
      <c r="AY188" s="244" t="s">
        <v>140</v>
      </c>
    </row>
    <row r="189" s="2" customFormat="1" ht="16.5" customHeight="1">
      <c r="A189" s="38"/>
      <c r="B189" s="39"/>
      <c r="C189" s="204" t="s">
        <v>334</v>
      </c>
      <c r="D189" s="204" t="s">
        <v>143</v>
      </c>
      <c r="E189" s="205" t="s">
        <v>335</v>
      </c>
      <c r="F189" s="206" t="s">
        <v>336</v>
      </c>
      <c r="G189" s="207" t="s">
        <v>153</v>
      </c>
      <c r="H189" s="208">
        <v>1</v>
      </c>
      <c r="I189" s="209"/>
      <c r="J189" s="210">
        <f>ROUND(I189*H189,2)</f>
        <v>0</v>
      </c>
      <c r="K189" s="206" t="s">
        <v>19</v>
      </c>
      <c r="L189" s="44"/>
      <c r="M189" s="211" t="s">
        <v>19</v>
      </c>
      <c r="N189" s="212" t="s">
        <v>43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147</v>
      </c>
      <c r="AT189" s="215" t="s">
        <v>143</v>
      </c>
      <c r="AU189" s="215" t="s">
        <v>82</v>
      </c>
      <c r="AY189" s="17" t="s">
        <v>140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80</v>
      </c>
      <c r="BK189" s="216">
        <f>ROUND(I189*H189,2)</f>
        <v>0</v>
      </c>
      <c r="BL189" s="17" t="s">
        <v>147</v>
      </c>
      <c r="BM189" s="215" t="s">
        <v>337</v>
      </c>
    </row>
    <row r="190" s="2" customFormat="1">
      <c r="A190" s="38"/>
      <c r="B190" s="39"/>
      <c r="C190" s="40"/>
      <c r="D190" s="217" t="s">
        <v>149</v>
      </c>
      <c r="E190" s="40"/>
      <c r="F190" s="218" t="s">
        <v>338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149</v>
      </c>
      <c r="AU190" s="17" t="s">
        <v>82</v>
      </c>
    </row>
    <row r="191" s="2" customFormat="1" ht="16.5" customHeight="1">
      <c r="A191" s="38"/>
      <c r="B191" s="39"/>
      <c r="C191" s="204" t="s">
        <v>339</v>
      </c>
      <c r="D191" s="204" t="s">
        <v>143</v>
      </c>
      <c r="E191" s="205" t="s">
        <v>340</v>
      </c>
      <c r="F191" s="206" t="s">
        <v>341</v>
      </c>
      <c r="G191" s="207" t="s">
        <v>153</v>
      </c>
      <c r="H191" s="208">
        <v>2</v>
      </c>
      <c r="I191" s="209"/>
      <c r="J191" s="210">
        <f>ROUND(I191*H191,2)</f>
        <v>0</v>
      </c>
      <c r="K191" s="206" t="s">
        <v>19</v>
      </c>
      <c r="L191" s="44"/>
      <c r="M191" s="211" t="s">
        <v>19</v>
      </c>
      <c r="N191" s="212" t="s">
        <v>43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147</v>
      </c>
      <c r="AT191" s="215" t="s">
        <v>143</v>
      </c>
      <c r="AU191" s="215" t="s">
        <v>82</v>
      </c>
      <c r="AY191" s="17" t="s">
        <v>140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80</v>
      </c>
      <c r="BK191" s="216">
        <f>ROUND(I191*H191,2)</f>
        <v>0</v>
      </c>
      <c r="BL191" s="17" t="s">
        <v>147</v>
      </c>
      <c r="BM191" s="215" t="s">
        <v>342</v>
      </c>
    </row>
    <row r="192" s="2" customFormat="1">
      <c r="A192" s="38"/>
      <c r="B192" s="39"/>
      <c r="C192" s="40"/>
      <c r="D192" s="217" t="s">
        <v>149</v>
      </c>
      <c r="E192" s="40"/>
      <c r="F192" s="218" t="s">
        <v>338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149</v>
      </c>
      <c r="AU192" s="17" t="s">
        <v>82</v>
      </c>
    </row>
    <row r="193" s="2" customFormat="1" ht="16.5" customHeight="1">
      <c r="A193" s="38"/>
      <c r="B193" s="39"/>
      <c r="C193" s="204" t="s">
        <v>343</v>
      </c>
      <c r="D193" s="204" t="s">
        <v>143</v>
      </c>
      <c r="E193" s="205" t="s">
        <v>344</v>
      </c>
      <c r="F193" s="206" t="s">
        <v>345</v>
      </c>
      <c r="G193" s="207" t="s">
        <v>153</v>
      </c>
      <c r="H193" s="208">
        <v>2</v>
      </c>
      <c r="I193" s="209"/>
      <c r="J193" s="210">
        <f>ROUND(I193*H193,2)</f>
        <v>0</v>
      </c>
      <c r="K193" s="206" t="s">
        <v>19</v>
      </c>
      <c r="L193" s="44"/>
      <c r="M193" s="211" t="s">
        <v>19</v>
      </c>
      <c r="N193" s="212" t="s">
        <v>43</v>
      </c>
      <c r="O193" s="84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5" t="s">
        <v>147</v>
      </c>
      <c r="AT193" s="215" t="s">
        <v>143</v>
      </c>
      <c r="AU193" s="215" t="s">
        <v>82</v>
      </c>
      <c r="AY193" s="17" t="s">
        <v>140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80</v>
      </c>
      <c r="BK193" s="216">
        <f>ROUND(I193*H193,2)</f>
        <v>0</v>
      </c>
      <c r="BL193" s="17" t="s">
        <v>147</v>
      </c>
      <c r="BM193" s="215" t="s">
        <v>346</v>
      </c>
    </row>
    <row r="194" s="2" customFormat="1">
      <c r="A194" s="38"/>
      <c r="B194" s="39"/>
      <c r="C194" s="40"/>
      <c r="D194" s="217" t="s">
        <v>149</v>
      </c>
      <c r="E194" s="40"/>
      <c r="F194" s="218" t="s">
        <v>338</v>
      </c>
      <c r="G194" s="40"/>
      <c r="H194" s="40"/>
      <c r="I194" s="219"/>
      <c r="J194" s="40"/>
      <c r="K194" s="40"/>
      <c r="L194" s="44"/>
      <c r="M194" s="220"/>
      <c r="N194" s="221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149</v>
      </c>
      <c r="AU194" s="17" t="s">
        <v>82</v>
      </c>
    </row>
    <row r="195" s="2" customFormat="1" ht="16.5" customHeight="1">
      <c r="A195" s="38"/>
      <c r="B195" s="39"/>
      <c r="C195" s="204" t="s">
        <v>347</v>
      </c>
      <c r="D195" s="204" t="s">
        <v>143</v>
      </c>
      <c r="E195" s="205" t="s">
        <v>348</v>
      </c>
      <c r="F195" s="206" t="s">
        <v>349</v>
      </c>
      <c r="G195" s="207" t="s">
        <v>153</v>
      </c>
      <c r="H195" s="208">
        <v>3</v>
      </c>
      <c r="I195" s="209"/>
      <c r="J195" s="210">
        <f>ROUND(I195*H195,2)</f>
        <v>0</v>
      </c>
      <c r="K195" s="206" t="s">
        <v>19</v>
      </c>
      <c r="L195" s="44"/>
      <c r="M195" s="211" t="s">
        <v>19</v>
      </c>
      <c r="N195" s="212" t="s">
        <v>43</v>
      </c>
      <c r="O195" s="84"/>
      <c r="P195" s="213">
        <f>O195*H195</f>
        <v>0</v>
      </c>
      <c r="Q195" s="213">
        <v>0</v>
      </c>
      <c r="R195" s="213">
        <f>Q195*H195</f>
        <v>0</v>
      </c>
      <c r="S195" s="213">
        <v>0</v>
      </c>
      <c r="T195" s="21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5" t="s">
        <v>147</v>
      </c>
      <c r="AT195" s="215" t="s">
        <v>143</v>
      </c>
      <c r="AU195" s="215" t="s">
        <v>82</v>
      </c>
      <c r="AY195" s="17" t="s">
        <v>140</v>
      </c>
      <c r="BE195" s="216">
        <f>IF(N195="základní",J195,0)</f>
        <v>0</v>
      </c>
      <c r="BF195" s="216">
        <f>IF(N195="snížená",J195,0)</f>
        <v>0</v>
      </c>
      <c r="BG195" s="216">
        <f>IF(N195="zákl. přenesená",J195,0)</f>
        <v>0</v>
      </c>
      <c r="BH195" s="216">
        <f>IF(N195="sníž. přenesená",J195,0)</f>
        <v>0</v>
      </c>
      <c r="BI195" s="216">
        <f>IF(N195="nulová",J195,0)</f>
        <v>0</v>
      </c>
      <c r="BJ195" s="17" t="s">
        <v>80</v>
      </c>
      <c r="BK195" s="216">
        <f>ROUND(I195*H195,2)</f>
        <v>0</v>
      </c>
      <c r="BL195" s="17" t="s">
        <v>147</v>
      </c>
      <c r="BM195" s="215" t="s">
        <v>350</v>
      </c>
    </row>
    <row r="196" s="2" customFormat="1">
      <c r="A196" s="38"/>
      <c r="B196" s="39"/>
      <c r="C196" s="40"/>
      <c r="D196" s="217" t="s">
        <v>149</v>
      </c>
      <c r="E196" s="40"/>
      <c r="F196" s="218" t="s">
        <v>351</v>
      </c>
      <c r="G196" s="40"/>
      <c r="H196" s="40"/>
      <c r="I196" s="219"/>
      <c r="J196" s="40"/>
      <c r="K196" s="40"/>
      <c r="L196" s="44"/>
      <c r="M196" s="220"/>
      <c r="N196" s="221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149</v>
      </c>
      <c r="AU196" s="17" t="s">
        <v>82</v>
      </c>
    </row>
    <row r="197" s="2" customFormat="1" ht="16.5" customHeight="1">
      <c r="A197" s="38"/>
      <c r="B197" s="39"/>
      <c r="C197" s="204" t="s">
        <v>352</v>
      </c>
      <c r="D197" s="204" t="s">
        <v>143</v>
      </c>
      <c r="E197" s="205" t="s">
        <v>353</v>
      </c>
      <c r="F197" s="206" t="s">
        <v>354</v>
      </c>
      <c r="G197" s="207" t="s">
        <v>146</v>
      </c>
      <c r="H197" s="208">
        <v>1</v>
      </c>
      <c r="I197" s="209"/>
      <c r="J197" s="210">
        <f>ROUND(I197*H197,2)</f>
        <v>0</v>
      </c>
      <c r="K197" s="206" t="s">
        <v>19</v>
      </c>
      <c r="L197" s="44"/>
      <c r="M197" s="211" t="s">
        <v>19</v>
      </c>
      <c r="N197" s="212" t="s">
        <v>43</v>
      </c>
      <c r="O197" s="84"/>
      <c r="P197" s="213">
        <f>O197*H197</f>
        <v>0</v>
      </c>
      <c r="Q197" s="213">
        <v>0</v>
      </c>
      <c r="R197" s="213">
        <f>Q197*H197</f>
        <v>0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147</v>
      </c>
      <c r="AT197" s="215" t="s">
        <v>143</v>
      </c>
      <c r="AU197" s="215" t="s">
        <v>82</v>
      </c>
      <c r="AY197" s="17" t="s">
        <v>140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80</v>
      </c>
      <c r="BK197" s="216">
        <f>ROUND(I197*H197,2)</f>
        <v>0</v>
      </c>
      <c r="BL197" s="17" t="s">
        <v>147</v>
      </c>
      <c r="BM197" s="215" t="s">
        <v>355</v>
      </c>
    </row>
    <row r="198" s="2" customFormat="1">
      <c r="A198" s="38"/>
      <c r="B198" s="39"/>
      <c r="C198" s="40"/>
      <c r="D198" s="217" t="s">
        <v>149</v>
      </c>
      <c r="E198" s="40"/>
      <c r="F198" s="218" t="s">
        <v>356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149</v>
      </c>
      <c r="AU198" s="17" t="s">
        <v>82</v>
      </c>
    </row>
    <row r="199" s="2" customFormat="1" ht="16.5" customHeight="1">
      <c r="A199" s="38"/>
      <c r="B199" s="39"/>
      <c r="C199" s="204" t="s">
        <v>357</v>
      </c>
      <c r="D199" s="204" t="s">
        <v>143</v>
      </c>
      <c r="E199" s="205" t="s">
        <v>358</v>
      </c>
      <c r="F199" s="206" t="s">
        <v>359</v>
      </c>
      <c r="G199" s="207" t="s">
        <v>146</v>
      </c>
      <c r="H199" s="208">
        <v>1</v>
      </c>
      <c r="I199" s="209"/>
      <c r="J199" s="210">
        <f>ROUND(I199*H199,2)</f>
        <v>0</v>
      </c>
      <c r="K199" s="206" t="s">
        <v>19</v>
      </c>
      <c r="L199" s="44"/>
      <c r="M199" s="211" t="s">
        <v>19</v>
      </c>
      <c r="N199" s="212" t="s">
        <v>43</v>
      </c>
      <c r="O199" s="84"/>
      <c r="P199" s="213">
        <f>O199*H199</f>
        <v>0</v>
      </c>
      <c r="Q199" s="213">
        <v>0</v>
      </c>
      <c r="R199" s="213">
        <f>Q199*H199</f>
        <v>0</v>
      </c>
      <c r="S199" s="213">
        <v>0</v>
      </c>
      <c r="T199" s="21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5" t="s">
        <v>147</v>
      </c>
      <c r="AT199" s="215" t="s">
        <v>143</v>
      </c>
      <c r="AU199" s="215" t="s">
        <v>82</v>
      </c>
      <c r="AY199" s="17" t="s">
        <v>140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80</v>
      </c>
      <c r="BK199" s="216">
        <f>ROUND(I199*H199,2)</f>
        <v>0</v>
      </c>
      <c r="BL199" s="17" t="s">
        <v>147</v>
      </c>
      <c r="BM199" s="215" t="s">
        <v>360</v>
      </c>
    </row>
    <row r="200" s="2" customFormat="1">
      <c r="A200" s="38"/>
      <c r="B200" s="39"/>
      <c r="C200" s="40"/>
      <c r="D200" s="217" t="s">
        <v>149</v>
      </c>
      <c r="E200" s="40"/>
      <c r="F200" s="218" t="s">
        <v>361</v>
      </c>
      <c r="G200" s="40"/>
      <c r="H200" s="40"/>
      <c r="I200" s="219"/>
      <c r="J200" s="40"/>
      <c r="K200" s="40"/>
      <c r="L200" s="44"/>
      <c r="M200" s="220"/>
      <c r="N200" s="221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149</v>
      </c>
      <c r="AU200" s="17" t="s">
        <v>82</v>
      </c>
    </row>
    <row r="201" s="12" customFormat="1" ht="22.8" customHeight="1">
      <c r="A201" s="12"/>
      <c r="B201" s="188"/>
      <c r="C201" s="189"/>
      <c r="D201" s="190" t="s">
        <v>71</v>
      </c>
      <c r="E201" s="202" t="s">
        <v>362</v>
      </c>
      <c r="F201" s="202" t="s">
        <v>363</v>
      </c>
      <c r="G201" s="189"/>
      <c r="H201" s="189"/>
      <c r="I201" s="192"/>
      <c r="J201" s="203">
        <f>BK201</f>
        <v>0</v>
      </c>
      <c r="K201" s="189"/>
      <c r="L201" s="194"/>
      <c r="M201" s="195"/>
      <c r="N201" s="196"/>
      <c r="O201" s="196"/>
      <c r="P201" s="197">
        <f>SUM(P202:P210)</f>
        <v>0</v>
      </c>
      <c r="Q201" s="196"/>
      <c r="R201" s="197">
        <f>SUM(R202:R210)</f>
        <v>0</v>
      </c>
      <c r="S201" s="196"/>
      <c r="T201" s="198">
        <f>SUM(T202:T210)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99" t="s">
        <v>139</v>
      </c>
      <c r="AT201" s="200" t="s">
        <v>71</v>
      </c>
      <c r="AU201" s="200" t="s">
        <v>80</v>
      </c>
      <c r="AY201" s="199" t="s">
        <v>140</v>
      </c>
      <c r="BK201" s="201">
        <f>SUM(BK202:BK210)</f>
        <v>0</v>
      </c>
    </row>
    <row r="202" s="2" customFormat="1" ht="24.15" customHeight="1">
      <c r="A202" s="38"/>
      <c r="B202" s="39"/>
      <c r="C202" s="204" t="s">
        <v>364</v>
      </c>
      <c r="D202" s="204" t="s">
        <v>143</v>
      </c>
      <c r="E202" s="205" t="s">
        <v>172</v>
      </c>
      <c r="F202" s="206" t="s">
        <v>173</v>
      </c>
      <c r="G202" s="207" t="s">
        <v>153</v>
      </c>
      <c r="H202" s="208">
        <v>1</v>
      </c>
      <c r="I202" s="209"/>
      <c r="J202" s="210">
        <f>ROUND(I202*H202,2)</f>
        <v>0</v>
      </c>
      <c r="K202" s="206" t="s">
        <v>174</v>
      </c>
      <c r="L202" s="44"/>
      <c r="M202" s="211" t="s">
        <v>19</v>
      </c>
      <c r="N202" s="212" t="s">
        <v>43</v>
      </c>
      <c r="O202" s="84"/>
      <c r="P202" s="213">
        <f>O202*H202</f>
        <v>0</v>
      </c>
      <c r="Q202" s="213">
        <v>0</v>
      </c>
      <c r="R202" s="213">
        <f>Q202*H202</f>
        <v>0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147</v>
      </c>
      <c r="AT202" s="215" t="s">
        <v>143</v>
      </c>
      <c r="AU202" s="215" t="s">
        <v>82</v>
      </c>
      <c r="AY202" s="17" t="s">
        <v>140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80</v>
      </c>
      <c r="BK202" s="216">
        <f>ROUND(I202*H202,2)</f>
        <v>0</v>
      </c>
      <c r="BL202" s="17" t="s">
        <v>147</v>
      </c>
      <c r="BM202" s="215" t="s">
        <v>365</v>
      </c>
    </row>
    <row r="203" s="2" customFormat="1">
      <c r="A203" s="38"/>
      <c r="B203" s="39"/>
      <c r="C203" s="40"/>
      <c r="D203" s="222" t="s">
        <v>176</v>
      </c>
      <c r="E203" s="40"/>
      <c r="F203" s="223" t="s">
        <v>177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176</v>
      </c>
      <c r="AU203" s="17" t="s">
        <v>82</v>
      </c>
    </row>
    <row r="204" s="2" customFormat="1" ht="24.15" customHeight="1">
      <c r="A204" s="38"/>
      <c r="B204" s="39"/>
      <c r="C204" s="224" t="s">
        <v>366</v>
      </c>
      <c r="D204" s="224" t="s">
        <v>179</v>
      </c>
      <c r="E204" s="225" t="s">
        <v>180</v>
      </c>
      <c r="F204" s="226" t="s">
        <v>181</v>
      </c>
      <c r="G204" s="227" t="s">
        <v>153</v>
      </c>
      <c r="H204" s="228">
        <v>1</v>
      </c>
      <c r="I204" s="229"/>
      <c r="J204" s="230">
        <f>ROUND(I204*H204,2)</f>
        <v>0</v>
      </c>
      <c r="K204" s="226" t="s">
        <v>19</v>
      </c>
      <c r="L204" s="231"/>
      <c r="M204" s="232" t="s">
        <v>19</v>
      </c>
      <c r="N204" s="233" t="s">
        <v>43</v>
      </c>
      <c r="O204" s="84"/>
      <c r="P204" s="213">
        <f>O204*H204</f>
        <v>0</v>
      </c>
      <c r="Q204" s="213">
        <v>0</v>
      </c>
      <c r="R204" s="213">
        <f>Q204*H204</f>
        <v>0</v>
      </c>
      <c r="S204" s="213">
        <v>0</v>
      </c>
      <c r="T204" s="21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5" t="s">
        <v>147</v>
      </c>
      <c r="AT204" s="215" t="s">
        <v>179</v>
      </c>
      <c r="AU204" s="215" t="s">
        <v>82</v>
      </c>
      <c r="AY204" s="17" t="s">
        <v>140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80</v>
      </c>
      <c r="BK204" s="216">
        <f>ROUND(I204*H204,2)</f>
        <v>0</v>
      </c>
      <c r="BL204" s="17" t="s">
        <v>147</v>
      </c>
      <c r="BM204" s="215" t="s">
        <v>367</v>
      </c>
    </row>
    <row r="205" s="2" customFormat="1" ht="24.15" customHeight="1">
      <c r="A205" s="38"/>
      <c r="B205" s="39"/>
      <c r="C205" s="204" t="s">
        <v>368</v>
      </c>
      <c r="D205" s="204" t="s">
        <v>143</v>
      </c>
      <c r="E205" s="205" t="s">
        <v>184</v>
      </c>
      <c r="F205" s="206" t="s">
        <v>185</v>
      </c>
      <c r="G205" s="207" t="s">
        <v>153</v>
      </c>
      <c r="H205" s="208">
        <v>2</v>
      </c>
      <c r="I205" s="209"/>
      <c r="J205" s="210">
        <f>ROUND(I205*H205,2)</f>
        <v>0</v>
      </c>
      <c r="K205" s="206" t="s">
        <v>174</v>
      </c>
      <c r="L205" s="44"/>
      <c r="M205" s="211" t="s">
        <v>19</v>
      </c>
      <c r="N205" s="212" t="s">
        <v>43</v>
      </c>
      <c r="O205" s="84"/>
      <c r="P205" s="213">
        <f>O205*H205</f>
        <v>0</v>
      </c>
      <c r="Q205" s="213">
        <v>0</v>
      </c>
      <c r="R205" s="213">
        <f>Q205*H205</f>
        <v>0</v>
      </c>
      <c r="S205" s="213">
        <v>0</v>
      </c>
      <c r="T205" s="21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5" t="s">
        <v>147</v>
      </c>
      <c r="AT205" s="215" t="s">
        <v>143</v>
      </c>
      <c r="AU205" s="215" t="s">
        <v>82</v>
      </c>
      <c r="AY205" s="17" t="s">
        <v>140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7" t="s">
        <v>80</v>
      </c>
      <c r="BK205" s="216">
        <f>ROUND(I205*H205,2)</f>
        <v>0</v>
      </c>
      <c r="BL205" s="17" t="s">
        <v>147</v>
      </c>
      <c r="BM205" s="215" t="s">
        <v>369</v>
      </c>
    </row>
    <row r="206" s="2" customFormat="1">
      <c r="A206" s="38"/>
      <c r="B206" s="39"/>
      <c r="C206" s="40"/>
      <c r="D206" s="222" t="s">
        <v>176</v>
      </c>
      <c r="E206" s="40"/>
      <c r="F206" s="223" t="s">
        <v>187</v>
      </c>
      <c r="G206" s="40"/>
      <c r="H206" s="40"/>
      <c r="I206" s="219"/>
      <c r="J206" s="40"/>
      <c r="K206" s="40"/>
      <c r="L206" s="44"/>
      <c r="M206" s="220"/>
      <c r="N206" s="221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176</v>
      </c>
      <c r="AU206" s="17" t="s">
        <v>82</v>
      </c>
    </row>
    <row r="207" s="2" customFormat="1" ht="33" customHeight="1">
      <c r="A207" s="38"/>
      <c r="B207" s="39"/>
      <c r="C207" s="224" t="s">
        <v>370</v>
      </c>
      <c r="D207" s="224" t="s">
        <v>179</v>
      </c>
      <c r="E207" s="225" t="s">
        <v>189</v>
      </c>
      <c r="F207" s="226" t="s">
        <v>190</v>
      </c>
      <c r="G207" s="227" t="s">
        <v>153</v>
      </c>
      <c r="H207" s="228">
        <v>2</v>
      </c>
      <c r="I207" s="229"/>
      <c r="J207" s="230">
        <f>ROUND(I207*H207,2)</f>
        <v>0</v>
      </c>
      <c r="K207" s="226" t="s">
        <v>19</v>
      </c>
      <c r="L207" s="231"/>
      <c r="M207" s="232" t="s">
        <v>19</v>
      </c>
      <c r="N207" s="233" t="s">
        <v>43</v>
      </c>
      <c r="O207" s="84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5" t="s">
        <v>147</v>
      </c>
      <c r="AT207" s="215" t="s">
        <v>179</v>
      </c>
      <c r="AU207" s="215" t="s">
        <v>82</v>
      </c>
      <c r="AY207" s="17" t="s">
        <v>140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7" t="s">
        <v>80</v>
      </c>
      <c r="BK207" s="216">
        <f>ROUND(I207*H207,2)</f>
        <v>0</v>
      </c>
      <c r="BL207" s="17" t="s">
        <v>147</v>
      </c>
      <c r="BM207" s="215" t="s">
        <v>371</v>
      </c>
    </row>
    <row r="208" s="2" customFormat="1" ht="24.15" customHeight="1">
      <c r="A208" s="38"/>
      <c r="B208" s="39"/>
      <c r="C208" s="204" t="s">
        <v>372</v>
      </c>
      <c r="D208" s="204" t="s">
        <v>143</v>
      </c>
      <c r="E208" s="205" t="s">
        <v>193</v>
      </c>
      <c r="F208" s="206" t="s">
        <v>194</v>
      </c>
      <c r="G208" s="207" t="s">
        <v>153</v>
      </c>
      <c r="H208" s="208">
        <v>1</v>
      </c>
      <c r="I208" s="209"/>
      <c r="J208" s="210">
        <f>ROUND(I208*H208,2)</f>
        <v>0</v>
      </c>
      <c r="K208" s="206" t="s">
        <v>174</v>
      </c>
      <c r="L208" s="44"/>
      <c r="M208" s="211" t="s">
        <v>19</v>
      </c>
      <c r="N208" s="212" t="s">
        <v>43</v>
      </c>
      <c r="O208" s="84"/>
      <c r="P208" s="213">
        <f>O208*H208</f>
        <v>0</v>
      </c>
      <c r="Q208" s="213">
        <v>0</v>
      </c>
      <c r="R208" s="213">
        <f>Q208*H208</f>
        <v>0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147</v>
      </c>
      <c r="AT208" s="215" t="s">
        <v>143</v>
      </c>
      <c r="AU208" s="215" t="s">
        <v>82</v>
      </c>
      <c r="AY208" s="17" t="s">
        <v>140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80</v>
      </c>
      <c r="BK208" s="216">
        <f>ROUND(I208*H208,2)</f>
        <v>0</v>
      </c>
      <c r="BL208" s="17" t="s">
        <v>147</v>
      </c>
      <c r="BM208" s="215" t="s">
        <v>373</v>
      </c>
    </row>
    <row r="209" s="2" customFormat="1">
      <c r="A209" s="38"/>
      <c r="B209" s="39"/>
      <c r="C209" s="40"/>
      <c r="D209" s="222" t="s">
        <v>176</v>
      </c>
      <c r="E209" s="40"/>
      <c r="F209" s="223" t="s">
        <v>196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176</v>
      </c>
      <c r="AU209" s="17" t="s">
        <v>82</v>
      </c>
    </row>
    <row r="210" s="2" customFormat="1" ht="24.15" customHeight="1">
      <c r="A210" s="38"/>
      <c r="B210" s="39"/>
      <c r="C210" s="224" t="s">
        <v>374</v>
      </c>
      <c r="D210" s="224" t="s">
        <v>179</v>
      </c>
      <c r="E210" s="225" t="s">
        <v>198</v>
      </c>
      <c r="F210" s="226" t="s">
        <v>199</v>
      </c>
      <c r="G210" s="227" t="s">
        <v>153</v>
      </c>
      <c r="H210" s="228">
        <v>1</v>
      </c>
      <c r="I210" s="229"/>
      <c r="J210" s="230">
        <f>ROUND(I210*H210,2)</f>
        <v>0</v>
      </c>
      <c r="K210" s="226" t="s">
        <v>19</v>
      </c>
      <c r="L210" s="231"/>
      <c r="M210" s="232" t="s">
        <v>19</v>
      </c>
      <c r="N210" s="233" t="s">
        <v>43</v>
      </c>
      <c r="O210" s="84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147</v>
      </c>
      <c r="AT210" s="215" t="s">
        <v>179</v>
      </c>
      <c r="AU210" s="215" t="s">
        <v>82</v>
      </c>
      <c r="AY210" s="17" t="s">
        <v>140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80</v>
      </c>
      <c r="BK210" s="216">
        <f>ROUND(I210*H210,2)</f>
        <v>0</v>
      </c>
      <c r="BL210" s="17" t="s">
        <v>147</v>
      </c>
      <c r="BM210" s="215" t="s">
        <v>375</v>
      </c>
    </row>
    <row r="211" s="12" customFormat="1" ht="22.8" customHeight="1">
      <c r="A211" s="12"/>
      <c r="B211" s="188"/>
      <c r="C211" s="189"/>
      <c r="D211" s="190" t="s">
        <v>71</v>
      </c>
      <c r="E211" s="202" t="s">
        <v>376</v>
      </c>
      <c r="F211" s="202" t="s">
        <v>377</v>
      </c>
      <c r="G211" s="189"/>
      <c r="H211" s="189"/>
      <c r="I211" s="192"/>
      <c r="J211" s="203">
        <f>BK211</f>
        <v>0</v>
      </c>
      <c r="K211" s="189"/>
      <c r="L211" s="194"/>
      <c r="M211" s="195"/>
      <c r="N211" s="196"/>
      <c r="O211" s="196"/>
      <c r="P211" s="197">
        <f>SUM(P212:P215)</f>
        <v>0</v>
      </c>
      <c r="Q211" s="196"/>
      <c r="R211" s="197">
        <f>SUM(R212:R215)</f>
        <v>0</v>
      </c>
      <c r="S211" s="196"/>
      <c r="T211" s="198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9" t="s">
        <v>139</v>
      </c>
      <c r="AT211" s="200" t="s">
        <v>71</v>
      </c>
      <c r="AU211" s="200" t="s">
        <v>80</v>
      </c>
      <c r="AY211" s="199" t="s">
        <v>140</v>
      </c>
      <c r="BK211" s="201">
        <f>SUM(BK212:BK215)</f>
        <v>0</v>
      </c>
    </row>
    <row r="212" s="2" customFormat="1" ht="21.75" customHeight="1">
      <c r="A212" s="38"/>
      <c r="B212" s="39"/>
      <c r="C212" s="204" t="s">
        <v>378</v>
      </c>
      <c r="D212" s="204" t="s">
        <v>143</v>
      </c>
      <c r="E212" s="205" t="s">
        <v>379</v>
      </c>
      <c r="F212" s="206" t="s">
        <v>380</v>
      </c>
      <c r="G212" s="207" t="s">
        <v>146</v>
      </c>
      <c r="H212" s="208">
        <v>1</v>
      </c>
      <c r="I212" s="209"/>
      <c r="J212" s="210">
        <f>ROUND(I212*H212,2)</f>
        <v>0</v>
      </c>
      <c r="K212" s="206" t="s">
        <v>19</v>
      </c>
      <c r="L212" s="44"/>
      <c r="M212" s="211" t="s">
        <v>19</v>
      </c>
      <c r="N212" s="212" t="s">
        <v>43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147</v>
      </c>
      <c r="AT212" s="215" t="s">
        <v>143</v>
      </c>
      <c r="AU212" s="215" t="s">
        <v>82</v>
      </c>
      <c r="AY212" s="17" t="s">
        <v>140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80</v>
      </c>
      <c r="BK212" s="216">
        <f>ROUND(I212*H212,2)</f>
        <v>0</v>
      </c>
      <c r="BL212" s="17" t="s">
        <v>147</v>
      </c>
      <c r="BM212" s="215" t="s">
        <v>381</v>
      </c>
    </row>
    <row r="213" s="2" customFormat="1">
      <c r="A213" s="38"/>
      <c r="B213" s="39"/>
      <c r="C213" s="40"/>
      <c r="D213" s="217" t="s">
        <v>149</v>
      </c>
      <c r="E213" s="40"/>
      <c r="F213" s="218" t="s">
        <v>382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149</v>
      </c>
      <c r="AU213" s="17" t="s">
        <v>82</v>
      </c>
    </row>
    <row r="214" s="2" customFormat="1" ht="16.5" customHeight="1">
      <c r="A214" s="38"/>
      <c r="B214" s="39"/>
      <c r="C214" s="204" t="s">
        <v>383</v>
      </c>
      <c r="D214" s="204" t="s">
        <v>143</v>
      </c>
      <c r="E214" s="205" t="s">
        <v>384</v>
      </c>
      <c r="F214" s="206" t="s">
        <v>385</v>
      </c>
      <c r="G214" s="207" t="s">
        <v>146</v>
      </c>
      <c r="H214" s="208">
        <v>1</v>
      </c>
      <c r="I214" s="209"/>
      <c r="J214" s="210">
        <f>ROUND(I214*H214,2)</f>
        <v>0</v>
      </c>
      <c r="K214" s="206" t="s">
        <v>19</v>
      </c>
      <c r="L214" s="44"/>
      <c r="M214" s="211" t="s">
        <v>19</v>
      </c>
      <c r="N214" s="212" t="s">
        <v>43</v>
      </c>
      <c r="O214" s="84"/>
      <c r="P214" s="213">
        <f>O214*H214</f>
        <v>0</v>
      </c>
      <c r="Q214" s="213">
        <v>0</v>
      </c>
      <c r="R214" s="213">
        <f>Q214*H214</f>
        <v>0</v>
      </c>
      <c r="S214" s="213">
        <v>0</v>
      </c>
      <c r="T214" s="21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5" t="s">
        <v>147</v>
      </c>
      <c r="AT214" s="215" t="s">
        <v>143</v>
      </c>
      <c r="AU214" s="215" t="s">
        <v>82</v>
      </c>
      <c r="AY214" s="17" t="s">
        <v>140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7" t="s">
        <v>80</v>
      </c>
      <c r="BK214" s="216">
        <f>ROUND(I214*H214,2)</f>
        <v>0</v>
      </c>
      <c r="BL214" s="17" t="s">
        <v>147</v>
      </c>
      <c r="BM214" s="215" t="s">
        <v>386</v>
      </c>
    </row>
    <row r="215" s="2" customFormat="1">
      <c r="A215" s="38"/>
      <c r="B215" s="39"/>
      <c r="C215" s="40"/>
      <c r="D215" s="217" t="s">
        <v>149</v>
      </c>
      <c r="E215" s="40"/>
      <c r="F215" s="218" t="s">
        <v>382</v>
      </c>
      <c r="G215" s="40"/>
      <c r="H215" s="40"/>
      <c r="I215" s="219"/>
      <c r="J215" s="40"/>
      <c r="K215" s="40"/>
      <c r="L215" s="44"/>
      <c r="M215" s="220"/>
      <c r="N215" s="221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149</v>
      </c>
      <c r="AU215" s="17" t="s">
        <v>82</v>
      </c>
    </row>
    <row r="216" s="12" customFormat="1" ht="22.8" customHeight="1">
      <c r="A216" s="12"/>
      <c r="B216" s="188"/>
      <c r="C216" s="189"/>
      <c r="D216" s="190" t="s">
        <v>71</v>
      </c>
      <c r="E216" s="202" t="s">
        <v>387</v>
      </c>
      <c r="F216" s="202" t="s">
        <v>388</v>
      </c>
      <c r="G216" s="189"/>
      <c r="H216" s="189"/>
      <c r="I216" s="192"/>
      <c r="J216" s="203">
        <f>BK216</f>
        <v>0</v>
      </c>
      <c r="K216" s="189"/>
      <c r="L216" s="194"/>
      <c r="M216" s="195"/>
      <c r="N216" s="196"/>
      <c r="O216" s="196"/>
      <c r="P216" s="197">
        <f>SUM(P217:P222)</f>
        <v>0</v>
      </c>
      <c r="Q216" s="196"/>
      <c r="R216" s="197">
        <f>SUM(R217:R222)</f>
        <v>0</v>
      </c>
      <c r="S216" s="196"/>
      <c r="T216" s="198">
        <f>SUM(T217:T222)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9" t="s">
        <v>139</v>
      </c>
      <c r="AT216" s="200" t="s">
        <v>71</v>
      </c>
      <c r="AU216" s="200" t="s">
        <v>80</v>
      </c>
      <c r="AY216" s="199" t="s">
        <v>140</v>
      </c>
      <c r="BK216" s="201">
        <f>SUM(BK217:BK222)</f>
        <v>0</v>
      </c>
    </row>
    <row r="217" s="2" customFormat="1" ht="21.75" customHeight="1">
      <c r="A217" s="38"/>
      <c r="B217" s="39"/>
      <c r="C217" s="204" t="s">
        <v>389</v>
      </c>
      <c r="D217" s="204" t="s">
        <v>143</v>
      </c>
      <c r="E217" s="205" t="s">
        <v>390</v>
      </c>
      <c r="F217" s="206" t="s">
        <v>391</v>
      </c>
      <c r="G217" s="207" t="s">
        <v>153</v>
      </c>
      <c r="H217" s="208">
        <v>6</v>
      </c>
      <c r="I217" s="209"/>
      <c r="J217" s="210">
        <f>ROUND(I217*H217,2)</f>
        <v>0</v>
      </c>
      <c r="K217" s="206" t="s">
        <v>19</v>
      </c>
      <c r="L217" s="44"/>
      <c r="M217" s="211" t="s">
        <v>19</v>
      </c>
      <c r="N217" s="212" t="s">
        <v>43</v>
      </c>
      <c r="O217" s="84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147</v>
      </c>
      <c r="AT217" s="215" t="s">
        <v>143</v>
      </c>
      <c r="AU217" s="215" t="s">
        <v>82</v>
      </c>
      <c r="AY217" s="17" t="s">
        <v>140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80</v>
      </c>
      <c r="BK217" s="216">
        <f>ROUND(I217*H217,2)</f>
        <v>0</v>
      </c>
      <c r="BL217" s="17" t="s">
        <v>147</v>
      </c>
      <c r="BM217" s="215" t="s">
        <v>392</v>
      </c>
    </row>
    <row r="218" s="2" customFormat="1">
      <c r="A218" s="38"/>
      <c r="B218" s="39"/>
      <c r="C218" s="40"/>
      <c r="D218" s="217" t="s">
        <v>149</v>
      </c>
      <c r="E218" s="40"/>
      <c r="F218" s="218" t="s">
        <v>393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149</v>
      </c>
      <c r="AU218" s="17" t="s">
        <v>82</v>
      </c>
    </row>
    <row r="219" s="2" customFormat="1" ht="21.75" customHeight="1">
      <c r="A219" s="38"/>
      <c r="B219" s="39"/>
      <c r="C219" s="204" t="s">
        <v>394</v>
      </c>
      <c r="D219" s="204" t="s">
        <v>143</v>
      </c>
      <c r="E219" s="205" t="s">
        <v>395</v>
      </c>
      <c r="F219" s="206" t="s">
        <v>396</v>
      </c>
      <c r="G219" s="207" t="s">
        <v>153</v>
      </c>
      <c r="H219" s="208">
        <v>2</v>
      </c>
      <c r="I219" s="209"/>
      <c r="J219" s="210">
        <f>ROUND(I219*H219,2)</f>
        <v>0</v>
      </c>
      <c r="K219" s="206" t="s">
        <v>19</v>
      </c>
      <c r="L219" s="44"/>
      <c r="M219" s="211" t="s">
        <v>19</v>
      </c>
      <c r="N219" s="212" t="s">
        <v>43</v>
      </c>
      <c r="O219" s="84"/>
      <c r="P219" s="213">
        <f>O219*H219</f>
        <v>0</v>
      </c>
      <c r="Q219" s="213">
        <v>0</v>
      </c>
      <c r="R219" s="213">
        <f>Q219*H219</f>
        <v>0</v>
      </c>
      <c r="S219" s="213">
        <v>0</v>
      </c>
      <c r="T219" s="21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147</v>
      </c>
      <c r="AT219" s="215" t="s">
        <v>143</v>
      </c>
      <c r="AU219" s="215" t="s">
        <v>82</v>
      </c>
      <c r="AY219" s="17" t="s">
        <v>140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80</v>
      </c>
      <c r="BK219" s="216">
        <f>ROUND(I219*H219,2)</f>
        <v>0</v>
      </c>
      <c r="BL219" s="17" t="s">
        <v>147</v>
      </c>
      <c r="BM219" s="215" t="s">
        <v>397</v>
      </c>
    </row>
    <row r="220" s="2" customFormat="1">
      <c r="A220" s="38"/>
      <c r="B220" s="39"/>
      <c r="C220" s="40"/>
      <c r="D220" s="217" t="s">
        <v>149</v>
      </c>
      <c r="E220" s="40"/>
      <c r="F220" s="218" t="s">
        <v>393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149</v>
      </c>
      <c r="AU220" s="17" t="s">
        <v>82</v>
      </c>
    </row>
    <row r="221" s="2" customFormat="1" ht="21.75" customHeight="1">
      <c r="A221" s="38"/>
      <c r="B221" s="39"/>
      <c r="C221" s="204" t="s">
        <v>398</v>
      </c>
      <c r="D221" s="204" t="s">
        <v>143</v>
      </c>
      <c r="E221" s="205" t="s">
        <v>399</v>
      </c>
      <c r="F221" s="206" t="s">
        <v>400</v>
      </c>
      <c r="G221" s="207" t="s">
        <v>153</v>
      </c>
      <c r="H221" s="208">
        <v>6</v>
      </c>
      <c r="I221" s="209"/>
      <c r="J221" s="210">
        <f>ROUND(I221*H221,2)</f>
        <v>0</v>
      </c>
      <c r="K221" s="206" t="s">
        <v>19</v>
      </c>
      <c r="L221" s="44"/>
      <c r="M221" s="211" t="s">
        <v>19</v>
      </c>
      <c r="N221" s="212" t="s">
        <v>43</v>
      </c>
      <c r="O221" s="84"/>
      <c r="P221" s="213">
        <f>O221*H221</f>
        <v>0</v>
      </c>
      <c r="Q221" s="213">
        <v>0</v>
      </c>
      <c r="R221" s="213">
        <f>Q221*H221</f>
        <v>0</v>
      </c>
      <c r="S221" s="213">
        <v>0</v>
      </c>
      <c r="T221" s="21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147</v>
      </c>
      <c r="AT221" s="215" t="s">
        <v>143</v>
      </c>
      <c r="AU221" s="215" t="s">
        <v>82</v>
      </c>
      <c r="AY221" s="17" t="s">
        <v>140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80</v>
      </c>
      <c r="BK221" s="216">
        <f>ROUND(I221*H221,2)</f>
        <v>0</v>
      </c>
      <c r="BL221" s="17" t="s">
        <v>147</v>
      </c>
      <c r="BM221" s="215" t="s">
        <v>401</v>
      </c>
    </row>
    <row r="222" s="2" customFormat="1">
      <c r="A222" s="38"/>
      <c r="B222" s="39"/>
      <c r="C222" s="40"/>
      <c r="D222" s="217" t="s">
        <v>149</v>
      </c>
      <c r="E222" s="40"/>
      <c r="F222" s="218" t="s">
        <v>393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149</v>
      </c>
      <c r="AU222" s="17" t="s">
        <v>82</v>
      </c>
    </row>
    <row r="223" s="12" customFormat="1" ht="22.8" customHeight="1">
      <c r="A223" s="12"/>
      <c r="B223" s="188"/>
      <c r="C223" s="189"/>
      <c r="D223" s="190" t="s">
        <v>71</v>
      </c>
      <c r="E223" s="202" t="s">
        <v>402</v>
      </c>
      <c r="F223" s="202" t="s">
        <v>403</v>
      </c>
      <c r="G223" s="189"/>
      <c r="H223" s="189"/>
      <c r="I223" s="192"/>
      <c r="J223" s="203">
        <f>BK223</f>
        <v>0</v>
      </c>
      <c r="K223" s="189"/>
      <c r="L223" s="194"/>
      <c r="M223" s="195"/>
      <c r="N223" s="196"/>
      <c r="O223" s="196"/>
      <c r="P223" s="197">
        <f>SUM(P224:P241)</f>
        <v>0</v>
      </c>
      <c r="Q223" s="196"/>
      <c r="R223" s="197">
        <f>SUM(R224:R241)</f>
        <v>0</v>
      </c>
      <c r="S223" s="196"/>
      <c r="T223" s="198">
        <f>SUM(T224:T241)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99" t="s">
        <v>139</v>
      </c>
      <c r="AT223" s="200" t="s">
        <v>71</v>
      </c>
      <c r="AU223" s="200" t="s">
        <v>80</v>
      </c>
      <c r="AY223" s="199" t="s">
        <v>140</v>
      </c>
      <c r="BK223" s="201">
        <f>SUM(BK224:BK241)</f>
        <v>0</v>
      </c>
    </row>
    <row r="224" s="2" customFormat="1" ht="16.5" customHeight="1">
      <c r="A224" s="38"/>
      <c r="B224" s="39"/>
      <c r="C224" s="204" t="s">
        <v>404</v>
      </c>
      <c r="D224" s="204" t="s">
        <v>143</v>
      </c>
      <c r="E224" s="205" t="s">
        <v>405</v>
      </c>
      <c r="F224" s="206" t="s">
        <v>406</v>
      </c>
      <c r="G224" s="207" t="s">
        <v>146</v>
      </c>
      <c r="H224" s="208">
        <v>1</v>
      </c>
      <c r="I224" s="209"/>
      <c r="J224" s="210">
        <f>ROUND(I224*H224,2)</f>
        <v>0</v>
      </c>
      <c r="K224" s="206" t="s">
        <v>19</v>
      </c>
      <c r="L224" s="44"/>
      <c r="M224" s="211" t="s">
        <v>19</v>
      </c>
      <c r="N224" s="212" t="s">
        <v>43</v>
      </c>
      <c r="O224" s="84"/>
      <c r="P224" s="213">
        <f>O224*H224</f>
        <v>0</v>
      </c>
      <c r="Q224" s="213">
        <v>0</v>
      </c>
      <c r="R224" s="213">
        <f>Q224*H224</f>
        <v>0</v>
      </c>
      <c r="S224" s="213">
        <v>0</v>
      </c>
      <c r="T224" s="21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5" t="s">
        <v>147</v>
      </c>
      <c r="AT224" s="215" t="s">
        <v>143</v>
      </c>
      <c r="AU224" s="215" t="s">
        <v>82</v>
      </c>
      <c r="AY224" s="17" t="s">
        <v>140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7" t="s">
        <v>80</v>
      </c>
      <c r="BK224" s="216">
        <f>ROUND(I224*H224,2)</f>
        <v>0</v>
      </c>
      <c r="BL224" s="17" t="s">
        <v>147</v>
      </c>
      <c r="BM224" s="215" t="s">
        <v>407</v>
      </c>
    </row>
    <row r="225" s="2" customFormat="1">
      <c r="A225" s="38"/>
      <c r="B225" s="39"/>
      <c r="C225" s="40"/>
      <c r="D225" s="217" t="s">
        <v>149</v>
      </c>
      <c r="E225" s="40"/>
      <c r="F225" s="218" t="s">
        <v>408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149</v>
      </c>
      <c r="AU225" s="17" t="s">
        <v>82</v>
      </c>
    </row>
    <row r="226" s="2" customFormat="1" ht="16.5" customHeight="1">
      <c r="A226" s="38"/>
      <c r="B226" s="39"/>
      <c r="C226" s="204" t="s">
        <v>409</v>
      </c>
      <c r="D226" s="204" t="s">
        <v>143</v>
      </c>
      <c r="E226" s="205" t="s">
        <v>410</v>
      </c>
      <c r="F226" s="206" t="s">
        <v>411</v>
      </c>
      <c r="G226" s="207" t="s">
        <v>146</v>
      </c>
      <c r="H226" s="208">
        <v>1</v>
      </c>
      <c r="I226" s="209"/>
      <c r="J226" s="210">
        <f>ROUND(I226*H226,2)</f>
        <v>0</v>
      </c>
      <c r="K226" s="206" t="s">
        <v>19</v>
      </c>
      <c r="L226" s="44"/>
      <c r="M226" s="211" t="s">
        <v>19</v>
      </c>
      <c r="N226" s="212" t="s">
        <v>43</v>
      </c>
      <c r="O226" s="84"/>
      <c r="P226" s="213">
        <f>O226*H226</f>
        <v>0</v>
      </c>
      <c r="Q226" s="213">
        <v>0</v>
      </c>
      <c r="R226" s="213">
        <f>Q226*H226</f>
        <v>0</v>
      </c>
      <c r="S226" s="213">
        <v>0</v>
      </c>
      <c r="T226" s="21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5" t="s">
        <v>147</v>
      </c>
      <c r="AT226" s="215" t="s">
        <v>143</v>
      </c>
      <c r="AU226" s="215" t="s">
        <v>82</v>
      </c>
      <c r="AY226" s="17" t="s">
        <v>140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7" t="s">
        <v>80</v>
      </c>
      <c r="BK226" s="216">
        <f>ROUND(I226*H226,2)</f>
        <v>0</v>
      </c>
      <c r="BL226" s="17" t="s">
        <v>147</v>
      </c>
      <c r="BM226" s="215" t="s">
        <v>412</v>
      </c>
    </row>
    <row r="227" s="2" customFormat="1">
      <c r="A227" s="38"/>
      <c r="B227" s="39"/>
      <c r="C227" s="40"/>
      <c r="D227" s="217" t="s">
        <v>149</v>
      </c>
      <c r="E227" s="40"/>
      <c r="F227" s="218" t="s">
        <v>413</v>
      </c>
      <c r="G227" s="40"/>
      <c r="H227" s="40"/>
      <c r="I227" s="219"/>
      <c r="J227" s="40"/>
      <c r="K227" s="40"/>
      <c r="L227" s="44"/>
      <c r="M227" s="220"/>
      <c r="N227" s="221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149</v>
      </c>
      <c r="AU227" s="17" t="s">
        <v>82</v>
      </c>
    </row>
    <row r="228" s="2" customFormat="1" ht="16.5" customHeight="1">
      <c r="A228" s="38"/>
      <c r="B228" s="39"/>
      <c r="C228" s="204" t="s">
        <v>414</v>
      </c>
      <c r="D228" s="204" t="s">
        <v>143</v>
      </c>
      <c r="E228" s="205" t="s">
        <v>415</v>
      </c>
      <c r="F228" s="206" t="s">
        <v>416</v>
      </c>
      <c r="G228" s="207" t="s">
        <v>146</v>
      </c>
      <c r="H228" s="208">
        <v>1</v>
      </c>
      <c r="I228" s="209"/>
      <c r="J228" s="210">
        <f>ROUND(I228*H228,2)</f>
        <v>0</v>
      </c>
      <c r="K228" s="206" t="s">
        <v>19</v>
      </c>
      <c r="L228" s="44"/>
      <c r="M228" s="211" t="s">
        <v>19</v>
      </c>
      <c r="N228" s="212" t="s">
        <v>43</v>
      </c>
      <c r="O228" s="84"/>
      <c r="P228" s="213">
        <f>O228*H228</f>
        <v>0</v>
      </c>
      <c r="Q228" s="213">
        <v>0</v>
      </c>
      <c r="R228" s="213">
        <f>Q228*H228</f>
        <v>0</v>
      </c>
      <c r="S228" s="213">
        <v>0</v>
      </c>
      <c r="T228" s="21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147</v>
      </c>
      <c r="AT228" s="215" t="s">
        <v>143</v>
      </c>
      <c r="AU228" s="215" t="s">
        <v>82</v>
      </c>
      <c r="AY228" s="17" t="s">
        <v>140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80</v>
      </c>
      <c r="BK228" s="216">
        <f>ROUND(I228*H228,2)</f>
        <v>0</v>
      </c>
      <c r="BL228" s="17" t="s">
        <v>147</v>
      </c>
      <c r="BM228" s="215" t="s">
        <v>417</v>
      </c>
    </row>
    <row r="229" s="2" customFormat="1">
      <c r="A229" s="38"/>
      <c r="B229" s="39"/>
      <c r="C229" s="40"/>
      <c r="D229" s="217" t="s">
        <v>149</v>
      </c>
      <c r="E229" s="40"/>
      <c r="F229" s="218" t="s">
        <v>418</v>
      </c>
      <c r="G229" s="40"/>
      <c r="H229" s="40"/>
      <c r="I229" s="219"/>
      <c r="J229" s="40"/>
      <c r="K229" s="40"/>
      <c r="L229" s="44"/>
      <c r="M229" s="220"/>
      <c r="N229" s="221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149</v>
      </c>
      <c r="AU229" s="17" t="s">
        <v>82</v>
      </c>
    </row>
    <row r="230" s="2" customFormat="1" ht="16.5" customHeight="1">
      <c r="A230" s="38"/>
      <c r="B230" s="39"/>
      <c r="C230" s="204" t="s">
        <v>419</v>
      </c>
      <c r="D230" s="204" t="s">
        <v>143</v>
      </c>
      <c r="E230" s="205" t="s">
        <v>420</v>
      </c>
      <c r="F230" s="206" t="s">
        <v>421</v>
      </c>
      <c r="G230" s="207" t="s">
        <v>146</v>
      </c>
      <c r="H230" s="208">
        <v>1</v>
      </c>
      <c r="I230" s="209"/>
      <c r="J230" s="210">
        <f>ROUND(I230*H230,2)</f>
        <v>0</v>
      </c>
      <c r="K230" s="206" t="s">
        <v>19</v>
      </c>
      <c r="L230" s="44"/>
      <c r="M230" s="211" t="s">
        <v>19</v>
      </c>
      <c r="N230" s="212" t="s">
        <v>43</v>
      </c>
      <c r="O230" s="84"/>
      <c r="P230" s="213">
        <f>O230*H230</f>
        <v>0</v>
      </c>
      <c r="Q230" s="213">
        <v>0</v>
      </c>
      <c r="R230" s="213">
        <f>Q230*H230</f>
        <v>0</v>
      </c>
      <c r="S230" s="213">
        <v>0</v>
      </c>
      <c r="T230" s="21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15" t="s">
        <v>147</v>
      </c>
      <c r="AT230" s="215" t="s">
        <v>143</v>
      </c>
      <c r="AU230" s="215" t="s">
        <v>82</v>
      </c>
      <c r="AY230" s="17" t="s">
        <v>140</v>
      </c>
      <c r="BE230" s="216">
        <f>IF(N230="základní",J230,0)</f>
        <v>0</v>
      </c>
      <c r="BF230" s="216">
        <f>IF(N230="snížená",J230,0)</f>
        <v>0</v>
      </c>
      <c r="BG230" s="216">
        <f>IF(N230="zákl. přenesená",J230,0)</f>
        <v>0</v>
      </c>
      <c r="BH230" s="216">
        <f>IF(N230="sníž. přenesená",J230,0)</f>
        <v>0</v>
      </c>
      <c r="BI230" s="216">
        <f>IF(N230="nulová",J230,0)</f>
        <v>0</v>
      </c>
      <c r="BJ230" s="17" t="s">
        <v>80</v>
      </c>
      <c r="BK230" s="216">
        <f>ROUND(I230*H230,2)</f>
        <v>0</v>
      </c>
      <c r="BL230" s="17" t="s">
        <v>147</v>
      </c>
      <c r="BM230" s="215" t="s">
        <v>422</v>
      </c>
    </row>
    <row r="231" s="2" customFormat="1">
      <c r="A231" s="38"/>
      <c r="B231" s="39"/>
      <c r="C231" s="40"/>
      <c r="D231" s="217" t="s">
        <v>149</v>
      </c>
      <c r="E231" s="40"/>
      <c r="F231" s="218" t="s">
        <v>423</v>
      </c>
      <c r="G231" s="40"/>
      <c r="H231" s="40"/>
      <c r="I231" s="219"/>
      <c r="J231" s="40"/>
      <c r="K231" s="40"/>
      <c r="L231" s="44"/>
      <c r="M231" s="220"/>
      <c r="N231" s="221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149</v>
      </c>
      <c r="AU231" s="17" t="s">
        <v>82</v>
      </c>
    </row>
    <row r="232" s="2" customFormat="1" ht="16.5" customHeight="1">
      <c r="A232" s="38"/>
      <c r="B232" s="39"/>
      <c r="C232" s="204" t="s">
        <v>424</v>
      </c>
      <c r="D232" s="204" t="s">
        <v>143</v>
      </c>
      <c r="E232" s="205" t="s">
        <v>425</v>
      </c>
      <c r="F232" s="206" t="s">
        <v>426</v>
      </c>
      <c r="G232" s="207" t="s">
        <v>146</v>
      </c>
      <c r="H232" s="208">
        <v>1</v>
      </c>
      <c r="I232" s="209"/>
      <c r="J232" s="210">
        <f>ROUND(I232*H232,2)</f>
        <v>0</v>
      </c>
      <c r="K232" s="206" t="s">
        <v>19</v>
      </c>
      <c r="L232" s="44"/>
      <c r="M232" s="211" t="s">
        <v>19</v>
      </c>
      <c r="N232" s="212" t="s">
        <v>43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147</v>
      </c>
      <c r="AT232" s="215" t="s">
        <v>143</v>
      </c>
      <c r="AU232" s="215" t="s">
        <v>82</v>
      </c>
      <c r="AY232" s="17" t="s">
        <v>140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80</v>
      </c>
      <c r="BK232" s="216">
        <f>ROUND(I232*H232,2)</f>
        <v>0</v>
      </c>
      <c r="BL232" s="17" t="s">
        <v>147</v>
      </c>
      <c r="BM232" s="215" t="s">
        <v>427</v>
      </c>
    </row>
    <row r="233" s="2" customFormat="1">
      <c r="A233" s="38"/>
      <c r="B233" s="39"/>
      <c r="C233" s="40"/>
      <c r="D233" s="217" t="s">
        <v>149</v>
      </c>
      <c r="E233" s="40"/>
      <c r="F233" s="218" t="s">
        <v>428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149</v>
      </c>
      <c r="AU233" s="17" t="s">
        <v>82</v>
      </c>
    </row>
    <row r="234" s="2" customFormat="1" ht="16.5" customHeight="1">
      <c r="A234" s="38"/>
      <c r="B234" s="39"/>
      <c r="C234" s="204" t="s">
        <v>429</v>
      </c>
      <c r="D234" s="204" t="s">
        <v>143</v>
      </c>
      <c r="E234" s="205" t="s">
        <v>430</v>
      </c>
      <c r="F234" s="206" t="s">
        <v>431</v>
      </c>
      <c r="G234" s="207" t="s">
        <v>153</v>
      </c>
      <c r="H234" s="208">
        <v>10</v>
      </c>
      <c r="I234" s="209"/>
      <c r="J234" s="210">
        <f>ROUND(I234*H234,2)</f>
        <v>0</v>
      </c>
      <c r="K234" s="206" t="s">
        <v>19</v>
      </c>
      <c r="L234" s="44"/>
      <c r="M234" s="211" t="s">
        <v>19</v>
      </c>
      <c r="N234" s="212" t="s">
        <v>43</v>
      </c>
      <c r="O234" s="84"/>
      <c r="P234" s="213">
        <f>O234*H234</f>
        <v>0</v>
      </c>
      <c r="Q234" s="213">
        <v>0</v>
      </c>
      <c r="R234" s="213">
        <f>Q234*H234</f>
        <v>0</v>
      </c>
      <c r="S234" s="213">
        <v>0</v>
      </c>
      <c r="T234" s="21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15" t="s">
        <v>147</v>
      </c>
      <c r="AT234" s="215" t="s">
        <v>143</v>
      </c>
      <c r="AU234" s="215" t="s">
        <v>82</v>
      </c>
      <c r="AY234" s="17" t="s">
        <v>140</v>
      </c>
      <c r="BE234" s="216">
        <f>IF(N234="základní",J234,0)</f>
        <v>0</v>
      </c>
      <c r="BF234" s="216">
        <f>IF(N234="snížená",J234,0)</f>
        <v>0</v>
      </c>
      <c r="BG234" s="216">
        <f>IF(N234="zákl. přenesená",J234,0)</f>
        <v>0</v>
      </c>
      <c r="BH234" s="216">
        <f>IF(N234="sníž. přenesená",J234,0)</f>
        <v>0</v>
      </c>
      <c r="BI234" s="216">
        <f>IF(N234="nulová",J234,0)</f>
        <v>0</v>
      </c>
      <c r="BJ234" s="17" t="s">
        <v>80</v>
      </c>
      <c r="BK234" s="216">
        <f>ROUND(I234*H234,2)</f>
        <v>0</v>
      </c>
      <c r="BL234" s="17" t="s">
        <v>147</v>
      </c>
      <c r="BM234" s="215" t="s">
        <v>432</v>
      </c>
    </row>
    <row r="235" s="2" customFormat="1">
      <c r="A235" s="38"/>
      <c r="B235" s="39"/>
      <c r="C235" s="40"/>
      <c r="D235" s="217" t="s">
        <v>149</v>
      </c>
      <c r="E235" s="40"/>
      <c r="F235" s="218" t="s">
        <v>433</v>
      </c>
      <c r="G235" s="40"/>
      <c r="H235" s="40"/>
      <c r="I235" s="219"/>
      <c r="J235" s="40"/>
      <c r="K235" s="40"/>
      <c r="L235" s="44"/>
      <c r="M235" s="220"/>
      <c r="N235" s="221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149</v>
      </c>
      <c r="AU235" s="17" t="s">
        <v>82</v>
      </c>
    </row>
    <row r="236" s="2" customFormat="1" ht="16.5" customHeight="1">
      <c r="A236" s="38"/>
      <c r="B236" s="39"/>
      <c r="C236" s="204" t="s">
        <v>434</v>
      </c>
      <c r="D236" s="204" t="s">
        <v>143</v>
      </c>
      <c r="E236" s="205" t="s">
        <v>435</v>
      </c>
      <c r="F236" s="206" t="s">
        <v>436</v>
      </c>
      <c r="G236" s="207" t="s">
        <v>153</v>
      </c>
      <c r="H236" s="208">
        <v>23</v>
      </c>
      <c r="I236" s="209"/>
      <c r="J236" s="210">
        <f>ROUND(I236*H236,2)</f>
        <v>0</v>
      </c>
      <c r="K236" s="206" t="s">
        <v>19</v>
      </c>
      <c r="L236" s="44"/>
      <c r="M236" s="211" t="s">
        <v>19</v>
      </c>
      <c r="N236" s="212" t="s">
        <v>43</v>
      </c>
      <c r="O236" s="84"/>
      <c r="P236" s="213">
        <f>O236*H236</f>
        <v>0</v>
      </c>
      <c r="Q236" s="213">
        <v>0</v>
      </c>
      <c r="R236" s="213">
        <f>Q236*H236</f>
        <v>0</v>
      </c>
      <c r="S236" s="213">
        <v>0</v>
      </c>
      <c r="T236" s="21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5" t="s">
        <v>147</v>
      </c>
      <c r="AT236" s="215" t="s">
        <v>143</v>
      </c>
      <c r="AU236" s="215" t="s">
        <v>82</v>
      </c>
      <c r="AY236" s="17" t="s">
        <v>140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80</v>
      </c>
      <c r="BK236" s="216">
        <f>ROUND(I236*H236,2)</f>
        <v>0</v>
      </c>
      <c r="BL236" s="17" t="s">
        <v>147</v>
      </c>
      <c r="BM236" s="215" t="s">
        <v>437</v>
      </c>
    </row>
    <row r="237" s="2" customFormat="1">
      <c r="A237" s="38"/>
      <c r="B237" s="39"/>
      <c r="C237" s="40"/>
      <c r="D237" s="217" t="s">
        <v>149</v>
      </c>
      <c r="E237" s="40"/>
      <c r="F237" s="218" t="s">
        <v>433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149</v>
      </c>
      <c r="AU237" s="17" t="s">
        <v>82</v>
      </c>
    </row>
    <row r="238" s="2" customFormat="1" ht="16.5" customHeight="1">
      <c r="A238" s="38"/>
      <c r="B238" s="39"/>
      <c r="C238" s="204" t="s">
        <v>438</v>
      </c>
      <c r="D238" s="204" t="s">
        <v>143</v>
      </c>
      <c r="E238" s="205" t="s">
        <v>439</v>
      </c>
      <c r="F238" s="206" t="s">
        <v>440</v>
      </c>
      <c r="G238" s="207" t="s">
        <v>153</v>
      </c>
      <c r="H238" s="208">
        <v>6</v>
      </c>
      <c r="I238" s="209"/>
      <c r="J238" s="210">
        <f>ROUND(I238*H238,2)</f>
        <v>0</v>
      </c>
      <c r="K238" s="206" t="s">
        <v>19</v>
      </c>
      <c r="L238" s="44"/>
      <c r="M238" s="211" t="s">
        <v>19</v>
      </c>
      <c r="N238" s="212" t="s">
        <v>43</v>
      </c>
      <c r="O238" s="84"/>
      <c r="P238" s="213">
        <f>O238*H238</f>
        <v>0</v>
      </c>
      <c r="Q238" s="213">
        <v>0</v>
      </c>
      <c r="R238" s="213">
        <f>Q238*H238</f>
        <v>0</v>
      </c>
      <c r="S238" s="213">
        <v>0</v>
      </c>
      <c r="T238" s="21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5" t="s">
        <v>147</v>
      </c>
      <c r="AT238" s="215" t="s">
        <v>143</v>
      </c>
      <c r="AU238" s="215" t="s">
        <v>82</v>
      </c>
      <c r="AY238" s="17" t="s">
        <v>140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7" t="s">
        <v>80</v>
      </c>
      <c r="BK238" s="216">
        <f>ROUND(I238*H238,2)</f>
        <v>0</v>
      </c>
      <c r="BL238" s="17" t="s">
        <v>147</v>
      </c>
      <c r="BM238" s="215" t="s">
        <v>441</v>
      </c>
    </row>
    <row r="239" s="2" customFormat="1">
      <c r="A239" s="38"/>
      <c r="B239" s="39"/>
      <c r="C239" s="40"/>
      <c r="D239" s="217" t="s">
        <v>149</v>
      </c>
      <c r="E239" s="40"/>
      <c r="F239" s="218" t="s">
        <v>433</v>
      </c>
      <c r="G239" s="40"/>
      <c r="H239" s="40"/>
      <c r="I239" s="219"/>
      <c r="J239" s="40"/>
      <c r="K239" s="40"/>
      <c r="L239" s="44"/>
      <c r="M239" s="220"/>
      <c r="N239" s="221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149</v>
      </c>
      <c r="AU239" s="17" t="s">
        <v>82</v>
      </c>
    </row>
    <row r="240" s="2" customFormat="1" ht="16.5" customHeight="1">
      <c r="A240" s="38"/>
      <c r="B240" s="39"/>
      <c r="C240" s="204" t="s">
        <v>442</v>
      </c>
      <c r="D240" s="204" t="s">
        <v>143</v>
      </c>
      <c r="E240" s="205" t="s">
        <v>443</v>
      </c>
      <c r="F240" s="206" t="s">
        <v>444</v>
      </c>
      <c r="G240" s="207" t="s">
        <v>146</v>
      </c>
      <c r="H240" s="208">
        <v>1</v>
      </c>
      <c r="I240" s="209"/>
      <c r="J240" s="210">
        <f>ROUND(I240*H240,2)</f>
        <v>0</v>
      </c>
      <c r="K240" s="206" t="s">
        <v>19</v>
      </c>
      <c r="L240" s="44"/>
      <c r="M240" s="211" t="s">
        <v>19</v>
      </c>
      <c r="N240" s="212" t="s">
        <v>43</v>
      </c>
      <c r="O240" s="84"/>
      <c r="P240" s="213">
        <f>O240*H240</f>
        <v>0</v>
      </c>
      <c r="Q240" s="213">
        <v>0</v>
      </c>
      <c r="R240" s="213">
        <f>Q240*H240</f>
        <v>0</v>
      </c>
      <c r="S240" s="213">
        <v>0</v>
      </c>
      <c r="T240" s="21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5" t="s">
        <v>147</v>
      </c>
      <c r="AT240" s="215" t="s">
        <v>143</v>
      </c>
      <c r="AU240" s="215" t="s">
        <v>82</v>
      </c>
      <c r="AY240" s="17" t="s">
        <v>140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7" t="s">
        <v>80</v>
      </c>
      <c r="BK240" s="216">
        <f>ROUND(I240*H240,2)</f>
        <v>0</v>
      </c>
      <c r="BL240" s="17" t="s">
        <v>147</v>
      </c>
      <c r="BM240" s="215" t="s">
        <v>445</v>
      </c>
    </row>
    <row r="241" s="2" customFormat="1">
      <c r="A241" s="38"/>
      <c r="B241" s="39"/>
      <c r="C241" s="40"/>
      <c r="D241" s="217" t="s">
        <v>149</v>
      </c>
      <c r="E241" s="40"/>
      <c r="F241" s="218" t="s">
        <v>446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149</v>
      </c>
      <c r="AU241" s="17" t="s">
        <v>82</v>
      </c>
    </row>
    <row r="242" s="12" customFormat="1" ht="22.8" customHeight="1">
      <c r="A242" s="12"/>
      <c r="B242" s="188"/>
      <c r="C242" s="189"/>
      <c r="D242" s="190" t="s">
        <v>71</v>
      </c>
      <c r="E242" s="202" t="s">
        <v>447</v>
      </c>
      <c r="F242" s="202" t="s">
        <v>448</v>
      </c>
      <c r="G242" s="189"/>
      <c r="H242" s="189"/>
      <c r="I242" s="192"/>
      <c r="J242" s="203">
        <f>BK242</f>
        <v>0</v>
      </c>
      <c r="K242" s="189"/>
      <c r="L242" s="194"/>
      <c r="M242" s="195"/>
      <c r="N242" s="196"/>
      <c r="O242" s="196"/>
      <c r="P242" s="197">
        <f>SUM(P243:P248)</f>
        <v>0</v>
      </c>
      <c r="Q242" s="196"/>
      <c r="R242" s="197">
        <f>SUM(R243:R248)</f>
        <v>0</v>
      </c>
      <c r="S242" s="196"/>
      <c r="T242" s="198">
        <f>SUM(T243:T248)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9" t="s">
        <v>139</v>
      </c>
      <c r="AT242" s="200" t="s">
        <v>71</v>
      </c>
      <c r="AU242" s="200" t="s">
        <v>80</v>
      </c>
      <c r="AY242" s="199" t="s">
        <v>140</v>
      </c>
      <c r="BK242" s="201">
        <f>SUM(BK243:BK248)</f>
        <v>0</v>
      </c>
    </row>
    <row r="243" s="2" customFormat="1" ht="21.75" customHeight="1">
      <c r="A243" s="38"/>
      <c r="B243" s="39"/>
      <c r="C243" s="204" t="s">
        <v>449</v>
      </c>
      <c r="D243" s="204" t="s">
        <v>143</v>
      </c>
      <c r="E243" s="205" t="s">
        <v>390</v>
      </c>
      <c r="F243" s="206" t="s">
        <v>391</v>
      </c>
      <c r="G243" s="207" t="s">
        <v>153</v>
      </c>
      <c r="H243" s="208">
        <v>2</v>
      </c>
      <c r="I243" s="209"/>
      <c r="J243" s="210">
        <f>ROUND(I243*H243,2)</f>
        <v>0</v>
      </c>
      <c r="K243" s="206" t="s">
        <v>19</v>
      </c>
      <c r="L243" s="44"/>
      <c r="M243" s="211" t="s">
        <v>19</v>
      </c>
      <c r="N243" s="212" t="s">
        <v>43</v>
      </c>
      <c r="O243" s="84"/>
      <c r="P243" s="213">
        <f>O243*H243</f>
        <v>0</v>
      </c>
      <c r="Q243" s="213">
        <v>0</v>
      </c>
      <c r="R243" s="213">
        <f>Q243*H243</f>
        <v>0</v>
      </c>
      <c r="S243" s="213">
        <v>0</v>
      </c>
      <c r="T243" s="21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15" t="s">
        <v>147</v>
      </c>
      <c r="AT243" s="215" t="s">
        <v>143</v>
      </c>
      <c r="AU243" s="215" t="s">
        <v>82</v>
      </c>
      <c r="AY243" s="17" t="s">
        <v>140</v>
      </c>
      <c r="BE243" s="216">
        <f>IF(N243="základní",J243,0)</f>
        <v>0</v>
      </c>
      <c r="BF243" s="216">
        <f>IF(N243="snížená",J243,0)</f>
        <v>0</v>
      </c>
      <c r="BG243" s="216">
        <f>IF(N243="zákl. přenesená",J243,0)</f>
        <v>0</v>
      </c>
      <c r="BH243" s="216">
        <f>IF(N243="sníž. přenesená",J243,0)</f>
        <v>0</v>
      </c>
      <c r="BI243" s="216">
        <f>IF(N243="nulová",J243,0)</f>
        <v>0</v>
      </c>
      <c r="BJ243" s="17" t="s">
        <v>80</v>
      </c>
      <c r="BK243" s="216">
        <f>ROUND(I243*H243,2)</f>
        <v>0</v>
      </c>
      <c r="BL243" s="17" t="s">
        <v>147</v>
      </c>
      <c r="BM243" s="215" t="s">
        <v>450</v>
      </c>
    </row>
    <row r="244" s="2" customFormat="1">
      <c r="A244" s="38"/>
      <c r="B244" s="39"/>
      <c r="C244" s="40"/>
      <c r="D244" s="217" t="s">
        <v>149</v>
      </c>
      <c r="E244" s="40"/>
      <c r="F244" s="218" t="s">
        <v>451</v>
      </c>
      <c r="G244" s="40"/>
      <c r="H244" s="40"/>
      <c r="I244" s="219"/>
      <c r="J244" s="40"/>
      <c r="K244" s="40"/>
      <c r="L244" s="44"/>
      <c r="M244" s="220"/>
      <c r="N244" s="221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149</v>
      </c>
      <c r="AU244" s="17" t="s">
        <v>82</v>
      </c>
    </row>
    <row r="245" s="2" customFormat="1" ht="21.75" customHeight="1">
      <c r="A245" s="38"/>
      <c r="B245" s="39"/>
      <c r="C245" s="204" t="s">
        <v>452</v>
      </c>
      <c r="D245" s="204" t="s">
        <v>143</v>
      </c>
      <c r="E245" s="205" t="s">
        <v>399</v>
      </c>
      <c r="F245" s="206" t="s">
        <v>400</v>
      </c>
      <c r="G245" s="207" t="s">
        <v>153</v>
      </c>
      <c r="H245" s="208">
        <v>1</v>
      </c>
      <c r="I245" s="209"/>
      <c r="J245" s="210">
        <f>ROUND(I245*H245,2)</f>
        <v>0</v>
      </c>
      <c r="K245" s="206" t="s">
        <v>19</v>
      </c>
      <c r="L245" s="44"/>
      <c r="M245" s="211" t="s">
        <v>19</v>
      </c>
      <c r="N245" s="212" t="s">
        <v>43</v>
      </c>
      <c r="O245" s="84"/>
      <c r="P245" s="213">
        <f>O245*H245</f>
        <v>0</v>
      </c>
      <c r="Q245" s="213">
        <v>0</v>
      </c>
      <c r="R245" s="213">
        <f>Q245*H245</f>
        <v>0</v>
      </c>
      <c r="S245" s="213">
        <v>0</v>
      </c>
      <c r="T245" s="21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5" t="s">
        <v>147</v>
      </c>
      <c r="AT245" s="215" t="s">
        <v>143</v>
      </c>
      <c r="AU245" s="215" t="s">
        <v>82</v>
      </c>
      <c r="AY245" s="17" t="s">
        <v>140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80</v>
      </c>
      <c r="BK245" s="216">
        <f>ROUND(I245*H245,2)</f>
        <v>0</v>
      </c>
      <c r="BL245" s="17" t="s">
        <v>147</v>
      </c>
      <c r="BM245" s="215" t="s">
        <v>453</v>
      </c>
    </row>
    <row r="246" s="2" customFormat="1">
      <c r="A246" s="38"/>
      <c r="B246" s="39"/>
      <c r="C246" s="40"/>
      <c r="D246" s="217" t="s">
        <v>149</v>
      </c>
      <c r="E246" s="40"/>
      <c r="F246" s="218" t="s">
        <v>451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149</v>
      </c>
      <c r="AU246" s="17" t="s">
        <v>82</v>
      </c>
    </row>
    <row r="247" s="2" customFormat="1" ht="16.5" customHeight="1">
      <c r="A247" s="38"/>
      <c r="B247" s="39"/>
      <c r="C247" s="204" t="s">
        <v>454</v>
      </c>
      <c r="D247" s="204" t="s">
        <v>143</v>
      </c>
      <c r="E247" s="205" t="s">
        <v>455</v>
      </c>
      <c r="F247" s="206" t="s">
        <v>456</v>
      </c>
      <c r="G247" s="207" t="s">
        <v>153</v>
      </c>
      <c r="H247" s="208">
        <v>1</v>
      </c>
      <c r="I247" s="209"/>
      <c r="J247" s="210">
        <f>ROUND(I247*H247,2)</f>
        <v>0</v>
      </c>
      <c r="K247" s="206" t="s">
        <v>19</v>
      </c>
      <c r="L247" s="44"/>
      <c r="M247" s="211" t="s">
        <v>19</v>
      </c>
      <c r="N247" s="212" t="s">
        <v>43</v>
      </c>
      <c r="O247" s="84"/>
      <c r="P247" s="213">
        <f>O247*H247</f>
        <v>0</v>
      </c>
      <c r="Q247" s="213">
        <v>0</v>
      </c>
      <c r="R247" s="213">
        <f>Q247*H247</f>
        <v>0</v>
      </c>
      <c r="S247" s="213">
        <v>0</v>
      </c>
      <c r="T247" s="21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147</v>
      </c>
      <c r="AT247" s="215" t="s">
        <v>143</v>
      </c>
      <c r="AU247" s="215" t="s">
        <v>82</v>
      </c>
      <c r="AY247" s="17" t="s">
        <v>140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80</v>
      </c>
      <c r="BK247" s="216">
        <f>ROUND(I247*H247,2)</f>
        <v>0</v>
      </c>
      <c r="BL247" s="17" t="s">
        <v>147</v>
      </c>
      <c r="BM247" s="215" t="s">
        <v>457</v>
      </c>
    </row>
    <row r="248" s="2" customFormat="1">
      <c r="A248" s="38"/>
      <c r="B248" s="39"/>
      <c r="C248" s="40"/>
      <c r="D248" s="217" t="s">
        <v>149</v>
      </c>
      <c r="E248" s="40"/>
      <c r="F248" s="218" t="s">
        <v>451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149</v>
      </c>
      <c r="AU248" s="17" t="s">
        <v>82</v>
      </c>
    </row>
    <row r="249" s="12" customFormat="1" ht="22.8" customHeight="1">
      <c r="A249" s="12"/>
      <c r="B249" s="188"/>
      <c r="C249" s="189"/>
      <c r="D249" s="190" t="s">
        <v>71</v>
      </c>
      <c r="E249" s="202" t="s">
        <v>458</v>
      </c>
      <c r="F249" s="202" t="s">
        <v>459</v>
      </c>
      <c r="G249" s="189"/>
      <c r="H249" s="189"/>
      <c r="I249" s="192"/>
      <c r="J249" s="203">
        <f>BK249</f>
        <v>0</v>
      </c>
      <c r="K249" s="189"/>
      <c r="L249" s="194"/>
      <c r="M249" s="195"/>
      <c r="N249" s="196"/>
      <c r="O249" s="196"/>
      <c r="P249" s="197">
        <f>SUM(P250:P253)</f>
        <v>0</v>
      </c>
      <c r="Q249" s="196"/>
      <c r="R249" s="197">
        <f>SUM(R250:R253)</f>
        <v>0</v>
      </c>
      <c r="S249" s="196"/>
      <c r="T249" s="198">
        <f>SUM(T250:T253)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9" t="s">
        <v>139</v>
      </c>
      <c r="AT249" s="200" t="s">
        <v>71</v>
      </c>
      <c r="AU249" s="200" t="s">
        <v>80</v>
      </c>
      <c r="AY249" s="199" t="s">
        <v>140</v>
      </c>
      <c r="BK249" s="201">
        <f>SUM(BK250:BK253)</f>
        <v>0</v>
      </c>
    </row>
    <row r="250" s="2" customFormat="1" ht="21.75" customHeight="1">
      <c r="A250" s="38"/>
      <c r="B250" s="39"/>
      <c r="C250" s="204" t="s">
        <v>460</v>
      </c>
      <c r="D250" s="204" t="s">
        <v>143</v>
      </c>
      <c r="E250" s="205" t="s">
        <v>395</v>
      </c>
      <c r="F250" s="206" t="s">
        <v>396</v>
      </c>
      <c r="G250" s="207" t="s">
        <v>153</v>
      </c>
      <c r="H250" s="208">
        <v>4</v>
      </c>
      <c r="I250" s="209"/>
      <c r="J250" s="210">
        <f>ROUND(I250*H250,2)</f>
        <v>0</v>
      </c>
      <c r="K250" s="206" t="s">
        <v>19</v>
      </c>
      <c r="L250" s="44"/>
      <c r="M250" s="211" t="s">
        <v>19</v>
      </c>
      <c r="N250" s="212" t="s">
        <v>43</v>
      </c>
      <c r="O250" s="84"/>
      <c r="P250" s="213">
        <f>O250*H250</f>
        <v>0</v>
      </c>
      <c r="Q250" s="213">
        <v>0</v>
      </c>
      <c r="R250" s="213">
        <f>Q250*H250</f>
        <v>0</v>
      </c>
      <c r="S250" s="213">
        <v>0</v>
      </c>
      <c r="T250" s="21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5" t="s">
        <v>147</v>
      </c>
      <c r="AT250" s="215" t="s">
        <v>143</v>
      </c>
      <c r="AU250" s="215" t="s">
        <v>82</v>
      </c>
      <c r="AY250" s="17" t="s">
        <v>140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80</v>
      </c>
      <c r="BK250" s="216">
        <f>ROUND(I250*H250,2)</f>
        <v>0</v>
      </c>
      <c r="BL250" s="17" t="s">
        <v>147</v>
      </c>
      <c r="BM250" s="215" t="s">
        <v>461</v>
      </c>
    </row>
    <row r="251" s="2" customFormat="1">
      <c r="A251" s="38"/>
      <c r="B251" s="39"/>
      <c r="C251" s="40"/>
      <c r="D251" s="217" t="s">
        <v>149</v>
      </c>
      <c r="E251" s="40"/>
      <c r="F251" s="218" t="s">
        <v>462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149</v>
      </c>
      <c r="AU251" s="17" t="s">
        <v>82</v>
      </c>
    </row>
    <row r="252" s="2" customFormat="1" ht="21.75" customHeight="1">
      <c r="A252" s="38"/>
      <c r="B252" s="39"/>
      <c r="C252" s="204" t="s">
        <v>463</v>
      </c>
      <c r="D252" s="204" t="s">
        <v>143</v>
      </c>
      <c r="E252" s="205" t="s">
        <v>464</v>
      </c>
      <c r="F252" s="206" t="s">
        <v>465</v>
      </c>
      <c r="G252" s="207" t="s">
        <v>153</v>
      </c>
      <c r="H252" s="208">
        <v>2</v>
      </c>
      <c r="I252" s="209"/>
      <c r="J252" s="210">
        <f>ROUND(I252*H252,2)</f>
        <v>0</v>
      </c>
      <c r="K252" s="206" t="s">
        <v>19</v>
      </c>
      <c r="L252" s="44"/>
      <c r="M252" s="211" t="s">
        <v>19</v>
      </c>
      <c r="N252" s="212" t="s">
        <v>43</v>
      </c>
      <c r="O252" s="84"/>
      <c r="P252" s="213">
        <f>O252*H252</f>
        <v>0</v>
      </c>
      <c r="Q252" s="213">
        <v>0</v>
      </c>
      <c r="R252" s="213">
        <f>Q252*H252</f>
        <v>0</v>
      </c>
      <c r="S252" s="213">
        <v>0</v>
      </c>
      <c r="T252" s="21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15" t="s">
        <v>147</v>
      </c>
      <c r="AT252" s="215" t="s">
        <v>143</v>
      </c>
      <c r="AU252" s="215" t="s">
        <v>82</v>
      </c>
      <c r="AY252" s="17" t="s">
        <v>140</v>
      </c>
      <c r="BE252" s="216">
        <f>IF(N252="základní",J252,0)</f>
        <v>0</v>
      </c>
      <c r="BF252" s="216">
        <f>IF(N252="snížená",J252,0)</f>
        <v>0</v>
      </c>
      <c r="BG252" s="216">
        <f>IF(N252="zákl. přenesená",J252,0)</f>
        <v>0</v>
      </c>
      <c r="BH252" s="216">
        <f>IF(N252="sníž. přenesená",J252,0)</f>
        <v>0</v>
      </c>
      <c r="BI252" s="216">
        <f>IF(N252="nulová",J252,0)</f>
        <v>0</v>
      </c>
      <c r="BJ252" s="17" t="s">
        <v>80</v>
      </c>
      <c r="BK252" s="216">
        <f>ROUND(I252*H252,2)</f>
        <v>0</v>
      </c>
      <c r="BL252" s="17" t="s">
        <v>147</v>
      </c>
      <c r="BM252" s="215" t="s">
        <v>466</v>
      </c>
    </row>
    <row r="253" s="2" customFormat="1">
      <c r="A253" s="38"/>
      <c r="B253" s="39"/>
      <c r="C253" s="40"/>
      <c r="D253" s="217" t="s">
        <v>149</v>
      </c>
      <c r="E253" s="40"/>
      <c r="F253" s="218" t="s">
        <v>462</v>
      </c>
      <c r="G253" s="40"/>
      <c r="H253" s="40"/>
      <c r="I253" s="219"/>
      <c r="J253" s="40"/>
      <c r="K253" s="40"/>
      <c r="L253" s="44"/>
      <c r="M253" s="220"/>
      <c r="N253" s="221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149</v>
      </c>
      <c r="AU253" s="17" t="s">
        <v>82</v>
      </c>
    </row>
    <row r="254" s="12" customFormat="1" ht="22.8" customHeight="1">
      <c r="A254" s="12"/>
      <c r="B254" s="188"/>
      <c r="C254" s="189"/>
      <c r="D254" s="190" t="s">
        <v>71</v>
      </c>
      <c r="E254" s="202" t="s">
        <v>467</v>
      </c>
      <c r="F254" s="202" t="s">
        <v>468</v>
      </c>
      <c r="G254" s="189"/>
      <c r="H254" s="189"/>
      <c r="I254" s="192"/>
      <c r="J254" s="203">
        <f>BK254</f>
        <v>0</v>
      </c>
      <c r="K254" s="189"/>
      <c r="L254" s="194"/>
      <c r="M254" s="195"/>
      <c r="N254" s="196"/>
      <c r="O254" s="196"/>
      <c r="P254" s="197">
        <f>SUM(P255:P264)</f>
        <v>0</v>
      </c>
      <c r="Q254" s="196"/>
      <c r="R254" s="197">
        <f>SUM(R255:R264)</f>
        <v>0</v>
      </c>
      <c r="S254" s="196"/>
      <c r="T254" s="198">
        <f>SUM(T255:T264)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99" t="s">
        <v>139</v>
      </c>
      <c r="AT254" s="200" t="s">
        <v>71</v>
      </c>
      <c r="AU254" s="200" t="s">
        <v>80</v>
      </c>
      <c r="AY254" s="199" t="s">
        <v>140</v>
      </c>
      <c r="BK254" s="201">
        <f>SUM(BK255:BK264)</f>
        <v>0</v>
      </c>
    </row>
    <row r="255" s="2" customFormat="1" ht="16.5" customHeight="1">
      <c r="A255" s="38"/>
      <c r="B255" s="39"/>
      <c r="C255" s="204" t="s">
        <v>469</v>
      </c>
      <c r="D255" s="204" t="s">
        <v>143</v>
      </c>
      <c r="E255" s="205" t="s">
        <v>470</v>
      </c>
      <c r="F255" s="206" t="s">
        <v>471</v>
      </c>
      <c r="G255" s="207" t="s">
        <v>153</v>
      </c>
      <c r="H255" s="208">
        <v>2</v>
      </c>
      <c r="I255" s="209"/>
      <c r="J255" s="210">
        <f>ROUND(I255*H255,2)</f>
        <v>0</v>
      </c>
      <c r="K255" s="206" t="s">
        <v>19</v>
      </c>
      <c r="L255" s="44"/>
      <c r="M255" s="211" t="s">
        <v>19</v>
      </c>
      <c r="N255" s="212" t="s">
        <v>43</v>
      </c>
      <c r="O255" s="84"/>
      <c r="P255" s="213">
        <f>O255*H255</f>
        <v>0</v>
      </c>
      <c r="Q255" s="213">
        <v>0</v>
      </c>
      <c r="R255" s="213">
        <f>Q255*H255</f>
        <v>0</v>
      </c>
      <c r="S255" s="213">
        <v>0</v>
      </c>
      <c r="T255" s="21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147</v>
      </c>
      <c r="AT255" s="215" t="s">
        <v>143</v>
      </c>
      <c r="AU255" s="215" t="s">
        <v>82</v>
      </c>
      <c r="AY255" s="17" t="s">
        <v>140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80</v>
      </c>
      <c r="BK255" s="216">
        <f>ROUND(I255*H255,2)</f>
        <v>0</v>
      </c>
      <c r="BL255" s="17" t="s">
        <v>147</v>
      </c>
      <c r="BM255" s="215" t="s">
        <v>472</v>
      </c>
    </row>
    <row r="256" s="2" customFormat="1">
      <c r="A256" s="38"/>
      <c r="B256" s="39"/>
      <c r="C256" s="40"/>
      <c r="D256" s="217" t="s">
        <v>149</v>
      </c>
      <c r="E256" s="40"/>
      <c r="F256" s="218" t="s">
        <v>473</v>
      </c>
      <c r="G256" s="40"/>
      <c r="H256" s="40"/>
      <c r="I256" s="219"/>
      <c r="J256" s="40"/>
      <c r="K256" s="40"/>
      <c r="L256" s="44"/>
      <c r="M256" s="220"/>
      <c r="N256" s="221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149</v>
      </c>
      <c r="AU256" s="17" t="s">
        <v>82</v>
      </c>
    </row>
    <row r="257" s="2" customFormat="1" ht="16.5" customHeight="1">
      <c r="A257" s="38"/>
      <c r="B257" s="39"/>
      <c r="C257" s="204" t="s">
        <v>474</v>
      </c>
      <c r="D257" s="204" t="s">
        <v>143</v>
      </c>
      <c r="E257" s="205" t="s">
        <v>475</v>
      </c>
      <c r="F257" s="206" t="s">
        <v>476</v>
      </c>
      <c r="G257" s="207" t="s">
        <v>153</v>
      </c>
      <c r="H257" s="208">
        <v>2</v>
      </c>
      <c r="I257" s="209"/>
      <c r="J257" s="210">
        <f>ROUND(I257*H257,2)</f>
        <v>0</v>
      </c>
      <c r="K257" s="206" t="s">
        <v>19</v>
      </c>
      <c r="L257" s="44"/>
      <c r="M257" s="211" t="s">
        <v>19</v>
      </c>
      <c r="N257" s="212" t="s">
        <v>43</v>
      </c>
      <c r="O257" s="84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5" t="s">
        <v>147</v>
      </c>
      <c r="AT257" s="215" t="s">
        <v>143</v>
      </c>
      <c r="AU257" s="215" t="s">
        <v>82</v>
      </c>
      <c r="AY257" s="17" t="s">
        <v>140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80</v>
      </c>
      <c r="BK257" s="216">
        <f>ROUND(I257*H257,2)</f>
        <v>0</v>
      </c>
      <c r="BL257" s="17" t="s">
        <v>147</v>
      </c>
      <c r="BM257" s="215" t="s">
        <v>477</v>
      </c>
    </row>
    <row r="258" s="2" customFormat="1">
      <c r="A258" s="38"/>
      <c r="B258" s="39"/>
      <c r="C258" s="40"/>
      <c r="D258" s="217" t="s">
        <v>149</v>
      </c>
      <c r="E258" s="40"/>
      <c r="F258" s="218" t="s">
        <v>473</v>
      </c>
      <c r="G258" s="40"/>
      <c r="H258" s="40"/>
      <c r="I258" s="219"/>
      <c r="J258" s="40"/>
      <c r="K258" s="40"/>
      <c r="L258" s="44"/>
      <c r="M258" s="220"/>
      <c r="N258" s="221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149</v>
      </c>
      <c r="AU258" s="17" t="s">
        <v>82</v>
      </c>
    </row>
    <row r="259" s="2" customFormat="1" ht="16.5" customHeight="1">
      <c r="A259" s="38"/>
      <c r="B259" s="39"/>
      <c r="C259" s="204" t="s">
        <v>478</v>
      </c>
      <c r="D259" s="204" t="s">
        <v>143</v>
      </c>
      <c r="E259" s="205" t="s">
        <v>479</v>
      </c>
      <c r="F259" s="206" t="s">
        <v>480</v>
      </c>
      <c r="G259" s="207" t="s">
        <v>146</v>
      </c>
      <c r="H259" s="208">
        <v>1</v>
      </c>
      <c r="I259" s="209"/>
      <c r="J259" s="210">
        <f>ROUND(I259*H259,2)</f>
        <v>0</v>
      </c>
      <c r="K259" s="206" t="s">
        <v>19</v>
      </c>
      <c r="L259" s="44"/>
      <c r="M259" s="211" t="s">
        <v>19</v>
      </c>
      <c r="N259" s="212" t="s">
        <v>43</v>
      </c>
      <c r="O259" s="84"/>
      <c r="P259" s="213">
        <f>O259*H259</f>
        <v>0</v>
      </c>
      <c r="Q259" s="213">
        <v>0</v>
      </c>
      <c r="R259" s="213">
        <f>Q259*H259</f>
        <v>0</v>
      </c>
      <c r="S259" s="213">
        <v>0</v>
      </c>
      <c r="T259" s="21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5" t="s">
        <v>147</v>
      </c>
      <c r="AT259" s="215" t="s">
        <v>143</v>
      </c>
      <c r="AU259" s="215" t="s">
        <v>82</v>
      </c>
      <c r="AY259" s="17" t="s">
        <v>140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80</v>
      </c>
      <c r="BK259" s="216">
        <f>ROUND(I259*H259,2)</f>
        <v>0</v>
      </c>
      <c r="BL259" s="17" t="s">
        <v>147</v>
      </c>
      <c r="BM259" s="215" t="s">
        <v>481</v>
      </c>
    </row>
    <row r="260" s="2" customFormat="1">
      <c r="A260" s="38"/>
      <c r="B260" s="39"/>
      <c r="C260" s="40"/>
      <c r="D260" s="217" t="s">
        <v>149</v>
      </c>
      <c r="E260" s="40"/>
      <c r="F260" s="218" t="s">
        <v>473</v>
      </c>
      <c r="G260" s="40"/>
      <c r="H260" s="40"/>
      <c r="I260" s="219"/>
      <c r="J260" s="40"/>
      <c r="K260" s="40"/>
      <c r="L260" s="44"/>
      <c r="M260" s="220"/>
      <c r="N260" s="221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149</v>
      </c>
      <c r="AU260" s="17" t="s">
        <v>82</v>
      </c>
    </row>
    <row r="261" s="2" customFormat="1" ht="24.15" customHeight="1">
      <c r="A261" s="38"/>
      <c r="B261" s="39"/>
      <c r="C261" s="204" t="s">
        <v>482</v>
      </c>
      <c r="D261" s="204" t="s">
        <v>143</v>
      </c>
      <c r="E261" s="205" t="s">
        <v>483</v>
      </c>
      <c r="F261" s="206" t="s">
        <v>484</v>
      </c>
      <c r="G261" s="207" t="s">
        <v>153</v>
      </c>
      <c r="H261" s="208">
        <v>6</v>
      </c>
      <c r="I261" s="209"/>
      <c r="J261" s="210">
        <f>ROUND(I261*H261,2)</f>
        <v>0</v>
      </c>
      <c r="K261" s="206" t="s">
        <v>19</v>
      </c>
      <c r="L261" s="44"/>
      <c r="M261" s="211" t="s">
        <v>19</v>
      </c>
      <c r="N261" s="212" t="s">
        <v>43</v>
      </c>
      <c r="O261" s="84"/>
      <c r="P261" s="213">
        <f>O261*H261</f>
        <v>0</v>
      </c>
      <c r="Q261" s="213">
        <v>0</v>
      </c>
      <c r="R261" s="213">
        <f>Q261*H261</f>
        <v>0</v>
      </c>
      <c r="S261" s="213">
        <v>0</v>
      </c>
      <c r="T261" s="21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5" t="s">
        <v>147</v>
      </c>
      <c r="AT261" s="215" t="s">
        <v>143</v>
      </c>
      <c r="AU261" s="215" t="s">
        <v>82</v>
      </c>
      <c r="AY261" s="17" t="s">
        <v>140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7" t="s">
        <v>80</v>
      </c>
      <c r="BK261" s="216">
        <f>ROUND(I261*H261,2)</f>
        <v>0</v>
      </c>
      <c r="BL261" s="17" t="s">
        <v>147</v>
      </c>
      <c r="BM261" s="215" t="s">
        <v>485</v>
      </c>
    </row>
    <row r="262" s="2" customFormat="1">
      <c r="A262" s="38"/>
      <c r="B262" s="39"/>
      <c r="C262" s="40"/>
      <c r="D262" s="217" t="s">
        <v>149</v>
      </c>
      <c r="E262" s="40"/>
      <c r="F262" s="218" t="s">
        <v>473</v>
      </c>
      <c r="G262" s="40"/>
      <c r="H262" s="40"/>
      <c r="I262" s="219"/>
      <c r="J262" s="40"/>
      <c r="K262" s="40"/>
      <c r="L262" s="44"/>
      <c r="M262" s="220"/>
      <c r="N262" s="221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149</v>
      </c>
      <c r="AU262" s="17" t="s">
        <v>82</v>
      </c>
    </row>
    <row r="263" s="2" customFormat="1" ht="24.15" customHeight="1">
      <c r="A263" s="38"/>
      <c r="B263" s="39"/>
      <c r="C263" s="204" t="s">
        <v>486</v>
      </c>
      <c r="D263" s="204" t="s">
        <v>143</v>
      </c>
      <c r="E263" s="205" t="s">
        <v>487</v>
      </c>
      <c r="F263" s="206" t="s">
        <v>488</v>
      </c>
      <c r="G263" s="207" t="s">
        <v>153</v>
      </c>
      <c r="H263" s="208">
        <v>9</v>
      </c>
      <c r="I263" s="209"/>
      <c r="J263" s="210">
        <f>ROUND(I263*H263,2)</f>
        <v>0</v>
      </c>
      <c r="K263" s="206" t="s">
        <v>19</v>
      </c>
      <c r="L263" s="44"/>
      <c r="M263" s="211" t="s">
        <v>19</v>
      </c>
      <c r="N263" s="212" t="s">
        <v>43</v>
      </c>
      <c r="O263" s="84"/>
      <c r="P263" s="213">
        <f>O263*H263</f>
        <v>0</v>
      </c>
      <c r="Q263" s="213">
        <v>0</v>
      </c>
      <c r="R263" s="213">
        <f>Q263*H263</f>
        <v>0</v>
      </c>
      <c r="S263" s="213">
        <v>0</v>
      </c>
      <c r="T263" s="21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5" t="s">
        <v>147</v>
      </c>
      <c r="AT263" s="215" t="s">
        <v>143</v>
      </c>
      <c r="AU263" s="215" t="s">
        <v>82</v>
      </c>
      <c r="AY263" s="17" t="s">
        <v>140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80</v>
      </c>
      <c r="BK263" s="216">
        <f>ROUND(I263*H263,2)</f>
        <v>0</v>
      </c>
      <c r="BL263" s="17" t="s">
        <v>147</v>
      </c>
      <c r="BM263" s="215" t="s">
        <v>489</v>
      </c>
    </row>
    <row r="264" s="2" customFormat="1">
      <c r="A264" s="38"/>
      <c r="B264" s="39"/>
      <c r="C264" s="40"/>
      <c r="D264" s="217" t="s">
        <v>149</v>
      </c>
      <c r="E264" s="40"/>
      <c r="F264" s="218" t="s">
        <v>473</v>
      </c>
      <c r="G264" s="40"/>
      <c r="H264" s="40"/>
      <c r="I264" s="219"/>
      <c r="J264" s="40"/>
      <c r="K264" s="40"/>
      <c r="L264" s="44"/>
      <c r="M264" s="220"/>
      <c r="N264" s="221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149</v>
      </c>
      <c r="AU264" s="17" t="s">
        <v>82</v>
      </c>
    </row>
    <row r="265" s="12" customFormat="1" ht="22.8" customHeight="1">
      <c r="A265" s="12"/>
      <c r="B265" s="188"/>
      <c r="C265" s="189"/>
      <c r="D265" s="190" t="s">
        <v>71</v>
      </c>
      <c r="E265" s="202" t="s">
        <v>490</v>
      </c>
      <c r="F265" s="202" t="s">
        <v>491</v>
      </c>
      <c r="G265" s="189"/>
      <c r="H265" s="189"/>
      <c r="I265" s="192"/>
      <c r="J265" s="203">
        <f>BK265</f>
        <v>0</v>
      </c>
      <c r="K265" s="189"/>
      <c r="L265" s="194"/>
      <c r="M265" s="195"/>
      <c r="N265" s="196"/>
      <c r="O265" s="196"/>
      <c r="P265" s="197">
        <f>SUM(P266:P268)</f>
        <v>0</v>
      </c>
      <c r="Q265" s="196"/>
      <c r="R265" s="197">
        <f>SUM(R266:R268)</f>
        <v>0</v>
      </c>
      <c r="S265" s="196"/>
      <c r="T265" s="198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99" t="s">
        <v>139</v>
      </c>
      <c r="AT265" s="200" t="s">
        <v>71</v>
      </c>
      <c r="AU265" s="200" t="s">
        <v>80</v>
      </c>
      <c r="AY265" s="199" t="s">
        <v>140</v>
      </c>
      <c r="BK265" s="201">
        <f>SUM(BK266:BK268)</f>
        <v>0</v>
      </c>
    </row>
    <row r="266" s="2" customFormat="1" ht="24.15" customHeight="1">
      <c r="A266" s="38"/>
      <c r="B266" s="39"/>
      <c r="C266" s="204" t="s">
        <v>492</v>
      </c>
      <c r="D266" s="204" t="s">
        <v>143</v>
      </c>
      <c r="E266" s="205" t="s">
        <v>184</v>
      </c>
      <c r="F266" s="206" t="s">
        <v>185</v>
      </c>
      <c r="G266" s="207" t="s">
        <v>153</v>
      </c>
      <c r="H266" s="208">
        <v>2</v>
      </c>
      <c r="I266" s="209"/>
      <c r="J266" s="210">
        <f>ROUND(I266*H266,2)</f>
        <v>0</v>
      </c>
      <c r="K266" s="206" t="s">
        <v>174</v>
      </c>
      <c r="L266" s="44"/>
      <c r="M266" s="211" t="s">
        <v>19</v>
      </c>
      <c r="N266" s="212" t="s">
        <v>43</v>
      </c>
      <c r="O266" s="84"/>
      <c r="P266" s="213">
        <f>O266*H266</f>
        <v>0</v>
      </c>
      <c r="Q266" s="213">
        <v>0</v>
      </c>
      <c r="R266" s="213">
        <f>Q266*H266</f>
        <v>0</v>
      </c>
      <c r="S266" s="213">
        <v>0</v>
      </c>
      <c r="T266" s="21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5" t="s">
        <v>147</v>
      </c>
      <c r="AT266" s="215" t="s">
        <v>143</v>
      </c>
      <c r="AU266" s="215" t="s">
        <v>82</v>
      </c>
      <c r="AY266" s="17" t="s">
        <v>140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80</v>
      </c>
      <c r="BK266" s="216">
        <f>ROUND(I266*H266,2)</f>
        <v>0</v>
      </c>
      <c r="BL266" s="17" t="s">
        <v>147</v>
      </c>
      <c r="BM266" s="215" t="s">
        <v>493</v>
      </c>
    </row>
    <row r="267" s="2" customFormat="1">
      <c r="A267" s="38"/>
      <c r="B267" s="39"/>
      <c r="C267" s="40"/>
      <c r="D267" s="222" t="s">
        <v>176</v>
      </c>
      <c r="E267" s="40"/>
      <c r="F267" s="223" t="s">
        <v>187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176</v>
      </c>
      <c r="AU267" s="17" t="s">
        <v>82</v>
      </c>
    </row>
    <row r="268" s="2" customFormat="1" ht="33" customHeight="1">
      <c r="A268" s="38"/>
      <c r="B268" s="39"/>
      <c r="C268" s="224" t="s">
        <v>494</v>
      </c>
      <c r="D268" s="224" t="s">
        <v>179</v>
      </c>
      <c r="E268" s="225" t="s">
        <v>189</v>
      </c>
      <c r="F268" s="226" t="s">
        <v>190</v>
      </c>
      <c r="G268" s="227" t="s">
        <v>153</v>
      </c>
      <c r="H268" s="228">
        <v>2</v>
      </c>
      <c r="I268" s="229"/>
      <c r="J268" s="230">
        <f>ROUND(I268*H268,2)</f>
        <v>0</v>
      </c>
      <c r="K268" s="226" t="s">
        <v>19</v>
      </c>
      <c r="L268" s="231"/>
      <c r="M268" s="245" t="s">
        <v>19</v>
      </c>
      <c r="N268" s="246" t="s">
        <v>43</v>
      </c>
      <c r="O268" s="247"/>
      <c r="P268" s="248">
        <f>O268*H268</f>
        <v>0</v>
      </c>
      <c r="Q268" s="248">
        <v>0</v>
      </c>
      <c r="R268" s="248">
        <f>Q268*H268</f>
        <v>0</v>
      </c>
      <c r="S268" s="248">
        <v>0</v>
      </c>
      <c r="T268" s="24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5" t="s">
        <v>147</v>
      </c>
      <c r="AT268" s="215" t="s">
        <v>179</v>
      </c>
      <c r="AU268" s="215" t="s">
        <v>82</v>
      </c>
      <c r="AY268" s="17" t="s">
        <v>140</v>
      </c>
      <c r="BE268" s="216">
        <f>IF(N268="základní",J268,0)</f>
        <v>0</v>
      </c>
      <c r="BF268" s="216">
        <f>IF(N268="snížená",J268,0)</f>
        <v>0</v>
      </c>
      <c r="BG268" s="216">
        <f>IF(N268="zákl. přenesená",J268,0)</f>
        <v>0</v>
      </c>
      <c r="BH268" s="216">
        <f>IF(N268="sníž. přenesená",J268,0)</f>
        <v>0</v>
      </c>
      <c r="BI268" s="216">
        <f>IF(N268="nulová",J268,0)</f>
        <v>0</v>
      </c>
      <c r="BJ268" s="17" t="s">
        <v>80</v>
      </c>
      <c r="BK268" s="216">
        <f>ROUND(I268*H268,2)</f>
        <v>0</v>
      </c>
      <c r="BL268" s="17" t="s">
        <v>147</v>
      </c>
      <c r="BM268" s="215" t="s">
        <v>495</v>
      </c>
    </row>
    <row r="269" s="2" customFormat="1" ht="6.96" customHeight="1">
      <c r="A269" s="38"/>
      <c r="B269" s="59"/>
      <c r="C269" s="60"/>
      <c r="D269" s="60"/>
      <c r="E269" s="60"/>
      <c r="F269" s="60"/>
      <c r="G269" s="60"/>
      <c r="H269" s="60"/>
      <c r="I269" s="60"/>
      <c r="J269" s="60"/>
      <c r="K269" s="60"/>
      <c r="L269" s="44"/>
      <c r="M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</row>
  </sheetData>
  <sheetProtection sheet="1" autoFilter="0" formatColumns="0" formatRows="0" objects="1" scenarios="1" spinCount="100000" saltValue="FNkuiBoCkiTnKl7bC1uMxfTLF+cmX43ySarqzpQIrrMMah37wyTLhbgmxwL+h0Gefh3SjtzxD2Qi87M4oTTU0g==" hashValue="1J+/BYOPFiT/ORKomY7sjMZbPYIqmsoMRX+hSe8ikDMP8g81Uy3pja/VTUv1i1Mju0kpDP6Ebzge+9dxz9dxvw==" algorithmName="SHA-512" password="CC35"/>
  <autoFilter ref="C99:K268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15" r:id="rId1" display="https://podminky.urs.cz/item/CS_URS_2025_01/725291652"/>
    <hyperlink ref="F118" r:id="rId2" display="https://podminky.urs.cz/item/CS_URS_2025_01/725291653"/>
    <hyperlink ref="F121" r:id="rId3" display="https://podminky.urs.cz/item/CS_URS_2025_01/725291654"/>
    <hyperlink ref="F124" r:id="rId4" display="https://podminky.urs.cz/item/CS_URS_2025_01/725291r001"/>
    <hyperlink ref="F127" r:id="rId5" display="https://podminky.urs.cz/item/CS_URS_2025_01/725291669"/>
    <hyperlink ref="F130" r:id="rId6" display="https://podminky.urs.cz/item/CS_URS_2025_01/725291670"/>
    <hyperlink ref="F134" r:id="rId7" display="https://podminky.urs.cz/item/CS_URS_2025_01/725291652"/>
    <hyperlink ref="F137" r:id="rId8" display="https://podminky.urs.cz/item/CS_URS_2025_01/725291653"/>
    <hyperlink ref="F140" r:id="rId9" display="https://podminky.urs.cz/item/CS_URS_2025_01/725291654"/>
    <hyperlink ref="F145" r:id="rId10" display="https://podminky.urs.cz/item/CS_URS_2025_01/725291652"/>
    <hyperlink ref="F148" r:id="rId11" display="https://podminky.urs.cz/item/CS_URS_2025_01/725291653"/>
    <hyperlink ref="F151" r:id="rId12" display="https://podminky.urs.cz/item/CS_URS_2025_01/725291654"/>
    <hyperlink ref="F203" r:id="rId13" display="https://podminky.urs.cz/item/CS_URS_2025_01/725291652"/>
    <hyperlink ref="F206" r:id="rId14" display="https://podminky.urs.cz/item/CS_URS_2025_01/725291653"/>
    <hyperlink ref="F209" r:id="rId15" display="https://podminky.urs.cz/item/CS_URS_2025_01/725291654"/>
    <hyperlink ref="F267" r:id="rId16" display="https://podminky.urs.cz/item/CS_URS_2025_01/72529165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496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38"/>
      <c r="B27" s="139"/>
      <c r="C27" s="138"/>
      <c r="D27" s="138"/>
      <c r="E27" s="140" t="s">
        <v>99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ROUND(J89,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ROUND((SUM(BE89:BE197)),  2)</f>
        <v>0</v>
      </c>
      <c r="G33" s="38"/>
      <c r="H33" s="38"/>
      <c r="I33" s="148">
        <v>0.20999999999999999</v>
      </c>
      <c r="J33" s="147">
        <f>ROUND(((SUM(BE89:BE197))*I33),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ROUND((SUM(BF89:BF197)),  2)</f>
        <v>0</v>
      </c>
      <c r="G34" s="38"/>
      <c r="H34" s="38"/>
      <c r="I34" s="148">
        <v>0.12</v>
      </c>
      <c r="J34" s="147">
        <f>ROUND(((SUM(BF89:BF197))*I34),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ROUND((SUM(BG89:BG197)),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ROUND((SUM(BH89:BH197)),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ROUND((SUM(BI89:BI197)),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SO_04_06.2 - Soupis nábytku 2.NP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J90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497</v>
      </c>
      <c r="E61" s="174"/>
      <c r="F61" s="174"/>
      <c r="G61" s="174"/>
      <c r="H61" s="174"/>
      <c r="I61" s="174"/>
      <c r="J61" s="175">
        <f>J91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498</v>
      </c>
      <c r="E62" s="174"/>
      <c r="F62" s="174"/>
      <c r="G62" s="174"/>
      <c r="H62" s="174"/>
      <c r="I62" s="174"/>
      <c r="J62" s="175">
        <f>J104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499</v>
      </c>
      <c r="E63" s="174"/>
      <c r="F63" s="174"/>
      <c r="G63" s="174"/>
      <c r="H63" s="174"/>
      <c r="I63" s="174"/>
      <c r="J63" s="175">
        <f>J121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500</v>
      </c>
      <c r="E64" s="174"/>
      <c r="F64" s="174"/>
      <c r="G64" s="174"/>
      <c r="H64" s="174"/>
      <c r="I64" s="174"/>
      <c r="J64" s="175">
        <f>J131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501</v>
      </c>
      <c r="E65" s="174"/>
      <c r="F65" s="174"/>
      <c r="G65" s="174"/>
      <c r="H65" s="174"/>
      <c r="I65" s="174"/>
      <c r="J65" s="175">
        <f>J153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502</v>
      </c>
      <c r="E66" s="174"/>
      <c r="F66" s="174"/>
      <c r="G66" s="174"/>
      <c r="H66" s="174"/>
      <c r="I66" s="174"/>
      <c r="J66" s="175">
        <f>J165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503</v>
      </c>
      <c r="E67" s="174"/>
      <c r="F67" s="174"/>
      <c r="G67" s="174"/>
      <c r="H67" s="174"/>
      <c r="I67" s="174"/>
      <c r="J67" s="175">
        <f>J168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504</v>
      </c>
      <c r="E68" s="174"/>
      <c r="F68" s="174"/>
      <c r="G68" s="174"/>
      <c r="H68" s="174"/>
      <c r="I68" s="174"/>
      <c r="J68" s="175">
        <f>J178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505</v>
      </c>
      <c r="E69" s="174"/>
      <c r="F69" s="174"/>
      <c r="G69" s="174"/>
      <c r="H69" s="174"/>
      <c r="I69" s="174"/>
      <c r="J69" s="175">
        <f>J195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125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0" t="str">
        <f>E7</f>
        <v>Dodávka interiérového vybavení - ZŠ Třebotov</v>
      </c>
      <c r="F79" s="32"/>
      <c r="G79" s="32"/>
      <c r="H79" s="32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97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SO_04_06.2 - Soupis nábytku 2.NP</v>
      </c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F12</f>
        <v>Třebotov</v>
      </c>
      <c r="G83" s="40"/>
      <c r="H83" s="40"/>
      <c r="I83" s="32" t="s">
        <v>23</v>
      </c>
      <c r="J83" s="72" t="str">
        <f>IF(J12="","",J12)</f>
        <v>27. 1. 2025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25</v>
      </c>
      <c r="D85" s="40"/>
      <c r="E85" s="40"/>
      <c r="F85" s="27" t="str">
        <f>E15</f>
        <v>Obec Třebotov</v>
      </c>
      <c r="G85" s="40"/>
      <c r="H85" s="40"/>
      <c r="I85" s="32" t="s">
        <v>31</v>
      </c>
      <c r="J85" s="36" t="str">
        <f>E21</f>
        <v>archlin s.r.o.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29</v>
      </c>
      <c r="D86" s="40"/>
      <c r="E86" s="40"/>
      <c r="F86" s="27" t="str">
        <f>IF(E18="","",E18)</f>
        <v>Vyplň údaj</v>
      </c>
      <c r="G86" s="40"/>
      <c r="H86" s="40"/>
      <c r="I86" s="32" t="s">
        <v>34</v>
      </c>
      <c r="J86" s="36" t="str">
        <f>E24</f>
        <v>Viktor Vegricht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77"/>
      <c r="B88" s="178"/>
      <c r="C88" s="179" t="s">
        <v>126</v>
      </c>
      <c r="D88" s="180" t="s">
        <v>57</v>
      </c>
      <c r="E88" s="180" t="s">
        <v>53</v>
      </c>
      <c r="F88" s="180" t="s">
        <v>54</v>
      </c>
      <c r="G88" s="180" t="s">
        <v>127</v>
      </c>
      <c r="H88" s="180" t="s">
        <v>128</v>
      </c>
      <c r="I88" s="180" t="s">
        <v>129</v>
      </c>
      <c r="J88" s="180" t="s">
        <v>102</v>
      </c>
      <c r="K88" s="181" t="s">
        <v>130</v>
      </c>
      <c r="L88" s="182"/>
      <c r="M88" s="92" t="s">
        <v>19</v>
      </c>
      <c r="N88" s="93" t="s">
        <v>42</v>
      </c>
      <c r="O88" s="93" t="s">
        <v>131</v>
      </c>
      <c r="P88" s="93" t="s">
        <v>132</v>
      </c>
      <c r="Q88" s="93" t="s">
        <v>133</v>
      </c>
      <c r="R88" s="93" t="s">
        <v>134</v>
      </c>
      <c r="S88" s="93" t="s">
        <v>135</v>
      </c>
      <c r="T88" s="94" t="s">
        <v>136</v>
      </c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</row>
    <row r="89" s="2" customFormat="1" ht="22.8" customHeight="1">
      <c r="A89" s="38"/>
      <c r="B89" s="39"/>
      <c r="C89" s="99" t="s">
        <v>137</v>
      </c>
      <c r="D89" s="40"/>
      <c r="E89" s="40"/>
      <c r="F89" s="40"/>
      <c r="G89" s="40"/>
      <c r="H89" s="40"/>
      <c r="I89" s="40"/>
      <c r="J89" s="183">
        <f>BK89</f>
        <v>0</v>
      </c>
      <c r="K89" s="40"/>
      <c r="L89" s="44"/>
      <c r="M89" s="95"/>
      <c r="N89" s="184"/>
      <c r="O89" s="96"/>
      <c r="P89" s="185">
        <f>P90</f>
        <v>0</v>
      </c>
      <c r="Q89" s="96"/>
      <c r="R89" s="185">
        <f>R90</f>
        <v>0</v>
      </c>
      <c r="S89" s="96"/>
      <c r="T89" s="186">
        <f>T90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71</v>
      </c>
      <c r="AU89" s="17" t="s">
        <v>103</v>
      </c>
      <c r="BK89" s="187">
        <f>BK90</f>
        <v>0</v>
      </c>
    </row>
    <row r="90" s="12" customFormat="1" ht="25.92" customHeight="1">
      <c r="A90" s="12"/>
      <c r="B90" s="188"/>
      <c r="C90" s="189"/>
      <c r="D90" s="190" t="s">
        <v>71</v>
      </c>
      <c r="E90" s="191" t="s">
        <v>138</v>
      </c>
      <c r="F90" s="191" t="s">
        <v>138</v>
      </c>
      <c r="G90" s="189"/>
      <c r="H90" s="189"/>
      <c r="I90" s="192"/>
      <c r="J90" s="193">
        <f>BK90</f>
        <v>0</v>
      </c>
      <c r="K90" s="189"/>
      <c r="L90" s="194"/>
      <c r="M90" s="195"/>
      <c r="N90" s="196"/>
      <c r="O90" s="196"/>
      <c r="P90" s="197">
        <f>P91+P104+P121+P131+P153+P165+P168+P178+P195</f>
        <v>0</v>
      </c>
      <c r="Q90" s="196"/>
      <c r="R90" s="197">
        <f>R91+R104+R121+R131+R153+R165+R168+R178+R195</f>
        <v>0</v>
      </c>
      <c r="S90" s="196"/>
      <c r="T90" s="198">
        <f>T91+T104+T121+T131+T153+T165+T168+T178+T195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139</v>
      </c>
      <c r="AT90" s="200" t="s">
        <v>71</v>
      </c>
      <c r="AU90" s="200" t="s">
        <v>72</v>
      </c>
      <c r="AY90" s="199" t="s">
        <v>140</v>
      </c>
      <c r="BK90" s="201">
        <f>BK91+BK104+BK121+BK131+BK153+BK165+BK168+BK178+BK195</f>
        <v>0</v>
      </c>
    </row>
    <row r="91" s="12" customFormat="1" ht="22.8" customHeight="1">
      <c r="A91" s="12"/>
      <c r="B91" s="188"/>
      <c r="C91" s="189"/>
      <c r="D91" s="190" t="s">
        <v>71</v>
      </c>
      <c r="E91" s="202" t="s">
        <v>506</v>
      </c>
      <c r="F91" s="202" t="s">
        <v>507</v>
      </c>
      <c r="G91" s="189"/>
      <c r="H91" s="189"/>
      <c r="I91" s="192"/>
      <c r="J91" s="203">
        <f>BK91</f>
        <v>0</v>
      </c>
      <c r="K91" s="189"/>
      <c r="L91" s="194"/>
      <c r="M91" s="195"/>
      <c r="N91" s="196"/>
      <c r="O91" s="196"/>
      <c r="P91" s="197">
        <f>SUM(P92:P103)</f>
        <v>0</v>
      </c>
      <c r="Q91" s="196"/>
      <c r="R91" s="197">
        <f>SUM(R92:R103)</f>
        <v>0</v>
      </c>
      <c r="S91" s="196"/>
      <c r="T91" s="198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139</v>
      </c>
      <c r="AT91" s="200" t="s">
        <v>71</v>
      </c>
      <c r="AU91" s="200" t="s">
        <v>80</v>
      </c>
      <c r="AY91" s="199" t="s">
        <v>140</v>
      </c>
      <c r="BK91" s="201">
        <f>SUM(BK92:BK103)</f>
        <v>0</v>
      </c>
    </row>
    <row r="92" s="2" customFormat="1" ht="16.5" customHeight="1">
      <c r="A92" s="38"/>
      <c r="B92" s="39"/>
      <c r="C92" s="204" t="s">
        <v>80</v>
      </c>
      <c r="D92" s="204" t="s">
        <v>143</v>
      </c>
      <c r="E92" s="205" t="s">
        <v>508</v>
      </c>
      <c r="F92" s="206" t="s">
        <v>509</v>
      </c>
      <c r="G92" s="207" t="s">
        <v>153</v>
      </c>
      <c r="H92" s="208">
        <v>30</v>
      </c>
      <c r="I92" s="209"/>
      <c r="J92" s="210">
        <f>ROUND(I92*H92,2)</f>
        <v>0</v>
      </c>
      <c r="K92" s="206" t="s">
        <v>19</v>
      </c>
      <c r="L92" s="44"/>
      <c r="M92" s="211" t="s">
        <v>19</v>
      </c>
      <c r="N92" s="212" t="s">
        <v>43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147</v>
      </c>
      <c r="AT92" s="215" t="s">
        <v>143</v>
      </c>
      <c r="AU92" s="215" t="s">
        <v>82</v>
      </c>
      <c r="AY92" s="17" t="s">
        <v>140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80</v>
      </c>
      <c r="BK92" s="216">
        <f>ROUND(I92*H92,2)</f>
        <v>0</v>
      </c>
      <c r="BL92" s="17" t="s">
        <v>147</v>
      </c>
      <c r="BM92" s="215" t="s">
        <v>510</v>
      </c>
    </row>
    <row r="93" s="2" customFormat="1">
      <c r="A93" s="38"/>
      <c r="B93" s="39"/>
      <c r="C93" s="40"/>
      <c r="D93" s="217" t="s">
        <v>149</v>
      </c>
      <c r="E93" s="40"/>
      <c r="F93" s="218" t="s">
        <v>511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149</v>
      </c>
      <c r="AU93" s="17" t="s">
        <v>82</v>
      </c>
    </row>
    <row r="94" s="2" customFormat="1" ht="16.5" customHeight="1">
      <c r="A94" s="38"/>
      <c r="B94" s="39"/>
      <c r="C94" s="204" t="s">
        <v>82</v>
      </c>
      <c r="D94" s="204" t="s">
        <v>143</v>
      </c>
      <c r="E94" s="205" t="s">
        <v>512</v>
      </c>
      <c r="F94" s="206" t="s">
        <v>513</v>
      </c>
      <c r="G94" s="207" t="s">
        <v>153</v>
      </c>
      <c r="H94" s="208">
        <v>30</v>
      </c>
      <c r="I94" s="209"/>
      <c r="J94" s="210">
        <f>ROUND(I94*H94,2)</f>
        <v>0</v>
      </c>
      <c r="K94" s="206" t="s">
        <v>19</v>
      </c>
      <c r="L94" s="44"/>
      <c r="M94" s="211" t="s">
        <v>19</v>
      </c>
      <c r="N94" s="212" t="s">
        <v>43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147</v>
      </c>
      <c r="AT94" s="215" t="s">
        <v>143</v>
      </c>
      <c r="AU94" s="215" t="s">
        <v>82</v>
      </c>
      <c r="AY94" s="17" t="s">
        <v>140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80</v>
      </c>
      <c r="BK94" s="216">
        <f>ROUND(I94*H94,2)</f>
        <v>0</v>
      </c>
      <c r="BL94" s="17" t="s">
        <v>147</v>
      </c>
      <c r="BM94" s="215" t="s">
        <v>514</v>
      </c>
    </row>
    <row r="95" s="2" customFormat="1">
      <c r="A95" s="38"/>
      <c r="B95" s="39"/>
      <c r="C95" s="40"/>
      <c r="D95" s="217" t="s">
        <v>149</v>
      </c>
      <c r="E95" s="40"/>
      <c r="F95" s="218" t="s">
        <v>511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149</v>
      </c>
      <c r="AU95" s="17" t="s">
        <v>82</v>
      </c>
    </row>
    <row r="96" s="2" customFormat="1" ht="16.5" customHeight="1">
      <c r="A96" s="38"/>
      <c r="B96" s="39"/>
      <c r="C96" s="204" t="s">
        <v>158</v>
      </c>
      <c r="D96" s="204" t="s">
        <v>143</v>
      </c>
      <c r="E96" s="205" t="s">
        <v>515</v>
      </c>
      <c r="F96" s="206" t="s">
        <v>516</v>
      </c>
      <c r="G96" s="207" t="s">
        <v>153</v>
      </c>
      <c r="H96" s="208">
        <v>1</v>
      </c>
      <c r="I96" s="209"/>
      <c r="J96" s="210">
        <f>ROUND(I96*H96,2)</f>
        <v>0</v>
      </c>
      <c r="K96" s="206" t="s">
        <v>19</v>
      </c>
      <c r="L96" s="44"/>
      <c r="M96" s="211" t="s">
        <v>19</v>
      </c>
      <c r="N96" s="212" t="s">
        <v>43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147</v>
      </c>
      <c r="AT96" s="215" t="s">
        <v>143</v>
      </c>
      <c r="AU96" s="215" t="s">
        <v>82</v>
      </c>
      <c r="AY96" s="17" t="s">
        <v>140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80</v>
      </c>
      <c r="BK96" s="216">
        <f>ROUND(I96*H96,2)</f>
        <v>0</v>
      </c>
      <c r="BL96" s="17" t="s">
        <v>147</v>
      </c>
      <c r="BM96" s="215" t="s">
        <v>517</v>
      </c>
    </row>
    <row r="97" s="2" customFormat="1">
      <c r="A97" s="38"/>
      <c r="B97" s="39"/>
      <c r="C97" s="40"/>
      <c r="D97" s="217" t="s">
        <v>149</v>
      </c>
      <c r="E97" s="40"/>
      <c r="F97" s="218" t="s">
        <v>511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149</v>
      </c>
      <c r="AU97" s="17" t="s">
        <v>82</v>
      </c>
    </row>
    <row r="98" s="2" customFormat="1" ht="16.5" customHeight="1">
      <c r="A98" s="38"/>
      <c r="B98" s="39"/>
      <c r="C98" s="204" t="s">
        <v>139</v>
      </c>
      <c r="D98" s="204" t="s">
        <v>143</v>
      </c>
      <c r="E98" s="205" t="s">
        <v>518</v>
      </c>
      <c r="F98" s="206" t="s">
        <v>519</v>
      </c>
      <c r="G98" s="207" t="s">
        <v>153</v>
      </c>
      <c r="H98" s="208">
        <v>1</v>
      </c>
      <c r="I98" s="209"/>
      <c r="J98" s="210">
        <f>ROUND(I98*H98,2)</f>
        <v>0</v>
      </c>
      <c r="K98" s="206" t="s">
        <v>19</v>
      </c>
      <c r="L98" s="44"/>
      <c r="M98" s="211" t="s">
        <v>19</v>
      </c>
      <c r="N98" s="212" t="s">
        <v>43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147</v>
      </c>
      <c r="AT98" s="215" t="s">
        <v>143</v>
      </c>
      <c r="AU98" s="215" t="s">
        <v>82</v>
      </c>
      <c r="AY98" s="17" t="s">
        <v>140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80</v>
      </c>
      <c r="BK98" s="216">
        <f>ROUND(I98*H98,2)</f>
        <v>0</v>
      </c>
      <c r="BL98" s="17" t="s">
        <v>147</v>
      </c>
      <c r="BM98" s="215" t="s">
        <v>520</v>
      </c>
    </row>
    <row r="99" s="2" customFormat="1">
      <c r="A99" s="38"/>
      <c r="B99" s="39"/>
      <c r="C99" s="40"/>
      <c r="D99" s="217" t="s">
        <v>149</v>
      </c>
      <c r="E99" s="40"/>
      <c r="F99" s="218" t="s">
        <v>521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149</v>
      </c>
      <c r="AU99" s="17" t="s">
        <v>82</v>
      </c>
    </row>
    <row r="100" s="2" customFormat="1" ht="16.5" customHeight="1">
      <c r="A100" s="38"/>
      <c r="B100" s="39"/>
      <c r="C100" s="204" t="s">
        <v>171</v>
      </c>
      <c r="D100" s="204" t="s">
        <v>143</v>
      </c>
      <c r="E100" s="205" t="s">
        <v>522</v>
      </c>
      <c r="F100" s="206" t="s">
        <v>523</v>
      </c>
      <c r="G100" s="207" t="s">
        <v>146</v>
      </c>
      <c r="H100" s="208">
        <v>1</v>
      </c>
      <c r="I100" s="209"/>
      <c r="J100" s="210">
        <f>ROUND(I100*H100,2)</f>
        <v>0</v>
      </c>
      <c r="K100" s="206" t="s">
        <v>19</v>
      </c>
      <c r="L100" s="44"/>
      <c r="M100" s="211" t="s">
        <v>19</v>
      </c>
      <c r="N100" s="212" t="s">
        <v>43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147</v>
      </c>
      <c r="AT100" s="215" t="s">
        <v>143</v>
      </c>
      <c r="AU100" s="215" t="s">
        <v>82</v>
      </c>
      <c r="AY100" s="17" t="s">
        <v>140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80</v>
      </c>
      <c r="BK100" s="216">
        <f>ROUND(I100*H100,2)</f>
        <v>0</v>
      </c>
      <c r="BL100" s="17" t="s">
        <v>147</v>
      </c>
      <c r="BM100" s="215" t="s">
        <v>524</v>
      </c>
    </row>
    <row r="101" s="2" customFormat="1">
      <c r="A101" s="38"/>
      <c r="B101" s="39"/>
      <c r="C101" s="40"/>
      <c r="D101" s="217" t="s">
        <v>149</v>
      </c>
      <c r="E101" s="40"/>
      <c r="F101" s="218" t="s">
        <v>521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149</v>
      </c>
      <c r="AU101" s="17" t="s">
        <v>82</v>
      </c>
    </row>
    <row r="102" s="2" customFormat="1" ht="16.5" customHeight="1">
      <c r="A102" s="38"/>
      <c r="B102" s="39"/>
      <c r="C102" s="204" t="s">
        <v>178</v>
      </c>
      <c r="D102" s="204" t="s">
        <v>143</v>
      </c>
      <c r="E102" s="205" t="s">
        <v>525</v>
      </c>
      <c r="F102" s="206" t="s">
        <v>526</v>
      </c>
      <c r="G102" s="207" t="s">
        <v>153</v>
      </c>
      <c r="H102" s="208">
        <v>1</v>
      </c>
      <c r="I102" s="209"/>
      <c r="J102" s="210">
        <f>ROUND(I102*H102,2)</f>
        <v>0</v>
      </c>
      <c r="K102" s="206" t="s">
        <v>19</v>
      </c>
      <c r="L102" s="44"/>
      <c r="M102" s="211" t="s">
        <v>19</v>
      </c>
      <c r="N102" s="212" t="s">
        <v>43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147</v>
      </c>
      <c r="AT102" s="215" t="s">
        <v>143</v>
      </c>
      <c r="AU102" s="215" t="s">
        <v>82</v>
      </c>
      <c r="AY102" s="17" t="s">
        <v>140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80</v>
      </c>
      <c r="BK102" s="216">
        <f>ROUND(I102*H102,2)</f>
        <v>0</v>
      </c>
      <c r="BL102" s="17" t="s">
        <v>147</v>
      </c>
      <c r="BM102" s="215" t="s">
        <v>527</v>
      </c>
    </row>
    <row r="103" s="2" customFormat="1">
      <c r="A103" s="38"/>
      <c r="B103" s="39"/>
      <c r="C103" s="40"/>
      <c r="D103" s="217" t="s">
        <v>149</v>
      </c>
      <c r="E103" s="40"/>
      <c r="F103" s="218" t="s">
        <v>528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149</v>
      </c>
      <c r="AU103" s="17" t="s">
        <v>82</v>
      </c>
    </row>
    <row r="104" s="12" customFormat="1" ht="22.8" customHeight="1">
      <c r="A104" s="12"/>
      <c r="B104" s="188"/>
      <c r="C104" s="189"/>
      <c r="D104" s="190" t="s">
        <v>71</v>
      </c>
      <c r="E104" s="202" t="s">
        <v>529</v>
      </c>
      <c r="F104" s="202" t="s">
        <v>507</v>
      </c>
      <c r="G104" s="189"/>
      <c r="H104" s="189"/>
      <c r="I104" s="192"/>
      <c r="J104" s="203">
        <f>BK104</f>
        <v>0</v>
      </c>
      <c r="K104" s="189"/>
      <c r="L104" s="194"/>
      <c r="M104" s="195"/>
      <c r="N104" s="196"/>
      <c r="O104" s="196"/>
      <c r="P104" s="197">
        <f>SUM(P105:P120)</f>
        <v>0</v>
      </c>
      <c r="Q104" s="196"/>
      <c r="R104" s="197">
        <f>SUM(R105:R120)</f>
        <v>0</v>
      </c>
      <c r="S104" s="196"/>
      <c r="T104" s="198">
        <f>SUM(T105:T120)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9" t="s">
        <v>139</v>
      </c>
      <c r="AT104" s="200" t="s">
        <v>71</v>
      </c>
      <c r="AU104" s="200" t="s">
        <v>80</v>
      </c>
      <c r="AY104" s="199" t="s">
        <v>140</v>
      </c>
      <c r="BK104" s="201">
        <f>SUM(BK105:BK120)</f>
        <v>0</v>
      </c>
    </row>
    <row r="105" s="2" customFormat="1" ht="16.5" customHeight="1">
      <c r="A105" s="38"/>
      <c r="B105" s="39"/>
      <c r="C105" s="204" t="s">
        <v>183</v>
      </c>
      <c r="D105" s="204" t="s">
        <v>143</v>
      </c>
      <c r="E105" s="205" t="s">
        <v>508</v>
      </c>
      <c r="F105" s="206" t="s">
        <v>509</v>
      </c>
      <c r="G105" s="207" t="s">
        <v>153</v>
      </c>
      <c r="H105" s="208">
        <v>30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43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147</v>
      </c>
      <c r="AT105" s="215" t="s">
        <v>143</v>
      </c>
      <c r="AU105" s="215" t="s">
        <v>82</v>
      </c>
      <c r="AY105" s="17" t="s">
        <v>140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80</v>
      </c>
      <c r="BK105" s="216">
        <f>ROUND(I105*H105,2)</f>
        <v>0</v>
      </c>
      <c r="BL105" s="17" t="s">
        <v>147</v>
      </c>
      <c r="BM105" s="215" t="s">
        <v>530</v>
      </c>
    </row>
    <row r="106" s="2" customFormat="1">
      <c r="A106" s="38"/>
      <c r="B106" s="39"/>
      <c r="C106" s="40"/>
      <c r="D106" s="217" t="s">
        <v>149</v>
      </c>
      <c r="E106" s="40"/>
      <c r="F106" s="218" t="s">
        <v>531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149</v>
      </c>
      <c r="AU106" s="17" t="s">
        <v>82</v>
      </c>
    </row>
    <row r="107" s="2" customFormat="1" ht="16.5" customHeight="1">
      <c r="A107" s="38"/>
      <c r="B107" s="39"/>
      <c r="C107" s="204" t="s">
        <v>188</v>
      </c>
      <c r="D107" s="204" t="s">
        <v>143</v>
      </c>
      <c r="E107" s="205" t="s">
        <v>512</v>
      </c>
      <c r="F107" s="206" t="s">
        <v>513</v>
      </c>
      <c r="G107" s="207" t="s">
        <v>153</v>
      </c>
      <c r="H107" s="208">
        <v>30</v>
      </c>
      <c r="I107" s="209"/>
      <c r="J107" s="210">
        <f>ROUND(I107*H107,2)</f>
        <v>0</v>
      </c>
      <c r="K107" s="206" t="s">
        <v>19</v>
      </c>
      <c r="L107" s="44"/>
      <c r="M107" s="211" t="s">
        <v>19</v>
      </c>
      <c r="N107" s="212" t="s">
        <v>43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147</v>
      </c>
      <c r="AT107" s="215" t="s">
        <v>143</v>
      </c>
      <c r="AU107" s="215" t="s">
        <v>82</v>
      </c>
      <c r="AY107" s="17" t="s">
        <v>140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80</v>
      </c>
      <c r="BK107" s="216">
        <f>ROUND(I107*H107,2)</f>
        <v>0</v>
      </c>
      <c r="BL107" s="17" t="s">
        <v>147</v>
      </c>
      <c r="BM107" s="215" t="s">
        <v>532</v>
      </c>
    </row>
    <row r="108" s="2" customFormat="1">
      <c r="A108" s="38"/>
      <c r="B108" s="39"/>
      <c r="C108" s="40"/>
      <c r="D108" s="217" t="s">
        <v>149</v>
      </c>
      <c r="E108" s="40"/>
      <c r="F108" s="218" t="s">
        <v>531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149</v>
      </c>
      <c r="AU108" s="17" t="s">
        <v>82</v>
      </c>
    </row>
    <row r="109" s="2" customFormat="1" ht="16.5" customHeight="1">
      <c r="A109" s="38"/>
      <c r="B109" s="39"/>
      <c r="C109" s="204" t="s">
        <v>192</v>
      </c>
      <c r="D109" s="204" t="s">
        <v>143</v>
      </c>
      <c r="E109" s="205" t="s">
        <v>515</v>
      </c>
      <c r="F109" s="206" t="s">
        <v>516</v>
      </c>
      <c r="G109" s="207" t="s">
        <v>153</v>
      </c>
      <c r="H109" s="208">
        <v>1</v>
      </c>
      <c r="I109" s="209"/>
      <c r="J109" s="210">
        <f>ROUND(I109*H109,2)</f>
        <v>0</v>
      </c>
      <c r="K109" s="206" t="s">
        <v>19</v>
      </c>
      <c r="L109" s="44"/>
      <c r="M109" s="211" t="s">
        <v>19</v>
      </c>
      <c r="N109" s="212" t="s">
        <v>43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147</v>
      </c>
      <c r="AT109" s="215" t="s">
        <v>143</v>
      </c>
      <c r="AU109" s="215" t="s">
        <v>82</v>
      </c>
      <c r="AY109" s="17" t="s">
        <v>140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80</v>
      </c>
      <c r="BK109" s="216">
        <f>ROUND(I109*H109,2)</f>
        <v>0</v>
      </c>
      <c r="BL109" s="17" t="s">
        <v>147</v>
      </c>
      <c r="BM109" s="215" t="s">
        <v>533</v>
      </c>
    </row>
    <row r="110" s="2" customFormat="1">
      <c r="A110" s="38"/>
      <c r="B110" s="39"/>
      <c r="C110" s="40"/>
      <c r="D110" s="217" t="s">
        <v>149</v>
      </c>
      <c r="E110" s="40"/>
      <c r="F110" s="218" t="s">
        <v>531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149</v>
      </c>
      <c r="AU110" s="17" t="s">
        <v>82</v>
      </c>
    </row>
    <row r="111" s="2" customFormat="1" ht="16.5" customHeight="1">
      <c r="A111" s="38"/>
      <c r="B111" s="39"/>
      <c r="C111" s="204" t="s">
        <v>197</v>
      </c>
      <c r="D111" s="204" t="s">
        <v>143</v>
      </c>
      <c r="E111" s="205" t="s">
        <v>518</v>
      </c>
      <c r="F111" s="206" t="s">
        <v>519</v>
      </c>
      <c r="G111" s="207" t="s">
        <v>153</v>
      </c>
      <c r="H111" s="208">
        <v>1</v>
      </c>
      <c r="I111" s="209"/>
      <c r="J111" s="210">
        <f>ROUND(I111*H111,2)</f>
        <v>0</v>
      </c>
      <c r="K111" s="206" t="s">
        <v>19</v>
      </c>
      <c r="L111" s="44"/>
      <c r="M111" s="211" t="s">
        <v>19</v>
      </c>
      <c r="N111" s="212" t="s">
        <v>43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147</v>
      </c>
      <c r="AT111" s="215" t="s">
        <v>143</v>
      </c>
      <c r="AU111" s="215" t="s">
        <v>82</v>
      </c>
      <c r="AY111" s="17" t="s">
        <v>140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80</v>
      </c>
      <c r="BK111" s="216">
        <f>ROUND(I111*H111,2)</f>
        <v>0</v>
      </c>
      <c r="BL111" s="17" t="s">
        <v>147</v>
      </c>
      <c r="BM111" s="215" t="s">
        <v>534</v>
      </c>
    </row>
    <row r="112" s="2" customFormat="1">
      <c r="A112" s="38"/>
      <c r="B112" s="39"/>
      <c r="C112" s="40"/>
      <c r="D112" s="217" t="s">
        <v>149</v>
      </c>
      <c r="E112" s="40"/>
      <c r="F112" s="218" t="s">
        <v>535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149</v>
      </c>
      <c r="AU112" s="17" t="s">
        <v>82</v>
      </c>
    </row>
    <row r="113" s="2" customFormat="1" ht="16.5" customHeight="1">
      <c r="A113" s="38"/>
      <c r="B113" s="39"/>
      <c r="C113" s="204" t="s">
        <v>201</v>
      </c>
      <c r="D113" s="204" t="s">
        <v>143</v>
      </c>
      <c r="E113" s="205" t="s">
        <v>536</v>
      </c>
      <c r="F113" s="206" t="s">
        <v>537</v>
      </c>
      <c r="G113" s="207" t="s">
        <v>146</v>
      </c>
      <c r="H113" s="208">
        <v>1</v>
      </c>
      <c r="I113" s="209"/>
      <c r="J113" s="210">
        <f>ROUND(I113*H113,2)</f>
        <v>0</v>
      </c>
      <c r="K113" s="206" t="s">
        <v>19</v>
      </c>
      <c r="L113" s="44"/>
      <c r="M113" s="211" t="s">
        <v>19</v>
      </c>
      <c r="N113" s="212" t="s">
        <v>43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147</v>
      </c>
      <c r="AT113" s="215" t="s">
        <v>143</v>
      </c>
      <c r="AU113" s="215" t="s">
        <v>82</v>
      </c>
      <c r="AY113" s="17" t="s">
        <v>140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80</v>
      </c>
      <c r="BK113" s="216">
        <f>ROUND(I113*H113,2)</f>
        <v>0</v>
      </c>
      <c r="BL113" s="17" t="s">
        <v>147</v>
      </c>
      <c r="BM113" s="215" t="s">
        <v>538</v>
      </c>
    </row>
    <row r="114" s="2" customFormat="1">
      <c r="A114" s="38"/>
      <c r="B114" s="39"/>
      <c r="C114" s="40"/>
      <c r="D114" s="217" t="s">
        <v>149</v>
      </c>
      <c r="E114" s="40"/>
      <c r="F114" s="218" t="s">
        <v>535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149</v>
      </c>
      <c r="AU114" s="17" t="s">
        <v>82</v>
      </c>
    </row>
    <row r="115" s="2" customFormat="1" ht="21.75" customHeight="1">
      <c r="A115" s="38"/>
      <c r="B115" s="39"/>
      <c r="C115" s="204" t="s">
        <v>8</v>
      </c>
      <c r="D115" s="204" t="s">
        <v>143</v>
      </c>
      <c r="E115" s="205" t="s">
        <v>539</v>
      </c>
      <c r="F115" s="206" t="s">
        <v>540</v>
      </c>
      <c r="G115" s="207" t="s">
        <v>146</v>
      </c>
      <c r="H115" s="208">
        <v>1</v>
      </c>
      <c r="I115" s="209"/>
      <c r="J115" s="210">
        <f>ROUND(I115*H115,2)</f>
        <v>0</v>
      </c>
      <c r="K115" s="206" t="s">
        <v>19</v>
      </c>
      <c r="L115" s="44"/>
      <c r="M115" s="211" t="s">
        <v>19</v>
      </c>
      <c r="N115" s="212" t="s">
        <v>43</v>
      </c>
      <c r="O115" s="84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147</v>
      </c>
      <c r="AT115" s="215" t="s">
        <v>143</v>
      </c>
      <c r="AU115" s="215" t="s">
        <v>82</v>
      </c>
      <c r="AY115" s="17" t="s">
        <v>140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80</v>
      </c>
      <c r="BK115" s="216">
        <f>ROUND(I115*H115,2)</f>
        <v>0</v>
      </c>
      <c r="BL115" s="17" t="s">
        <v>147</v>
      </c>
      <c r="BM115" s="215" t="s">
        <v>541</v>
      </c>
    </row>
    <row r="116" s="2" customFormat="1">
      <c r="A116" s="38"/>
      <c r="B116" s="39"/>
      <c r="C116" s="40"/>
      <c r="D116" s="217" t="s">
        <v>149</v>
      </c>
      <c r="E116" s="40"/>
      <c r="F116" s="218" t="s">
        <v>542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149</v>
      </c>
      <c r="AU116" s="17" t="s">
        <v>82</v>
      </c>
    </row>
    <row r="117" s="2" customFormat="1" ht="16.5" customHeight="1">
      <c r="A117" s="38"/>
      <c r="B117" s="39"/>
      <c r="C117" s="204" t="s">
        <v>210</v>
      </c>
      <c r="D117" s="204" t="s">
        <v>143</v>
      </c>
      <c r="E117" s="205" t="s">
        <v>525</v>
      </c>
      <c r="F117" s="206" t="s">
        <v>526</v>
      </c>
      <c r="G117" s="207" t="s">
        <v>153</v>
      </c>
      <c r="H117" s="208">
        <v>1</v>
      </c>
      <c r="I117" s="209"/>
      <c r="J117" s="210">
        <f>ROUND(I117*H117,2)</f>
        <v>0</v>
      </c>
      <c r="K117" s="206" t="s">
        <v>19</v>
      </c>
      <c r="L117" s="44"/>
      <c r="M117" s="211" t="s">
        <v>19</v>
      </c>
      <c r="N117" s="212" t="s">
        <v>43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147</v>
      </c>
      <c r="AT117" s="215" t="s">
        <v>143</v>
      </c>
      <c r="AU117" s="215" t="s">
        <v>82</v>
      </c>
      <c r="AY117" s="17" t="s">
        <v>140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80</v>
      </c>
      <c r="BK117" s="216">
        <f>ROUND(I117*H117,2)</f>
        <v>0</v>
      </c>
      <c r="BL117" s="17" t="s">
        <v>147</v>
      </c>
      <c r="BM117" s="215" t="s">
        <v>543</v>
      </c>
    </row>
    <row r="118" s="2" customFormat="1">
      <c r="A118" s="38"/>
      <c r="B118" s="39"/>
      <c r="C118" s="40"/>
      <c r="D118" s="217" t="s">
        <v>149</v>
      </c>
      <c r="E118" s="40"/>
      <c r="F118" s="218" t="s">
        <v>542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149</v>
      </c>
      <c r="AU118" s="17" t="s">
        <v>82</v>
      </c>
    </row>
    <row r="119" s="2" customFormat="1" ht="16.5" customHeight="1">
      <c r="A119" s="38"/>
      <c r="B119" s="39"/>
      <c r="C119" s="204" t="s">
        <v>215</v>
      </c>
      <c r="D119" s="204" t="s">
        <v>143</v>
      </c>
      <c r="E119" s="205" t="s">
        <v>544</v>
      </c>
      <c r="F119" s="206" t="s">
        <v>545</v>
      </c>
      <c r="G119" s="207" t="s">
        <v>153</v>
      </c>
      <c r="H119" s="208">
        <v>1</v>
      </c>
      <c r="I119" s="209"/>
      <c r="J119" s="210">
        <f>ROUND(I119*H119,2)</f>
        <v>0</v>
      </c>
      <c r="K119" s="206" t="s">
        <v>19</v>
      </c>
      <c r="L119" s="44"/>
      <c r="M119" s="211" t="s">
        <v>19</v>
      </c>
      <c r="N119" s="212" t="s">
        <v>43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147</v>
      </c>
      <c r="AT119" s="215" t="s">
        <v>143</v>
      </c>
      <c r="AU119" s="215" t="s">
        <v>82</v>
      </c>
      <c r="AY119" s="17" t="s">
        <v>140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80</v>
      </c>
      <c r="BK119" s="216">
        <f>ROUND(I119*H119,2)</f>
        <v>0</v>
      </c>
      <c r="BL119" s="17" t="s">
        <v>147</v>
      </c>
      <c r="BM119" s="215" t="s">
        <v>546</v>
      </c>
    </row>
    <row r="120" s="2" customFormat="1">
      <c r="A120" s="38"/>
      <c r="B120" s="39"/>
      <c r="C120" s="40"/>
      <c r="D120" s="217" t="s">
        <v>149</v>
      </c>
      <c r="E120" s="40"/>
      <c r="F120" s="218" t="s">
        <v>542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149</v>
      </c>
      <c r="AU120" s="17" t="s">
        <v>82</v>
      </c>
    </row>
    <row r="121" s="12" customFormat="1" ht="22.8" customHeight="1">
      <c r="A121" s="12"/>
      <c r="B121" s="188"/>
      <c r="C121" s="189"/>
      <c r="D121" s="190" t="s">
        <v>71</v>
      </c>
      <c r="E121" s="202" t="s">
        <v>547</v>
      </c>
      <c r="F121" s="202" t="s">
        <v>548</v>
      </c>
      <c r="G121" s="189"/>
      <c r="H121" s="189"/>
      <c r="I121" s="192"/>
      <c r="J121" s="203">
        <f>BK121</f>
        <v>0</v>
      </c>
      <c r="K121" s="189"/>
      <c r="L121" s="194"/>
      <c r="M121" s="195"/>
      <c r="N121" s="196"/>
      <c r="O121" s="196"/>
      <c r="P121" s="197">
        <f>SUM(P122:P130)</f>
        <v>0</v>
      </c>
      <c r="Q121" s="196"/>
      <c r="R121" s="197">
        <f>SUM(R122:R130)</f>
        <v>0</v>
      </c>
      <c r="S121" s="196"/>
      <c r="T121" s="198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9" t="s">
        <v>139</v>
      </c>
      <c r="AT121" s="200" t="s">
        <v>71</v>
      </c>
      <c r="AU121" s="200" t="s">
        <v>80</v>
      </c>
      <c r="AY121" s="199" t="s">
        <v>140</v>
      </c>
      <c r="BK121" s="201">
        <f>SUM(BK122:BK130)</f>
        <v>0</v>
      </c>
    </row>
    <row r="122" s="2" customFormat="1" ht="24.15" customHeight="1">
      <c r="A122" s="38"/>
      <c r="B122" s="39"/>
      <c r="C122" s="204" t="s">
        <v>219</v>
      </c>
      <c r="D122" s="204" t="s">
        <v>143</v>
      </c>
      <c r="E122" s="205" t="s">
        <v>172</v>
      </c>
      <c r="F122" s="206" t="s">
        <v>173</v>
      </c>
      <c r="G122" s="207" t="s">
        <v>153</v>
      </c>
      <c r="H122" s="208">
        <v>1</v>
      </c>
      <c r="I122" s="209"/>
      <c r="J122" s="210">
        <f>ROUND(I122*H122,2)</f>
        <v>0</v>
      </c>
      <c r="K122" s="206" t="s">
        <v>174</v>
      </c>
      <c r="L122" s="44"/>
      <c r="M122" s="211" t="s">
        <v>19</v>
      </c>
      <c r="N122" s="212" t="s">
        <v>43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147</v>
      </c>
      <c r="AT122" s="215" t="s">
        <v>143</v>
      </c>
      <c r="AU122" s="215" t="s">
        <v>82</v>
      </c>
      <c r="AY122" s="17" t="s">
        <v>140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80</v>
      </c>
      <c r="BK122" s="216">
        <f>ROUND(I122*H122,2)</f>
        <v>0</v>
      </c>
      <c r="BL122" s="17" t="s">
        <v>147</v>
      </c>
      <c r="BM122" s="215" t="s">
        <v>549</v>
      </c>
    </row>
    <row r="123" s="2" customFormat="1">
      <c r="A123" s="38"/>
      <c r="B123" s="39"/>
      <c r="C123" s="40"/>
      <c r="D123" s="222" t="s">
        <v>176</v>
      </c>
      <c r="E123" s="40"/>
      <c r="F123" s="223" t="s">
        <v>177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176</v>
      </c>
      <c r="AU123" s="17" t="s">
        <v>82</v>
      </c>
    </row>
    <row r="124" s="2" customFormat="1" ht="24.15" customHeight="1">
      <c r="A124" s="38"/>
      <c r="B124" s="39"/>
      <c r="C124" s="224" t="s">
        <v>224</v>
      </c>
      <c r="D124" s="224" t="s">
        <v>179</v>
      </c>
      <c r="E124" s="225" t="s">
        <v>180</v>
      </c>
      <c r="F124" s="226" t="s">
        <v>181</v>
      </c>
      <c r="G124" s="227" t="s">
        <v>153</v>
      </c>
      <c r="H124" s="228">
        <v>1</v>
      </c>
      <c r="I124" s="229"/>
      <c r="J124" s="230">
        <f>ROUND(I124*H124,2)</f>
        <v>0</v>
      </c>
      <c r="K124" s="226" t="s">
        <v>19</v>
      </c>
      <c r="L124" s="231"/>
      <c r="M124" s="232" t="s">
        <v>19</v>
      </c>
      <c r="N124" s="233" t="s">
        <v>43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147</v>
      </c>
      <c r="AT124" s="215" t="s">
        <v>179</v>
      </c>
      <c r="AU124" s="215" t="s">
        <v>82</v>
      </c>
      <c r="AY124" s="17" t="s">
        <v>140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80</v>
      </c>
      <c r="BK124" s="216">
        <f>ROUND(I124*H124,2)</f>
        <v>0</v>
      </c>
      <c r="BL124" s="17" t="s">
        <v>147</v>
      </c>
      <c r="BM124" s="215" t="s">
        <v>550</v>
      </c>
    </row>
    <row r="125" s="2" customFormat="1" ht="24.15" customHeight="1">
      <c r="A125" s="38"/>
      <c r="B125" s="39"/>
      <c r="C125" s="204" t="s">
        <v>230</v>
      </c>
      <c r="D125" s="204" t="s">
        <v>143</v>
      </c>
      <c r="E125" s="205" t="s">
        <v>184</v>
      </c>
      <c r="F125" s="206" t="s">
        <v>185</v>
      </c>
      <c r="G125" s="207" t="s">
        <v>153</v>
      </c>
      <c r="H125" s="208">
        <v>1</v>
      </c>
      <c r="I125" s="209"/>
      <c r="J125" s="210">
        <f>ROUND(I125*H125,2)</f>
        <v>0</v>
      </c>
      <c r="K125" s="206" t="s">
        <v>174</v>
      </c>
      <c r="L125" s="44"/>
      <c r="M125" s="211" t="s">
        <v>19</v>
      </c>
      <c r="N125" s="212" t="s">
        <v>43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147</v>
      </c>
      <c r="AT125" s="215" t="s">
        <v>143</v>
      </c>
      <c r="AU125" s="215" t="s">
        <v>82</v>
      </c>
      <c r="AY125" s="17" t="s">
        <v>140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80</v>
      </c>
      <c r="BK125" s="216">
        <f>ROUND(I125*H125,2)</f>
        <v>0</v>
      </c>
      <c r="BL125" s="17" t="s">
        <v>147</v>
      </c>
      <c r="BM125" s="215" t="s">
        <v>551</v>
      </c>
    </row>
    <row r="126" s="2" customFormat="1">
      <c r="A126" s="38"/>
      <c r="B126" s="39"/>
      <c r="C126" s="40"/>
      <c r="D126" s="222" t="s">
        <v>176</v>
      </c>
      <c r="E126" s="40"/>
      <c r="F126" s="223" t="s">
        <v>187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176</v>
      </c>
      <c r="AU126" s="17" t="s">
        <v>82</v>
      </c>
    </row>
    <row r="127" s="2" customFormat="1" ht="33" customHeight="1">
      <c r="A127" s="38"/>
      <c r="B127" s="39"/>
      <c r="C127" s="224" t="s">
        <v>232</v>
      </c>
      <c r="D127" s="224" t="s">
        <v>179</v>
      </c>
      <c r="E127" s="225" t="s">
        <v>189</v>
      </c>
      <c r="F127" s="226" t="s">
        <v>190</v>
      </c>
      <c r="G127" s="227" t="s">
        <v>153</v>
      </c>
      <c r="H127" s="228">
        <v>1</v>
      </c>
      <c r="I127" s="229"/>
      <c r="J127" s="230">
        <f>ROUND(I127*H127,2)</f>
        <v>0</v>
      </c>
      <c r="K127" s="226" t="s">
        <v>19</v>
      </c>
      <c r="L127" s="231"/>
      <c r="M127" s="232" t="s">
        <v>19</v>
      </c>
      <c r="N127" s="233" t="s">
        <v>43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147</v>
      </c>
      <c r="AT127" s="215" t="s">
        <v>179</v>
      </c>
      <c r="AU127" s="215" t="s">
        <v>82</v>
      </c>
      <c r="AY127" s="17" t="s">
        <v>140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80</v>
      </c>
      <c r="BK127" s="216">
        <f>ROUND(I127*H127,2)</f>
        <v>0</v>
      </c>
      <c r="BL127" s="17" t="s">
        <v>147</v>
      </c>
      <c r="BM127" s="215" t="s">
        <v>552</v>
      </c>
    </row>
    <row r="128" s="2" customFormat="1" ht="24.15" customHeight="1">
      <c r="A128" s="38"/>
      <c r="B128" s="39"/>
      <c r="C128" s="204" t="s">
        <v>234</v>
      </c>
      <c r="D128" s="204" t="s">
        <v>143</v>
      </c>
      <c r="E128" s="205" t="s">
        <v>193</v>
      </c>
      <c r="F128" s="206" t="s">
        <v>194</v>
      </c>
      <c r="G128" s="207" t="s">
        <v>153</v>
      </c>
      <c r="H128" s="208">
        <v>1</v>
      </c>
      <c r="I128" s="209"/>
      <c r="J128" s="210">
        <f>ROUND(I128*H128,2)</f>
        <v>0</v>
      </c>
      <c r="K128" s="206" t="s">
        <v>174</v>
      </c>
      <c r="L128" s="44"/>
      <c r="M128" s="211" t="s">
        <v>19</v>
      </c>
      <c r="N128" s="212" t="s">
        <v>43</v>
      </c>
      <c r="O128" s="84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147</v>
      </c>
      <c r="AT128" s="215" t="s">
        <v>143</v>
      </c>
      <c r="AU128" s="215" t="s">
        <v>82</v>
      </c>
      <c r="AY128" s="17" t="s">
        <v>140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80</v>
      </c>
      <c r="BK128" s="216">
        <f>ROUND(I128*H128,2)</f>
        <v>0</v>
      </c>
      <c r="BL128" s="17" t="s">
        <v>147</v>
      </c>
      <c r="BM128" s="215" t="s">
        <v>553</v>
      </c>
    </row>
    <row r="129" s="2" customFormat="1">
      <c r="A129" s="38"/>
      <c r="B129" s="39"/>
      <c r="C129" s="40"/>
      <c r="D129" s="222" t="s">
        <v>176</v>
      </c>
      <c r="E129" s="40"/>
      <c r="F129" s="223" t="s">
        <v>196</v>
      </c>
      <c r="G129" s="40"/>
      <c r="H129" s="40"/>
      <c r="I129" s="219"/>
      <c r="J129" s="40"/>
      <c r="K129" s="40"/>
      <c r="L129" s="44"/>
      <c r="M129" s="220"/>
      <c r="N129" s="221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82</v>
      </c>
    </row>
    <row r="130" s="2" customFormat="1" ht="24.15" customHeight="1">
      <c r="A130" s="38"/>
      <c r="B130" s="39"/>
      <c r="C130" s="224" t="s">
        <v>236</v>
      </c>
      <c r="D130" s="224" t="s">
        <v>179</v>
      </c>
      <c r="E130" s="225" t="s">
        <v>198</v>
      </c>
      <c r="F130" s="226" t="s">
        <v>199</v>
      </c>
      <c r="G130" s="227" t="s">
        <v>153</v>
      </c>
      <c r="H130" s="228">
        <v>1</v>
      </c>
      <c r="I130" s="229"/>
      <c r="J130" s="230">
        <f>ROUND(I130*H130,2)</f>
        <v>0</v>
      </c>
      <c r="K130" s="226" t="s">
        <v>19</v>
      </c>
      <c r="L130" s="231"/>
      <c r="M130" s="232" t="s">
        <v>19</v>
      </c>
      <c r="N130" s="233" t="s">
        <v>43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147</v>
      </c>
      <c r="AT130" s="215" t="s">
        <v>179</v>
      </c>
      <c r="AU130" s="215" t="s">
        <v>82</v>
      </c>
      <c r="AY130" s="17" t="s">
        <v>140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7" t="s">
        <v>80</v>
      </c>
      <c r="BK130" s="216">
        <f>ROUND(I130*H130,2)</f>
        <v>0</v>
      </c>
      <c r="BL130" s="17" t="s">
        <v>147</v>
      </c>
      <c r="BM130" s="215" t="s">
        <v>554</v>
      </c>
    </row>
    <row r="131" s="12" customFormat="1" ht="22.8" customHeight="1">
      <c r="A131" s="12"/>
      <c r="B131" s="188"/>
      <c r="C131" s="189"/>
      <c r="D131" s="190" t="s">
        <v>71</v>
      </c>
      <c r="E131" s="202" t="s">
        <v>555</v>
      </c>
      <c r="F131" s="202" t="s">
        <v>556</v>
      </c>
      <c r="G131" s="189"/>
      <c r="H131" s="189"/>
      <c r="I131" s="192"/>
      <c r="J131" s="203">
        <f>BK131</f>
        <v>0</v>
      </c>
      <c r="K131" s="189"/>
      <c r="L131" s="194"/>
      <c r="M131" s="195"/>
      <c r="N131" s="196"/>
      <c r="O131" s="196"/>
      <c r="P131" s="197">
        <f>SUM(P132:P152)</f>
        <v>0</v>
      </c>
      <c r="Q131" s="196"/>
      <c r="R131" s="197">
        <f>SUM(R132:R152)</f>
        <v>0</v>
      </c>
      <c r="S131" s="196"/>
      <c r="T131" s="198">
        <f>SUM(T132:T152)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9" t="s">
        <v>139</v>
      </c>
      <c r="AT131" s="200" t="s">
        <v>71</v>
      </c>
      <c r="AU131" s="200" t="s">
        <v>80</v>
      </c>
      <c r="AY131" s="199" t="s">
        <v>140</v>
      </c>
      <c r="BK131" s="201">
        <f>SUM(BK132:BK152)</f>
        <v>0</v>
      </c>
    </row>
    <row r="132" s="2" customFormat="1" ht="16.5" customHeight="1">
      <c r="A132" s="38"/>
      <c r="B132" s="39"/>
      <c r="C132" s="204" t="s">
        <v>7</v>
      </c>
      <c r="D132" s="204" t="s">
        <v>143</v>
      </c>
      <c r="E132" s="205" t="s">
        <v>557</v>
      </c>
      <c r="F132" s="206" t="s">
        <v>558</v>
      </c>
      <c r="G132" s="207" t="s">
        <v>153</v>
      </c>
      <c r="H132" s="208">
        <v>2</v>
      </c>
      <c r="I132" s="209"/>
      <c r="J132" s="210">
        <f>ROUND(I132*H132,2)</f>
        <v>0</v>
      </c>
      <c r="K132" s="206" t="s">
        <v>19</v>
      </c>
      <c r="L132" s="44"/>
      <c r="M132" s="211" t="s">
        <v>19</v>
      </c>
      <c r="N132" s="212" t="s">
        <v>43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147</v>
      </c>
      <c r="AT132" s="215" t="s">
        <v>143</v>
      </c>
      <c r="AU132" s="215" t="s">
        <v>82</v>
      </c>
      <c r="AY132" s="17" t="s">
        <v>140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80</v>
      </c>
      <c r="BK132" s="216">
        <f>ROUND(I132*H132,2)</f>
        <v>0</v>
      </c>
      <c r="BL132" s="17" t="s">
        <v>147</v>
      </c>
      <c r="BM132" s="215" t="s">
        <v>559</v>
      </c>
    </row>
    <row r="133" s="2" customFormat="1">
      <c r="A133" s="38"/>
      <c r="B133" s="39"/>
      <c r="C133" s="40"/>
      <c r="D133" s="217" t="s">
        <v>149</v>
      </c>
      <c r="E133" s="40"/>
      <c r="F133" s="218" t="s">
        <v>560</v>
      </c>
      <c r="G133" s="40"/>
      <c r="H133" s="40"/>
      <c r="I133" s="219"/>
      <c r="J133" s="40"/>
      <c r="K133" s="40"/>
      <c r="L133" s="44"/>
      <c r="M133" s="220"/>
      <c r="N133" s="221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149</v>
      </c>
      <c r="AU133" s="17" t="s">
        <v>82</v>
      </c>
    </row>
    <row r="134" s="2" customFormat="1" ht="16.5" customHeight="1">
      <c r="A134" s="38"/>
      <c r="B134" s="39"/>
      <c r="C134" s="204" t="s">
        <v>239</v>
      </c>
      <c r="D134" s="204" t="s">
        <v>143</v>
      </c>
      <c r="E134" s="205" t="s">
        <v>561</v>
      </c>
      <c r="F134" s="206" t="s">
        <v>562</v>
      </c>
      <c r="G134" s="207" t="s">
        <v>153</v>
      </c>
      <c r="H134" s="208">
        <v>1</v>
      </c>
      <c r="I134" s="209"/>
      <c r="J134" s="210">
        <f>ROUND(I134*H134,2)</f>
        <v>0</v>
      </c>
      <c r="K134" s="206" t="s">
        <v>19</v>
      </c>
      <c r="L134" s="44"/>
      <c r="M134" s="211" t="s">
        <v>19</v>
      </c>
      <c r="N134" s="212" t="s">
        <v>43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147</v>
      </c>
      <c r="AT134" s="215" t="s">
        <v>143</v>
      </c>
      <c r="AU134" s="215" t="s">
        <v>82</v>
      </c>
      <c r="AY134" s="17" t="s">
        <v>140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80</v>
      </c>
      <c r="BK134" s="216">
        <f>ROUND(I134*H134,2)</f>
        <v>0</v>
      </c>
      <c r="BL134" s="17" t="s">
        <v>147</v>
      </c>
      <c r="BM134" s="215" t="s">
        <v>563</v>
      </c>
    </row>
    <row r="135" s="2" customFormat="1">
      <c r="A135" s="38"/>
      <c r="B135" s="39"/>
      <c r="C135" s="40"/>
      <c r="D135" s="217" t="s">
        <v>149</v>
      </c>
      <c r="E135" s="40"/>
      <c r="F135" s="218" t="s">
        <v>560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149</v>
      </c>
      <c r="AU135" s="17" t="s">
        <v>82</v>
      </c>
    </row>
    <row r="136" s="2" customFormat="1" ht="16.5" customHeight="1">
      <c r="A136" s="38"/>
      <c r="B136" s="39"/>
      <c r="C136" s="204" t="s">
        <v>241</v>
      </c>
      <c r="D136" s="204" t="s">
        <v>143</v>
      </c>
      <c r="E136" s="205" t="s">
        <v>564</v>
      </c>
      <c r="F136" s="206" t="s">
        <v>565</v>
      </c>
      <c r="G136" s="207" t="s">
        <v>146</v>
      </c>
      <c r="H136" s="208">
        <v>1</v>
      </c>
      <c r="I136" s="209"/>
      <c r="J136" s="210">
        <f>ROUND(I136*H136,2)</f>
        <v>0</v>
      </c>
      <c r="K136" s="206" t="s">
        <v>19</v>
      </c>
      <c r="L136" s="44"/>
      <c r="M136" s="211" t="s">
        <v>19</v>
      </c>
      <c r="N136" s="212" t="s">
        <v>43</v>
      </c>
      <c r="O136" s="84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147</v>
      </c>
      <c r="AT136" s="215" t="s">
        <v>143</v>
      </c>
      <c r="AU136" s="215" t="s">
        <v>82</v>
      </c>
      <c r="AY136" s="17" t="s">
        <v>140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80</v>
      </c>
      <c r="BK136" s="216">
        <f>ROUND(I136*H136,2)</f>
        <v>0</v>
      </c>
      <c r="BL136" s="17" t="s">
        <v>147</v>
      </c>
      <c r="BM136" s="215" t="s">
        <v>566</v>
      </c>
    </row>
    <row r="137" s="2" customFormat="1">
      <c r="A137" s="38"/>
      <c r="B137" s="39"/>
      <c r="C137" s="40"/>
      <c r="D137" s="217" t="s">
        <v>149</v>
      </c>
      <c r="E137" s="40"/>
      <c r="F137" s="218" t="s">
        <v>567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149</v>
      </c>
      <c r="AU137" s="17" t="s">
        <v>82</v>
      </c>
    </row>
    <row r="138" s="2" customFormat="1" ht="16.5" customHeight="1">
      <c r="A138" s="38"/>
      <c r="B138" s="39"/>
      <c r="C138" s="204" t="s">
        <v>247</v>
      </c>
      <c r="D138" s="204" t="s">
        <v>143</v>
      </c>
      <c r="E138" s="205" t="s">
        <v>568</v>
      </c>
      <c r="F138" s="206" t="s">
        <v>569</v>
      </c>
      <c r="G138" s="207" t="s">
        <v>146</v>
      </c>
      <c r="H138" s="208">
        <v>1</v>
      </c>
      <c r="I138" s="209"/>
      <c r="J138" s="210">
        <f>ROUND(I138*H138,2)</f>
        <v>0</v>
      </c>
      <c r="K138" s="206" t="s">
        <v>19</v>
      </c>
      <c r="L138" s="44"/>
      <c r="M138" s="211" t="s">
        <v>19</v>
      </c>
      <c r="N138" s="212" t="s">
        <v>43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147</v>
      </c>
      <c r="AT138" s="215" t="s">
        <v>143</v>
      </c>
      <c r="AU138" s="215" t="s">
        <v>82</v>
      </c>
      <c r="AY138" s="17" t="s">
        <v>140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80</v>
      </c>
      <c r="BK138" s="216">
        <f>ROUND(I138*H138,2)</f>
        <v>0</v>
      </c>
      <c r="BL138" s="17" t="s">
        <v>147</v>
      </c>
      <c r="BM138" s="215" t="s">
        <v>570</v>
      </c>
    </row>
    <row r="139" s="2" customFormat="1">
      <c r="A139" s="38"/>
      <c r="B139" s="39"/>
      <c r="C139" s="40"/>
      <c r="D139" s="217" t="s">
        <v>149</v>
      </c>
      <c r="E139" s="40"/>
      <c r="F139" s="218" t="s">
        <v>571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149</v>
      </c>
      <c r="AU139" s="17" t="s">
        <v>82</v>
      </c>
    </row>
    <row r="140" s="2" customFormat="1" ht="16.5" customHeight="1">
      <c r="A140" s="38"/>
      <c r="B140" s="39"/>
      <c r="C140" s="204" t="s">
        <v>249</v>
      </c>
      <c r="D140" s="204" t="s">
        <v>143</v>
      </c>
      <c r="E140" s="205" t="s">
        <v>572</v>
      </c>
      <c r="F140" s="206" t="s">
        <v>324</v>
      </c>
      <c r="G140" s="207" t="s">
        <v>153</v>
      </c>
      <c r="H140" s="208">
        <v>2</v>
      </c>
      <c r="I140" s="209"/>
      <c r="J140" s="210">
        <f>ROUND(I140*H140,2)</f>
        <v>0</v>
      </c>
      <c r="K140" s="206" t="s">
        <v>19</v>
      </c>
      <c r="L140" s="44"/>
      <c r="M140" s="211" t="s">
        <v>19</v>
      </c>
      <c r="N140" s="212" t="s">
        <v>43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147</v>
      </c>
      <c r="AT140" s="215" t="s">
        <v>143</v>
      </c>
      <c r="AU140" s="215" t="s">
        <v>82</v>
      </c>
      <c r="AY140" s="17" t="s">
        <v>140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80</v>
      </c>
      <c r="BK140" s="216">
        <f>ROUND(I140*H140,2)</f>
        <v>0</v>
      </c>
      <c r="BL140" s="17" t="s">
        <v>147</v>
      </c>
      <c r="BM140" s="215" t="s">
        <v>573</v>
      </c>
    </row>
    <row r="141" s="2" customFormat="1">
      <c r="A141" s="38"/>
      <c r="B141" s="39"/>
      <c r="C141" s="40"/>
      <c r="D141" s="217" t="s">
        <v>149</v>
      </c>
      <c r="E141" s="40"/>
      <c r="F141" s="218" t="s">
        <v>571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149</v>
      </c>
      <c r="AU141" s="17" t="s">
        <v>82</v>
      </c>
    </row>
    <row r="142" s="2" customFormat="1" ht="16.5" customHeight="1">
      <c r="A142" s="38"/>
      <c r="B142" s="39"/>
      <c r="C142" s="204" t="s">
        <v>251</v>
      </c>
      <c r="D142" s="204" t="s">
        <v>143</v>
      </c>
      <c r="E142" s="205" t="s">
        <v>328</v>
      </c>
      <c r="F142" s="206" t="s">
        <v>329</v>
      </c>
      <c r="G142" s="207" t="s">
        <v>330</v>
      </c>
      <c r="H142" s="208">
        <v>12</v>
      </c>
      <c r="I142" s="209"/>
      <c r="J142" s="210">
        <f>ROUND(I142*H142,2)</f>
        <v>0</v>
      </c>
      <c r="K142" s="206" t="s">
        <v>19</v>
      </c>
      <c r="L142" s="44"/>
      <c r="M142" s="211" t="s">
        <v>19</v>
      </c>
      <c r="N142" s="212" t="s">
        <v>43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147</v>
      </c>
      <c r="AT142" s="215" t="s">
        <v>143</v>
      </c>
      <c r="AU142" s="215" t="s">
        <v>82</v>
      </c>
      <c r="AY142" s="17" t="s">
        <v>140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80</v>
      </c>
      <c r="BK142" s="216">
        <f>ROUND(I142*H142,2)</f>
        <v>0</v>
      </c>
      <c r="BL142" s="17" t="s">
        <v>147</v>
      </c>
      <c r="BM142" s="215" t="s">
        <v>574</v>
      </c>
    </row>
    <row r="143" s="2" customFormat="1">
      <c r="A143" s="38"/>
      <c r="B143" s="39"/>
      <c r="C143" s="40"/>
      <c r="D143" s="217" t="s">
        <v>149</v>
      </c>
      <c r="E143" s="40"/>
      <c r="F143" s="218" t="s">
        <v>575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149</v>
      </c>
      <c r="AU143" s="17" t="s">
        <v>82</v>
      </c>
    </row>
    <row r="144" s="13" customFormat="1">
      <c r="A144" s="13"/>
      <c r="B144" s="234"/>
      <c r="C144" s="235"/>
      <c r="D144" s="217" t="s">
        <v>332</v>
      </c>
      <c r="E144" s="236" t="s">
        <v>19</v>
      </c>
      <c r="F144" s="237" t="s">
        <v>576</v>
      </c>
      <c r="G144" s="235"/>
      <c r="H144" s="238">
        <v>12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332</v>
      </c>
      <c r="AU144" s="244" t="s">
        <v>82</v>
      </c>
      <c r="AV144" s="13" t="s">
        <v>82</v>
      </c>
      <c r="AW144" s="13" t="s">
        <v>33</v>
      </c>
      <c r="AX144" s="13" t="s">
        <v>80</v>
      </c>
      <c r="AY144" s="244" t="s">
        <v>140</v>
      </c>
    </row>
    <row r="145" s="2" customFormat="1" ht="16.5" customHeight="1">
      <c r="A145" s="38"/>
      <c r="B145" s="39"/>
      <c r="C145" s="204" t="s">
        <v>253</v>
      </c>
      <c r="D145" s="204" t="s">
        <v>143</v>
      </c>
      <c r="E145" s="205" t="s">
        <v>577</v>
      </c>
      <c r="F145" s="206" t="s">
        <v>578</v>
      </c>
      <c r="G145" s="207" t="s">
        <v>153</v>
      </c>
      <c r="H145" s="208">
        <v>1</v>
      </c>
      <c r="I145" s="209"/>
      <c r="J145" s="210">
        <f>ROUND(I145*H145,2)</f>
        <v>0</v>
      </c>
      <c r="K145" s="206" t="s">
        <v>19</v>
      </c>
      <c r="L145" s="44"/>
      <c r="M145" s="211" t="s">
        <v>19</v>
      </c>
      <c r="N145" s="212" t="s">
        <v>43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147</v>
      </c>
      <c r="AT145" s="215" t="s">
        <v>143</v>
      </c>
      <c r="AU145" s="215" t="s">
        <v>82</v>
      </c>
      <c r="AY145" s="17" t="s">
        <v>140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80</v>
      </c>
      <c r="BK145" s="216">
        <f>ROUND(I145*H145,2)</f>
        <v>0</v>
      </c>
      <c r="BL145" s="17" t="s">
        <v>147</v>
      </c>
      <c r="BM145" s="215" t="s">
        <v>579</v>
      </c>
    </row>
    <row r="146" s="2" customFormat="1">
      <c r="A146" s="38"/>
      <c r="B146" s="39"/>
      <c r="C146" s="40"/>
      <c r="D146" s="217" t="s">
        <v>149</v>
      </c>
      <c r="E146" s="40"/>
      <c r="F146" s="218" t="s">
        <v>575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149</v>
      </c>
      <c r="AU146" s="17" t="s">
        <v>82</v>
      </c>
    </row>
    <row r="147" s="2" customFormat="1" ht="16.5" customHeight="1">
      <c r="A147" s="38"/>
      <c r="B147" s="39"/>
      <c r="C147" s="204" t="s">
        <v>255</v>
      </c>
      <c r="D147" s="204" t="s">
        <v>143</v>
      </c>
      <c r="E147" s="205" t="s">
        <v>580</v>
      </c>
      <c r="F147" s="206" t="s">
        <v>581</v>
      </c>
      <c r="G147" s="207" t="s">
        <v>153</v>
      </c>
      <c r="H147" s="208">
        <v>1</v>
      </c>
      <c r="I147" s="209"/>
      <c r="J147" s="210">
        <f>ROUND(I147*H147,2)</f>
        <v>0</v>
      </c>
      <c r="K147" s="206" t="s">
        <v>19</v>
      </c>
      <c r="L147" s="44"/>
      <c r="M147" s="211" t="s">
        <v>19</v>
      </c>
      <c r="N147" s="212" t="s">
        <v>43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147</v>
      </c>
      <c r="AT147" s="215" t="s">
        <v>143</v>
      </c>
      <c r="AU147" s="215" t="s">
        <v>82</v>
      </c>
      <c r="AY147" s="17" t="s">
        <v>140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80</v>
      </c>
      <c r="BK147" s="216">
        <f>ROUND(I147*H147,2)</f>
        <v>0</v>
      </c>
      <c r="BL147" s="17" t="s">
        <v>147</v>
      </c>
      <c r="BM147" s="215" t="s">
        <v>582</v>
      </c>
    </row>
    <row r="148" s="2" customFormat="1">
      <c r="A148" s="38"/>
      <c r="B148" s="39"/>
      <c r="C148" s="40"/>
      <c r="D148" s="217" t="s">
        <v>149</v>
      </c>
      <c r="E148" s="40"/>
      <c r="F148" s="218" t="s">
        <v>575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149</v>
      </c>
      <c r="AU148" s="17" t="s">
        <v>82</v>
      </c>
    </row>
    <row r="149" s="2" customFormat="1" ht="16.5" customHeight="1">
      <c r="A149" s="38"/>
      <c r="B149" s="39"/>
      <c r="C149" s="204" t="s">
        <v>257</v>
      </c>
      <c r="D149" s="204" t="s">
        <v>143</v>
      </c>
      <c r="E149" s="205" t="s">
        <v>583</v>
      </c>
      <c r="F149" s="206" t="s">
        <v>584</v>
      </c>
      <c r="G149" s="207" t="s">
        <v>146</v>
      </c>
      <c r="H149" s="208">
        <v>1</v>
      </c>
      <c r="I149" s="209"/>
      <c r="J149" s="210">
        <f>ROUND(I149*H149,2)</f>
        <v>0</v>
      </c>
      <c r="K149" s="206" t="s">
        <v>19</v>
      </c>
      <c r="L149" s="44"/>
      <c r="M149" s="211" t="s">
        <v>19</v>
      </c>
      <c r="N149" s="212" t="s">
        <v>43</v>
      </c>
      <c r="O149" s="84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147</v>
      </c>
      <c r="AT149" s="215" t="s">
        <v>143</v>
      </c>
      <c r="AU149" s="215" t="s">
        <v>82</v>
      </c>
      <c r="AY149" s="17" t="s">
        <v>140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80</v>
      </c>
      <c r="BK149" s="216">
        <f>ROUND(I149*H149,2)</f>
        <v>0</v>
      </c>
      <c r="BL149" s="17" t="s">
        <v>147</v>
      </c>
      <c r="BM149" s="215" t="s">
        <v>585</v>
      </c>
    </row>
    <row r="150" s="2" customFormat="1">
      <c r="A150" s="38"/>
      <c r="B150" s="39"/>
      <c r="C150" s="40"/>
      <c r="D150" s="217" t="s">
        <v>149</v>
      </c>
      <c r="E150" s="40"/>
      <c r="F150" s="218" t="s">
        <v>586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149</v>
      </c>
      <c r="AU150" s="17" t="s">
        <v>82</v>
      </c>
    </row>
    <row r="151" s="2" customFormat="1" ht="16.5" customHeight="1">
      <c r="A151" s="38"/>
      <c r="B151" s="39"/>
      <c r="C151" s="204" t="s">
        <v>259</v>
      </c>
      <c r="D151" s="204" t="s">
        <v>143</v>
      </c>
      <c r="E151" s="205" t="s">
        <v>587</v>
      </c>
      <c r="F151" s="206" t="s">
        <v>588</v>
      </c>
      <c r="G151" s="207" t="s">
        <v>146</v>
      </c>
      <c r="H151" s="208">
        <v>1</v>
      </c>
      <c r="I151" s="209"/>
      <c r="J151" s="210">
        <f>ROUND(I151*H151,2)</f>
        <v>0</v>
      </c>
      <c r="K151" s="206" t="s">
        <v>19</v>
      </c>
      <c r="L151" s="44"/>
      <c r="M151" s="211" t="s">
        <v>19</v>
      </c>
      <c r="N151" s="212" t="s">
        <v>43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147</v>
      </c>
      <c r="AT151" s="215" t="s">
        <v>143</v>
      </c>
      <c r="AU151" s="215" t="s">
        <v>82</v>
      </c>
      <c r="AY151" s="17" t="s">
        <v>140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80</v>
      </c>
      <c r="BK151" s="216">
        <f>ROUND(I151*H151,2)</f>
        <v>0</v>
      </c>
      <c r="BL151" s="17" t="s">
        <v>147</v>
      </c>
      <c r="BM151" s="215" t="s">
        <v>589</v>
      </c>
    </row>
    <row r="152" s="2" customFormat="1">
      <c r="A152" s="38"/>
      <c r="B152" s="39"/>
      <c r="C152" s="40"/>
      <c r="D152" s="217" t="s">
        <v>149</v>
      </c>
      <c r="E152" s="40"/>
      <c r="F152" s="218" t="s">
        <v>586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149</v>
      </c>
      <c r="AU152" s="17" t="s">
        <v>82</v>
      </c>
    </row>
    <row r="153" s="12" customFormat="1" ht="22.8" customHeight="1">
      <c r="A153" s="12"/>
      <c r="B153" s="188"/>
      <c r="C153" s="189"/>
      <c r="D153" s="190" t="s">
        <v>71</v>
      </c>
      <c r="E153" s="202" t="s">
        <v>590</v>
      </c>
      <c r="F153" s="202" t="s">
        <v>591</v>
      </c>
      <c r="G153" s="189"/>
      <c r="H153" s="189"/>
      <c r="I153" s="192"/>
      <c r="J153" s="203">
        <f>BK153</f>
        <v>0</v>
      </c>
      <c r="K153" s="189"/>
      <c r="L153" s="194"/>
      <c r="M153" s="195"/>
      <c r="N153" s="196"/>
      <c r="O153" s="196"/>
      <c r="P153" s="197">
        <f>SUM(P154:P164)</f>
        <v>0</v>
      </c>
      <c r="Q153" s="196"/>
      <c r="R153" s="197">
        <f>SUM(R154:R164)</f>
        <v>0</v>
      </c>
      <c r="S153" s="196"/>
      <c r="T153" s="198">
        <f>SUM(T154:T164)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9" t="s">
        <v>139</v>
      </c>
      <c r="AT153" s="200" t="s">
        <v>71</v>
      </c>
      <c r="AU153" s="200" t="s">
        <v>80</v>
      </c>
      <c r="AY153" s="199" t="s">
        <v>140</v>
      </c>
      <c r="BK153" s="201">
        <f>SUM(BK154:BK164)</f>
        <v>0</v>
      </c>
    </row>
    <row r="154" s="2" customFormat="1" ht="16.5" customHeight="1">
      <c r="A154" s="38"/>
      <c r="B154" s="39"/>
      <c r="C154" s="204" t="s">
        <v>263</v>
      </c>
      <c r="D154" s="204" t="s">
        <v>143</v>
      </c>
      <c r="E154" s="205" t="s">
        <v>592</v>
      </c>
      <c r="F154" s="206" t="s">
        <v>593</v>
      </c>
      <c r="G154" s="207" t="s">
        <v>153</v>
      </c>
      <c r="H154" s="208">
        <v>1</v>
      </c>
      <c r="I154" s="209"/>
      <c r="J154" s="210">
        <f>ROUND(I154*H154,2)</f>
        <v>0</v>
      </c>
      <c r="K154" s="206" t="s">
        <v>19</v>
      </c>
      <c r="L154" s="44"/>
      <c r="M154" s="211" t="s">
        <v>19</v>
      </c>
      <c r="N154" s="212" t="s">
        <v>43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147</v>
      </c>
      <c r="AT154" s="215" t="s">
        <v>143</v>
      </c>
      <c r="AU154" s="215" t="s">
        <v>82</v>
      </c>
      <c r="AY154" s="17" t="s">
        <v>140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80</v>
      </c>
      <c r="BK154" s="216">
        <f>ROUND(I154*H154,2)</f>
        <v>0</v>
      </c>
      <c r="BL154" s="17" t="s">
        <v>147</v>
      </c>
      <c r="BM154" s="215" t="s">
        <v>594</v>
      </c>
    </row>
    <row r="155" s="2" customFormat="1">
      <c r="A155" s="38"/>
      <c r="B155" s="39"/>
      <c r="C155" s="40"/>
      <c r="D155" s="217" t="s">
        <v>149</v>
      </c>
      <c r="E155" s="40"/>
      <c r="F155" s="218" t="s">
        <v>595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149</v>
      </c>
      <c r="AU155" s="17" t="s">
        <v>82</v>
      </c>
    </row>
    <row r="156" s="2" customFormat="1" ht="24.15" customHeight="1">
      <c r="A156" s="38"/>
      <c r="B156" s="39"/>
      <c r="C156" s="204" t="s">
        <v>268</v>
      </c>
      <c r="D156" s="204" t="s">
        <v>143</v>
      </c>
      <c r="E156" s="205" t="s">
        <v>172</v>
      </c>
      <c r="F156" s="206" t="s">
        <v>173</v>
      </c>
      <c r="G156" s="207" t="s">
        <v>153</v>
      </c>
      <c r="H156" s="208">
        <v>1</v>
      </c>
      <c r="I156" s="209"/>
      <c r="J156" s="210">
        <f>ROUND(I156*H156,2)</f>
        <v>0</v>
      </c>
      <c r="K156" s="206" t="s">
        <v>174</v>
      </c>
      <c r="L156" s="44"/>
      <c r="M156" s="211" t="s">
        <v>19</v>
      </c>
      <c r="N156" s="212" t="s">
        <v>43</v>
      </c>
      <c r="O156" s="84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147</v>
      </c>
      <c r="AT156" s="215" t="s">
        <v>143</v>
      </c>
      <c r="AU156" s="215" t="s">
        <v>82</v>
      </c>
      <c r="AY156" s="17" t="s">
        <v>140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80</v>
      </c>
      <c r="BK156" s="216">
        <f>ROUND(I156*H156,2)</f>
        <v>0</v>
      </c>
      <c r="BL156" s="17" t="s">
        <v>147</v>
      </c>
      <c r="BM156" s="215" t="s">
        <v>596</v>
      </c>
    </row>
    <row r="157" s="2" customFormat="1">
      <c r="A157" s="38"/>
      <c r="B157" s="39"/>
      <c r="C157" s="40"/>
      <c r="D157" s="222" t="s">
        <v>176</v>
      </c>
      <c r="E157" s="40"/>
      <c r="F157" s="223" t="s">
        <v>177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82</v>
      </c>
    </row>
    <row r="158" s="2" customFormat="1" ht="24.15" customHeight="1">
      <c r="A158" s="38"/>
      <c r="B158" s="39"/>
      <c r="C158" s="224" t="s">
        <v>273</v>
      </c>
      <c r="D158" s="224" t="s">
        <v>179</v>
      </c>
      <c r="E158" s="225" t="s">
        <v>180</v>
      </c>
      <c r="F158" s="226" t="s">
        <v>181</v>
      </c>
      <c r="G158" s="227" t="s">
        <v>153</v>
      </c>
      <c r="H158" s="228">
        <v>1</v>
      </c>
      <c r="I158" s="229"/>
      <c r="J158" s="230">
        <f>ROUND(I158*H158,2)</f>
        <v>0</v>
      </c>
      <c r="K158" s="226" t="s">
        <v>19</v>
      </c>
      <c r="L158" s="231"/>
      <c r="M158" s="232" t="s">
        <v>19</v>
      </c>
      <c r="N158" s="233" t="s">
        <v>43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147</v>
      </c>
      <c r="AT158" s="215" t="s">
        <v>179</v>
      </c>
      <c r="AU158" s="215" t="s">
        <v>82</v>
      </c>
      <c r="AY158" s="17" t="s">
        <v>140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80</v>
      </c>
      <c r="BK158" s="216">
        <f>ROUND(I158*H158,2)</f>
        <v>0</v>
      </c>
      <c r="BL158" s="17" t="s">
        <v>147</v>
      </c>
      <c r="BM158" s="215" t="s">
        <v>597</v>
      </c>
    </row>
    <row r="159" s="2" customFormat="1" ht="24.15" customHeight="1">
      <c r="A159" s="38"/>
      <c r="B159" s="39"/>
      <c r="C159" s="204" t="s">
        <v>280</v>
      </c>
      <c r="D159" s="204" t="s">
        <v>143</v>
      </c>
      <c r="E159" s="205" t="s">
        <v>184</v>
      </c>
      <c r="F159" s="206" t="s">
        <v>185</v>
      </c>
      <c r="G159" s="207" t="s">
        <v>153</v>
      </c>
      <c r="H159" s="208">
        <v>1</v>
      </c>
      <c r="I159" s="209"/>
      <c r="J159" s="210">
        <f>ROUND(I159*H159,2)</f>
        <v>0</v>
      </c>
      <c r="K159" s="206" t="s">
        <v>174</v>
      </c>
      <c r="L159" s="44"/>
      <c r="M159" s="211" t="s">
        <v>19</v>
      </c>
      <c r="N159" s="212" t="s">
        <v>43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147</v>
      </c>
      <c r="AT159" s="215" t="s">
        <v>143</v>
      </c>
      <c r="AU159" s="215" t="s">
        <v>82</v>
      </c>
      <c r="AY159" s="17" t="s">
        <v>140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80</v>
      </c>
      <c r="BK159" s="216">
        <f>ROUND(I159*H159,2)</f>
        <v>0</v>
      </c>
      <c r="BL159" s="17" t="s">
        <v>147</v>
      </c>
      <c r="BM159" s="215" t="s">
        <v>598</v>
      </c>
    </row>
    <row r="160" s="2" customFormat="1">
      <c r="A160" s="38"/>
      <c r="B160" s="39"/>
      <c r="C160" s="40"/>
      <c r="D160" s="222" t="s">
        <v>176</v>
      </c>
      <c r="E160" s="40"/>
      <c r="F160" s="223" t="s">
        <v>187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82</v>
      </c>
    </row>
    <row r="161" s="2" customFormat="1" ht="33" customHeight="1">
      <c r="A161" s="38"/>
      <c r="B161" s="39"/>
      <c r="C161" s="224" t="s">
        <v>283</v>
      </c>
      <c r="D161" s="224" t="s">
        <v>179</v>
      </c>
      <c r="E161" s="225" t="s">
        <v>189</v>
      </c>
      <c r="F161" s="226" t="s">
        <v>190</v>
      </c>
      <c r="G161" s="227" t="s">
        <v>153</v>
      </c>
      <c r="H161" s="228">
        <v>1</v>
      </c>
      <c r="I161" s="229"/>
      <c r="J161" s="230">
        <f>ROUND(I161*H161,2)</f>
        <v>0</v>
      </c>
      <c r="K161" s="226" t="s">
        <v>19</v>
      </c>
      <c r="L161" s="231"/>
      <c r="M161" s="232" t="s">
        <v>19</v>
      </c>
      <c r="N161" s="233" t="s">
        <v>43</v>
      </c>
      <c r="O161" s="84"/>
      <c r="P161" s="213">
        <f>O161*H161</f>
        <v>0</v>
      </c>
      <c r="Q161" s="213">
        <v>0</v>
      </c>
      <c r="R161" s="213">
        <f>Q161*H161</f>
        <v>0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147</v>
      </c>
      <c r="AT161" s="215" t="s">
        <v>179</v>
      </c>
      <c r="AU161" s="215" t="s">
        <v>82</v>
      </c>
      <c r="AY161" s="17" t="s">
        <v>140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80</v>
      </c>
      <c r="BK161" s="216">
        <f>ROUND(I161*H161,2)</f>
        <v>0</v>
      </c>
      <c r="BL161" s="17" t="s">
        <v>147</v>
      </c>
      <c r="BM161" s="215" t="s">
        <v>599</v>
      </c>
    </row>
    <row r="162" s="2" customFormat="1" ht="24.15" customHeight="1">
      <c r="A162" s="38"/>
      <c r="B162" s="39"/>
      <c r="C162" s="204" t="s">
        <v>286</v>
      </c>
      <c r="D162" s="204" t="s">
        <v>143</v>
      </c>
      <c r="E162" s="205" t="s">
        <v>193</v>
      </c>
      <c r="F162" s="206" t="s">
        <v>194</v>
      </c>
      <c r="G162" s="207" t="s">
        <v>153</v>
      </c>
      <c r="H162" s="208">
        <v>1</v>
      </c>
      <c r="I162" s="209"/>
      <c r="J162" s="210">
        <f>ROUND(I162*H162,2)</f>
        <v>0</v>
      </c>
      <c r="K162" s="206" t="s">
        <v>174</v>
      </c>
      <c r="L162" s="44"/>
      <c r="M162" s="211" t="s">
        <v>19</v>
      </c>
      <c r="N162" s="212" t="s">
        <v>43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147</v>
      </c>
      <c r="AT162" s="215" t="s">
        <v>143</v>
      </c>
      <c r="AU162" s="215" t="s">
        <v>82</v>
      </c>
      <c r="AY162" s="17" t="s">
        <v>140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80</v>
      </c>
      <c r="BK162" s="216">
        <f>ROUND(I162*H162,2)</f>
        <v>0</v>
      </c>
      <c r="BL162" s="17" t="s">
        <v>147</v>
      </c>
      <c r="BM162" s="215" t="s">
        <v>600</v>
      </c>
    </row>
    <row r="163" s="2" customFormat="1">
      <c r="A163" s="38"/>
      <c r="B163" s="39"/>
      <c r="C163" s="40"/>
      <c r="D163" s="222" t="s">
        <v>176</v>
      </c>
      <c r="E163" s="40"/>
      <c r="F163" s="223" t="s">
        <v>196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82</v>
      </c>
    </row>
    <row r="164" s="2" customFormat="1" ht="24.15" customHeight="1">
      <c r="A164" s="38"/>
      <c r="B164" s="39"/>
      <c r="C164" s="224" t="s">
        <v>289</v>
      </c>
      <c r="D164" s="224" t="s">
        <v>179</v>
      </c>
      <c r="E164" s="225" t="s">
        <v>198</v>
      </c>
      <c r="F164" s="226" t="s">
        <v>199</v>
      </c>
      <c r="G164" s="227" t="s">
        <v>153</v>
      </c>
      <c r="H164" s="228">
        <v>1</v>
      </c>
      <c r="I164" s="229"/>
      <c r="J164" s="230">
        <f>ROUND(I164*H164,2)</f>
        <v>0</v>
      </c>
      <c r="K164" s="226" t="s">
        <v>19</v>
      </c>
      <c r="L164" s="231"/>
      <c r="M164" s="232" t="s">
        <v>19</v>
      </c>
      <c r="N164" s="233" t="s">
        <v>43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147</v>
      </c>
      <c r="AT164" s="215" t="s">
        <v>179</v>
      </c>
      <c r="AU164" s="215" t="s">
        <v>82</v>
      </c>
      <c r="AY164" s="17" t="s">
        <v>140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80</v>
      </c>
      <c r="BK164" s="216">
        <f>ROUND(I164*H164,2)</f>
        <v>0</v>
      </c>
      <c r="BL164" s="17" t="s">
        <v>147</v>
      </c>
      <c r="BM164" s="215" t="s">
        <v>601</v>
      </c>
    </row>
    <row r="165" s="12" customFormat="1" ht="22.8" customHeight="1">
      <c r="A165" s="12"/>
      <c r="B165" s="188"/>
      <c r="C165" s="189"/>
      <c r="D165" s="190" t="s">
        <v>71</v>
      </c>
      <c r="E165" s="202" t="s">
        <v>602</v>
      </c>
      <c r="F165" s="202" t="s">
        <v>603</v>
      </c>
      <c r="G165" s="189"/>
      <c r="H165" s="189"/>
      <c r="I165" s="192"/>
      <c r="J165" s="203">
        <f>BK165</f>
        <v>0</v>
      </c>
      <c r="K165" s="189"/>
      <c r="L165" s="194"/>
      <c r="M165" s="195"/>
      <c r="N165" s="196"/>
      <c r="O165" s="196"/>
      <c r="P165" s="197">
        <f>SUM(P166:P167)</f>
        <v>0</v>
      </c>
      <c r="Q165" s="196"/>
      <c r="R165" s="197">
        <f>SUM(R166:R167)</f>
        <v>0</v>
      </c>
      <c r="S165" s="196"/>
      <c r="T165" s="198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99" t="s">
        <v>139</v>
      </c>
      <c r="AT165" s="200" t="s">
        <v>71</v>
      </c>
      <c r="AU165" s="200" t="s">
        <v>80</v>
      </c>
      <c r="AY165" s="199" t="s">
        <v>140</v>
      </c>
      <c r="BK165" s="201">
        <f>SUM(BK166:BK167)</f>
        <v>0</v>
      </c>
    </row>
    <row r="166" s="2" customFormat="1" ht="16.5" customHeight="1">
      <c r="A166" s="38"/>
      <c r="B166" s="39"/>
      <c r="C166" s="204" t="s">
        <v>293</v>
      </c>
      <c r="D166" s="204" t="s">
        <v>143</v>
      </c>
      <c r="E166" s="205" t="s">
        <v>604</v>
      </c>
      <c r="F166" s="206" t="s">
        <v>605</v>
      </c>
      <c r="G166" s="207" t="s">
        <v>153</v>
      </c>
      <c r="H166" s="208">
        <v>1</v>
      </c>
      <c r="I166" s="209"/>
      <c r="J166" s="210">
        <f>ROUND(I166*H166,2)</f>
        <v>0</v>
      </c>
      <c r="K166" s="206" t="s">
        <v>19</v>
      </c>
      <c r="L166" s="44"/>
      <c r="M166" s="211" t="s">
        <v>19</v>
      </c>
      <c r="N166" s="212" t="s">
        <v>43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147</v>
      </c>
      <c r="AT166" s="215" t="s">
        <v>143</v>
      </c>
      <c r="AU166" s="215" t="s">
        <v>82</v>
      </c>
      <c r="AY166" s="17" t="s">
        <v>140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80</v>
      </c>
      <c r="BK166" s="216">
        <f>ROUND(I166*H166,2)</f>
        <v>0</v>
      </c>
      <c r="BL166" s="17" t="s">
        <v>147</v>
      </c>
      <c r="BM166" s="215" t="s">
        <v>606</v>
      </c>
    </row>
    <row r="167" s="2" customFormat="1">
      <c r="A167" s="38"/>
      <c r="B167" s="39"/>
      <c r="C167" s="40"/>
      <c r="D167" s="217" t="s">
        <v>149</v>
      </c>
      <c r="E167" s="40"/>
      <c r="F167" s="218" t="s">
        <v>595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149</v>
      </c>
      <c r="AU167" s="17" t="s">
        <v>82</v>
      </c>
    </row>
    <row r="168" s="12" customFormat="1" ht="22.8" customHeight="1">
      <c r="A168" s="12"/>
      <c r="B168" s="188"/>
      <c r="C168" s="189"/>
      <c r="D168" s="190" t="s">
        <v>71</v>
      </c>
      <c r="E168" s="202" t="s">
        <v>607</v>
      </c>
      <c r="F168" s="202" t="s">
        <v>591</v>
      </c>
      <c r="G168" s="189"/>
      <c r="H168" s="189"/>
      <c r="I168" s="192"/>
      <c r="J168" s="203">
        <f>BK168</f>
        <v>0</v>
      </c>
      <c r="K168" s="189"/>
      <c r="L168" s="194"/>
      <c r="M168" s="195"/>
      <c r="N168" s="196"/>
      <c r="O168" s="196"/>
      <c r="P168" s="197">
        <f>SUM(P169:P177)</f>
        <v>0</v>
      </c>
      <c r="Q168" s="196"/>
      <c r="R168" s="197">
        <f>SUM(R169:R177)</f>
        <v>0</v>
      </c>
      <c r="S168" s="196"/>
      <c r="T168" s="198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9" t="s">
        <v>139</v>
      </c>
      <c r="AT168" s="200" t="s">
        <v>71</v>
      </c>
      <c r="AU168" s="200" t="s">
        <v>80</v>
      </c>
      <c r="AY168" s="199" t="s">
        <v>140</v>
      </c>
      <c r="BK168" s="201">
        <f>SUM(BK169:BK177)</f>
        <v>0</v>
      </c>
    </row>
    <row r="169" s="2" customFormat="1" ht="24.15" customHeight="1">
      <c r="A169" s="38"/>
      <c r="B169" s="39"/>
      <c r="C169" s="204" t="s">
        <v>299</v>
      </c>
      <c r="D169" s="204" t="s">
        <v>143</v>
      </c>
      <c r="E169" s="205" t="s">
        <v>172</v>
      </c>
      <c r="F169" s="206" t="s">
        <v>173</v>
      </c>
      <c r="G169" s="207" t="s">
        <v>153</v>
      </c>
      <c r="H169" s="208">
        <v>1</v>
      </c>
      <c r="I169" s="209"/>
      <c r="J169" s="210">
        <f>ROUND(I169*H169,2)</f>
        <v>0</v>
      </c>
      <c r="K169" s="206" t="s">
        <v>174</v>
      </c>
      <c r="L169" s="44"/>
      <c r="M169" s="211" t="s">
        <v>19</v>
      </c>
      <c r="N169" s="212" t="s">
        <v>43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147</v>
      </c>
      <c r="AT169" s="215" t="s">
        <v>143</v>
      </c>
      <c r="AU169" s="215" t="s">
        <v>82</v>
      </c>
      <c r="AY169" s="17" t="s">
        <v>140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80</v>
      </c>
      <c r="BK169" s="216">
        <f>ROUND(I169*H169,2)</f>
        <v>0</v>
      </c>
      <c r="BL169" s="17" t="s">
        <v>147</v>
      </c>
      <c r="BM169" s="215" t="s">
        <v>608</v>
      </c>
    </row>
    <row r="170" s="2" customFormat="1">
      <c r="A170" s="38"/>
      <c r="B170" s="39"/>
      <c r="C170" s="40"/>
      <c r="D170" s="222" t="s">
        <v>176</v>
      </c>
      <c r="E170" s="40"/>
      <c r="F170" s="223" t="s">
        <v>177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176</v>
      </c>
      <c r="AU170" s="17" t="s">
        <v>82</v>
      </c>
    </row>
    <row r="171" s="2" customFormat="1" ht="24.15" customHeight="1">
      <c r="A171" s="38"/>
      <c r="B171" s="39"/>
      <c r="C171" s="224" t="s">
        <v>304</v>
      </c>
      <c r="D171" s="224" t="s">
        <v>179</v>
      </c>
      <c r="E171" s="225" t="s">
        <v>180</v>
      </c>
      <c r="F171" s="226" t="s">
        <v>181</v>
      </c>
      <c r="G171" s="227" t="s">
        <v>153</v>
      </c>
      <c r="H171" s="228">
        <v>1</v>
      </c>
      <c r="I171" s="229"/>
      <c r="J171" s="230">
        <f>ROUND(I171*H171,2)</f>
        <v>0</v>
      </c>
      <c r="K171" s="226" t="s">
        <v>19</v>
      </c>
      <c r="L171" s="231"/>
      <c r="M171" s="232" t="s">
        <v>19</v>
      </c>
      <c r="N171" s="233" t="s">
        <v>43</v>
      </c>
      <c r="O171" s="84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147</v>
      </c>
      <c r="AT171" s="215" t="s">
        <v>179</v>
      </c>
      <c r="AU171" s="215" t="s">
        <v>82</v>
      </c>
      <c r="AY171" s="17" t="s">
        <v>140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80</v>
      </c>
      <c r="BK171" s="216">
        <f>ROUND(I171*H171,2)</f>
        <v>0</v>
      </c>
      <c r="BL171" s="17" t="s">
        <v>147</v>
      </c>
      <c r="BM171" s="215" t="s">
        <v>609</v>
      </c>
    </row>
    <row r="172" s="2" customFormat="1" ht="24.15" customHeight="1">
      <c r="A172" s="38"/>
      <c r="B172" s="39"/>
      <c r="C172" s="204" t="s">
        <v>309</v>
      </c>
      <c r="D172" s="204" t="s">
        <v>143</v>
      </c>
      <c r="E172" s="205" t="s">
        <v>184</v>
      </c>
      <c r="F172" s="206" t="s">
        <v>185</v>
      </c>
      <c r="G172" s="207" t="s">
        <v>153</v>
      </c>
      <c r="H172" s="208">
        <v>1</v>
      </c>
      <c r="I172" s="209"/>
      <c r="J172" s="210">
        <f>ROUND(I172*H172,2)</f>
        <v>0</v>
      </c>
      <c r="K172" s="206" t="s">
        <v>174</v>
      </c>
      <c r="L172" s="44"/>
      <c r="M172" s="211" t="s">
        <v>19</v>
      </c>
      <c r="N172" s="212" t="s">
        <v>43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147</v>
      </c>
      <c r="AT172" s="215" t="s">
        <v>143</v>
      </c>
      <c r="AU172" s="215" t="s">
        <v>82</v>
      </c>
      <c r="AY172" s="17" t="s">
        <v>140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80</v>
      </c>
      <c r="BK172" s="216">
        <f>ROUND(I172*H172,2)</f>
        <v>0</v>
      </c>
      <c r="BL172" s="17" t="s">
        <v>147</v>
      </c>
      <c r="BM172" s="215" t="s">
        <v>610</v>
      </c>
    </row>
    <row r="173" s="2" customFormat="1">
      <c r="A173" s="38"/>
      <c r="B173" s="39"/>
      <c r="C173" s="40"/>
      <c r="D173" s="222" t="s">
        <v>176</v>
      </c>
      <c r="E173" s="40"/>
      <c r="F173" s="223" t="s">
        <v>187</v>
      </c>
      <c r="G173" s="40"/>
      <c r="H173" s="40"/>
      <c r="I173" s="219"/>
      <c r="J173" s="40"/>
      <c r="K173" s="40"/>
      <c r="L173" s="44"/>
      <c r="M173" s="220"/>
      <c r="N173" s="221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82</v>
      </c>
    </row>
    <row r="174" s="2" customFormat="1" ht="33" customHeight="1">
      <c r="A174" s="38"/>
      <c r="B174" s="39"/>
      <c r="C174" s="224" t="s">
        <v>314</v>
      </c>
      <c r="D174" s="224" t="s">
        <v>179</v>
      </c>
      <c r="E174" s="225" t="s">
        <v>189</v>
      </c>
      <c r="F174" s="226" t="s">
        <v>190</v>
      </c>
      <c r="G174" s="227" t="s">
        <v>153</v>
      </c>
      <c r="H174" s="228">
        <v>1</v>
      </c>
      <c r="I174" s="229"/>
      <c r="J174" s="230">
        <f>ROUND(I174*H174,2)</f>
        <v>0</v>
      </c>
      <c r="K174" s="226" t="s">
        <v>19</v>
      </c>
      <c r="L174" s="231"/>
      <c r="M174" s="232" t="s">
        <v>19</v>
      </c>
      <c r="N174" s="233" t="s">
        <v>43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147</v>
      </c>
      <c r="AT174" s="215" t="s">
        <v>179</v>
      </c>
      <c r="AU174" s="215" t="s">
        <v>82</v>
      </c>
      <c r="AY174" s="17" t="s">
        <v>140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80</v>
      </c>
      <c r="BK174" s="216">
        <f>ROUND(I174*H174,2)</f>
        <v>0</v>
      </c>
      <c r="BL174" s="17" t="s">
        <v>147</v>
      </c>
      <c r="BM174" s="215" t="s">
        <v>611</v>
      </c>
    </row>
    <row r="175" s="2" customFormat="1" ht="24.15" customHeight="1">
      <c r="A175" s="38"/>
      <c r="B175" s="39"/>
      <c r="C175" s="204" t="s">
        <v>318</v>
      </c>
      <c r="D175" s="204" t="s">
        <v>143</v>
      </c>
      <c r="E175" s="205" t="s">
        <v>193</v>
      </c>
      <c r="F175" s="206" t="s">
        <v>194</v>
      </c>
      <c r="G175" s="207" t="s">
        <v>153</v>
      </c>
      <c r="H175" s="208">
        <v>1</v>
      </c>
      <c r="I175" s="209"/>
      <c r="J175" s="210">
        <f>ROUND(I175*H175,2)</f>
        <v>0</v>
      </c>
      <c r="K175" s="206" t="s">
        <v>174</v>
      </c>
      <c r="L175" s="44"/>
      <c r="M175" s="211" t="s">
        <v>19</v>
      </c>
      <c r="N175" s="212" t="s">
        <v>43</v>
      </c>
      <c r="O175" s="84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5" t="s">
        <v>147</v>
      </c>
      <c r="AT175" s="215" t="s">
        <v>143</v>
      </c>
      <c r="AU175" s="215" t="s">
        <v>82</v>
      </c>
      <c r="AY175" s="17" t="s">
        <v>140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80</v>
      </c>
      <c r="BK175" s="216">
        <f>ROUND(I175*H175,2)</f>
        <v>0</v>
      </c>
      <c r="BL175" s="17" t="s">
        <v>147</v>
      </c>
      <c r="BM175" s="215" t="s">
        <v>612</v>
      </c>
    </row>
    <row r="176" s="2" customFormat="1">
      <c r="A176" s="38"/>
      <c r="B176" s="39"/>
      <c r="C176" s="40"/>
      <c r="D176" s="222" t="s">
        <v>176</v>
      </c>
      <c r="E176" s="40"/>
      <c r="F176" s="223" t="s">
        <v>196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82</v>
      </c>
    </row>
    <row r="177" s="2" customFormat="1" ht="24.15" customHeight="1">
      <c r="A177" s="38"/>
      <c r="B177" s="39"/>
      <c r="C177" s="224" t="s">
        <v>322</v>
      </c>
      <c r="D177" s="224" t="s">
        <v>179</v>
      </c>
      <c r="E177" s="225" t="s">
        <v>198</v>
      </c>
      <c r="F177" s="226" t="s">
        <v>199</v>
      </c>
      <c r="G177" s="227" t="s">
        <v>153</v>
      </c>
      <c r="H177" s="228">
        <v>1</v>
      </c>
      <c r="I177" s="229"/>
      <c r="J177" s="230">
        <f>ROUND(I177*H177,2)</f>
        <v>0</v>
      </c>
      <c r="K177" s="226" t="s">
        <v>19</v>
      </c>
      <c r="L177" s="231"/>
      <c r="M177" s="232" t="s">
        <v>19</v>
      </c>
      <c r="N177" s="233" t="s">
        <v>43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147</v>
      </c>
      <c r="AT177" s="215" t="s">
        <v>179</v>
      </c>
      <c r="AU177" s="215" t="s">
        <v>82</v>
      </c>
      <c r="AY177" s="17" t="s">
        <v>140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80</v>
      </c>
      <c r="BK177" s="216">
        <f>ROUND(I177*H177,2)</f>
        <v>0</v>
      </c>
      <c r="BL177" s="17" t="s">
        <v>147</v>
      </c>
      <c r="BM177" s="215" t="s">
        <v>613</v>
      </c>
    </row>
    <row r="178" s="12" customFormat="1" ht="22.8" customHeight="1">
      <c r="A178" s="12"/>
      <c r="B178" s="188"/>
      <c r="C178" s="189"/>
      <c r="D178" s="190" t="s">
        <v>71</v>
      </c>
      <c r="E178" s="202" t="s">
        <v>614</v>
      </c>
      <c r="F178" s="202" t="s">
        <v>615</v>
      </c>
      <c r="G178" s="189"/>
      <c r="H178" s="189"/>
      <c r="I178" s="192"/>
      <c r="J178" s="203">
        <f>BK178</f>
        <v>0</v>
      </c>
      <c r="K178" s="189"/>
      <c r="L178" s="194"/>
      <c r="M178" s="195"/>
      <c r="N178" s="196"/>
      <c r="O178" s="196"/>
      <c r="P178" s="197">
        <f>SUM(P179:P194)</f>
        <v>0</v>
      </c>
      <c r="Q178" s="196"/>
      <c r="R178" s="197">
        <f>SUM(R179:R194)</f>
        <v>0</v>
      </c>
      <c r="S178" s="196"/>
      <c r="T178" s="198">
        <f>SUM(T179:T194)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99" t="s">
        <v>139</v>
      </c>
      <c r="AT178" s="200" t="s">
        <v>71</v>
      </c>
      <c r="AU178" s="200" t="s">
        <v>80</v>
      </c>
      <c r="AY178" s="199" t="s">
        <v>140</v>
      </c>
      <c r="BK178" s="201">
        <f>SUM(BK179:BK194)</f>
        <v>0</v>
      </c>
    </row>
    <row r="179" s="2" customFormat="1" ht="16.5" customHeight="1">
      <c r="A179" s="38"/>
      <c r="B179" s="39"/>
      <c r="C179" s="204" t="s">
        <v>327</v>
      </c>
      <c r="D179" s="204" t="s">
        <v>143</v>
      </c>
      <c r="E179" s="205" t="s">
        <v>616</v>
      </c>
      <c r="F179" s="206" t="s">
        <v>617</v>
      </c>
      <c r="G179" s="207" t="s">
        <v>146</v>
      </c>
      <c r="H179" s="208">
        <v>1</v>
      </c>
      <c r="I179" s="209"/>
      <c r="J179" s="210">
        <f>ROUND(I179*H179,2)</f>
        <v>0</v>
      </c>
      <c r="K179" s="206" t="s">
        <v>19</v>
      </c>
      <c r="L179" s="44"/>
      <c r="M179" s="211" t="s">
        <v>19</v>
      </c>
      <c r="N179" s="212" t="s">
        <v>43</v>
      </c>
      <c r="O179" s="84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147</v>
      </c>
      <c r="AT179" s="215" t="s">
        <v>143</v>
      </c>
      <c r="AU179" s="215" t="s">
        <v>82</v>
      </c>
      <c r="AY179" s="17" t="s">
        <v>140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80</v>
      </c>
      <c r="BK179" s="216">
        <f>ROUND(I179*H179,2)</f>
        <v>0</v>
      </c>
      <c r="BL179" s="17" t="s">
        <v>147</v>
      </c>
      <c r="BM179" s="215" t="s">
        <v>618</v>
      </c>
    </row>
    <row r="180" s="2" customFormat="1">
      <c r="A180" s="38"/>
      <c r="B180" s="39"/>
      <c r="C180" s="40"/>
      <c r="D180" s="217" t="s">
        <v>149</v>
      </c>
      <c r="E180" s="40"/>
      <c r="F180" s="218" t="s">
        <v>619</v>
      </c>
      <c r="G180" s="40"/>
      <c r="H180" s="40"/>
      <c r="I180" s="219"/>
      <c r="J180" s="40"/>
      <c r="K180" s="40"/>
      <c r="L180" s="44"/>
      <c r="M180" s="220"/>
      <c r="N180" s="221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149</v>
      </c>
      <c r="AU180" s="17" t="s">
        <v>82</v>
      </c>
    </row>
    <row r="181" s="2" customFormat="1" ht="16.5" customHeight="1">
      <c r="A181" s="38"/>
      <c r="B181" s="39"/>
      <c r="C181" s="204" t="s">
        <v>334</v>
      </c>
      <c r="D181" s="204" t="s">
        <v>143</v>
      </c>
      <c r="E181" s="205" t="s">
        <v>620</v>
      </c>
      <c r="F181" s="206" t="s">
        <v>621</v>
      </c>
      <c r="G181" s="207" t="s">
        <v>153</v>
      </c>
      <c r="H181" s="208">
        <v>1</v>
      </c>
      <c r="I181" s="209"/>
      <c r="J181" s="210">
        <f>ROUND(I181*H181,2)</f>
        <v>0</v>
      </c>
      <c r="K181" s="206" t="s">
        <v>19</v>
      </c>
      <c r="L181" s="44"/>
      <c r="M181" s="211" t="s">
        <v>19</v>
      </c>
      <c r="N181" s="212" t="s">
        <v>43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147</v>
      </c>
      <c r="AT181" s="215" t="s">
        <v>143</v>
      </c>
      <c r="AU181" s="215" t="s">
        <v>82</v>
      </c>
      <c r="AY181" s="17" t="s">
        <v>140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80</v>
      </c>
      <c r="BK181" s="216">
        <f>ROUND(I181*H181,2)</f>
        <v>0</v>
      </c>
      <c r="BL181" s="17" t="s">
        <v>147</v>
      </c>
      <c r="BM181" s="215" t="s">
        <v>622</v>
      </c>
    </row>
    <row r="182" s="2" customFormat="1">
      <c r="A182" s="38"/>
      <c r="B182" s="39"/>
      <c r="C182" s="40"/>
      <c r="D182" s="217" t="s">
        <v>149</v>
      </c>
      <c r="E182" s="40"/>
      <c r="F182" s="218" t="s">
        <v>619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149</v>
      </c>
      <c r="AU182" s="17" t="s">
        <v>82</v>
      </c>
    </row>
    <row r="183" s="2" customFormat="1" ht="16.5" customHeight="1">
      <c r="A183" s="38"/>
      <c r="B183" s="39"/>
      <c r="C183" s="204" t="s">
        <v>339</v>
      </c>
      <c r="D183" s="204" t="s">
        <v>143</v>
      </c>
      <c r="E183" s="205" t="s">
        <v>623</v>
      </c>
      <c r="F183" s="206" t="s">
        <v>624</v>
      </c>
      <c r="G183" s="207" t="s">
        <v>146</v>
      </c>
      <c r="H183" s="208">
        <v>1</v>
      </c>
      <c r="I183" s="209"/>
      <c r="J183" s="210">
        <f>ROUND(I183*H183,2)</f>
        <v>0</v>
      </c>
      <c r="K183" s="206" t="s">
        <v>19</v>
      </c>
      <c r="L183" s="44"/>
      <c r="M183" s="211" t="s">
        <v>19</v>
      </c>
      <c r="N183" s="212" t="s">
        <v>43</v>
      </c>
      <c r="O183" s="84"/>
      <c r="P183" s="213">
        <f>O183*H183</f>
        <v>0</v>
      </c>
      <c r="Q183" s="213">
        <v>0</v>
      </c>
      <c r="R183" s="213">
        <f>Q183*H183</f>
        <v>0</v>
      </c>
      <c r="S183" s="213">
        <v>0</v>
      </c>
      <c r="T183" s="21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5" t="s">
        <v>147</v>
      </c>
      <c r="AT183" s="215" t="s">
        <v>143</v>
      </c>
      <c r="AU183" s="215" t="s">
        <v>82</v>
      </c>
      <c r="AY183" s="17" t="s">
        <v>140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7" t="s">
        <v>80</v>
      </c>
      <c r="BK183" s="216">
        <f>ROUND(I183*H183,2)</f>
        <v>0</v>
      </c>
      <c r="BL183" s="17" t="s">
        <v>147</v>
      </c>
      <c r="BM183" s="215" t="s">
        <v>625</v>
      </c>
    </row>
    <row r="184" s="2" customFormat="1">
      <c r="A184" s="38"/>
      <c r="B184" s="39"/>
      <c r="C184" s="40"/>
      <c r="D184" s="217" t="s">
        <v>149</v>
      </c>
      <c r="E184" s="40"/>
      <c r="F184" s="218" t="s">
        <v>626</v>
      </c>
      <c r="G184" s="40"/>
      <c r="H184" s="40"/>
      <c r="I184" s="219"/>
      <c r="J184" s="40"/>
      <c r="K184" s="40"/>
      <c r="L184" s="44"/>
      <c r="M184" s="220"/>
      <c r="N184" s="221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149</v>
      </c>
      <c r="AU184" s="17" t="s">
        <v>82</v>
      </c>
    </row>
    <row r="185" s="2" customFormat="1" ht="16.5" customHeight="1">
      <c r="A185" s="38"/>
      <c r="B185" s="39"/>
      <c r="C185" s="204" t="s">
        <v>343</v>
      </c>
      <c r="D185" s="204" t="s">
        <v>143</v>
      </c>
      <c r="E185" s="205" t="s">
        <v>508</v>
      </c>
      <c r="F185" s="206" t="s">
        <v>509</v>
      </c>
      <c r="G185" s="207" t="s">
        <v>153</v>
      </c>
      <c r="H185" s="208">
        <v>12</v>
      </c>
      <c r="I185" s="209"/>
      <c r="J185" s="210">
        <f>ROUND(I185*H185,2)</f>
        <v>0</v>
      </c>
      <c r="K185" s="206" t="s">
        <v>19</v>
      </c>
      <c r="L185" s="44"/>
      <c r="M185" s="211" t="s">
        <v>19</v>
      </c>
      <c r="N185" s="212" t="s">
        <v>43</v>
      </c>
      <c r="O185" s="84"/>
      <c r="P185" s="213">
        <f>O185*H185</f>
        <v>0</v>
      </c>
      <c r="Q185" s="213">
        <v>0</v>
      </c>
      <c r="R185" s="213">
        <f>Q185*H185</f>
        <v>0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147</v>
      </c>
      <c r="AT185" s="215" t="s">
        <v>143</v>
      </c>
      <c r="AU185" s="215" t="s">
        <v>82</v>
      </c>
      <c r="AY185" s="17" t="s">
        <v>140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80</v>
      </c>
      <c r="BK185" s="216">
        <f>ROUND(I185*H185,2)</f>
        <v>0</v>
      </c>
      <c r="BL185" s="17" t="s">
        <v>147</v>
      </c>
      <c r="BM185" s="215" t="s">
        <v>627</v>
      </c>
    </row>
    <row r="186" s="2" customFormat="1">
      <c r="A186" s="38"/>
      <c r="B186" s="39"/>
      <c r="C186" s="40"/>
      <c r="D186" s="217" t="s">
        <v>149</v>
      </c>
      <c r="E186" s="40"/>
      <c r="F186" s="218" t="s">
        <v>628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149</v>
      </c>
      <c r="AU186" s="17" t="s">
        <v>82</v>
      </c>
    </row>
    <row r="187" s="2" customFormat="1" ht="16.5" customHeight="1">
      <c r="A187" s="38"/>
      <c r="B187" s="39"/>
      <c r="C187" s="204" t="s">
        <v>347</v>
      </c>
      <c r="D187" s="204" t="s">
        <v>143</v>
      </c>
      <c r="E187" s="205" t="s">
        <v>512</v>
      </c>
      <c r="F187" s="206" t="s">
        <v>513</v>
      </c>
      <c r="G187" s="207" t="s">
        <v>153</v>
      </c>
      <c r="H187" s="208">
        <v>12</v>
      </c>
      <c r="I187" s="209"/>
      <c r="J187" s="210">
        <f>ROUND(I187*H187,2)</f>
        <v>0</v>
      </c>
      <c r="K187" s="206" t="s">
        <v>19</v>
      </c>
      <c r="L187" s="44"/>
      <c r="M187" s="211" t="s">
        <v>19</v>
      </c>
      <c r="N187" s="212" t="s">
        <v>43</v>
      </c>
      <c r="O187" s="84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15" t="s">
        <v>147</v>
      </c>
      <c r="AT187" s="215" t="s">
        <v>143</v>
      </c>
      <c r="AU187" s="215" t="s">
        <v>82</v>
      </c>
      <c r="AY187" s="17" t="s">
        <v>140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80</v>
      </c>
      <c r="BK187" s="216">
        <f>ROUND(I187*H187,2)</f>
        <v>0</v>
      </c>
      <c r="BL187" s="17" t="s">
        <v>147</v>
      </c>
      <c r="BM187" s="215" t="s">
        <v>629</v>
      </c>
    </row>
    <row r="188" s="2" customFormat="1">
      <c r="A188" s="38"/>
      <c r="B188" s="39"/>
      <c r="C188" s="40"/>
      <c r="D188" s="217" t="s">
        <v>149</v>
      </c>
      <c r="E188" s="40"/>
      <c r="F188" s="218" t="s">
        <v>628</v>
      </c>
      <c r="G188" s="40"/>
      <c r="H188" s="40"/>
      <c r="I188" s="219"/>
      <c r="J188" s="40"/>
      <c r="K188" s="40"/>
      <c r="L188" s="44"/>
      <c r="M188" s="220"/>
      <c r="N188" s="221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149</v>
      </c>
      <c r="AU188" s="17" t="s">
        <v>82</v>
      </c>
    </row>
    <row r="189" s="2" customFormat="1" ht="16.5" customHeight="1">
      <c r="A189" s="38"/>
      <c r="B189" s="39"/>
      <c r="C189" s="204" t="s">
        <v>352</v>
      </c>
      <c r="D189" s="204" t="s">
        <v>143</v>
      </c>
      <c r="E189" s="205" t="s">
        <v>630</v>
      </c>
      <c r="F189" s="206" t="s">
        <v>631</v>
      </c>
      <c r="G189" s="207" t="s">
        <v>153</v>
      </c>
      <c r="H189" s="208">
        <v>1</v>
      </c>
      <c r="I189" s="209"/>
      <c r="J189" s="210">
        <f>ROUND(I189*H189,2)</f>
        <v>0</v>
      </c>
      <c r="K189" s="206" t="s">
        <v>19</v>
      </c>
      <c r="L189" s="44"/>
      <c r="M189" s="211" t="s">
        <v>19</v>
      </c>
      <c r="N189" s="212" t="s">
        <v>43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147</v>
      </c>
      <c r="AT189" s="215" t="s">
        <v>143</v>
      </c>
      <c r="AU189" s="215" t="s">
        <v>82</v>
      </c>
      <c r="AY189" s="17" t="s">
        <v>140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80</v>
      </c>
      <c r="BK189" s="216">
        <f>ROUND(I189*H189,2)</f>
        <v>0</v>
      </c>
      <c r="BL189" s="17" t="s">
        <v>147</v>
      </c>
      <c r="BM189" s="215" t="s">
        <v>632</v>
      </c>
    </row>
    <row r="190" s="2" customFormat="1">
      <c r="A190" s="38"/>
      <c r="B190" s="39"/>
      <c r="C190" s="40"/>
      <c r="D190" s="217" t="s">
        <v>149</v>
      </c>
      <c r="E190" s="40"/>
      <c r="F190" s="218" t="s">
        <v>628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149</v>
      </c>
      <c r="AU190" s="17" t="s">
        <v>82</v>
      </c>
    </row>
    <row r="191" s="2" customFormat="1" ht="16.5" customHeight="1">
      <c r="A191" s="38"/>
      <c r="B191" s="39"/>
      <c r="C191" s="204" t="s">
        <v>357</v>
      </c>
      <c r="D191" s="204" t="s">
        <v>143</v>
      </c>
      <c r="E191" s="205" t="s">
        <v>633</v>
      </c>
      <c r="F191" s="206" t="s">
        <v>634</v>
      </c>
      <c r="G191" s="207" t="s">
        <v>153</v>
      </c>
      <c r="H191" s="208">
        <v>2</v>
      </c>
      <c r="I191" s="209"/>
      <c r="J191" s="210">
        <f>ROUND(I191*H191,2)</f>
        <v>0</v>
      </c>
      <c r="K191" s="206" t="s">
        <v>19</v>
      </c>
      <c r="L191" s="44"/>
      <c r="M191" s="211" t="s">
        <v>19</v>
      </c>
      <c r="N191" s="212" t="s">
        <v>43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147</v>
      </c>
      <c r="AT191" s="215" t="s">
        <v>143</v>
      </c>
      <c r="AU191" s="215" t="s">
        <v>82</v>
      </c>
      <c r="AY191" s="17" t="s">
        <v>140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80</v>
      </c>
      <c r="BK191" s="216">
        <f>ROUND(I191*H191,2)</f>
        <v>0</v>
      </c>
      <c r="BL191" s="17" t="s">
        <v>147</v>
      </c>
      <c r="BM191" s="215" t="s">
        <v>635</v>
      </c>
    </row>
    <row r="192" s="2" customFormat="1">
      <c r="A192" s="38"/>
      <c r="B192" s="39"/>
      <c r="C192" s="40"/>
      <c r="D192" s="217" t="s">
        <v>149</v>
      </c>
      <c r="E192" s="40"/>
      <c r="F192" s="218" t="s">
        <v>628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149</v>
      </c>
      <c r="AU192" s="17" t="s">
        <v>82</v>
      </c>
    </row>
    <row r="193" s="2" customFormat="1" ht="16.5" customHeight="1">
      <c r="A193" s="38"/>
      <c r="B193" s="39"/>
      <c r="C193" s="204" t="s">
        <v>364</v>
      </c>
      <c r="D193" s="204" t="s">
        <v>143</v>
      </c>
      <c r="E193" s="205" t="s">
        <v>564</v>
      </c>
      <c r="F193" s="206" t="s">
        <v>565</v>
      </c>
      <c r="G193" s="207" t="s">
        <v>146</v>
      </c>
      <c r="H193" s="208">
        <v>1</v>
      </c>
      <c r="I193" s="209"/>
      <c r="J193" s="210">
        <f>ROUND(I193*H193,2)</f>
        <v>0</v>
      </c>
      <c r="K193" s="206" t="s">
        <v>19</v>
      </c>
      <c r="L193" s="44"/>
      <c r="M193" s="211" t="s">
        <v>19</v>
      </c>
      <c r="N193" s="212" t="s">
        <v>43</v>
      </c>
      <c r="O193" s="84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5" t="s">
        <v>147</v>
      </c>
      <c r="AT193" s="215" t="s">
        <v>143</v>
      </c>
      <c r="AU193" s="215" t="s">
        <v>82</v>
      </c>
      <c r="AY193" s="17" t="s">
        <v>140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80</v>
      </c>
      <c r="BK193" s="216">
        <f>ROUND(I193*H193,2)</f>
        <v>0</v>
      </c>
      <c r="BL193" s="17" t="s">
        <v>147</v>
      </c>
      <c r="BM193" s="215" t="s">
        <v>636</v>
      </c>
    </row>
    <row r="194" s="2" customFormat="1">
      <c r="A194" s="38"/>
      <c r="B194" s="39"/>
      <c r="C194" s="40"/>
      <c r="D194" s="217" t="s">
        <v>149</v>
      </c>
      <c r="E194" s="40"/>
      <c r="F194" s="218" t="s">
        <v>567</v>
      </c>
      <c r="G194" s="40"/>
      <c r="H194" s="40"/>
      <c r="I194" s="219"/>
      <c r="J194" s="40"/>
      <c r="K194" s="40"/>
      <c r="L194" s="44"/>
      <c r="M194" s="220"/>
      <c r="N194" s="221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149</v>
      </c>
      <c r="AU194" s="17" t="s">
        <v>82</v>
      </c>
    </row>
    <row r="195" s="12" customFormat="1" ht="22.8" customHeight="1">
      <c r="A195" s="12"/>
      <c r="B195" s="188"/>
      <c r="C195" s="189"/>
      <c r="D195" s="190" t="s">
        <v>71</v>
      </c>
      <c r="E195" s="202" t="s">
        <v>637</v>
      </c>
      <c r="F195" s="202" t="s">
        <v>603</v>
      </c>
      <c r="G195" s="189"/>
      <c r="H195" s="189"/>
      <c r="I195" s="192"/>
      <c r="J195" s="203">
        <f>BK195</f>
        <v>0</v>
      </c>
      <c r="K195" s="189"/>
      <c r="L195" s="194"/>
      <c r="M195" s="195"/>
      <c r="N195" s="196"/>
      <c r="O195" s="196"/>
      <c r="P195" s="197">
        <f>SUM(P196:P197)</f>
        <v>0</v>
      </c>
      <c r="Q195" s="196"/>
      <c r="R195" s="197">
        <f>SUM(R196:R197)</f>
        <v>0</v>
      </c>
      <c r="S195" s="196"/>
      <c r="T195" s="198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99" t="s">
        <v>139</v>
      </c>
      <c r="AT195" s="200" t="s">
        <v>71</v>
      </c>
      <c r="AU195" s="200" t="s">
        <v>80</v>
      </c>
      <c r="AY195" s="199" t="s">
        <v>140</v>
      </c>
      <c r="BK195" s="201">
        <f>SUM(BK196:BK197)</f>
        <v>0</v>
      </c>
    </row>
    <row r="196" s="2" customFormat="1" ht="16.5" customHeight="1">
      <c r="A196" s="38"/>
      <c r="B196" s="39"/>
      <c r="C196" s="204" t="s">
        <v>366</v>
      </c>
      <c r="D196" s="204" t="s">
        <v>143</v>
      </c>
      <c r="E196" s="205" t="s">
        <v>604</v>
      </c>
      <c r="F196" s="206" t="s">
        <v>605</v>
      </c>
      <c r="G196" s="207" t="s">
        <v>153</v>
      </c>
      <c r="H196" s="208">
        <v>1</v>
      </c>
      <c r="I196" s="209"/>
      <c r="J196" s="210">
        <f>ROUND(I196*H196,2)</f>
        <v>0</v>
      </c>
      <c r="K196" s="206" t="s">
        <v>19</v>
      </c>
      <c r="L196" s="44"/>
      <c r="M196" s="211" t="s">
        <v>19</v>
      </c>
      <c r="N196" s="212" t="s">
        <v>43</v>
      </c>
      <c r="O196" s="84"/>
      <c r="P196" s="213">
        <f>O196*H196</f>
        <v>0</v>
      </c>
      <c r="Q196" s="213">
        <v>0</v>
      </c>
      <c r="R196" s="213">
        <f>Q196*H196</f>
        <v>0</v>
      </c>
      <c r="S196" s="213">
        <v>0</v>
      </c>
      <c r="T196" s="21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147</v>
      </c>
      <c r="AT196" s="215" t="s">
        <v>143</v>
      </c>
      <c r="AU196" s="215" t="s">
        <v>82</v>
      </c>
      <c r="AY196" s="17" t="s">
        <v>140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80</v>
      </c>
      <c r="BK196" s="216">
        <f>ROUND(I196*H196,2)</f>
        <v>0</v>
      </c>
      <c r="BL196" s="17" t="s">
        <v>147</v>
      </c>
      <c r="BM196" s="215" t="s">
        <v>638</v>
      </c>
    </row>
    <row r="197" s="2" customFormat="1">
      <c r="A197" s="38"/>
      <c r="B197" s="39"/>
      <c r="C197" s="40"/>
      <c r="D197" s="217" t="s">
        <v>149</v>
      </c>
      <c r="E197" s="40"/>
      <c r="F197" s="218" t="s">
        <v>595</v>
      </c>
      <c r="G197" s="40"/>
      <c r="H197" s="40"/>
      <c r="I197" s="219"/>
      <c r="J197" s="40"/>
      <c r="K197" s="40"/>
      <c r="L197" s="44"/>
      <c r="M197" s="250"/>
      <c r="N197" s="251"/>
      <c r="O197" s="247"/>
      <c r="P197" s="247"/>
      <c r="Q197" s="247"/>
      <c r="R197" s="247"/>
      <c r="S197" s="247"/>
      <c r="T197" s="25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149</v>
      </c>
      <c r="AU197" s="17" t="s">
        <v>82</v>
      </c>
    </row>
    <row r="198" s="2" customFormat="1" ht="6.96" customHeight="1">
      <c r="A198" s="38"/>
      <c r="B198" s="59"/>
      <c r="C198" s="60"/>
      <c r="D198" s="60"/>
      <c r="E198" s="60"/>
      <c r="F198" s="60"/>
      <c r="G198" s="60"/>
      <c r="H198" s="60"/>
      <c r="I198" s="60"/>
      <c r="J198" s="60"/>
      <c r="K198" s="60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pXNij1hdKSi4g8VRVvyPJDLA/4Qz9/cXouO2qvvji4tfvgcopzkiGehzIftSqXIrt+vjuq8IcWritYvff0DMdA==" hashValue="C3R38xlw6mXdS5XAo+04JfU8eM+fyLVn8KDvminV2RVjUZt2avN3MSyFyvtPOP9DiG82S97H6BYvrwpwVoYxKQ==" algorithmName="SHA-512" password="CC35"/>
  <autoFilter ref="C88:K19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123" r:id="rId1" display="https://podminky.urs.cz/item/CS_URS_2025_01/725291652"/>
    <hyperlink ref="F126" r:id="rId2" display="https://podminky.urs.cz/item/CS_URS_2025_01/725291653"/>
    <hyperlink ref="F129" r:id="rId3" display="https://podminky.urs.cz/item/CS_URS_2025_01/725291654"/>
    <hyperlink ref="F157" r:id="rId4" display="https://podminky.urs.cz/item/CS_URS_2025_01/725291652"/>
    <hyperlink ref="F160" r:id="rId5" display="https://podminky.urs.cz/item/CS_URS_2025_01/725291653"/>
    <hyperlink ref="F163" r:id="rId6" display="https://podminky.urs.cz/item/CS_URS_2025_01/725291654"/>
    <hyperlink ref="F170" r:id="rId7" display="https://podminky.urs.cz/item/CS_URS_2025_01/725291652"/>
    <hyperlink ref="F173" r:id="rId8" display="https://podminky.urs.cz/item/CS_URS_2025_01/725291653"/>
    <hyperlink ref="F176" r:id="rId9" display="https://podminky.urs.cz/item/CS_URS_2025_01/72529165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639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38"/>
      <c r="B27" s="139"/>
      <c r="C27" s="138"/>
      <c r="D27" s="138"/>
      <c r="E27" s="140" t="s">
        <v>99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ROUND((SUM(BE81:BE102)),  2)</f>
        <v>0</v>
      </c>
      <c r="G33" s="38"/>
      <c r="H33" s="38"/>
      <c r="I33" s="148">
        <v>0.20999999999999999</v>
      </c>
      <c r="J33" s="147">
        <f>ROUND(((SUM(BE81:BE102))*I33),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ROUND((SUM(BF81:BF102)),  2)</f>
        <v>0</v>
      </c>
      <c r="G34" s="38"/>
      <c r="H34" s="38"/>
      <c r="I34" s="148">
        <v>0.12</v>
      </c>
      <c r="J34" s="147">
        <f>ROUND(((SUM(BF81:BF102))*I34),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ROUND((SUM(BG81:BG102)),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ROUND((SUM(BH81:BH102)),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ROUND((SUM(BI81:BI102)),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SO_05.1 - Soupis nábytku 1.PP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J82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640</v>
      </c>
      <c r="E61" s="174"/>
      <c r="F61" s="174"/>
      <c r="G61" s="174"/>
      <c r="H61" s="174"/>
      <c r="I61" s="174"/>
      <c r="J61" s="175">
        <f>J83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125</v>
      </c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60" t="str">
        <f>E7</f>
        <v>Dodávka interiérového vybavení - ZŠ Třebotov</v>
      </c>
      <c r="F71" s="32"/>
      <c r="G71" s="32"/>
      <c r="H71" s="32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97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SO_05.1 - Soupis nábytku 1.PP</v>
      </c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>Třebotov</v>
      </c>
      <c r="G75" s="40"/>
      <c r="H75" s="40"/>
      <c r="I75" s="32" t="s">
        <v>23</v>
      </c>
      <c r="J75" s="72" t="str">
        <f>IF(J12="","",J12)</f>
        <v>27. 1. 2025</v>
      </c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>Obec Třebotov</v>
      </c>
      <c r="G77" s="40"/>
      <c r="H77" s="40"/>
      <c r="I77" s="32" t="s">
        <v>31</v>
      </c>
      <c r="J77" s="36" t="str">
        <f>E21</f>
        <v>archlin s.r.o.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29</v>
      </c>
      <c r="D78" s="40"/>
      <c r="E78" s="40"/>
      <c r="F78" s="27" t="str">
        <f>IF(E18="","",E18)</f>
        <v>Vyplň údaj</v>
      </c>
      <c r="G78" s="40"/>
      <c r="H78" s="40"/>
      <c r="I78" s="32" t="s">
        <v>34</v>
      </c>
      <c r="J78" s="36" t="str">
        <f>E24</f>
        <v>Viktor Vegricht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77"/>
      <c r="B80" s="178"/>
      <c r="C80" s="179" t="s">
        <v>126</v>
      </c>
      <c r="D80" s="180" t="s">
        <v>57</v>
      </c>
      <c r="E80" s="180" t="s">
        <v>53</v>
      </c>
      <c r="F80" s="180" t="s">
        <v>54</v>
      </c>
      <c r="G80" s="180" t="s">
        <v>127</v>
      </c>
      <c r="H80" s="180" t="s">
        <v>128</v>
      </c>
      <c r="I80" s="180" t="s">
        <v>129</v>
      </c>
      <c r="J80" s="180" t="s">
        <v>102</v>
      </c>
      <c r="K80" s="181" t="s">
        <v>130</v>
      </c>
      <c r="L80" s="182"/>
      <c r="M80" s="92" t="s">
        <v>19</v>
      </c>
      <c r="N80" s="93" t="s">
        <v>42</v>
      </c>
      <c r="O80" s="93" t="s">
        <v>131</v>
      </c>
      <c r="P80" s="93" t="s">
        <v>132</v>
      </c>
      <c r="Q80" s="93" t="s">
        <v>133</v>
      </c>
      <c r="R80" s="93" t="s">
        <v>134</v>
      </c>
      <c r="S80" s="93" t="s">
        <v>135</v>
      </c>
      <c r="T80" s="94" t="s">
        <v>136</v>
      </c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</row>
    <row r="81" s="2" customFormat="1" ht="22.8" customHeight="1">
      <c r="A81" s="38"/>
      <c r="B81" s="39"/>
      <c r="C81" s="99" t="s">
        <v>137</v>
      </c>
      <c r="D81" s="40"/>
      <c r="E81" s="40"/>
      <c r="F81" s="40"/>
      <c r="G81" s="40"/>
      <c r="H81" s="40"/>
      <c r="I81" s="40"/>
      <c r="J81" s="183">
        <f>BK81</f>
        <v>0</v>
      </c>
      <c r="K81" s="40"/>
      <c r="L81" s="44"/>
      <c r="M81" s="95"/>
      <c r="N81" s="184"/>
      <c r="O81" s="96"/>
      <c r="P81" s="185">
        <f>P82</f>
        <v>0</v>
      </c>
      <c r="Q81" s="96"/>
      <c r="R81" s="185">
        <f>R82</f>
        <v>0</v>
      </c>
      <c r="S81" s="96"/>
      <c r="T81" s="186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71</v>
      </c>
      <c r="AU81" s="17" t="s">
        <v>103</v>
      </c>
      <c r="BK81" s="187">
        <f>BK82</f>
        <v>0</v>
      </c>
    </row>
    <row r="82" s="12" customFormat="1" ht="25.92" customHeight="1">
      <c r="A82" s="12"/>
      <c r="B82" s="188"/>
      <c r="C82" s="189"/>
      <c r="D82" s="190" t="s">
        <v>71</v>
      </c>
      <c r="E82" s="191" t="s">
        <v>138</v>
      </c>
      <c r="F82" s="191" t="s">
        <v>138</v>
      </c>
      <c r="G82" s="189"/>
      <c r="H82" s="189"/>
      <c r="I82" s="192"/>
      <c r="J82" s="193">
        <f>BK82</f>
        <v>0</v>
      </c>
      <c r="K82" s="189"/>
      <c r="L82" s="194"/>
      <c r="M82" s="195"/>
      <c r="N82" s="196"/>
      <c r="O82" s="196"/>
      <c r="P82" s="197">
        <f>P83</f>
        <v>0</v>
      </c>
      <c r="Q82" s="196"/>
      <c r="R82" s="197">
        <f>R83</f>
        <v>0</v>
      </c>
      <c r="S82" s="196"/>
      <c r="T82" s="198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9" t="s">
        <v>139</v>
      </c>
      <c r="AT82" s="200" t="s">
        <v>71</v>
      </c>
      <c r="AU82" s="200" t="s">
        <v>72</v>
      </c>
      <c r="AY82" s="199" t="s">
        <v>140</v>
      </c>
      <c r="BK82" s="201">
        <f>BK83</f>
        <v>0</v>
      </c>
    </row>
    <row r="83" s="12" customFormat="1" ht="22.8" customHeight="1">
      <c r="A83" s="12"/>
      <c r="B83" s="188"/>
      <c r="C83" s="189"/>
      <c r="D83" s="190" t="s">
        <v>71</v>
      </c>
      <c r="E83" s="202" t="s">
        <v>641</v>
      </c>
      <c r="F83" s="202" t="s">
        <v>642</v>
      </c>
      <c r="G83" s="189"/>
      <c r="H83" s="189"/>
      <c r="I83" s="192"/>
      <c r="J83" s="203">
        <f>BK83</f>
        <v>0</v>
      </c>
      <c r="K83" s="189"/>
      <c r="L83" s="194"/>
      <c r="M83" s="195"/>
      <c r="N83" s="196"/>
      <c r="O83" s="196"/>
      <c r="P83" s="197">
        <f>SUM(P84:P102)</f>
        <v>0</v>
      </c>
      <c r="Q83" s="196"/>
      <c r="R83" s="197">
        <f>SUM(R84:R102)</f>
        <v>0</v>
      </c>
      <c r="S83" s="196"/>
      <c r="T83" s="198">
        <f>SUM(T84:T102)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139</v>
      </c>
      <c r="AT83" s="200" t="s">
        <v>71</v>
      </c>
      <c r="AU83" s="200" t="s">
        <v>80</v>
      </c>
      <c r="AY83" s="199" t="s">
        <v>140</v>
      </c>
      <c r="BK83" s="201">
        <f>SUM(BK84:BK102)</f>
        <v>0</v>
      </c>
    </row>
    <row r="84" s="2" customFormat="1" ht="16.5" customHeight="1">
      <c r="A84" s="38"/>
      <c r="B84" s="39"/>
      <c r="C84" s="204" t="s">
        <v>80</v>
      </c>
      <c r="D84" s="204" t="s">
        <v>143</v>
      </c>
      <c r="E84" s="205" t="s">
        <v>328</v>
      </c>
      <c r="F84" s="206" t="s">
        <v>329</v>
      </c>
      <c r="G84" s="207" t="s">
        <v>330</v>
      </c>
      <c r="H84" s="208">
        <v>10</v>
      </c>
      <c r="I84" s="209"/>
      <c r="J84" s="210">
        <f>ROUND(I84*H84,2)</f>
        <v>0</v>
      </c>
      <c r="K84" s="206" t="s">
        <v>19</v>
      </c>
      <c r="L84" s="44"/>
      <c r="M84" s="211" t="s">
        <v>19</v>
      </c>
      <c r="N84" s="212" t="s">
        <v>43</v>
      </c>
      <c r="O84" s="84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4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5" t="s">
        <v>147</v>
      </c>
      <c r="AT84" s="215" t="s">
        <v>143</v>
      </c>
      <c r="AU84" s="215" t="s">
        <v>82</v>
      </c>
      <c r="AY84" s="17" t="s">
        <v>140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7" t="s">
        <v>80</v>
      </c>
      <c r="BK84" s="216">
        <f>ROUND(I84*H84,2)</f>
        <v>0</v>
      </c>
      <c r="BL84" s="17" t="s">
        <v>147</v>
      </c>
      <c r="BM84" s="215" t="s">
        <v>643</v>
      </c>
    </row>
    <row r="85" s="2" customFormat="1">
      <c r="A85" s="38"/>
      <c r="B85" s="39"/>
      <c r="C85" s="40"/>
      <c r="D85" s="217" t="s">
        <v>149</v>
      </c>
      <c r="E85" s="40"/>
      <c r="F85" s="218" t="s">
        <v>644</v>
      </c>
      <c r="G85" s="40"/>
      <c r="H85" s="40"/>
      <c r="I85" s="219"/>
      <c r="J85" s="40"/>
      <c r="K85" s="40"/>
      <c r="L85" s="44"/>
      <c r="M85" s="220"/>
      <c r="N85" s="221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149</v>
      </c>
      <c r="AU85" s="17" t="s">
        <v>82</v>
      </c>
    </row>
    <row r="86" s="13" customFormat="1">
      <c r="A86" s="13"/>
      <c r="B86" s="234"/>
      <c r="C86" s="235"/>
      <c r="D86" s="217" t="s">
        <v>332</v>
      </c>
      <c r="E86" s="236" t="s">
        <v>19</v>
      </c>
      <c r="F86" s="237" t="s">
        <v>645</v>
      </c>
      <c r="G86" s="235"/>
      <c r="H86" s="238">
        <v>10</v>
      </c>
      <c r="I86" s="239"/>
      <c r="J86" s="235"/>
      <c r="K86" s="235"/>
      <c r="L86" s="240"/>
      <c r="M86" s="241"/>
      <c r="N86" s="242"/>
      <c r="O86" s="242"/>
      <c r="P86" s="242"/>
      <c r="Q86" s="242"/>
      <c r="R86" s="242"/>
      <c r="S86" s="242"/>
      <c r="T86" s="24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44" t="s">
        <v>332</v>
      </c>
      <c r="AU86" s="244" t="s">
        <v>82</v>
      </c>
      <c r="AV86" s="13" t="s">
        <v>82</v>
      </c>
      <c r="AW86" s="13" t="s">
        <v>33</v>
      </c>
      <c r="AX86" s="13" t="s">
        <v>80</v>
      </c>
      <c r="AY86" s="244" t="s">
        <v>140</v>
      </c>
    </row>
    <row r="87" s="2" customFormat="1" ht="16.5" customHeight="1">
      <c r="A87" s="38"/>
      <c r="B87" s="39"/>
      <c r="C87" s="204" t="s">
        <v>82</v>
      </c>
      <c r="D87" s="204" t="s">
        <v>143</v>
      </c>
      <c r="E87" s="205" t="s">
        <v>646</v>
      </c>
      <c r="F87" s="206" t="s">
        <v>647</v>
      </c>
      <c r="G87" s="207" t="s">
        <v>153</v>
      </c>
      <c r="H87" s="208">
        <v>1</v>
      </c>
      <c r="I87" s="209"/>
      <c r="J87" s="210">
        <f>ROUND(I87*H87,2)</f>
        <v>0</v>
      </c>
      <c r="K87" s="206" t="s">
        <v>19</v>
      </c>
      <c r="L87" s="44"/>
      <c r="M87" s="211" t="s">
        <v>19</v>
      </c>
      <c r="N87" s="212" t="s">
        <v>43</v>
      </c>
      <c r="O87" s="84"/>
      <c r="P87" s="213">
        <f>O87*H87</f>
        <v>0</v>
      </c>
      <c r="Q87" s="213">
        <v>0</v>
      </c>
      <c r="R87" s="213">
        <f>Q87*H87</f>
        <v>0</v>
      </c>
      <c r="S87" s="213">
        <v>0</v>
      </c>
      <c r="T87" s="214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15" t="s">
        <v>147</v>
      </c>
      <c r="AT87" s="215" t="s">
        <v>143</v>
      </c>
      <c r="AU87" s="215" t="s">
        <v>82</v>
      </c>
      <c r="AY87" s="17" t="s">
        <v>140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17" t="s">
        <v>80</v>
      </c>
      <c r="BK87" s="216">
        <f>ROUND(I87*H87,2)</f>
        <v>0</v>
      </c>
      <c r="BL87" s="17" t="s">
        <v>147</v>
      </c>
      <c r="BM87" s="215" t="s">
        <v>648</v>
      </c>
    </row>
    <row r="88" s="2" customFormat="1">
      <c r="A88" s="38"/>
      <c r="B88" s="39"/>
      <c r="C88" s="40"/>
      <c r="D88" s="217" t="s">
        <v>149</v>
      </c>
      <c r="E88" s="40"/>
      <c r="F88" s="218" t="s">
        <v>644</v>
      </c>
      <c r="G88" s="40"/>
      <c r="H88" s="40"/>
      <c r="I88" s="219"/>
      <c r="J88" s="40"/>
      <c r="K88" s="40"/>
      <c r="L88" s="44"/>
      <c r="M88" s="220"/>
      <c r="N88" s="221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149</v>
      </c>
      <c r="AU88" s="17" t="s">
        <v>82</v>
      </c>
    </row>
    <row r="89" s="2" customFormat="1" ht="16.5" customHeight="1">
      <c r="A89" s="38"/>
      <c r="B89" s="39"/>
      <c r="C89" s="204" t="s">
        <v>158</v>
      </c>
      <c r="D89" s="204" t="s">
        <v>143</v>
      </c>
      <c r="E89" s="205" t="s">
        <v>649</v>
      </c>
      <c r="F89" s="206" t="s">
        <v>650</v>
      </c>
      <c r="G89" s="207" t="s">
        <v>153</v>
      </c>
      <c r="H89" s="208">
        <v>5</v>
      </c>
      <c r="I89" s="209"/>
      <c r="J89" s="210">
        <f>ROUND(I89*H89,2)</f>
        <v>0</v>
      </c>
      <c r="K89" s="206" t="s">
        <v>19</v>
      </c>
      <c r="L89" s="44"/>
      <c r="M89" s="211" t="s">
        <v>19</v>
      </c>
      <c r="N89" s="212" t="s">
        <v>43</v>
      </c>
      <c r="O89" s="84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4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5" t="s">
        <v>147</v>
      </c>
      <c r="AT89" s="215" t="s">
        <v>143</v>
      </c>
      <c r="AU89" s="215" t="s">
        <v>82</v>
      </c>
      <c r="AY89" s="17" t="s">
        <v>140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7" t="s">
        <v>80</v>
      </c>
      <c r="BK89" s="216">
        <f>ROUND(I89*H89,2)</f>
        <v>0</v>
      </c>
      <c r="BL89" s="17" t="s">
        <v>147</v>
      </c>
      <c r="BM89" s="215" t="s">
        <v>651</v>
      </c>
    </row>
    <row r="90" s="2" customFormat="1">
      <c r="A90" s="38"/>
      <c r="B90" s="39"/>
      <c r="C90" s="40"/>
      <c r="D90" s="217" t="s">
        <v>149</v>
      </c>
      <c r="E90" s="40"/>
      <c r="F90" s="218" t="s">
        <v>644</v>
      </c>
      <c r="G90" s="40"/>
      <c r="H90" s="40"/>
      <c r="I90" s="219"/>
      <c r="J90" s="40"/>
      <c r="K90" s="40"/>
      <c r="L90" s="44"/>
      <c r="M90" s="220"/>
      <c r="N90" s="221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149</v>
      </c>
      <c r="AU90" s="17" t="s">
        <v>82</v>
      </c>
    </row>
    <row r="91" s="2" customFormat="1" ht="16.5" customHeight="1">
      <c r="A91" s="38"/>
      <c r="B91" s="39"/>
      <c r="C91" s="204" t="s">
        <v>139</v>
      </c>
      <c r="D91" s="204" t="s">
        <v>143</v>
      </c>
      <c r="E91" s="205" t="s">
        <v>652</v>
      </c>
      <c r="F91" s="206" t="s">
        <v>653</v>
      </c>
      <c r="G91" s="207" t="s">
        <v>330</v>
      </c>
      <c r="H91" s="208">
        <v>1</v>
      </c>
      <c r="I91" s="209"/>
      <c r="J91" s="210">
        <f>ROUND(I91*H91,2)</f>
        <v>0</v>
      </c>
      <c r="K91" s="206" t="s">
        <v>19</v>
      </c>
      <c r="L91" s="44"/>
      <c r="M91" s="211" t="s">
        <v>19</v>
      </c>
      <c r="N91" s="212" t="s">
        <v>43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147</v>
      </c>
      <c r="AT91" s="215" t="s">
        <v>143</v>
      </c>
      <c r="AU91" s="215" t="s">
        <v>82</v>
      </c>
      <c r="AY91" s="17" t="s">
        <v>140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80</v>
      </c>
      <c r="BK91" s="216">
        <f>ROUND(I91*H91,2)</f>
        <v>0</v>
      </c>
      <c r="BL91" s="17" t="s">
        <v>147</v>
      </c>
      <c r="BM91" s="215" t="s">
        <v>654</v>
      </c>
    </row>
    <row r="92" s="2" customFormat="1">
      <c r="A92" s="38"/>
      <c r="B92" s="39"/>
      <c r="C92" s="40"/>
      <c r="D92" s="217" t="s">
        <v>149</v>
      </c>
      <c r="E92" s="40"/>
      <c r="F92" s="218" t="s">
        <v>655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149</v>
      </c>
      <c r="AU92" s="17" t="s">
        <v>82</v>
      </c>
    </row>
    <row r="93" s="2" customFormat="1" ht="21.75" customHeight="1">
      <c r="A93" s="38"/>
      <c r="B93" s="39"/>
      <c r="C93" s="204" t="s">
        <v>171</v>
      </c>
      <c r="D93" s="204" t="s">
        <v>143</v>
      </c>
      <c r="E93" s="205" t="s">
        <v>656</v>
      </c>
      <c r="F93" s="206" t="s">
        <v>657</v>
      </c>
      <c r="G93" s="207" t="s">
        <v>146</v>
      </c>
      <c r="H93" s="208">
        <v>1</v>
      </c>
      <c r="I93" s="209"/>
      <c r="J93" s="210">
        <f>ROUND(I93*H93,2)</f>
        <v>0</v>
      </c>
      <c r="K93" s="206" t="s">
        <v>19</v>
      </c>
      <c r="L93" s="44"/>
      <c r="M93" s="211" t="s">
        <v>19</v>
      </c>
      <c r="N93" s="212" t="s">
        <v>43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147</v>
      </c>
      <c r="AT93" s="215" t="s">
        <v>143</v>
      </c>
      <c r="AU93" s="215" t="s">
        <v>82</v>
      </c>
      <c r="AY93" s="17" t="s">
        <v>140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80</v>
      </c>
      <c r="BK93" s="216">
        <f>ROUND(I93*H93,2)</f>
        <v>0</v>
      </c>
      <c r="BL93" s="17" t="s">
        <v>147</v>
      </c>
      <c r="BM93" s="215" t="s">
        <v>658</v>
      </c>
    </row>
    <row r="94" s="2" customFormat="1">
      <c r="A94" s="38"/>
      <c r="B94" s="39"/>
      <c r="C94" s="40"/>
      <c r="D94" s="217" t="s">
        <v>149</v>
      </c>
      <c r="E94" s="40"/>
      <c r="F94" s="218" t="s">
        <v>659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149</v>
      </c>
      <c r="AU94" s="17" t="s">
        <v>82</v>
      </c>
    </row>
    <row r="95" s="2" customFormat="1" ht="16.5" customHeight="1">
      <c r="A95" s="38"/>
      <c r="B95" s="39"/>
      <c r="C95" s="204" t="s">
        <v>178</v>
      </c>
      <c r="D95" s="204" t="s">
        <v>143</v>
      </c>
      <c r="E95" s="205" t="s">
        <v>660</v>
      </c>
      <c r="F95" s="206" t="s">
        <v>661</v>
      </c>
      <c r="G95" s="207" t="s">
        <v>146</v>
      </c>
      <c r="H95" s="208">
        <v>1</v>
      </c>
      <c r="I95" s="209"/>
      <c r="J95" s="210">
        <f>ROUND(I95*H95,2)</f>
        <v>0</v>
      </c>
      <c r="K95" s="206" t="s">
        <v>19</v>
      </c>
      <c r="L95" s="44"/>
      <c r="M95" s="211" t="s">
        <v>19</v>
      </c>
      <c r="N95" s="212" t="s">
        <v>43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147</v>
      </c>
      <c r="AT95" s="215" t="s">
        <v>143</v>
      </c>
      <c r="AU95" s="215" t="s">
        <v>82</v>
      </c>
      <c r="AY95" s="17" t="s">
        <v>140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80</v>
      </c>
      <c r="BK95" s="216">
        <f>ROUND(I95*H95,2)</f>
        <v>0</v>
      </c>
      <c r="BL95" s="17" t="s">
        <v>147</v>
      </c>
      <c r="BM95" s="215" t="s">
        <v>662</v>
      </c>
    </row>
    <row r="96" s="2" customFormat="1">
      <c r="A96" s="38"/>
      <c r="B96" s="39"/>
      <c r="C96" s="40"/>
      <c r="D96" s="217" t="s">
        <v>149</v>
      </c>
      <c r="E96" s="40"/>
      <c r="F96" s="218" t="s">
        <v>663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149</v>
      </c>
      <c r="AU96" s="17" t="s">
        <v>82</v>
      </c>
    </row>
    <row r="97" s="2" customFormat="1" ht="16.5" customHeight="1">
      <c r="A97" s="38"/>
      <c r="B97" s="39"/>
      <c r="C97" s="204" t="s">
        <v>183</v>
      </c>
      <c r="D97" s="204" t="s">
        <v>143</v>
      </c>
      <c r="E97" s="205" t="s">
        <v>664</v>
      </c>
      <c r="F97" s="206" t="s">
        <v>665</v>
      </c>
      <c r="G97" s="207" t="s">
        <v>153</v>
      </c>
      <c r="H97" s="208">
        <v>1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43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147</v>
      </c>
      <c r="AT97" s="215" t="s">
        <v>143</v>
      </c>
      <c r="AU97" s="215" t="s">
        <v>82</v>
      </c>
      <c r="AY97" s="17" t="s">
        <v>140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80</v>
      </c>
      <c r="BK97" s="216">
        <f>ROUND(I97*H97,2)</f>
        <v>0</v>
      </c>
      <c r="BL97" s="17" t="s">
        <v>147</v>
      </c>
      <c r="BM97" s="215" t="s">
        <v>666</v>
      </c>
    </row>
    <row r="98" s="2" customFormat="1">
      <c r="A98" s="38"/>
      <c r="B98" s="39"/>
      <c r="C98" s="40"/>
      <c r="D98" s="217" t="s">
        <v>149</v>
      </c>
      <c r="E98" s="40"/>
      <c r="F98" s="218" t="s">
        <v>667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149</v>
      </c>
      <c r="AU98" s="17" t="s">
        <v>82</v>
      </c>
    </row>
    <row r="99" s="2" customFormat="1" ht="16.5" customHeight="1">
      <c r="A99" s="38"/>
      <c r="B99" s="39"/>
      <c r="C99" s="204" t="s">
        <v>188</v>
      </c>
      <c r="D99" s="204" t="s">
        <v>143</v>
      </c>
      <c r="E99" s="205" t="s">
        <v>668</v>
      </c>
      <c r="F99" s="206" t="s">
        <v>669</v>
      </c>
      <c r="G99" s="207" t="s">
        <v>153</v>
      </c>
      <c r="H99" s="208">
        <v>1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147</v>
      </c>
      <c r="AT99" s="215" t="s">
        <v>143</v>
      </c>
      <c r="AU99" s="215" t="s">
        <v>82</v>
      </c>
      <c r="AY99" s="17" t="s">
        <v>140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147</v>
      </c>
      <c r="BM99" s="215" t="s">
        <v>670</v>
      </c>
    </row>
    <row r="100" s="2" customFormat="1">
      <c r="A100" s="38"/>
      <c r="B100" s="39"/>
      <c r="C100" s="40"/>
      <c r="D100" s="217" t="s">
        <v>149</v>
      </c>
      <c r="E100" s="40"/>
      <c r="F100" s="218" t="s">
        <v>667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149</v>
      </c>
      <c r="AU100" s="17" t="s">
        <v>82</v>
      </c>
    </row>
    <row r="101" s="2" customFormat="1" ht="16.5" customHeight="1">
      <c r="A101" s="38"/>
      <c r="B101" s="39"/>
      <c r="C101" s="204" t="s">
        <v>192</v>
      </c>
      <c r="D101" s="204" t="s">
        <v>143</v>
      </c>
      <c r="E101" s="205" t="s">
        <v>671</v>
      </c>
      <c r="F101" s="206" t="s">
        <v>672</v>
      </c>
      <c r="G101" s="207" t="s">
        <v>153</v>
      </c>
      <c r="H101" s="208">
        <v>2</v>
      </c>
      <c r="I101" s="209"/>
      <c r="J101" s="210">
        <f>ROUND(I101*H101,2)</f>
        <v>0</v>
      </c>
      <c r="K101" s="206" t="s">
        <v>19</v>
      </c>
      <c r="L101" s="44"/>
      <c r="M101" s="211" t="s">
        <v>19</v>
      </c>
      <c r="N101" s="212" t="s">
        <v>43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147</v>
      </c>
      <c r="AT101" s="215" t="s">
        <v>143</v>
      </c>
      <c r="AU101" s="215" t="s">
        <v>82</v>
      </c>
      <c r="AY101" s="17" t="s">
        <v>140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80</v>
      </c>
      <c r="BK101" s="216">
        <f>ROUND(I101*H101,2)</f>
        <v>0</v>
      </c>
      <c r="BL101" s="17" t="s">
        <v>147</v>
      </c>
      <c r="BM101" s="215" t="s">
        <v>673</v>
      </c>
    </row>
    <row r="102" s="2" customFormat="1">
      <c r="A102" s="38"/>
      <c r="B102" s="39"/>
      <c r="C102" s="40"/>
      <c r="D102" s="217" t="s">
        <v>149</v>
      </c>
      <c r="E102" s="40"/>
      <c r="F102" s="218" t="s">
        <v>674</v>
      </c>
      <c r="G102" s="40"/>
      <c r="H102" s="40"/>
      <c r="I102" s="219"/>
      <c r="J102" s="40"/>
      <c r="K102" s="40"/>
      <c r="L102" s="44"/>
      <c r="M102" s="250"/>
      <c r="N102" s="251"/>
      <c r="O102" s="247"/>
      <c r="P102" s="247"/>
      <c r="Q102" s="247"/>
      <c r="R102" s="247"/>
      <c r="S102" s="247"/>
      <c r="T102" s="252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149</v>
      </c>
      <c r="AU102" s="17" t="s">
        <v>82</v>
      </c>
    </row>
    <row r="103" s="2" customFormat="1" ht="6.96" customHeight="1">
      <c r="A103" s="38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44"/>
      <c r="M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</sheetData>
  <sheetProtection sheet="1" autoFilter="0" formatColumns="0" formatRows="0" objects="1" scenarios="1" spinCount="100000" saltValue="dd8Oh2njJxGQVPABpPu3DILQNVS/SMTrn15QGuAQjQTnfxoap7N8VYtk0ZcWCTbbboMysZeFloGiyAM2CMjH3A==" hashValue="Zgr5xf01hvwunVDx3f0dh9Jk+NIwSnW5G9tHPrLYZzCx3FtM9gYbcXkuT2JMIPoZZRJtXArF8V4szVhSwilzog==" algorithmName="SHA-512" password="CC35"/>
  <autoFilter ref="C80:K10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675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38"/>
      <c r="B27" s="139"/>
      <c r="C27" s="138"/>
      <c r="D27" s="138"/>
      <c r="E27" s="140" t="s">
        <v>99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ROUND(J86,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ROUND((SUM(BE86:BE199)),  2)</f>
        <v>0</v>
      </c>
      <c r="G33" s="38"/>
      <c r="H33" s="38"/>
      <c r="I33" s="148">
        <v>0.20999999999999999</v>
      </c>
      <c r="J33" s="147">
        <f>ROUND(((SUM(BE86:BE199))*I33),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ROUND((SUM(BF86:BF199)),  2)</f>
        <v>0</v>
      </c>
      <c r="G34" s="38"/>
      <c r="H34" s="38"/>
      <c r="I34" s="148">
        <v>0.12</v>
      </c>
      <c r="J34" s="147">
        <f>ROUND(((SUM(BF86:BF199))*I34),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ROUND((SUM(BG86:BG199)),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ROUND((SUM(BH86:BH199)),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ROUND((SUM(BI86:BI199)),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SO_05.2 - Soupis nábytku 1.NP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J87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676</v>
      </c>
      <c r="E61" s="174"/>
      <c r="F61" s="174"/>
      <c r="G61" s="174"/>
      <c r="H61" s="174"/>
      <c r="I61" s="174"/>
      <c r="J61" s="175">
        <f>J88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677</v>
      </c>
      <c r="E62" s="174"/>
      <c r="F62" s="174"/>
      <c r="G62" s="174"/>
      <c r="H62" s="174"/>
      <c r="I62" s="174"/>
      <c r="J62" s="175">
        <f>J109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678</v>
      </c>
      <c r="E63" s="174"/>
      <c r="F63" s="174"/>
      <c r="G63" s="174"/>
      <c r="H63" s="174"/>
      <c r="I63" s="174"/>
      <c r="J63" s="175">
        <f>J128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679</v>
      </c>
      <c r="E64" s="174"/>
      <c r="F64" s="174"/>
      <c r="G64" s="174"/>
      <c r="H64" s="174"/>
      <c r="I64" s="174"/>
      <c r="J64" s="175">
        <f>J151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680</v>
      </c>
      <c r="E65" s="174"/>
      <c r="F65" s="174"/>
      <c r="G65" s="174"/>
      <c r="H65" s="174"/>
      <c r="I65" s="174"/>
      <c r="J65" s="175">
        <f>J166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681</v>
      </c>
      <c r="E66" s="174"/>
      <c r="F66" s="174"/>
      <c r="G66" s="174"/>
      <c r="H66" s="174"/>
      <c r="I66" s="174"/>
      <c r="J66" s="175">
        <f>J181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125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0" t="str">
        <f>E7</f>
        <v>Dodávka interiérového vybavení - ZŠ Třebotov</v>
      </c>
      <c r="F76" s="32"/>
      <c r="G76" s="32"/>
      <c r="H76" s="32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97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SO_05.2 - Soupis nábytku 1.NP</v>
      </c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Třebotov</v>
      </c>
      <c r="G80" s="40"/>
      <c r="H80" s="40"/>
      <c r="I80" s="32" t="s">
        <v>23</v>
      </c>
      <c r="J80" s="72" t="str">
        <f>IF(J12="","",J12)</f>
        <v>27. 1. 2025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E15</f>
        <v>Obec Třebotov</v>
      </c>
      <c r="G82" s="40"/>
      <c r="H82" s="40"/>
      <c r="I82" s="32" t="s">
        <v>31</v>
      </c>
      <c r="J82" s="36" t="str">
        <f>E21</f>
        <v>archlin s.r.o.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29</v>
      </c>
      <c r="D83" s="40"/>
      <c r="E83" s="40"/>
      <c r="F83" s="27" t="str">
        <f>IF(E18="","",E18)</f>
        <v>Vyplň údaj</v>
      </c>
      <c r="G83" s="40"/>
      <c r="H83" s="40"/>
      <c r="I83" s="32" t="s">
        <v>34</v>
      </c>
      <c r="J83" s="36" t="str">
        <f>E24</f>
        <v>Viktor Vegricht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77"/>
      <c r="B85" s="178"/>
      <c r="C85" s="179" t="s">
        <v>126</v>
      </c>
      <c r="D85" s="180" t="s">
        <v>57</v>
      </c>
      <c r="E85" s="180" t="s">
        <v>53</v>
      </c>
      <c r="F85" s="180" t="s">
        <v>54</v>
      </c>
      <c r="G85" s="180" t="s">
        <v>127</v>
      </c>
      <c r="H85" s="180" t="s">
        <v>128</v>
      </c>
      <c r="I85" s="180" t="s">
        <v>129</v>
      </c>
      <c r="J85" s="180" t="s">
        <v>102</v>
      </c>
      <c r="K85" s="181" t="s">
        <v>130</v>
      </c>
      <c r="L85" s="182"/>
      <c r="M85" s="92" t="s">
        <v>19</v>
      </c>
      <c r="N85" s="93" t="s">
        <v>42</v>
      </c>
      <c r="O85" s="93" t="s">
        <v>131</v>
      </c>
      <c r="P85" s="93" t="s">
        <v>132</v>
      </c>
      <c r="Q85" s="93" t="s">
        <v>133</v>
      </c>
      <c r="R85" s="93" t="s">
        <v>134</v>
      </c>
      <c r="S85" s="93" t="s">
        <v>135</v>
      </c>
      <c r="T85" s="94" t="s">
        <v>136</v>
      </c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</row>
    <row r="86" s="2" customFormat="1" ht="22.8" customHeight="1">
      <c r="A86" s="38"/>
      <c r="B86" s="39"/>
      <c r="C86" s="99" t="s">
        <v>137</v>
      </c>
      <c r="D86" s="40"/>
      <c r="E86" s="40"/>
      <c r="F86" s="40"/>
      <c r="G86" s="40"/>
      <c r="H86" s="40"/>
      <c r="I86" s="40"/>
      <c r="J86" s="183">
        <f>BK86</f>
        <v>0</v>
      </c>
      <c r="K86" s="40"/>
      <c r="L86" s="44"/>
      <c r="M86" s="95"/>
      <c r="N86" s="184"/>
      <c r="O86" s="96"/>
      <c r="P86" s="185">
        <f>P87</f>
        <v>0</v>
      </c>
      <c r="Q86" s="96"/>
      <c r="R86" s="185">
        <f>R87</f>
        <v>0</v>
      </c>
      <c r="S86" s="96"/>
      <c r="T86" s="186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71</v>
      </c>
      <c r="AU86" s="17" t="s">
        <v>103</v>
      </c>
      <c r="BK86" s="187">
        <f>BK87</f>
        <v>0</v>
      </c>
    </row>
    <row r="87" s="12" customFormat="1" ht="25.92" customHeight="1">
      <c r="A87" s="12"/>
      <c r="B87" s="188"/>
      <c r="C87" s="189"/>
      <c r="D87" s="190" t="s">
        <v>71</v>
      </c>
      <c r="E87" s="191" t="s">
        <v>138</v>
      </c>
      <c r="F87" s="191" t="s">
        <v>138</v>
      </c>
      <c r="G87" s="189"/>
      <c r="H87" s="189"/>
      <c r="I87" s="192"/>
      <c r="J87" s="193">
        <f>BK87</f>
        <v>0</v>
      </c>
      <c r="K87" s="189"/>
      <c r="L87" s="194"/>
      <c r="M87" s="195"/>
      <c r="N87" s="196"/>
      <c r="O87" s="196"/>
      <c r="P87" s="197">
        <f>P88+P109+P128+P151+P166+P181</f>
        <v>0</v>
      </c>
      <c r="Q87" s="196"/>
      <c r="R87" s="197">
        <f>R88+R109+R128+R151+R166+R181</f>
        <v>0</v>
      </c>
      <c r="S87" s="196"/>
      <c r="T87" s="198">
        <f>T88+T109+T128+T151+T166+T181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9" t="s">
        <v>139</v>
      </c>
      <c r="AT87" s="200" t="s">
        <v>71</v>
      </c>
      <c r="AU87" s="200" t="s">
        <v>72</v>
      </c>
      <c r="AY87" s="199" t="s">
        <v>140</v>
      </c>
      <c r="BK87" s="201">
        <f>BK88+BK109+BK128+BK151+BK166+BK181</f>
        <v>0</v>
      </c>
    </row>
    <row r="88" s="12" customFormat="1" ht="22.8" customHeight="1">
      <c r="A88" s="12"/>
      <c r="B88" s="188"/>
      <c r="C88" s="189"/>
      <c r="D88" s="190" t="s">
        <v>71</v>
      </c>
      <c r="E88" s="202" t="s">
        <v>682</v>
      </c>
      <c r="F88" s="202" t="s">
        <v>683</v>
      </c>
      <c r="G88" s="189"/>
      <c r="H88" s="189"/>
      <c r="I88" s="192"/>
      <c r="J88" s="203">
        <f>BK88</f>
        <v>0</v>
      </c>
      <c r="K88" s="189"/>
      <c r="L88" s="194"/>
      <c r="M88" s="195"/>
      <c r="N88" s="196"/>
      <c r="O88" s="196"/>
      <c r="P88" s="197">
        <f>SUM(P89:P108)</f>
        <v>0</v>
      </c>
      <c r="Q88" s="196"/>
      <c r="R88" s="197">
        <f>SUM(R89:R108)</f>
        <v>0</v>
      </c>
      <c r="S88" s="196"/>
      <c r="T88" s="198">
        <f>SUM(T89:T108)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9" t="s">
        <v>139</v>
      </c>
      <c r="AT88" s="200" t="s">
        <v>71</v>
      </c>
      <c r="AU88" s="200" t="s">
        <v>80</v>
      </c>
      <c r="AY88" s="199" t="s">
        <v>140</v>
      </c>
      <c r="BK88" s="201">
        <f>SUM(BK89:BK108)</f>
        <v>0</v>
      </c>
    </row>
    <row r="89" s="2" customFormat="1" ht="16.5" customHeight="1">
      <c r="A89" s="38"/>
      <c r="B89" s="39"/>
      <c r="C89" s="204" t="s">
        <v>80</v>
      </c>
      <c r="D89" s="204" t="s">
        <v>143</v>
      </c>
      <c r="E89" s="205" t="s">
        <v>684</v>
      </c>
      <c r="F89" s="206" t="s">
        <v>685</v>
      </c>
      <c r="G89" s="207" t="s">
        <v>146</v>
      </c>
      <c r="H89" s="208">
        <v>1</v>
      </c>
      <c r="I89" s="209"/>
      <c r="J89" s="210">
        <f>ROUND(I89*H89,2)</f>
        <v>0</v>
      </c>
      <c r="K89" s="206" t="s">
        <v>19</v>
      </c>
      <c r="L89" s="44"/>
      <c r="M89" s="211" t="s">
        <v>19</v>
      </c>
      <c r="N89" s="212" t="s">
        <v>43</v>
      </c>
      <c r="O89" s="84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4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5" t="s">
        <v>147</v>
      </c>
      <c r="AT89" s="215" t="s">
        <v>143</v>
      </c>
      <c r="AU89" s="215" t="s">
        <v>82</v>
      </c>
      <c r="AY89" s="17" t="s">
        <v>140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7" t="s">
        <v>80</v>
      </c>
      <c r="BK89" s="216">
        <f>ROUND(I89*H89,2)</f>
        <v>0</v>
      </c>
      <c r="BL89" s="17" t="s">
        <v>147</v>
      </c>
      <c r="BM89" s="215" t="s">
        <v>686</v>
      </c>
    </row>
    <row r="90" s="2" customFormat="1">
      <c r="A90" s="38"/>
      <c r="B90" s="39"/>
      <c r="C90" s="40"/>
      <c r="D90" s="217" t="s">
        <v>149</v>
      </c>
      <c r="E90" s="40"/>
      <c r="F90" s="218" t="s">
        <v>687</v>
      </c>
      <c r="G90" s="40"/>
      <c r="H90" s="40"/>
      <c r="I90" s="219"/>
      <c r="J90" s="40"/>
      <c r="K90" s="40"/>
      <c r="L90" s="44"/>
      <c r="M90" s="220"/>
      <c r="N90" s="221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149</v>
      </c>
      <c r="AU90" s="17" t="s">
        <v>82</v>
      </c>
    </row>
    <row r="91" s="2" customFormat="1" ht="16.5" customHeight="1">
      <c r="A91" s="38"/>
      <c r="B91" s="39"/>
      <c r="C91" s="204" t="s">
        <v>82</v>
      </c>
      <c r="D91" s="204" t="s">
        <v>143</v>
      </c>
      <c r="E91" s="205" t="s">
        <v>688</v>
      </c>
      <c r="F91" s="206" t="s">
        <v>689</v>
      </c>
      <c r="G91" s="207" t="s">
        <v>153</v>
      </c>
      <c r="H91" s="208">
        <v>1</v>
      </c>
      <c r="I91" s="209"/>
      <c r="J91" s="210">
        <f>ROUND(I91*H91,2)</f>
        <v>0</v>
      </c>
      <c r="K91" s="206" t="s">
        <v>19</v>
      </c>
      <c r="L91" s="44"/>
      <c r="M91" s="211" t="s">
        <v>19</v>
      </c>
      <c r="N91" s="212" t="s">
        <v>43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147</v>
      </c>
      <c r="AT91" s="215" t="s">
        <v>143</v>
      </c>
      <c r="AU91" s="215" t="s">
        <v>82</v>
      </c>
      <c r="AY91" s="17" t="s">
        <v>140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80</v>
      </c>
      <c r="BK91" s="216">
        <f>ROUND(I91*H91,2)</f>
        <v>0</v>
      </c>
      <c r="BL91" s="17" t="s">
        <v>147</v>
      </c>
      <c r="BM91" s="215" t="s">
        <v>690</v>
      </c>
    </row>
    <row r="92" s="2" customFormat="1">
      <c r="A92" s="38"/>
      <c r="B92" s="39"/>
      <c r="C92" s="40"/>
      <c r="D92" s="217" t="s">
        <v>149</v>
      </c>
      <c r="E92" s="40"/>
      <c r="F92" s="218" t="s">
        <v>691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149</v>
      </c>
      <c r="AU92" s="17" t="s">
        <v>82</v>
      </c>
    </row>
    <row r="93" s="2" customFormat="1" ht="16.5" customHeight="1">
      <c r="A93" s="38"/>
      <c r="B93" s="39"/>
      <c r="C93" s="204" t="s">
        <v>158</v>
      </c>
      <c r="D93" s="204" t="s">
        <v>143</v>
      </c>
      <c r="E93" s="205" t="s">
        <v>692</v>
      </c>
      <c r="F93" s="206" t="s">
        <v>569</v>
      </c>
      <c r="G93" s="207" t="s">
        <v>146</v>
      </c>
      <c r="H93" s="208">
        <v>1</v>
      </c>
      <c r="I93" s="209"/>
      <c r="J93" s="210">
        <f>ROUND(I93*H93,2)</f>
        <v>0</v>
      </c>
      <c r="K93" s="206" t="s">
        <v>19</v>
      </c>
      <c r="L93" s="44"/>
      <c r="M93" s="211" t="s">
        <v>19</v>
      </c>
      <c r="N93" s="212" t="s">
        <v>43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147</v>
      </c>
      <c r="AT93" s="215" t="s">
        <v>143</v>
      </c>
      <c r="AU93" s="215" t="s">
        <v>82</v>
      </c>
      <c r="AY93" s="17" t="s">
        <v>140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80</v>
      </c>
      <c r="BK93" s="216">
        <f>ROUND(I93*H93,2)</f>
        <v>0</v>
      </c>
      <c r="BL93" s="17" t="s">
        <v>147</v>
      </c>
      <c r="BM93" s="215" t="s">
        <v>693</v>
      </c>
    </row>
    <row r="94" s="2" customFormat="1">
      <c r="A94" s="38"/>
      <c r="B94" s="39"/>
      <c r="C94" s="40"/>
      <c r="D94" s="217" t="s">
        <v>149</v>
      </c>
      <c r="E94" s="40"/>
      <c r="F94" s="218" t="s">
        <v>694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149</v>
      </c>
      <c r="AU94" s="17" t="s">
        <v>82</v>
      </c>
    </row>
    <row r="95" s="2" customFormat="1" ht="16.5" customHeight="1">
      <c r="A95" s="38"/>
      <c r="B95" s="39"/>
      <c r="C95" s="204" t="s">
        <v>139</v>
      </c>
      <c r="D95" s="204" t="s">
        <v>143</v>
      </c>
      <c r="E95" s="205" t="s">
        <v>695</v>
      </c>
      <c r="F95" s="206" t="s">
        <v>696</v>
      </c>
      <c r="G95" s="207" t="s">
        <v>146</v>
      </c>
      <c r="H95" s="208">
        <v>1</v>
      </c>
      <c r="I95" s="209"/>
      <c r="J95" s="210">
        <f>ROUND(I95*H95,2)</f>
        <v>0</v>
      </c>
      <c r="K95" s="206" t="s">
        <v>19</v>
      </c>
      <c r="L95" s="44"/>
      <c r="M95" s="211" t="s">
        <v>19</v>
      </c>
      <c r="N95" s="212" t="s">
        <v>43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147</v>
      </c>
      <c r="AT95" s="215" t="s">
        <v>143</v>
      </c>
      <c r="AU95" s="215" t="s">
        <v>82</v>
      </c>
      <c r="AY95" s="17" t="s">
        <v>140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80</v>
      </c>
      <c r="BK95" s="216">
        <f>ROUND(I95*H95,2)</f>
        <v>0</v>
      </c>
      <c r="BL95" s="17" t="s">
        <v>147</v>
      </c>
      <c r="BM95" s="215" t="s">
        <v>697</v>
      </c>
    </row>
    <row r="96" s="2" customFormat="1">
      <c r="A96" s="38"/>
      <c r="B96" s="39"/>
      <c r="C96" s="40"/>
      <c r="D96" s="217" t="s">
        <v>149</v>
      </c>
      <c r="E96" s="40"/>
      <c r="F96" s="218" t="s">
        <v>694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149</v>
      </c>
      <c r="AU96" s="17" t="s">
        <v>82</v>
      </c>
    </row>
    <row r="97" s="2" customFormat="1" ht="16.5" customHeight="1">
      <c r="A97" s="38"/>
      <c r="B97" s="39"/>
      <c r="C97" s="204" t="s">
        <v>171</v>
      </c>
      <c r="D97" s="204" t="s">
        <v>143</v>
      </c>
      <c r="E97" s="205" t="s">
        <v>698</v>
      </c>
      <c r="F97" s="206" t="s">
        <v>699</v>
      </c>
      <c r="G97" s="207" t="s">
        <v>153</v>
      </c>
      <c r="H97" s="208">
        <v>1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43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147</v>
      </c>
      <c r="AT97" s="215" t="s">
        <v>143</v>
      </c>
      <c r="AU97" s="215" t="s">
        <v>82</v>
      </c>
      <c r="AY97" s="17" t="s">
        <v>140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80</v>
      </c>
      <c r="BK97" s="216">
        <f>ROUND(I97*H97,2)</f>
        <v>0</v>
      </c>
      <c r="BL97" s="17" t="s">
        <v>147</v>
      </c>
      <c r="BM97" s="215" t="s">
        <v>700</v>
      </c>
    </row>
    <row r="98" s="2" customFormat="1">
      <c r="A98" s="38"/>
      <c r="B98" s="39"/>
      <c r="C98" s="40"/>
      <c r="D98" s="217" t="s">
        <v>149</v>
      </c>
      <c r="E98" s="40"/>
      <c r="F98" s="218" t="s">
        <v>701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149</v>
      </c>
      <c r="AU98" s="17" t="s">
        <v>82</v>
      </c>
    </row>
    <row r="99" s="2" customFormat="1" ht="16.5" customHeight="1">
      <c r="A99" s="38"/>
      <c r="B99" s="39"/>
      <c r="C99" s="204" t="s">
        <v>178</v>
      </c>
      <c r="D99" s="204" t="s">
        <v>143</v>
      </c>
      <c r="E99" s="205" t="s">
        <v>702</v>
      </c>
      <c r="F99" s="206" t="s">
        <v>703</v>
      </c>
      <c r="G99" s="207" t="s">
        <v>153</v>
      </c>
      <c r="H99" s="208">
        <v>4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147</v>
      </c>
      <c r="AT99" s="215" t="s">
        <v>143</v>
      </c>
      <c r="AU99" s="215" t="s">
        <v>82</v>
      </c>
      <c r="AY99" s="17" t="s">
        <v>140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147</v>
      </c>
      <c r="BM99" s="215" t="s">
        <v>704</v>
      </c>
    </row>
    <row r="100" s="2" customFormat="1">
      <c r="A100" s="38"/>
      <c r="B100" s="39"/>
      <c r="C100" s="40"/>
      <c r="D100" s="217" t="s">
        <v>149</v>
      </c>
      <c r="E100" s="40"/>
      <c r="F100" s="218" t="s">
        <v>701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149</v>
      </c>
      <c r="AU100" s="17" t="s">
        <v>82</v>
      </c>
    </row>
    <row r="101" s="2" customFormat="1" ht="16.5" customHeight="1">
      <c r="A101" s="38"/>
      <c r="B101" s="39"/>
      <c r="C101" s="204" t="s">
        <v>183</v>
      </c>
      <c r="D101" s="204" t="s">
        <v>143</v>
      </c>
      <c r="E101" s="205" t="s">
        <v>705</v>
      </c>
      <c r="F101" s="206" t="s">
        <v>706</v>
      </c>
      <c r="G101" s="207" t="s">
        <v>153</v>
      </c>
      <c r="H101" s="208">
        <v>1</v>
      </c>
      <c r="I101" s="209"/>
      <c r="J101" s="210">
        <f>ROUND(I101*H101,2)</f>
        <v>0</v>
      </c>
      <c r="K101" s="206" t="s">
        <v>19</v>
      </c>
      <c r="L101" s="44"/>
      <c r="M101" s="211" t="s">
        <v>19</v>
      </c>
      <c r="N101" s="212" t="s">
        <v>43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147</v>
      </c>
      <c r="AT101" s="215" t="s">
        <v>143</v>
      </c>
      <c r="AU101" s="215" t="s">
        <v>82</v>
      </c>
      <c r="AY101" s="17" t="s">
        <v>140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80</v>
      </c>
      <c r="BK101" s="216">
        <f>ROUND(I101*H101,2)</f>
        <v>0</v>
      </c>
      <c r="BL101" s="17" t="s">
        <v>147</v>
      </c>
      <c r="BM101" s="215" t="s">
        <v>707</v>
      </c>
    </row>
    <row r="102" s="2" customFormat="1">
      <c r="A102" s="38"/>
      <c r="B102" s="39"/>
      <c r="C102" s="40"/>
      <c r="D102" s="217" t="s">
        <v>149</v>
      </c>
      <c r="E102" s="40"/>
      <c r="F102" s="218" t="s">
        <v>701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149</v>
      </c>
      <c r="AU102" s="17" t="s">
        <v>82</v>
      </c>
    </row>
    <row r="103" s="2" customFormat="1" ht="16.5" customHeight="1">
      <c r="A103" s="38"/>
      <c r="B103" s="39"/>
      <c r="C103" s="204" t="s">
        <v>188</v>
      </c>
      <c r="D103" s="204" t="s">
        <v>143</v>
      </c>
      <c r="E103" s="205" t="s">
        <v>708</v>
      </c>
      <c r="F103" s="206" t="s">
        <v>709</v>
      </c>
      <c r="G103" s="207" t="s">
        <v>153</v>
      </c>
      <c r="H103" s="208">
        <v>1</v>
      </c>
      <c r="I103" s="209"/>
      <c r="J103" s="210">
        <f>ROUND(I103*H103,2)</f>
        <v>0</v>
      </c>
      <c r="K103" s="206" t="s">
        <v>19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147</v>
      </c>
      <c r="AT103" s="215" t="s">
        <v>143</v>
      </c>
      <c r="AU103" s="215" t="s">
        <v>82</v>
      </c>
      <c r="AY103" s="17" t="s">
        <v>140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147</v>
      </c>
      <c r="BM103" s="215" t="s">
        <v>710</v>
      </c>
    </row>
    <row r="104" s="2" customFormat="1">
      <c r="A104" s="38"/>
      <c r="B104" s="39"/>
      <c r="C104" s="40"/>
      <c r="D104" s="217" t="s">
        <v>149</v>
      </c>
      <c r="E104" s="40"/>
      <c r="F104" s="218" t="s">
        <v>701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149</v>
      </c>
      <c r="AU104" s="17" t="s">
        <v>82</v>
      </c>
    </row>
    <row r="105" s="2" customFormat="1" ht="16.5" customHeight="1">
      <c r="A105" s="38"/>
      <c r="B105" s="39"/>
      <c r="C105" s="204" t="s">
        <v>192</v>
      </c>
      <c r="D105" s="204" t="s">
        <v>143</v>
      </c>
      <c r="E105" s="205" t="s">
        <v>525</v>
      </c>
      <c r="F105" s="206" t="s">
        <v>526</v>
      </c>
      <c r="G105" s="207" t="s">
        <v>153</v>
      </c>
      <c r="H105" s="208">
        <v>1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43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147</v>
      </c>
      <c r="AT105" s="215" t="s">
        <v>143</v>
      </c>
      <c r="AU105" s="215" t="s">
        <v>82</v>
      </c>
      <c r="AY105" s="17" t="s">
        <v>140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80</v>
      </c>
      <c r="BK105" s="216">
        <f>ROUND(I105*H105,2)</f>
        <v>0</v>
      </c>
      <c r="BL105" s="17" t="s">
        <v>147</v>
      </c>
      <c r="BM105" s="215" t="s">
        <v>711</v>
      </c>
    </row>
    <row r="106" s="2" customFormat="1">
      <c r="A106" s="38"/>
      <c r="B106" s="39"/>
      <c r="C106" s="40"/>
      <c r="D106" s="217" t="s">
        <v>149</v>
      </c>
      <c r="E106" s="40"/>
      <c r="F106" s="218" t="s">
        <v>712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149</v>
      </c>
      <c r="AU106" s="17" t="s">
        <v>82</v>
      </c>
    </row>
    <row r="107" s="2" customFormat="1" ht="16.5" customHeight="1">
      <c r="A107" s="38"/>
      <c r="B107" s="39"/>
      <c r="C107" s="204" t="s">
        <v>197</v>
      </c>
      <c r="D107" s="204" t="s">
        <v>143</v>
      </c>
      <c r="E107" s="205" t="s">
        <v>713</v>
      </c>
      <c r="F107" s="206" t="s">
        <v>714</v>
      </c>
      <c r="G107" s="207" t="s">
        <v>153</v>
      </c>
      <c r="H107" s="208">
        <v>1</v>
      </c>
      <c r="I107" s="209"/>
      <c r="J107" s="210">
        <f>ROUND(I107*H107,2)</f>
        <v>0</v>
      </c>
      <c r="K107" s="206" t="s">
        <v>19</v>
      </c>
      <c r="L107" s="44"/>
      <c r="M107" s="211" t="s">
        <v>19</v>
      </c>
      <c r="N107" s="212" t="s">
        <v>43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147</v>
      </c>
      <c r="AT107" s="215" t="s">
        <v>143</v>
      </c>
      <c r="AU107" s="215" t="s">
        <v>82</v>
      </c>
      <c r="AY107" s="17" t="s">
        <v>140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80</v>
      </c>
      <c r="BK107" s="216">
        <f>ROUND(I107*H107,2)</f>
        <v>0</v>
      </c>
      <c r="BL107" s="17" t="s">
        <v>147</v>
      </c>
      <c r="BM107" s="215" t="s">
        <v>715</v>
      </c>
    </row>
    <row r="108" s="2" customFormat="1">
      <c r="A108" s="38"/>
      <c r="B108" s="39"/>
      <c r="C108" s="40"/>
      <c r="D108" s="217" t="s">
        <v>149</v>
      </c>
      <c r="E108" s="40"/>
      <c r="F108" s="218" t="s">
        <v>712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149</v>
      </c>
      <c r="AU108" s="17" t="s">
        <v>82</v>
      </c>
    </row>
    <row r="109" s="12" customFormat="1" ht="22.8" customHeight="1">
      <c r="A109" s="12"/>
      <c r="B109" s="188"/>
      <c r="C109" s="189"/>
      <c r="D109" s="190" t="s">
        <v>71</v>
      </c>
      <c r="E109" s="202" t="s">
        <v>716</v>
      </c>
      <c r="F109" s="202" t="s">
        <v>717</v>
      </c>
      <c r="G109" s="189"/>
      <c r="H109" s="189"/>
      <c r="I109" s="192"/>
      <c r="J109" s="203">
        <f>BK109</f>
        <v>0</v>
      </c>
      <c r="K109" s="189"/>
      <c r="L109" s="194"/>
      <c r="M109" s="195"/>
      <c r="N109" s="196"/>
      <c r="O109" s="196"/>
      <c r="P109" s="197">
        <f>SUM(P110:P127)</f>
        <v>0</v>
      </c>
      <c r="Q109" s="196"/>
      <c r="R109" s="197">
        <f>SUM(R110:R127)</f>
        <v>0</v>
      </c>
      <c r="S109" s="196"/>
      <c r="T109" s="198">
        <f>SUM(T110:T127)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9" t="s">
        <v>139</v>
      </c>
      <c r="AT109" s="200" t="s">
        <v>71</v>
      </c>
      <c r="AU109" s="200" t="s">
        <v>80</v>
      </c>
      <c r="AY109" s="199" t="s">
        <v>140</v>
      </c>
      <c r="BK109" s="201">
        <f>SUM(BK110:BK127)</f>
        <v>0</v>
      </c>
    </row>
    <row r="110" s="2" customFormat="1" ht="16.5" customHeight="1">
      <c r="A110" s="38"/>
      <c r="B110" s="39"/>
      <c r="C110" s="204" t="s">
        <v>201</v>
      </c>
      <c r="D110" s="204" t="s">
        <v>143</v>
      </c>
      <c r="E110" s="205" t="s">
        <v>718</v>
      </c>
      <c r="F110" s="206" t="s">
        <v>719</v>
      </c>
      <c r="G110" s="207" t="s">
        <v>146</v>
      </c>
      <c r="H110" s="208">
        <v>1</v>
      </c>
      <c r="I110" s="209"/>
      <c r="J110" s="210">
        <f>ROUND(I110*H110,2)</f>
        <v>0</v>
      </c>
      <c r="K110" s="206" t="s">
        <v>19</v>
      </c>
      <c r="L110" s="44"/>
      <c r="M110" s="211" t="s">
        <v>19</v>
      </c>
      <c r="N110" s="212" t="s">
        <v>43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147</v>
      </c>
      <c r="AT110" s="215" t="s">
        <v>143</v>
      </c>
      <c r="AU110" s="215" t="s">
        <v>82</v>
      </c>
      <c r="AY110" s="17" t="s">
        <v>140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80</v>
      </c>
      <c r="BK110" s="216">
        <f>ROUND(I110*H110,2)</f>
        <v>0</v>
      </c>
      <c r="BL110" s="17" t="s">
        <v>147</v>
      </c>
      <c r="BM110" s="215" t="s">
        <v>720</v>
      </c>
    </row>
    <row r="111" s="2" customFormat="1">
      <c r="A111" s="38"/>
      <c r="B111" s="39"/>
      <c r="C111" s="40"/>
      <c r="D111" s="217" t="s">
        <v>149</v>
      </c>
      <c r="E111" s="40"/>
      <c r="F111" s="218" t="s">
        <v>721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149</v>
      </c>
      <c r="AU111" s="17" t="s">
        <v>82</v>
      </c>
    </row>
    <row r="112" s="2" customFormat="1" ht="16.5" customHeight="1">
      <c r="A112" s="38"/>
      <c r="B112" s="39"/>
      <c r="C112" s="204" t="s">
        <v>8</v>
      </c>
      <c r="D112" s="204" t="s">
        <v>143</v>
      </c>
      <c r="E112" s="205" t="s">
        <v>722</v>
      </c>
      <c r="F112" s="206" t="s">
        <v>723</v>
      </c>
      <c r="G112" s="207" t="s">
        <v>153</v>
      </c>
      <c r="H112" s="208">
        <v>1</v>
      </c>
      <c r="I112" s="209"/>
      <c r="J112" s="210">
        <f>ROUND(I112*H112,2)</f>
        <v>0</v>
      </c>
      <c r="K112" s="206" t="s">
        <v>19</v>
      </c>
      <c r="L112" s="44"/>
      <c r="M112" s="211" t="s">
        <v>19</v>
      </c>
      <c r="N112" s="212" t="s">
        <v>43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147</v>
      </c>
      <c r="AT112" s="215" t="s">
        <v>143</v>
      </c>
      <c r="AU112" s="215" t="s">
        <v>82</v>
      </c>
      <c r="AY112" s="17" t="s">
        <v>140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80</v>
      </c>
      <c r="BK112" s="216">
        <f>ROUND(I112*H112,2)</f>
        <v>0</v>
      </c>
      <c r="BL112" s="17" t="s">
        <v>147</v>
      </c>
      <c r="BM112" s="215" t="s">
        <v>724</v>
      </c>
    </row>
    <row r="113" s="2" customFormat="1">
      <c r="A113" s="38"/>
      <c r="B113" s="39"/>
      <c r="C113" s="40"/>
      <c r="D113" s="217" t="s">
        <v>149</v>
      </c>
      <c r="E113" s="40"/>
      <c r="F113" s="218" t="s">
        <v>725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149</v>
      </c>
      <c r="AU113" s="17" t="s">
        <v>82</v>
      </c>
    </row>
    <row r="114" s="2" customFormat="1" ht="24.15" customHeight="1">
      <c r="A114" s="38"/>
      <c r="B114" s="39"/>
      <c r="C114" s="204" t="s">
        <v>210</v>
      </c>
      <c r="D114" s="204" t="s">
        <v>143</v>
      </c>
      <c r="E114" s="205" t="s">
        <v>726</v>
      </c>
      <c r="F114" s="206" t="s">
        <v>727</v>
      </c>
      <c r="G114" s="207" t="s">
        <v>146</v>
      </c>
      <c r="H114" s="208">
        <v>1</v>
      </c>
      <c r="I114" s="209"/>
      <c r="J114" s="210">
        <f>ROUND(I114*H114,2)</f>
        <v>0</v>
      </c>
      <c r="K114" s="206" t="s">
        <v>19</v>
      </c>
      <c r="L114" s="44"/>
      <c r="M114" s="211" t="s">
        <v>19</v>
      </c>
      <c r="N114" s="212" t="s">
        <v>43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147</v>
      </c>
      <c r="AT114" s="215" t="s">
        <v>143</v>
      </c>
      <c r="AU114" s="215" t="s">
        <v>82</v>
      </c>
      <c r="AY114" s="17" t="s">
        <v>140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80</v>
      </c>
      <c r="BK114" s="216">
        <f>ROUND(I114*H114,2)</f>
        <v>0</v>
      </c>
      <c r="BL114" s="17" t="s">
        <v>147</v>
      </c>
      <c r="BM114" s="215" t="s">
        <v>728</v>
      </c>
    </row>
    <row r="115" s="2" customFormat="1">
      <c r="A115" s="38"/>
      <c r="B115" s="39"/>
      <c r="C115" s="40"/>
      <c r="D115" s="217" t="s">
        <v>149</v>
      </c>
      <c r="E115" s="40"/>
      <c r="F115" s="218" t="s">
        <v>729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149</v>
      </c>
      <c r="AU115" s="17" t="s">
        <v>82</v>
      </c>
    </row>
    <row r="116" s="2" customFormat="1" ht="16.5" customHeight="1">
      <c r="A116" s="38"/>
      <c r="B116" s="39"/>
      <c r="C116" s="204" t="s">
        <v>215</v>
      </c>
      <c r="D116" s="204" t="s">
        <v>143</v>
      </c>
      <c r="E116" s="205" t="s">
        <v>730</v>
      </c>
      <c r="F116" s="206" t="s">
        <v>605</v>
      </c>
      <c r="G116" s="207" t="s">
        <v>153</v>
      </c>
      <c r="H116" s="208">
        <v>1</v>
      </c>
      <c r="I116" s="209"/>
      <c r="J116" s="210">
        <f>ROUND(I116*H116,2)</f>
        <v>0</v>
      </c>
      <c r="K116" s="206" t="s">
        <v>19</v>
      </c>
      <c r="L116" s="44"/>
      <c r="M116" s="211" t="s">
        <v>19</v>
      </c>
      <c r="N116" s="212" t="s">
        <v>43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147</v>
      </c>
      <c r="AT116" s="215" t="s">
        <v>143</v>
      </c>
      <c r="AU116" s="215" t="s">
        <v>82</v>
      </c>
      <c r="AY116" s="17" t="s">
        <v>140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80</v>
      </c>
      <c r="BK116" s="216">
        <f>ROUND(I116*H116,2)</f>
        <v>0</v>
      </c>
      <c r="BL116" s="17" t="s">
        <v>147</v>
      </c>
      <c r="BM116" s="215" t="s">
        <v>731</v>
      </c>
    </row>
    <row r="117" s="2" customFormat="1">
      <c r="A117" s="38"/>
      <c r="B117" s="39"/>
      <c r="C117" s="40"/>
      <c r="D117" s="217" t="s">
        <v>149</v>
      </c>
      <c r="E117" s="40"/>
      <c r="F117" s="218" t="s">
        <v>729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149</v>
      </c>
      <c r="AU117" s="17" t="s">
        <v>82</v>
      </c>
    </row>
    <row r="118" s="2" customFormat="1" ht="16.5" customHeight="1">
      <c r="A118" s="38"/>
      <c r="B118" s="39"/>
      <c r="C118" s="204" t="s">
        <v>219</v>
      </c>
      <c r="D118" s="204" t="s">
        <v>143</v>
      </c>
      <c r="E118" s="205" t="s">
        <v>698</v>
      </c>
      <c r="F118" s="206" t="s">
        <v>699</v>
      </c>
      <c r="G118" s="207" t="s">
        <v>153</v>
      </c>
      <c r="H118" s="208">
        <v>1</v>
      </c>
      <c r="I118" s="209"/>
      <c r="J118" s="210">
        <f>ROUND(I118*H118,2)</f>
        <v>0</v>
      </c>
      <c r="K118" s="206" t="s">
        <v>19</v>
      </c>
      <c r="L118" s="44"/>
      <c r="M118" s="211" t="s">
        <v>19</v>
      </c>
      <c r="N118" s="212" t="s">
        <v>43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147</v>
      </c>
      <c r="AT118" s="215" t="s">
        <v>143</v>
      </c>
      <c r="AU118" s="215" t="s">
        <v>82</v>
      </c>
      <c r="AY118" s="17" t="s">
        <v>140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80</v>
      </c>
      <c r="BK118" s="216">
        <f>ROUND(I118*H118,2)</f>
        <v>0</v>
      </c>
      <c r="BL118" s="17" t="s">
        <v>147</v>
      </c>
      <c r="BM118" s="215" t="s">
        <v>732</v>
      </c>
    </row>
    <row r="119" s="2" customFormat="1">
      <c r="A119" s="38"/>
      <c r="B119" s="39"/>
      <c r="C119" s="40"/>
      <c r="D119" s="217" t="s">
        <v>149</v>
      </c>
      <c r="E119" s="40"/>
      <c r="F119" s="218" t="s">
        <v>733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149</v>
      </c>
      <c r="AU119" s="17" t="s">
        <v>82</v>
      </c>
    </row>
    <row r="120" s="2" customFormat="1" ht="16.5" customHeight="1">
      <c r="A120" s="38"/>
      <c r="B120" s="39"/>
      <c r="C120" s="204" t="s">
        <v>224</v>
      </c>
      <c r="D120" s="204" t="s">
        <v>143</v>
      </c>
      <c r="E120" s="205" t="s">
        <v>734</v>
      </c>
      <c r="F120" s="206" t="s">
        <v>735</v>
      </c>
      <c r="G120" s="207" t="s">
        <v>153</v>
      </c>
      <c r="H120" s="208">
        <v>2</v>
      </c>
      <c r="I120" s="209"/>
      <c r="J120" s="210">
        <f>ROUND(I120*H120,2)</f>
        <v>0</v>
      </c>
      <c r="K120" s="206" t="s">
        <v>19</v>
      </c>
      <c r="L120" s="44"/>
      <c r="M120" s="211" t="s">
        <v>19</v>
      </c>
      <c r="N120" s="212" t="s">
        <v>43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147</v>
      </c>
      <c r="AT120" s="215" t="s">
        <v>143</v>
      </c>
      <c r="AU120" s="215" t="s">
        <v>82</v>
      </c>
      <c r="AY120" s="17" t="s">
        <v>140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80</v>
      </c>
      <c r="BK120" s="216">
        <f>ROUND(I120*H120,2)</f>
        <v>0</v>
      </c>
      <c r="BL120" s="17" t="s">
        <v>147</v>
      </c>
      <c r="BM120" s="215" t="s">
        <v>736</v>
      </c>
    </row>
    <row r="121" s="2" customFormat="1">
      <c r="A121" s="38"/>
      <c r="B121" s="39"/>
      <c r="C121" s="40"/>
      <c r="D121" s="217" t="s">
        <v>149</v>
      </c>
      <c r="E121" s="40"/>
      <c r="F121" s="218" t="s">
        <v>733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149</v>
      </c>
      <c r="AU121" s="17" t="s">
        <v>82</v>
      </c>
    </row>
    <row r="122" s="2" customFormat="1" ht="16.5" customHeight="1">
      <c r="A122" s="38"/>
      <c r="B122" s="39"/>
      <c r="C122" s="204" t="s">
        <v>230</v>
      </c>
      <c r="D122" s="204" t="s">
        <v>143</v>
      </c>
      <c r="E122" s="205" t="s">
        <v>708</v>
      </c>
      <c r="F122" s="206" t="s">
        <v>709</v>
      </c>
      <c r="G122" s="207" t="s">
        <v>153</v>
      </c>
      <c r="H122" s="208">
        <v>1</v>
      </c>
      <c r="I122" s="209"/>
      <c r="J122" s="210">
        <f>ROUND(I122*H122,2)</f>
        <v>0</v>
      </c>
      <c r="K122" s="206" t="s">
        <v>19</v>
      </c>
      <c r="L122" s="44"/>
      <c r="M122" s="211" t="s">
        <v>19</v>
      </c>
      <c r="N122" s="212" t="s">
        <v>43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147</v>
      </c>
      <c r="AT122" s="215" t="s">
        <v>143</v>
      </c>
      <c r="AU122" s="215" t="s">
        <v>82</v>
      </c>
      <c r="AY122" s="17" t="s">
        <v>140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80</v>
      </c>
      <c r="BK122" s="216">
        <f>ROUND(I122*H122,2)</f>
        <v>0</v>
      </c>
      <c r="BL122" s="17" t="s">
        <v>147</v>
      </c>
      <c r="BM122" s="215" t="s">
        <v>737</v>
      </c>
    </row>
    <row r="123" s="2" customFormat="1">
      <c r="A123" s="38"/>
      <c r="B123" s="39"/>
      <c r="C123" s="40"/>
      <c r="D123" s="217" t="s">
        <v>149</v>
      </c>
      <c r="E123" s="40"/>
      <c r="F123" s="218" t="s">
        <v>733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149</v>
      </c>
      <c r="AU123" s="17" t="s">
        <v>82</v>
      </c>
    </row>
    <row r="124" s="2" customFormat="1" ht="16.5" customHeight="1">
      <c r="A124" s="38"/>
      <c r="B124" s="39"/>
      <c r="C124" s="204" t="s">
        <v>232</v>
      </c>
      <c r="D124" s="204" t="s">
        <v>143</v>
      </c>
      <c r="E124" s="205" t="s">
        <v>525</v>
      </c>
      <c r="F124" s="206" t="s">
        <v>526</v>
      </c>
      <c r="G124" s="207" t="s">
        <v>153</v>
      </c>
      <c r="H124" s="208">
        <v>1</v>
      </c>
      <c r="I124" s="209"/>
      <c r="J124" s="210">
        <f>ROUND(I124*H124,2)</f>
        <v>0</v>
      </c>
      <c r="K124" s="206" t="s">
        <v>19</v>
      </c>
      <c r="L124" s="44"/>
      <c r="M124" s="211" t="s">
        <v>19</v>
      </c>
      <c r="N124" s="212" t="s">
        <v>43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147</v>
      </c>
      <c r="AT124" s="215" t="s">
        <v>143</v>
      </c>
      <c r="AU124" s="215" t="s">
        <v>82</v>
      </c>
      <c r="AY124" s="17" t="s">
        <v>140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80</v>
      </c>
      <c r="BK124" s="216">
        <f>ROUND(I124*H124,2)</f>
        <v>0</v>
      </c>
      <c r="BL124" s="17" t="s">
        <v>147</v>
      </c>
      <c r="BM124" s="215" t="s">
        <v>738</v>
      </c>
    </row>
    <row r="125" s="2" customFormat="1">
      <c r="A125" s="38"/>
      <c r="B125" s="39"/>
      <c r="C125" s="40"/>
      <c r="D125" s="217" t="s">
        <v>149</v>
      </c>
      <c r="E125" s="40"/>
      <c r="F125" s="218" t="s">
        <v>739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149</v>
      </c>
      <c r="AU125" s="17" t="s">
        <v>82</v>
      </c>
    </row>
    <row r="126" s="2" customFormat="1" ht="16.5" customHeight="1">
      <c r="A126" s="38"/>
      <c r="B126" s="39"/>
      <c r="C126" s="204" t="s">
        <v>234</v>
      </c>
      <c r="D126" s="204" t="s">
        <v>143</v>
      </c>
      <c r="E126" s="205" t="s">
        <v>713</v>
      </c>
      <c r="F126" s="206" t="s">
        <v>714</v>
      </c>
      <c r="G126" s="207" t="s">
        <v>153</v>
      </c>
      <c r="H126" s="208">
        <v>1</v>
      </c>
      <c r="I126" s="209"/>
      <c r="J126" s="210">
        <f>ROUND(I126*H126,2)</f>
        <v>0</v>
      </c>
      <c r="K126" s="206" t="s">
        <v>19</v>
      </c>
      <c r="L126" s="44"/>
      <c r="M126" s="211" t="s">
        <v>19</v>
      </c>
      <c r="N126" s="212" t="s">
        <v>43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147</v>
      </c>
      <c r="AT126" s="215" t="s">
        <v>143</v>
      </c>
      <c r="AU126" s="215" t="s">
        <v>82</v>
      </c>
      <c r="AY126" s="17" t="s">
        <v>140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80</v>
      </c>
      <c r="BK126" s="216">
        <f>ROUND(I126*H126,2)</f>
        <v>0</v>
      </c>
      <c r="BL126" s="17" t="s">
        <v>147</v>
      </c>
      <c r="BM126" s="215" t="s">
        <v>740</v>
      </c>
    </row>
    <row r="127" s="2" customFormat="1">
      <c r="A127" s="38"/>
      <c r="B127" s="39"/>
      <c r="C127" s="40"/>
      <c r="D127" s="217" t="s">
        <v>149</v>
      </c>
      <c r="E127" s="40"/>
      <c r="F127" s="218" t="s">
        <v>739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149</v>
      </c>
      <c r="AU127" s="17" t="s">
        <v>82</v>
      </c>
    </row>
    <row r="128" s="12" customFormat="1" ht="22.8" customHeight="1">
      <c r="A128" s="12"/>
      <c r="B128" s="188"/>
      <c r="C128" s="189"/>
      <c r="D128" s="190" t="s">
        <v>71</v>
      </c>
      <c r="E128" s="202" t="s">
        <v>741</v>
      </c>
      <c r="F128" s="202" t="s">
        <v>742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SUM(P129:P150)</f>
        <v>0</v>
      </c>
      <c r="Q128" s="196"/>
      <c r="R128" s="197">
        <f>SUM(R129:R150)</f>
        <v>0</v>
      </c>
      <c r="S128" s="196"/>
      <c r="T128" s="198">
        <f>SUM(T129:T150)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139</v>
      </c>
      <c r="AT128" s="200" t="s">
        <v>71</v>
      </c>
      <c r="AU128" s="200" t="s">
        <v>80</v>
      </c>
      <c r="AY128" s="199" t="s">
        <v>140</v>
      </c>
      <c r="BK128" s="201">
        <f>SUM(BK129:BK150)</f>
        <v>0</v>
      </c>
    </row>
    <row r="129" s="2" customFormat="1" ht="16.5" customHeight="1">
      <c r="A129" s="38"/>
      <c r="B129" s="39"/>
      <c r="C129" s="204" t="s">
        <v>236</v>
      </c>
      <c r="D129" s="204" t="s">
        <v>143</v>
      </c>
      <c r="E129" s="205" t="s">
        <v>743</v>
      </c>
      <c r="F129" s="206" t="s">
        <v>744</v>
      </c>
      <c r="G129" s="207" t="s">
        <v>146</v>
      </c>
      <c r="H129" s="208">
        <v>1</v>
      </c>
      <c r="I129" s="209"/>
      <c r="J129" s="210">
        <f>ROUND(I129*H129,2)</f>
        <v>0</v>
      </c>
      <c r="K129" s="206" t="s">
        <v>19</v>
      </c>
      <c r="L129" s="44"/>
      <c r="M129" s="211" t="s">
        <v>19</v>
      </c>
      <c r="N129" s="212" t="s">
        <v>43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147</v>
      </c>
      <c r="AT129" s="215" t="s">
        <v>143</v>
      </c>
      <c r="AU129" s="215" t="s">
        <v>82</v>
      </c>
      <c r="AY129" s="17" t="s">
        <v>140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80</v>
      </c>
      <c r="BK129" s="216">
        <f>ROUND(I129*H129,2)</f>
        <v>0</v>
      </c>
      <c r="BL129" s="17" t="s">
        <v>147</v>
      </c>
      <c r="BM129" s="215" t="s">
        <v>745</v>
      </c>
    </row>
    <row r="130" s="2" customFormat="1">
      <c r="A130" s="38"/>
      <c r="B130" s="39"/>
      <c r="C130" s="40"/>
      <c r="D130" s="217" t="s">
        <v>149</v>
      </c>
      <c r="E130" s="40"/>
      <c r="F130" s="218" t="s">
        <v>746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149</v>
      </c>
      <c r="AU130" s="17" t="s">
        <v>82</v>
      </c>
    </row>
    <row r="131" s="2" customFormat="1" ht="16.5" customHeight="1">
      <c r="A131" s="38"/>
      <c r="B131" s="39"/>
      <c r="C131" s="204" t="s">
        <v>7</v>
      </c>
      <c r="D131" s="204" t="s">
        <v>143</v>
      </c>
      <c r="E131" s="205" t="s">
        <v>747</v>
      </c>
      <c r="F131" s="206" t="s">
        <v>301</v>
      </c>
      <c r="G131" s="207" t="s">
        <v>146</v>
      </c>
      <c r="H131" s="208">
        <v>1</v>
      </c>
      <c r="I131" s="209"/>
      <c r="J131" s="210">
        <f>ROUND(I131*H131,2)</f>
        <v>0</v>
      </c>
      <c r="K131" s="206" t="s">
        <v>19</v>
      </c>
      <c r="L131" s="44"/>
      <c r="M131" s="211" t="s">
        <v>19</v>
      </c>
      <c r="N131" s="212" t="s">
        <v>43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147</v>
      </c>
      <c r="AT131" s="215" t="s">
        <v>143</v>
      </c>
      <c r="AU131" s="215" t="s">
        <v>82</v>
      </c>
      <c r="AY131" s="17" t="s">
        <v>140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80</v>
      </c>
      <c r="BK131" s="216">
        <f>ROUND(I131*H131,2)</f>
        <v>0</v>
      </c>
      <c r="BL131" s="17" t="s">
        <v>147</v>
      </c>
      <c r="BM131" s="215" t="s">
        <v>748</v>
      </c>
    </row>
    <row r="132" s="2" customFormat="1">
      <c r="A132" s="38"/>
      <c r="B132" s="39"/>
      <c r="C132" s="40"/>
      <c r="D132" s="217" t="s">
        <v>149</v>
      </c>
      <c r="E132" s="40"/>
      <c r="F132" s="218" t="s">
        <v>746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149</v>
      </c>
      <c r="AU132" s="17" t="s">
        <v>82</v>
      </c>
    </row>
    <row r="133" s="2" customFormat="1" ht="16.5" customHeight="1">
      <c r="A133" s="38"/>
      <c r="B133" s="39"/>
      <c r="C133" s="204" t="s">
        <v>239</v>
      </c>
      <c r="D133" s="204" t="s">
        <v>143</v>
      </c>
      <c r="E133" s="205" t="s">
        <v>749</v>
      </c>
      <c r="F133" s="206" t="s">
        <v>750</v>
      </c>
      <c r="G133" s="207" t="s">
        <v>146</v>
      </c>
      <c r="H133" s="208">
        <v>1</v>
      </c>
      <c r="I133" s="209"/>
      <c r="J133" s="210">
        <f>ROUND(I133*H133,2)</f>
        <v>0</v>
      </c>
      <c r="K133" s="206" t="s">
        <v>19</v>
      </c>
      <c r="L133" s="44"/>
      <c r="M133" s="211" t="s">
        <v>19</v>
      </c>
      <c r="N133" s="212" t="s">
        <v>43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147</v>
      </c>
      <c r="AT133" s="215" t="s">
        <v>143</v>
      </c>
      <c r="AU133" s="215" t="s">
        <v>82</v>
      </c>
      <c r="AY133" s="17" t="s">
        <v>140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80</v>
      </c>
      <c r="BK133" s="216">
        <f>ROUND(I133*H133,2)</f>
        <v>0</v>
      </c>
      <c r="BL133" s="17" t="s">
        <v>147</v>
      </c>
      <c r="BM133" s="215" t="s">
        <v>751</v>
      </c>
    </row>
    <row r="134" s="2" customFormat="1">
      <c r="A134" s="38"/>
      <c r="B134" s="39"/>
      <c r="C134" s="40"/>
      <c r="D134" s="217" t="s">
        <v>149</v>
      </c>
      <c r="E134" s="40"/>
      <c r="F134" s="218" t="s">
        <v>752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149</v>
      </c>
      <c r="AU134" s="17" t="s">
        <v>82</v>
      </c>
    </row>
    <row r="135" s="2" customFormat="1" ht="16.5" customHeight="1">
      <c r="A135" s="38"/>
      <c r="B135" s="39"/>
      <c r="C135" s="204" t="s">
        <v>241</v>
      </c>
      <c r="D135" s="204" t="s">
        <v>143</v>
      </c>
      <c r="E135" s="205" t="s">
        <v>753</v>
      </c>
      <c r="F135" s="206" t="s">
        <v>754</v>
      </c>
      <c r="G135" s="207" t="s">
        <v>153</v>
      </c>
      <c r="H135" s="208">
        <v>16</v>
      </c>
      <c r="I135" s="209"/>
      <c r="J135" s="210">
        <f>ROUND(I135*H135,2)</f>
        <v>0</v>
      </c>
      <c r="K135" s="206" t="s">
        <v>19</v>
      </c>
      <c r="L135" s="44"/>
      <c r="M135" s="211" t="s">
        <v>19</v>
      </c>
      <c r="N135" s="212" t="s">
        <v>43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147</v>
      </c>
      <c r="AT135" s="215" t="s">
        <v>143</v>
      </c>
      <c r="AU135" s="215" t="s">
        <v>82</v>
      </c>
      <c r="AY135" s="17" t="s">
        <v>140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80</v>
      </c>
      <c r="BK135" s="216">
        <f>ROUND(I135*H135,2)</f>
        <v>0</v>
      </c>
      <c r="BL135" s="17" t="s">
        <v>147</v>
      </c>
      <c r="BM135" s="215" t="s">
        <v>755</v>
      </c>
    </row>
    <row r="136" s="2" customFormat="1">
      <c r="A136" s="38"/>
      <c r="B136" s="39"/>
      <c r="C136" s="40"/>
      <c r="D136" s="217" t="s">
        <v>149</v>
      </c>
      <c r="E136" s="40"/>
      <c r="F136" s="218" t="s">
        <v>752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149</v>
      </c>
      <c r="AU136" s="17" t="s">
        <v>82</v>
      </c>
    </row>
    <row r="137" s="2" customFormat="1" ht="16.5" customHeight="1">
      <c r="A137" s="38"/>
      <c r="B137" s="39"/>
      <c r="C137" s="204" t="s">
        <v>247</v>
      </c>
      <c r="D137" s="204" t="s">
        <v>143</v>
      </c>
      <c r="E137" s="205" t="s">
        <v>525</v>
      </c>
      <c r="F137" s="206" t="s">
        <v>526</v>
      </c>
      <c r="G137" s="207" t="s">
        <v>153</v>
      </c>
      <c r="H137" s="208">
        <v>16</v>
      </c>
      <c r="I137" s="209"/>
      <c r="J137" s="210">
        <f>ROUND(I137*H137,2)</f>
        <v>0</v>
      </c>
      <c r="K137" s="206" t="s">
        <v>19</v>
      </c>
      <c r="L137" s="44"/>
      <c r="M137" s="211" t="s">
        <v>19</v>
      </c>
      <c r="N137" s="212" t="s">
        <v>43</v>
      </c>
      <c r="O137" s="84"/>
      <c r="P137" s="213">
        <f>O137*H137</f>
        <v>0</v>
      </c>
      <c r="Q137" s="213">
        <v>0</v>
      </c>
      <c r="R137" s="213">
        <f>Q137*H137</f>
        <v>0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147</v>
      </c>
      <c r="AT137" s="215" t="s">
        <v>143</v>
      </c>
      <c r="AU137" s="215" t="s">
        <v>82</v>
      </c>
      <c r="AY137" s="17" t="s">
        <v>140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80</v>
      </c>
      <c r="BK137" s="216">
        <f>ROUND(I137*H137,2)</f>
        <v>0</v>
      </c>
      <c r="BL137" s="17" t="s">
        <v>147</v>
      </c>
      <c r="BM137" s="215" t="s">
        <v>756</v>
      </c>
    </row>
    <row r="138" s="2" customFormat="1">
      <c r="A138" s="38"/>
      <c r="B138" s="39"/>
      <c r="C138" s="40"/>
      <c r="D138" s="217" t="s">
        <v>149</v>
      </c>
      <c r="E138" s="40"/>
      <c r="F138" s="218" t="s">
        <v>757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149</v>
      </c>
      <c r="AU138" s="17" t="s">
        <v>82</v>
      </c>
    </row>
    <row r="139" s="2" customFormat="1" ht="16.5" customHeight="1">
      <c r="A139" s="38"/>
      <c r="B139" s="39"/>
      <c r="C139" s="204" t="s">
        <v>249</v>
      </c>
      <c r="D139" s="204" t="s">
        <v>143</v>
      </c>
      <c r="E139" s="205" t="s">
        <v>758</v>
      </c>
      <c r="F139" s="206" t="s">
        <v>759</v>
      </c>
      <c r="G139" s="207" t="s">
        <v>146</v>
      </c>
      <c r="H139" s="208">
        <v>1</v>
      </c>
      <c r="I139" s="209"/>
      <c r="J139" s="210">
        <f>ROUND(I139*H139,2)</f>
        <v>0</v>
      </c>
      <c r="K139" s="206" t="s">
        <v>19</v>
      </c>
      <c r="L139" s="44"/>
      <c r="M139" s="211" t="s">
        <v>19</v>
      </c>
      <c r="N139" s="212" t="s">
        <v>43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147</v>
      </c>
      <c r="AT139" s="215" t="s">
        <v>143</v>
      </c>
      <c r="AU139" s="215" t="s">
        <v>82</v>
      </c>
      <c r="AY139" s="17" t="s">
        <v>140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80</v>
      </c>
      <c r="BK139" s="216">
        <f>ROUND(I139*H139,2)</f>
        <v>0</v>
      </c>
      <c r="BL139" s="17" t="s">
        <v>147</v>
      </c>
      <c r="BM139" s="215" t="s">
        <v>760</v>
      </c>
    </row>
    <row r="140" s="2" customFormat="1">
      <c r="A140" s="38"/>
      <c r="B140" s="39"/>
      <c r="C140" s="40"/>
      <c r="D140" s="217" t="s">
        <v>149</v>
      </c>
      <c r="E140" s="40"/>
      <c r="F140" s="218" t="s">
        <v>761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149</v>
      </c>
      <c r="AU140" s="17" t="s">
        <v>82</v>
      </c>
    </row>
    <row r="141" s="2" customFormat="1" ht="16.5" customHeight="1">
      <c r="A141" s="38"/>
      <c r="B141" s="39"/>
      <c r="C141" s="204" t="s">
        <v>251</v>
      </c>
      <c r="D141" s="204" t="s">
        <v>143</v>
      </c>
      <c r="E141" s="205" t="s">
        <v>762</v>
      </c>
      <c r="F141" s="206" t="s">
        <v>763</v>
      </c>
      <c r="G141" s="207" t="s">
        <v>146</v>
      </c>
      <c r="H141" s="208">
        <v>1</v>
      </c>
      <c r="I141" s="209"/>
      <c r="J141" s="210">
        <f>ROUND(I141*H141,2)</f>
        <v>0</v>
      </c>
      <c r="K141" s="206" t="s">
        <v>19</v>
      </c>
      <c r="L141" s="44"/>
      <c r="M141" s="211" t="s">
        <v>19</v>
      </c>
      <c r="N141" s="212" t="s">
        <v>43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147</v>
      </c>
      <c r="AT141" s="215" t="s">
        <v>143</v>
      </c>
      <c r="AU141" s="215" t="s">
        <v>82</v>
      </c>
      <c r="AY141" s="17" t="s">
        <v>140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80</v>
      </c>
      <c r="BK141" s="216">
        <f>ROUND(I141*H141,2)</f>
        <v>0</v>
      </c>
      <c r="BL141" s="17" t="s">
        <v>147</v>
      </c>
      <c r="BM141" s="215" t="s">
        <v>764</v>
      </c>
    </row>
    <row r="142" s="2" customFormat="1">
      <c r="A142" s="38"/>
      <c r="B142" s="39"/>
      <c r="C142" s="40"/>
      <c r="D142" s="217" t="s">
        <v>149</v>
      </c>
      <c r="E142" s="40"/>
      <c r="F142" s="218" t="s">
        <v>765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149</v>
      </c>
      <c r="AU142" s="17" t="s">
        <v>82</v>
      </c>
    </row>
    <row r="143" s="2" customFormat="1" ht="16.5" customHeight="1">
      <c r="A143" s="38"/>
      <c r="B143" s="39"/>
      <c r="C143" s="204" t="s">
        <v>253</v>
      </c>
      <c r="D143" s="204" t="s">
        <v>143</v>
      </c>
      <c r="E143" s="205" t="s">
        <v>766</v>
      </c>
      <c r="F143" s="206" t="s">
        <v>767</v>
      </c>
      <c r="G143" s="207" t="s">
        <v>146</v>
      </c>
      <c r="H143" s="208">
        <v>1</v>
      </c>
      <c r="I143" s="209"/>
      <c r="J143" s="210">
        <f>ROUND(I143*H143,2)</f>
        <v>0</v>
      </c>
      <c r="K143" s="206" t="s">
        <v>19</v>
      </c>
      <c r="L143" s="44"/>
      <c r="M143" s="211" t="s">
        <v>19</v>
      </c>
      <c r="N143" s="212" t="s">
        <v>43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147</v>
      </c>
      <c r="AT143" s="215" t="s">
        <v>143</v>
      </c>
      <c r="AU143" s="215" t="s">
        <v>82</v>
      </c>
      <c r="AY143" s="17" t="s">
        <v>140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80</v>
      </c>
      <c r="BK143" s="216">
        <f>ROUND(I143*H143,2)</f>
        <v>0</v>
      </c>
      <c r="BL143" s="17" t="s">
        <v>147</v>
      </c>
      <c r="BM143" s="215" t="s">
        <v>768</v>
      </c>
    </row>
    <row r="144" s="2" customFormat="1">
      <c r="A144" s="38"/>
      <c r="B144" s="39"/>
      <c r="C144" s="40"/>
      <c r="D144" s="217" t="s">
        <v>149</v>
      </c>
      <c r="E144" s="40"/>
      <c r="F144" s="218" t="s">
        <v>769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149</v>
      </c>
      <c r="AU144" s="17" t="s">
        <v>82</v>
      </c>
    </row>
    <row r="145" s="2" customFormat="1" ht="16.5" customHeight="1">
      <c r="A145" s="38"/>
      <c r="B145" s="39"/>
      <c r="C145" s="204" t="s">
        <v>255</v>
      </c>
      <c r="D145" s="204" t="s">
        <v>143</v>
      </c>
      <c r="E145" s="205" t="s">
        <v>770</v>
      </c>
      <c r="F145" s="206" t="s">
        <v>771</v>
      </c>
      <c r="G145" s="207" t="s">
        <v>146</v>
      </c>
      <c r="H145" s="208">
        <v>1</v>
      </c>
      <c r="I145" s="209"/>
      <c r="J145" s="210">
        <f>ROUND(I145*H145,2)</f>
        <v>0</v>
      </c>
      <c r="K145" s="206" t="s">
        <v>19</v>
      </c>
      <c r="L145" s="44"/>
      <c r="M145" s="211" t="s">
        <v>19</v>
      </c>
      <c r="N145" s="212" t="s">
        <v>43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147</v>
      </c>
      <c r="AT145" s="215" t="s">
        <v>143</v>
      </c>
      <c r="AU145" s="215" t="s">
        <v>82</v>
      </c>
      <c r="AY145" s="17" t="s">
        <v>140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80</v>
      </c>
      <c r="BK145" s="216">
        <f>ROUND(I145*H145,2)</f>
        <v>0</v>
      </c>
      <c r="BL145" s="17" t="s">
        <v>147</v>
      </c>
      <c r="BM145" s="215" t="s">
        <v>772</v>
      </c>
    </row>
    <row r="146" s="2" customFormat="1">
      <c r="A146" s="38"/>
      <c r="B146" s="39"/>
      <c r="C146" s="40"/>
      <c r="D146" s="217" t="s">
        <v>149</v>
      </c>
      <c r="E146" s="40"/>
      <c r="F146" s="218" t="s">
        <v>773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149</v>
      </c>
      <c r="AU146" s="17" t="s">
        <v>82</v>
      </c>
    </row>
    <row r="147" s="2" customFormat="1" ht="16.5" customHeight="1">
      <c r="A147" s="38"/>
      <c r="B147" s="39"/>
      <c r="C147" s="204" t="s">
        <v>257</v>
      </c>
      <c r="D147" s="204" t="s">
        <v>143</v>
      </c>
      <c r="E147" s="205" t="s">
        <v>698</v>
      </c>
      <c r="F147" s="206" t="s">
        <v>699</v>
      </c>
      <c r="G147" s="207" t="s">
        <v>153</v>
      </c>
      <c r="H147" s="208">
        <v>16</v>
      </c>
      <c r="I147" s="209"/>
      <c r="J147" s="210">
        <f>ROUND(I147*H147,2)</f>
        <v>0</v>
      </c>
      <c r="K147" s="206" t="s">
        <v>19</v>
      </c>
      <c r="L147" s="44"/>
      <c r="M147" s="211" t="s">
        <v>19</v>
      </c>
      <c r="N147" s="212" t="s">
        <v>43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147</v>
      </c>
      <c r="AT147" s="215" t="s">
        <v>143</v>
      </c>
      <c r="AU147" s="215" t="s">
        <v>82</v>
      </c>
      <c r="AY147" s="17" t="s">
        <v>140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80</v>
      </c>
      <c r="BK147" s="216">
        <f>ROUND(I147*H147,2)</f>
        <v>0</v>
      </c>
      <c r="BL147" s="17" t="s">
        <v>147</v>
      </c>
      <c r="BM147" s="215" t="s">
        <v>774</v>
      </c>
    </row>
    <row r="148" s="2" customFormat="1">
      <c r="A148" s="38"/>
      <c r="B148" s="39"/>
      <c r="C148" s="40"/>
      <c r="D148" s="217" t="s">
        <v>149</v>
      </c>
      <c r="E148" s="40"/>
      <c r="F148" s="218" t="s">
        <v>775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149</v>
      </c>
      <c r="AU148" s="17" t="s">
        <v>82</v>
      </c>
    </row>
    <row r="149" s="2" customFormat="1" ht="16.5" customHeight="1">
      <c r="A149" s="38"/>
      <c r="B149" s="39"/>
      <c r="C149" s="204" t="s">
        <v>259</v>
      </c>
      <c r="D149" s="204" t="s">
        <v>143</v>
      </c>
      <c r="E149" s="205" t="s">
        <v>776</v>
      </c>
      <c r="F149" s="206" t="s">
        <v>777</v>
      </c>
      <c r="G149" s="207" t="s">
        <v>153</v>
      </c>
      <c r="H149" s="208">
        <v>12</v>
      </c>
      <c r="I149" s="209"/>
      <c r="J149" s="210">
        <f>ROUND(I149*H149,2)</f>
        <v>0</v>
      </c>
      <c r="K149" s="206" t="s">
        <v>19</v>
      </c>
      <c r="L149" s="44"/>
      <c r="M149" s="211" t="s">
        <v>19</v>
      </c>
      <c r="N149" s="212" t="s">
        <v>43</v>
      </c>
      <c r="O149" s="84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147</v>
      </c>
      <c r="AT149" s="215" t="s">
        <v>143</v>
      </c>
      <c r="AU149" s="215" t="s">
        <v>82</v>
      </c>
      <c r="AY149" s="17" t="s">
        <v>140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80</v>
      </c>
      <c r="BK149" s="216">
        <f>ROUND(I149*H149,2)</f>
        <v>0</v>
      </c>
      <c r="BL149" s="17" t="s">
        <v>147</v>
      </c>
      <c r="BM149" s="215" t="s">
        <v>778</v>
      </c>
    </row>
    <row r="150" s="2" customFormat="1">
      <c r="A150" s="38"/>
      <c r="B150" s="39"/>
      <c r="C150" s="40"/>
      <c r="D150" s="217" t="s">
        <v>149</v>
      </c>
      <c r="E150" s="40"/>
      <c r="F150" s="218" t="s">
        <v>775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149</v>
      </c>
      <c r="AU150" s="17" t="s">
        <v>82</v>
      </c>
    </row>
    <row r="151" s="12" customFormat="1" ht="22.8" customHeight="1">
      <c r="A151" s="12"/>
      <c r="B151" s="188"/>
      <c r="C151" s="189"/>
      <c r="D151" s="190" t="s">
        <v>71</v>
      </c>
      <c r="E151" s="202" t="s">
        <v>779</v>
      </c>
      <c r="F151" s="202" t="s">
        <v>780</v>
      </c>
      <c r="G151" s="189"/>
      <c r="H151" s="189"/>
      <c r="I151" s="192"/>
      <c r="J151" s="203">
        <f>BK151</f>
        <v>0</v>
      </c>
      <c r="K151" s="189"/>
      <c r="L151" s="194"/>
      <c r="M151" s="195"/>
      <c r="N151" s="196"/>
      <c r="O151" s="196"/>
      <c r="P151" s="197">
        <f>SUM(P152:P165)</f>
        <v>0</v>
      </c>
      <c r="Q151" s="196"/>
      <c r="R151" s="197">
        <f>SUM(R152:R165)</f>
        <v>0</v>
      </c>
      <c r="S151" s="196"/>
      <c r="T151" s="198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9" t="s">
        <v>139</v>
      </c>
      <c r="AT151" s="200" t="s">
        <v>71</v>
      </c>
      <c r="AU151" s="200" t="s">
        <v>80</v>
      </c>
      <c r="AY151" s="199" t="s">
        <v>140</v>
      </c>
      <c r="BK151" s="201">
        <f>SUM(BK152:BK165)</f>
        <v>0</v>
      </c>
    </row>
    <row r="152" s="2" customFormat="1" ht="16.5" customHeight="1">
      <c r="A152" s="38"/>
      <c r="B152" s="39"/>
      <c r="C152" s="204" t="s">
        <v>263</v>
      </c>
      <c r="D152" s="204" t="s">
        <v>143</v>
      </c>
      <c r="E152" s="205" t="s">
        <v>781</v>
      </c>
      <c r="F152" s="206" t="s">
        <v>782</v>
      </c>
      <c r="G152" s="207" t="s">
        <v>146</v>
      </c>
      <c r="H152" s="208">
        <v>1</v>
      </c>
      <c r="I152" s="209"/>
      <c r="J152" s="210">
        <f>ROUND(I152*H152,2)</f>
        <v>0</v>
      </c>
      <c r="K152" s="206" t="s">
        <v>19</v>
      </c>
      <c r="L152" s="44"/>
      <c r="M152" s="211" t="s">
        <v>19</v>
      </c>
      <c r="N152" s="212" t="s">
        <v>43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147</v>
      </c>
      <c r="AT152" s="215" t="s">
        <v>143</v>
      </c>
      <c r="AU152" s="215" t="s">
        <v>82</v>
      </c>
      <c r="AY152" s="17" t="s">
        <v>140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80</v>
      </c>
      <c r="BK152" s="216">
        <f>ROUND(I152*H152,2)</f>
        <v>0</v>
      </c>
      <c r="BL152" s="17" t="s">
        <v>147</v>
      </c>
      <c r="BM152" s="215" t="s">
        <v>783</v>
      </c>
    </row>
    <row r="153" s="2" customFormat="1">
      <c r="A153" s="38"/>
      <c r="B153" s="39"/>
      <c r="C153" s="40"/>
      <c r="D153" s="217" t="s">
        <v>149</v>
      </c>
      <c r="E153" s="40"/>
      <c r="F153" s="218" t="s">
        <v>784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149</v>
      </c>
      <c r="AU153" s="17" t="s">
        <v>82</v>
      </c>
    </row>
    <row r="154" s="2" customFormat="1" ht="16.5" customHeight="1">
      <c r="A154" s="38"/>
      <c r="B154" s="39"/>
      <c r="C154" s="204" t="s">
        <v>268</v>
      </c>
      <c r="D154" s="204" t="s">
        <v>143</v>
      </c>
      <c r="E154" s="205" t="s">
        <v>785</v>
      </c>
      <c r="F154" s="206" t="s">
        <v>786</v>
      </c>
      <c r="G154" s="207" t="s">
        <v>153</v>
      </c>
      <c r="H154" s="208">
        <v>2</v>
      </c>
      <c r="I154" s="209"/>
      <c r="J154" s="210">
        <f>ROUND(I154*H154,2)</f>
        <v>0</v>
      </c>
      <c r="K154" s="206" t="s">
        <v>19</v>
      </c>
      <c r="L154" s="44"/>
      <c r="M154" s="211" t="s">
        <v>19</v>
      </c>
      <c r="N154" s="212" t="s">
        <v>43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147</v>
      </c>
      <c r="AT154" s="215" t="s">
        <v>143</v>
      </c>
      <c r="AU154" s="215" t="s">
        <v>82</v>
      </c>
      <c r="AY154" s="17" t="s">
        <v>140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80</v>
      </c>
      <c r="BK154" s="216">
        <f>ROUND(I154*H154,2)</f>
        <v>0</v>
      </c>
      <c r="BL154" s="17" t="s">
        <v>147</v>
      </c>
      <c r="BM154" s="215" t="s">
        <v>787</v>
      </c>
    </row>
    <row r="155" s="2" customFormat="1">
      <c r="A155" s="38"/>
      <c r="B155" s="39"/>
      <c r="C155" s="40"/>
      <c r="D155" s="217" t="s">
        <v>149</v>
      </c>
      <c r="E155" s="40"/>
      <c r="F155" s="218" t="s">
        <v>788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149</v>
      </c>
      <c r="AU155" s="17" t="s">
        <v>82</v>
      </c>
    </row>
    <row r="156" s="2" customFormat="1" ht="16.5" customHeight="1">
      <c r="A156" s="38"/>
      <c r="B156" s="39"/>
      <c r="C156" s="204" t="s">
        <v>273</v>
      </c>
      <c r="D156" s="204" t="s">
        <v>143</v>
      </c>
      <c r="E156" s="205" t="s">
        <v>789</v>
      </c>
      <c r="F156" s="206" t="s">
        <v>790</v>
      </c>
      <c r="G156" s="207" t="s">
        <v>153</v>
      </c>
      <c r="H156" s="208">
        <v>1</v>
      </c>
      <c r="I156" s="209"/>
      <c r="J156" s="210">
        <f>ROUND(I156*H156,2)</f>
        <v>0</v>
      </c>
      <c r="K156" s="206" t="s">
        <v>19</v>
      </c>
      <c r="L156" s="44"/>
      <c r="M156" s="211" t="s">
        <v>19</v>
      </c>
      <c r="N156" s="212" t="s">
        <v>43</v>
      </c>
      <c r="O156" s="84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147</v>
      </c>
      <c r="AT156" s="215" t="s">
        <v>143</v>
      </c>
      <c r="AU156" s="215" t="s">
        <v>82</v>
      </c>
      <c r="AY156" s="17" t="s">
        <v>140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80</v>
      </c>
      <c r="BK156" s="216">
        <f>ROUND(I156*H156,2)</f>
        <v>0</v>
      </c>
      <c r="BL156" s="17" t="s">
        <v>147</v>
      </c>
      <c r="BM156" s="215" t="s">
        <v>791</v>
      </c>
    </row>
    <row r="157" s="2" customFormat="1">
      <c r="A157" s="38"/>
      <c r="B157" s="39"/>
      <c r="C157" s="40"/>
      <c r="D157" s="217" t="s">
        <v>149</v>
      </c>
      <c r="E157" s="40"/>
      <c r="F157" s="218" t="s">
        <v>788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149</v>
      </c>
      <c r="AU157" s="17" t="s">
        <v>82</v>
      </c>
    </row>
    <row r="158" s="2" customFormat="1" ht="16.5" customHeight="1">
      <c r="A158" s="38"/>
      <c r="B158" s="39"/>
      <c r="C158" s="204" t="s">
        <v>280</v>
      </c>
      <c r="D158" s="204" t="s">
        <v>143</v>
      </c>
      <c r="E158" s="205" t="s">
        <v>698</v>
      </c>
      <c r="F158" s="206" t="s">
        <v>699</v>
      </c>
      <c r="G158" s="207" t="s">
        <v>153</v>
      </c>
      <c r="H158" s="208">
        <v>2</v>
      </c>
      <c r="I158" s="209"/>
      <c r="J158" s="210">
        <f>ROUND(I158*H158,2)</f>
        <v>0</v>
      </c>
      <c r="K158" s="206" t="s">
        <v>19</v>
      </c>
      <c r="L158" s="44"/>
      <c r="M158" s="211" t="s">
        <v>19</v>
      </c>
      <c r="N158" s="212" t="s">
        <v>43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147</v>
      </c>
      <c r="AT158" s="215" t="s">
        <v>143</v>
      </c>
      <c r="AU158" s="215" t="s">
        <v>82</v>
      </c>
      <c r="AY158" s="17" t="s">
        <v>140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80</v>
      </c>
      <c r="BK158" s="216">
        <f>ROUND(I158*H158,2)</f>
        <v>0</v>
      </c>
      <c r="BL158" s="17" t="s">
        <v>147</v>
      </c>
      <c r="BM158" s="215" t="s">
        <v>792</v>
      </c>
    </row>
    <row r="159" s="2" customFormat="1">
      <c r="A159" s="38"/>
      <c r="B159" s="39"/>
      <c r="C159" s="40"/>
      <c r="D159" s="217" t="s">
        <v>149</v>
      </c>
      <c r="E159" s="40"/>
      <c r="F159" s="218" t="s">
        <v>775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149</v>
      </c>
      <c r="AU159" s="17" t="s">
        <v>82</v>
      </c>
    </row>
    <row r="160" s="2" customFormat="1" ht="16.5" customHeight="1">
      <c r="A160" s="38"/>
      <c r="B160" s="39"/>
      <c r="C160" s="204" t="s">
        <v>283</v>
      </c>
      <c r="D160" s="204" t="s">
        <v>143</v>
      </c>
      <c r="E160" s="205" t="s">
        <v>580</v>
      </c>
      <c r="F160" s="206" t="s">
        <v>581</v>
      </c>
      <c r="G160" s="207" t="s">
        <v>153</v>
      </c>
      <c r="H160" s="208">
        <v>1</v>
      </c>
      <c r="I160" s="209"/>
      <c r="J160" s="210">
        <f>ROUND(I160*H160,2)</f>
        <v>0</v>
      </c>
      <c r="K160" s="206" t="s">
        <v>19</v>
      </c>
      <c r="L160" s="44"/>
      <c r="M160" s="211" t="s">
        <v>19</v>
      </c>
      <c r="N160" s="212" t="s">
        <v>43</v>
      </c>
      <c r="O160" s="84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147</v>
      </c>
      <c r="AT160" s="215" t="s">
        <v>143</v>
      </c>
      <c r="AU160" s="215" t="s">
        <v>82</v>
      </c>
      <c r="AY160" s="17" t="s">
        <v>140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80</v>
      </c>
      <c r="BK160" s="216">
        <f>ROUND(I160*H160,2)</f>
        <v>0</v>
      </c>
      <c r="BL160" s="17" t="s">
        <v>147</v>
      </c>
      <c r="BM160" s="215" t="s">
        <v>793</v>
      </c>
    </row>
    <row r="161" s="2" customFormat="1">
      <c r="A161" s="38"/>
      <c r="B161" s="39"/>
      <c r="C161" s="40"/>
      <c r="D161" s="217" t="s">
        <v>149</v>
      </c>
      <c r="E161" s="40"/>
      <c r="F161" s="218" t="s">
        <v>794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149</v>
      </c>
      <c r="AU161" s="17" t="s">
        <v>82</v>
      </c>
    </row>
    <row r="162" s="2" customFormat="1" ht="16.5" customHeight="1">
      <c r="A162" s="38"/>
      <c r="B162" s="39"/>
      <c r="C162" s="204" t="s">
        <v>286</v>
      </c>
      <c r="D162" s="204" t="s">
        <v>143</v>
      </c>
      <c r="E162" s="205" t="s">
        <v>795</v>
      </c>
      <c r="F162" s="206" t="s">
        <v>796</v>
      </c>
      <c r="G162" s="207" t="s">
        <v>153</v>
      </c>
      <c r="H162" s="208">
        <v>1</v>
      </c>
      <c r="I162" s="209"/>
      <c r="J162" s="210">
        <f>ROUND(I162*H162,2)</f>
        <v>0</v>
      </c>
      <c r="K162" s="206" t="s">
        <v>19</v>
      </c>
      <c r="L162" s="44"/>
      <c r="M162" s="211" t="s">
        <v>19</v>
      </c>
      <c r="N162" s="212" t="s">
        <v>43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147</v>
      </c>
      <c r="AT162" s="215" t="s">
        <v>143</v>
      </c>
      <c r="AU162" s="215" t="s">
        <v>82</v>
      </c>
      <c r="AY162" s="17" t="s">
        <v>140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80</v>
      </c>
      <c r="BK162" s="216">
        <f>ROUND(I162*H162,2)</f>
        <v>0</v>
      </c>
      <c r="BL162" s="17" t="s">
        <v>147</v>
      </c>
      <c r="BM162" s="215" t="s">
        <v>797</v>
      </c>
    </row>
    <row r="163" s="2" customFormat="1">
      <c r="A163" s="38"/>
      <c r="B163" s="39"/>
      <c r="C163" s="40"/>
      <c r="D163" s="217" t="s">
        <v>149</v>
      </c>
      <c r="E163" s="40"/>
      <c r="F163" s="218" t="s">
        <v>794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149</v>
      </c>
      <c r="AU163" s="17" t="s">
        <v>82</v>
      </c>
    </row>
    <row r="164" s="2" customFormat="1" ht="16.5" customHeight="1">
      <c r="A164" s="38"/>
      <c r="B164" s="39"/>
      <c r="C164" s="204" t="s">
        <v>289</v>
      </c>
      <c r="D164" s="204" t="s">
        <v>143</v>
      </c>
      <c r="E164" s="205" t="s">
        <v>525</v>
      </c>
      <c r="F164" s="206" t="s">
        <v>526</v>
      </c>
      <c r="G164" s="207" t="s">
        <v>153</v>
      </c>
      <c r="H164" s="208">
        <v>1</v>
      </c>
      <c r="I164" s="209"/>
      <c r="J164" s="210">
        <f>ROUND(I164*H164,2)</f>
        <v>0</v>
      </c>
      <c r="K164" s="206" t="s">
        <v>19</v>
      </c>
      <c r="L164" s="44"/>
      <c r="M164" s="211" t="s">
        <v>19</v>
      </c>
      <c r="N164" s="212" t="s">
        <v>43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147</v>
      </c>
      <c r="AT164" s="215" t="s">
        <v>143</v>
      </c>
      <c r="AU164" s="215" t="s">
        <v>82</v>
      </c>
      <c r="AY164" s="17" t="s">
        <v>140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80</v>
      </c>
      <c r="BK164" s="216">
        <f>ROUND(I164*H164,2)</f>
        <v>0</v>
      </c>
      <c r="BL164" s="17" t="s">
        <v>147</v>
      </c>
      <c r="BM164" s="215" t="s">
        <v>798</v>
      </c>
    </row>
    <row r="165" s="2" customFormat="1">
      <c r="A165" s="38"/>
      <c r="B165" s="39"/>
      <c r="C165" s="40"/>
      <c r="D165" s="217" t="s">
        <v>149</v>
      </c>
      <c r="E165" s="40"/>
      <c r="F165" s="218" t="s">
        <v>757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149</v>
      </c>
      <c r="AU165" s="17" t="s">
        <v>82</v>
      </c>
    </row>
    <row r="166" s="12" customFormat="1" ht="22.8" customHeight="1">
      <c r="A166" s="12"/>
      <c r="B166" s="188"/>
      <c r="C166" s="189"/>
      <c r="D166" s="190" t="s">
        <v>71</v>
      </c>
      <c r="E166" s="202" t="s">
        <v>799</v>
      </c>
      <c r="F166" s="202" t="s">
        <v>800</v>
      </c>
      <c r="G166" s="189"/>
      <c r="H166" s="189"/>
      <c r="I166" s="192"/>
      <c r="J166" s="203">
        <f>BK166</f>
        <v>0</v>
      </c>
      <c r="K166" s="189"/>
      <c r="L166" s="194"/>
      <c r="M166" s="195"/>
      <c r="N166" s="196"/>
      <c r="O166" s="196"/>
      <c r="P166" s="197">
        <f>SUM(P167:P180)</f>
        <v>0</v>
      </c>
      <c r="Q166" s="196"/>
      <c r="R166" s="197">
        <f>SUM(R167:R180)</f>
        <v>0</v>
      </c>
      <c r="S166" s="196"/>
      <c r="T166" s="198">
        <f>SUM(T167:T180)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9" t="s">
        <v>139</v>
      </c>
      <c r="AT166" s="200" t="s">
        <v>71</v>
      </c>
      <c r="AU166" s="200" t="s">
        <v>80</v>
      </c>
      <c r="AY166" s="199" t="s">
        <v>140</v>
      </c>
      <c r="BK166" s="201">
        <f>SUM(BK167:BK180)</f>
        <v>0</v>
      </c>
    </row>
    <row r="167" s="2" customFormat="1" ht="16.5" customHeight="1">
      <c r="A167" s="38"/>
      <c r="B167" s="39"/>
      <c r="C167" s="204" t="s">
        <v>293</v>
      </c>
      <c r="D167" s="204" t="s">
        <v>143</v>
      </c>
      <c r="E167" s="205" t="s">
        <v>801</v>
      </c>
      <c r="F167" s="206" t="s">
        <v>802</v>
      </c>
      <c r="G167" s="207" t="s">
        <v>146</v>
      </c>
      <c r="H167" s="208">
        <v>1</v>
      </c>
      <c r="I167" s="209"/>
      <c r="J167" s="210">
        <f>ROUND(I167*H167,2)</f>
        <v>0</v>
      </c>
      <c r="K167" s="206" t="s">
        <v>19</v>
      </c>
      <c r="L167" s="44"/>
      <c r="M167" s="211" t="s">
        <v>19</v>
      </c>
      <c r="N167" s="212" t="s">
        <v>43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147</v>
      </c>
      <c r="AT167" s="215" t="s">
        <v>143</v>
      </c>
      <c r="AU167" s="215" t="s">
        <v>82</v>
      </c>
      <c r="AY167" s="17" t="s">
        <v>140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80</v>
      </c>
      <c r="BK167" s="216">
        <f>ROUND(I167*H167,2)</f>
        <v>0</v>
      </c>
      <c r="BL167" s="17" t="s">
        <v>147</v>
      </c>
      <c r="BM167" s="215" t="s">
        <v>803</v>
      </c>
    </row>
    <row r="168" s="2" customFormat="1">
      <c r="A168" s="38"/>
      <c r="B168" s="39"/>
      <c r="C168" s="40"/>
      <c r="D168" s="217" t="s">
        <v>149</v>
      </c>
      <c r="E168" s="40"/>
      <c r="F168" s="218" t="s">
        <v>804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149</v>
      </c>
      <c r="AU168" s="17" t="s">
        <v>82</v>
      </c>
    </row>
    <row r="169" s="2" customFormat="1" ht="16.5" customHeight="1">
      <c r="A169" s="38"/>
      <c r="B169" s="39"/>
      <c r="C169" s="204" t="s">
        <v>299</v>
      </c>
      <c r="D169" s="204" t="s">
        <v>143</v>
      </c>
      <c r="E169" s="205" t="s">
        <v>805</v>
      </c>
      <c r="F169" s="206" t="s">
        <v>806</v>
      </c>
      <c r="G169" s="207" t="s">
        <v>146</v>
      </c>
      <c r="H169" s="208">
        <v>1</v>
      </c>
      <c r="I169" s="209"/>
      <c r="J169" s="210">
        <f>ROUND(I169*H169,2)</f>
        <v>0</v>
      </c>
      <c r="K169" s="206" t="s">
        <v>19</v>
      </c>
      <c r="L169" s="44"/>
      <c r="M169" s="211" t="s">
        <v>19</v>
      </c>
      <c r="N169" s="212" t="s">
        <v>43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147</v>
      </c>
      <c r="AT169" s="215" t="s">
        <v>143</v>
      </c>
      <c r="AU169" s="215" t="s">
        <v>82</v>
      </c>
      <c r="AY169" s="17" t="s">
        <v>140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80</v>
      </c>
      <c r="BK169" s="216">
        <f>ROUND(I169*H169,2)</f>
        <v>0</v>
      </c>
      <c r="BL169" s="17" t="s">
        <v>147</v>
      </c>
      <c r="BM169" s="215" t="s">
        <v>807</v>
      </c>
    </row>
    <row r="170" s="2" customFormat="1">
      <c r="A170" s="38"/>
      <c r="B170" s="39"/>
      <c r="C170" s="40"/>
      <c r="D170" s="217" t="s">
        <v>149</v>
      </c>
      <c r="E170" s="40"/>
      <c r="F170" s="218" t="s">
        <v>808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149</v>
      </c>
      <c r="AU170" s="17" t="s">
        <v>82</v>
      </c>
    </row>
    <row r="171" s="2" customFormat="1" ht="16.5" customHeight="1">
      <c r="A171" s="38"/>
      <c r="B171" s="39"/>
      <c r="C171" s="204" t="s">
        <v>304</v>
      </c>
      <c r="D171" s="204" t="s">
        <v>143</v>
      </c>
      <c r="E171" s="205" t="s">
        <v>809</v>
      </c>
      <c r="F171" s="206" t="s">
        <v>810</v>
      </c>
      <c r="G171" s="207" t="s">
        <v>146</v>
      </c>
      <c r="H171" s="208">
        <v>1</v>
      </c>
      <c r="I171" s="209"/>
      <c r="J171" s="210">
        <f>ROUND(I171*H171,2)</f>
        <v>0</v>
      </c>
      <c r="K171" s="206" t="s">
        <v>19</v>
      </c>
      <c r="L171" s="44"/>
      <c r="M171" s="211" t="s">
        <v>19</v>
      </c>
      <c r="N171" s="212" t="s">
        <v>43</v>
      </c>
      <c r="O171" s="84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147</v>
      </c>
      <c r="AT171" s="215" t="s">
        <v>143</v>
      </c>
      <c r="AU171" s="215" t="s">
        <v>82</v>
      </c>
      <c r="AY171" s="17" t="s">
        <v>140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80</v>
      </c>
      <c r="BK171" s="216">
        <f>ROUND(I171*H171,2)</f>
        <v>0</v>
      </c>
      <c r="BL171" s="17" t="s">
        <v>147</v>
      </c>
      <c r="BM171" s="215" t="s">
        <v>811</v>
      </c>
    </row>
    <row r="172" s="2" customFormat="1">
      <c r="A172" s="38"/>
      <c r="B172" s="39"/>
      <c r="C172" s="40"/>
      <c r="D172" s="217" t="s">
        <v>149</v>
      </c>
      <c r="E172" s="40"/>
      <c r="F172" s="218" t="s">
        <v>812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149</v>
      </c>
      <c r="AU172" s="17" t="s">
        <v>82</v>
      </c>
    </row>
    <row r="173" s="2" customFormat="1" ht="16.5" customHeight="1">
      <c r="A173" s="38"/>
      <c r="B173" s="39"/>
      <c r="C173" s="204" t="s">
        <v>309</v>
      </c>
      <c r="D173" s="204" t="s">
        <v>143</v>
      </c>
      <c r="E173" s="205" t="s">
        <v>698</v>
      </c>
      <c r="F173" s="206" t="s">
        <v>699</v>
      </c>
      <c r="G173" s="207" t="s">
        <v>153</v>
      </c>
      <c r="H173" s="208">
        <v>1</v>
      </c>
      <c r="I173" s="209"/>
      <c r="J173" s="210">
        <f>ROUND(I173*H173,2)</f>
        <v>0</v>
      </c>
      <c r="K173" s="206" t="s">
        <v>19</v>
      </c>
      <c r="L173" s="44"/>
      <c r="M173" s="211" t="s">
        <v>19</v>
      </c>
      <c r="N173" s="212" t="s">
        <v>43</v>
      </c>
      <c r="O173" s="84"/>
      <c r="P173" s="213">
        <f>O173*H173</f>
        <v>0</v>
      </c>
      <c r="Q173" s="213">
        <v>0</v>
      </c>
      <c r="R173" s="213">
        <f>Q173*H173</f>
        <v>0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147</v>
      </c>
      <c r="AT173" s="215" t="s">
        <v>143</v>
      </c>
      <c r="AU173" s="215" t="s">
        <v>82</v>
      </c>
      <c r="AY173" s="17" t="s">
        <v>140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80</v>
      </c>
      <c r="BK173" s="216">
        <f>ROUND(I173*H173,2)</f>
        <v>0</v>
      </c>
      <c r="BL173" s="17" t="s">
        <v>147</v>
      </c>
      <c r="BM173" s="215" t="s">
        <v>813</v>
      </c>
    </row>
    <row r="174" s="2" customFormat="1">
      <c r="A174" s="38"/>
      <c r="B174" s="39"/>
      <c r="C174" s="40"/>
      <c r="D174" s="217" t="s">
        <v>149</v>
      </c>
      <c r="E174" s="40"/>
      <c r="F174" s="218" t="s">
        <v>775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149</v>
      </c>
      <c r="AU174" s="17" t="s">
        <v>82</v>
      </c>
    </row>
    <row r="175" s="2" customFormat="1" ht="16.5" customHeight="1">
      <c r="A175" s="38"/>
      <c r="B175" s="39"/>
      <c r="C175" s="204" t="s">
        <v>314</v>
      </c>
      <c r="D175" s="204" t="s">
        <v>143</v>
      </c>
      <c r="E175" s="205" t="s">
        <v>525</v>
      </c>
      <c r="F175" s="206" t="s">
        <v>526</v>
      </c>
      <c r="G175" s="207" t="s">
        <v>153</v>
      </c>
      <c r="H175" s="208">
        <v>1</v>
      </c>
      <c r="I175" s="209"/>
      <c r="J175" s="210">
        <f>ROUND(I175*H175,2)</f>
        <v>0</v>
      </c>
      <c r="K175" s="206" t="s">
        <v>19</v>
      </c>
      <c r="L175" s="44"/>
      <c r="M175" s="211" t="s">
        <v>19</v>
      </c>
      <c r="N175" s="212" t="s">
        <v>43</v>
      </c>
      <c r="O175" s="84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5" t="s">
        <v>147</v>
      </c>
      <c r="AT175" s="215" t="s">
        <v>143</v>
      </c>
      <c r="AU175" s="215" t="s">
        <v>82</v>
      </c>
      <c r="AY175" s="17" t="s">
        <v>140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80</v>
      </c>
      <c r="BK175" s="216">
        <f>ROUND(I175*H175,2)</f>
        <v>0</v>
      </c>
      <c r="BL175" s="17" t="s">
        <v>147</v>
      </c>
      <c r="BM175" s="215" t="s">
        <v>814</v>
      </c>
    </row>
    <row r="176" s="2" customFormat="1">
      <c r="A176" s="38"/>
      <c r="B176" s="39"/>
      <c r="C176" s="40"/>
      <c r="D176" s="217" t="s">
        <v>149</v>
      </c>
      <c r="E176" s="40"/>
      <c r="F176" s="218" t="s">
        <v>757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149</v>
      </c>
      <c r="AU176" s="17" t="s">
        <v>82</v>
      </c>
    </row>
    <row r="177" s="2" customFormat="1" ht="21.75" customHeight="1">
      <c r="A177" s="38"/>
      <c r="B177" s="39"/>
      <c r="C177" s="204" t="s">
        <v>318</v>
      </c>
      <c r="D177" s="204" t="s">
        <v>143</v>
      </c>
      <c r="E177" s="205" t="s">
        <v>815</v>
      </c>
      <c r="F177" s="206" t="s">
        <v>816</v>
      </c>
      <c r="G177" s="207" t="s">
        <v>153</v>
      </c>
      <c r="H177" s="208">
        <v>1</v>
      </c>
      <c r="I177" s="209"/>
      <c r="J177" s="210">
        <f>ROUND(I177*H177,2)</f>
        <v>0</v>
      </c>
      <c r="K177" s="206" t="s">
        <v>19</v>
      </c>
      <c r="L177" s="44"/>
      <c r="M177" s="211" t="s">
        <v>19</v>
      </c>
      <c r="N177" s="212" t="s">
        <v>43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147</v>
      </c>
      <c r="AT177" s="215" t="s">
        <v>143</v>
      </c>
      <c r="AU177" s="215" t="s">
        <v>82</v>
      </c>
      <c r="AY177" s="17" t="s">
        <v>140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80</v>
      </c>
      <c r="BK177" s="216">
        <f>ROUND(I177*H177,2)</f>
        <v>0</v>
      </c>
      <c r="BL177" s="17" t="s">
        <v>147</v>
      </c>
      <c r="BM177" s="215" t="s">
        <v>817</v>
      </c>
    </row>
    <row r="178" s="2" customFormat="1">
      <c r="A178" s="38"/>
      <c r="B178" s="39"/>
      <c r="C178" s="40"/>
      <c r="D178" s="217" t="s">
        <v>149</v>
      </c>
      <c r="E178" s="40"/>
      <c r="F178" s="218" t="s">
        <v>818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149</v>
      </c>
      <c r="AU178" s="17" t="s">
        <v>82</v>
      </c>
    </row>
    <row r="179" s="2" customFormat="1" ht="21.75" customHeight="1">
      <c r="A179" s="38"/>
      <c r="B179" s="39"/>
      <c r="C179" s="204" t="s">
        <v>322</v>
      </c>
      <c r="D179" s="204" t="s">
        <v>143</v>
      </c>
      <c r="E179" s="205" t="s">
        <v>819</v>
      </c>
      <c r="F179" s="206" t="s">
        <v>820</v>
      </c>
      <c r="G179" s="207" t="s">
        <v>153</v>
      </c>
      <c r="H179" s="208">
        <v>1</v>
      </c>
      <c r="I179" s="209"/>
      <c r="J179" s="210">
        <f>ROUND(I179*H179,2)</f>
        <v>0</v>
      </c>
      <c r="K179" s="206" t="s">
        <v>19</v>
      </c>
      <c r="L179" s="44"/>
      <c r="M179" s="211" t="s">
        <v>19</v>
      </c>
      <c r="N179" s="212" t="s">
        <v>43</v>
      </c>
      <c r="O179" s="84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147</v>
      </c>
      <c r="AT179" s="215" t="s">
        <v>143</v>
      </c>
      <c r="AU179" s="215" t="s">
        <v>82</v>
      </c>
      <c r="AY179" s="17" t="s">
        <v>140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80</v>
      </c>
      <c r="BK179" s="216">
        <f>ROUND(I179*H179,2)</f>
        <v>0</v>
      </c>
      <c r="BL179" s="17" t="s">
        <v>147</v>
      </c>
      <c r="BM179" s="215" t="s">
        <v>821</v>
      </c>
    </row>
    <row r="180" s="2" customFormat="1">
      <c r="A180" s="38"/>
      <c r="B180" s="39"/>
      <c r="C180" s="40"/>
      <c r="D180" s="217" t="s">
        <v>149</v>
      </c>
      <c r="E180" s="40"/>
      <c r="F180" s="218" t="s">
        <v>818</v>
      </c>
      <c r="G180" s="40"/>
      <c r="H180" s="40"/>
      <c r="I180" s="219"/>
      <c r="J180" s="40"/>
      <c r="K180" s="40"/>
      <c r="L180" s="44"/>
      <c r="M180" s="220"/>
      <c r="N180" s="221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149</v>
      </c>
      <c r="AU180" s="17" t="s">
        <v>82</v>
      </c>
    </row>
    <row r="181" s="12" customFormat="1" ht="22.8" customHeight="1">
      <c r="A181" s="12"/>
      <c r="B181" s="188"/>
      <c r="C181" s="189"/>
      <c r="D181" s="190" t="s">
        <v>71</v>
      </c>
      <c r="E181" s="202" t="s">
        <v>822</v>
      </c>
      <c r="F181" s="202" t="s">
        <v>823</v>
      </c>
      <c r="G181" s="189"/>
      <c r="H181" s="189"/>
      <c r="I181" s="192"/>
      <c r="J181" s="203">
        <f>BK181</f>
        <v>0</v>
      </c>
      <c r="K181" s="189"/>
      <c r="L181" s="194"/>
      <c r="M181" s="195"/>
      <c r="N181" s="196"/>
      <c r="O181" s="196"/>
      <c r="P181" s="197">
        <f>SUM(P182:P199)</f>
        <v>0</v>
      </c>
      <c r="Q181" s="196"/>
      <c r="R181" s="197">
        <f>SUM(R182:R199)</f>
        <v>0</v>
      </c>
      <c r="S181" s="196"/>
      <c r="T181" s="198">
        <f>SUM(T182:T199)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99" t="s">
        <v>139</v>
      </c>
      <c r="AT181" s="200" t="s">
        <v>71</v>
      </c>
      <c r="AU181" s="200" t="s">
        <v>80</v>
      </c>
      <c r="AY181" s="199" t="s">
        <v>140</v>
      </c>
      <c r="BK181" s="201">
        <f>SUM(BK182:BK199)</f>
        <v>0</v>
      </c>
    </row>
    <row r="182" s="2" customFormat="1" ht="16.5" customHeight="1">
      <c r="A182" s="38"/>
      <c r="B182" s="39"/>
      <c r="C182" s="204" t="s">
        <v>327</v>
      </c>
      <c r="D182" s="204" t="s">
        <v>143</v>
      </c>
      <c r="E182" s="205" t="s">
        <v>824</v>
      </c>
      <c r="F182" s="206" t="s">
        <v>825</v>
      </c>
      <c r="G182" s="207" t="s">
        <v>146</v>
      </c>
      <c r="H182" s="208">
        <v>1</v>
      </c>
      <c r="I182" s="209"/>
      <c r="J182" s="210">
        <f>ROUND(I182*H182,2)</f>
        <v>0</v>
      </c>
      <c r="K182" s="206" t="s">
        <v>19</v>
      </c>
      <c r="L182" s="44"/>
      <c r="M182" s="211" t="s">
        <v>19</v>
      </c>
      <c r="N182" s="212" t="s">
        <v>43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147</v>
      </c>
      <c r="AT182" s="215" t="s">
        <v>143</v>
      </c>
      <c r="AU182" s="215" t="s">
        <v>82</v>
      </c>
      <c r="AY182" s="17" t="s">
        <v>140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80</v>
      </c>
      <c r="BK182" s="216">
        <f>ROUND(I182*H182,2)</f>
        <v>0</v>
      </c>
      <c r="BL182" s="17" t="s">
        <v>147</v>
      </c>
      <c r="BM182" s="215" t="s">
        <v>826</v>
      </c>
    </row>
    <row r="183" s="2" customFormat="1">
      <c r="A183" s="38"/>
      <c r="B183" s="39"/>
      <c r="C183" s="40"/>
      <c r="D183" s="217" t="s">
        <v>149</v>
      </c>
      <c r="E183" s="40"/>
      <c r="F183" s="218" t="s">
        <v>827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149</v>
      </c>
      <c r="AU183" s="17" t="s">
        <v>82</v>
      </c>
    </row>
    <row r="184" s="2" customFormat="1" ht="21.75" customHeight="1">
      <c r="A184" s="38"/>
      <c r="B184" s="39"/>
      <c r="C184" s="204" t="s">
        <v>334</v>
      </c>
      <c r="D184" s="204" t="s">
        <v>143</v>
      </c>
      <c r="E184" s="205" t="s">
        <v>828</v>
      </c>
      <c r="F184" s="206" t="s">
        <v>829</v>
      </c>
      <c r="G184" s="207" t="s">
        <v>153</v>
      </c>
      <c r="H184" s="208">
        <v>2</v>
      </c>
      <c r="I184" s="209"/>
      <c r="J184" s="210">
        <f>ROUND(I184*H184,2)</f>
        <v>0</v>
      </c>
      <c r="K184" s="206" t="s">
        <v>19</v>
      </c>
      <c r="L184" s="44"/>
      <c r="M184" s="211" t="s">
        <v>19</v>
      </c>
      <c r="N184" s="212" t="s">
        <v>43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147</v>
      </c>
      <c r="AT184" s="215" t="s">
        <v>143</v>
      </c>
      <c r="AU184" s="215" t="s">
        <v>82</v>
      </c>
      <c r="AY184" s="17" t="s">
        <v>140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80</v>
      </c>
      <c r="BK184" s="216">
        <f>ROUND(I184*H184,2)</f>
        <v>0</v>
      </c>
      <c r="BL184" s="17" t="s">
        <v>147</v>
      </c>
      <c r="BM184" s="215" t="s">
        <v>830</v>
      </c>
    </row>
    <row r="185" s="2" customFormat="1">
      <c r="A185" s="38"/>
      <c r="B185" s="39"/>
      <c r="C185" s="40"/>
      <c r="D185" s="217" t="s">
        <v>149</v>
      </c>
      <c r="E185" s="40"/>
      <c r="F185" s="218" t="s">
        <v>831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149</v>
      </c>
      <c r="AU185" s="17" t="s">
        <v>82</v>
      </c>
    </row>
    <row r="186" s="2" customFormat="1" ht="16.5" customHeight="1">
      <c r="A186" s="38"/>
      <c r="B186" s="39"/>
      <c r="C186" s="204" t="s">
        <v>339</v>
      </c>
      <c r="D186" s="204" t="s">
        <v>143</v>
      </c>
      <c r="E186" s="205" t="s">
        <v>630</v>
      </c>
      <c r="F186" s="206" t="s">
        <v>631</v>
      </c>
      <c r="G186" s="207" t="s">
        <v>153</v>
      </c>
      <c r="H186" s="208">
        <v>1</v>
      </c>
      <c r="I186" s="209"/>
      <c r="J186" s="210">
        <f>ROUND(I186*H186,2)</f>
        <v>0</v>
      </c>
      <c r="K186" s="206" t="s">
        <v>19</v>
      </c>
      <c r="L186" s="44"/>
      <c r="M186" s="211" t="s">
        <v>19</v>
      </c>
      <c r="N186" s="212" t="s">
        <v>43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147</v>
      </c>
      <c r="AT186" s="215" t="s">
        <v>143</v>
      </c>
      <c r="AU186" s="215" t="s">
        <v>82</v>
      </c>
      <c r="AY186" s="17" t="s">
        <v>140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80</v>
      </c>
      <c r="BK186" s="216">
        <f>ROUND(I186*H186,2)</f>
        <v>0</v>
      </c>
      <c r="BL186" s="17" t="s">
        <v>147</v>
      </c>
      <c r="BM186" s="215" t="s">
        <v>832</v>
      </c>
    </row>
    <row r="187" s="2" customFormat="1">
      <c r="A187" s="38"/>
      <c r="B187" s="39"/>
      <c r="C187" s="40"/>
      <c r="D187" s="217" t="s">
        <v>149</v>
      </c>
      <c r="E187" s="40"/>
      <c r="F187" s="218" t="s">
        <v>831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149</v>
      </c>
      <c r="AU187" s="17" t="s">
        <v>82</v>
      </c>
    </row>
    <row r="188" s="2" customFormat="1" ht="16.5" customHeight="1">
      <c r="A188" s="38"/>
      <c r="B188" s="39"/>
      <c r="C188" s="204" t="s">
        <v>343</v>
      </c>
      <c r="D188" s="204" t="s">
        <v>143</v>
      </c>
      <c r="E188" s="205" t="s">
        <v>833</v>
      </c>
      <c r="F188" s="206" t="s">
        <v>834</v>
      </c>
      <c r="G188" s="207" t="s">
        <v>153</v>
      </c>
      <c r="H188" s="208">
        <v>4</v>
      </c>
      <c r="I188" s="209"/>
      <c r="J188" s="210">
        <f>ROUND(I188*H188,2)</f>
        <v>0</v>
      </c>
      <c r="K188" s="206" t="s">
        <v>19</v>
      </c>
      <c r="L188" s="44"/>
      <c r="M188" s="211" t="s">
        <v>19</v>
      </c>
      <c r="N188" s="212" t="s">
        <v>43</v>
      </c>
      <c r="O188" s="84"/>
      <c r="P188" s="213">
        <f>O188*H188</f>
        <v>0</v>
      </c>
      <c r="Q188" s="213">
        <v>0</v>
      </c>
      <c r="R188" s="213">
        <f>Q188*H188</f>
        <v>0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147</v>
      </c>
      <c r="AT188" s="215" t="s">
        <v>143</v>
      </c>
      <c r="AU188" s="215" t="s">
        <v>82</v>
      </c>
      <c r="AY188" s="17" t="s">
        <v>140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80</v>
      </c>
      <c r="BK188" s="216">
        <f>ROUND(I188*H188,2)</f>
        <v>0</v>
      </c>
      <c r="BL188" s="17" t="s">
        <v>147</v>
      </c>
      <c r="BM188" s="215" t="s">
        <v>835</v>
      </c>
    </row>
    <row r="189" s="2" customFormat="1">
      <c r="A189" s="38"/>
      <c r="B189" s="39"/>
      <c r="C189" s="40"/>
      <c r="D189" s="217" t="s">
        <v>149</v>
      </c>
      <c r="E189" s="40"/>
      <c r="F189" s="218" t="s">
        <v>831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149</v>
      </c>
      <c r="AU189" s="17" t="s">
        <v>82</v>
      </c>
    </row>
    <row r="190" s="2" customFormat="1" ht="16.5" customHeight="1">
      <c r="A190" s="38"/>
      <c r="B190" s="39"/>
      <c r="C190" s="204" t="s">
        <v>347</v>
      </c>
      <c r="D190" s="204" t="s">
        <v>143</v>
      </c>
      <c r="E190" s="205" t="s">
        <v>633</v>
      </c>
      <c r="F190" s="206" t="s">
        <v>634</v>
      </c>
      <c r="G190" s="207" t="s">
        <v>153</v>
      </c>
      <c r="H190" s="208">
        <v>2</v>
      </c>
      <c r="I190" s="209"/>
      <c r="J190" s="210">
        <f>ROUND(I190*H190,2)</f>
        <v>0</v>
      </c>
      <c r="K190" s="206" t="s">
        <v>19</v>
      </c>
      <c r="L190" s="44"/>
      <c r="M190" s="211" t="s">
        <v>19</v>
      </c>
      <c r="N190" s="212" t="s">
        <v>43</v>
      </c>
      <c r="O190" s="84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147</v>
      </c>
      <c r="AT190" s="215" t="s">
        <v>143</v>
      </c>
      <c r="AU190" s="215" t="s">
        <v>82</v>
      </c>
      <c r="AY190" s="17" t="s">
        <v>140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80</v>
      </c>
      <c r="BK190" s="216">
        <f>ROUND(I190*H190,2)</f>
        <v>0</v>
      </c>
      <c r="BL190" s="17" t="s">
        <v>147</v>
      </c>
      <c r="BM190" s="215" t="s">
        <v>836</v>
      </c>
    </row>
    <row r="191" s="2" customFormat="1">
      <c r="A191" s="38"/>
      <c r="B191" s="39"/>
      <c r="C191" s="40"/>
      <c r="D191" s="217" t="s">
        <v>149</v>
      </c>
      <c r="E191" s="40"/>
      <c r="F191" s="218" t="s">
        <v>831</v>
      </c>
      <c r="G191" s="40"/>
      <c r="H191" s="40"/>
      <c r="I191" s="219"/>
      <c r="J191" s="40"/>
      <c r="K191" s="40"/>
      <c r="L191" s="44"/>
      <c r="M191" s="220"/>
      <c r="N191" s="221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149</v>
      </c>
      <c r="AU191" s="17" t="s">
        <v>82</v>
      </c>
    </row>
    <row r="192" s="2" customFormat="1" ht="16.5" customHeight="1">
      <c r="A192" s="38"/>
      <c r="B192" s="39"/>
      <c r="C192" s="204" t="s">
        <v>352</v>
      </c>
      <c r="D192" s="204" t="s">
        <v>143</v>
      </c>
      <c r="E192" s="205" t="s">
        <v>837</v>
      </c>
      <c r="F192" s="206" t="s">
        <v>838</v>
      </c>
      <c r="G192" s="207" t="s">
        <v>146</v>
      </c>
      <c r="H192" s="208">
        <v>1</v>
      </c>
      <c r="I192" s="209"/>
      <c r="J192" s="210">
        <f>ROUND(I192*H192,2)</f>
        <v>0</v>
      </c>
      <c r="K192" s="206" t="s">
        <v>19</v>
      </c>
      <c r="L192" s="44"/>
      <c r="M192" s="211" t="s">
        <v>19</v>
      </c>
      <c r="N192" s="212" t="s">
        <v>43</v>
      </c>
      <c r="O192" s="84"/>
      <c r="P192" s="213">
        <f>O192*H192</f>
        <v>0</v>
      </c>
      <c r="Q192" s="213">
        <v>0</v>
      </c>
      <c r="R192" s="213">
        <f>Q192*H192</f>
        <v>0</v>
      </c>
      <c r="S192" s="213">
        <v>0</v>
      </c>
      <c r="T192" s="21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147</v>
      </c>
      <c r="AT192" s="215" t="s">
        <v>143</v>
      </c>
      <c r="AU192" s="215" t="s">
        <v>82</v>
      </c>
      <c r="AY192" s="17" t="s">
        <v>140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80</v>
      </c>
      <c r="BK192" s="216">
        <f>ROUND(I192*H192,2)</f>
        <v>0</v>
      </c>
      <c r="BL192" s="17" t="s">
        <v>147</v>
      </c>
      <c r="BM192" s="215" t="s">
        <v>839</v>
      </c>
    </row>
    <row r="193" s="2" customFormat="1">
      <c r="A193" s="38"/>
      <c r="B193" s="39"/>
      <c r="C193" s="40"/>
      <c r="D193" s="217" t="s">
        <v>149</v>
      </c>
      <c r="E193" s="40"/>
      <c r="F193" s="218" t="s">
        <v>840</v>
      </c>
      <c r="G193" s="40"/>
      <c r="H193" s="40"/>
      <c r="I193" s="219"/>
      <c r="J193" s="40"/>
      <c r="K193" s="40"/>
      <c r="L193" s="44"/>
      <c r="M193" s="220"/>
      <c r="N193" s="221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149</v>
      </c>
      <c r="AU193" s="17" t="s">
        <v>82</v>
      </c>
    </row>
    <row r="194" s="2" customFormat="1" ht="16.5" customHeight="1">
      <c r="A194" s="38"/>
      <c r="B194" s="39"/>
      <c r="C194" s="204" t="s">
        <v>357</v>
      </c>
      <c r="D194" s="204" t="s">
        <v>143</v>
      </c>
      <c r="E194" s="205" t="s">
        <v>841</v>
      </c>
      <c r="F194" s="206" t="s">
        <v>842</v>
      </c>
      <c r="G194" s="207" t="s">
        <v>146</v>
      </c>
      <c r="H194" s="208">
        <v>1</v>
      </c>
      <c r="I194" s="209"/>
      <c r="J194" s="210">
        <f>ROUND(I194*H194,2)</f>
        <v>0</v>
      </c>
      <c r="K194" s="206" t="s">
        <v>19</v>
      </c>
      <c r="L194" s="44"/>
      <c r="M194" s="211" t="s">
        <v>19</v>
      </c>
      <c r="N194" s="212" t="s">
        <v>43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147</v>
      </c>
      <c r="AT194" s="215" t="s">
        <v>143</v>
      </c>
      <c r="AU194" s="215" t="s">
        <v>82</v>
      </c>
      <c r="AY194" s="17" t="s">
        <v>140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80</v>
      </c>
      <c r="BK194" s="216">
        <f>ROUND(I194*H194,2)</f>
        <v>0</v>
      </c>
      <c r="BL194" s="17" t="s">
        <v>147</v>
      </c>
      <c r="BM194" s="215" t="s">
        <v>843</v>
      </c>
    </row>
    <row r="195" s="2" customFormat="1">
      <c r="A195" s="38"/>
      <c r="B195" s="39"/>
      <c r="C195" s="40"/>
      <c r="D195" s="217" t="s">
        <v>149</v>
      </c>
      <c r="E195" s="40"/>
      <c r="F195" s="218" t="s">
        <v>844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149</v>
      </c>
      <c r="AU195" s="17" t="s">
        <v>82</v>
      </c>
    </row>
    <row r="196" s="2" customFormat="1" ht="16.5" customHeight="1">
      <c r="A196" s="38"/>
      <c r="B196" s="39"/>
      <c r="C196" s="204" t="s">
        <v>364</v>
      </c>
      <c r="D196" s="204" t="s">
        <v>143</v>
      </c>
      <c r="E196" s="205" t="s">
        <v>845</v>
      </c>
      <c r="F196" s="206" t="s">
        <v>846</v>
      </c>
      <c r="G196" s="207" t="s">
        <v>146</v>
      </c>
      <c r="H196" s="208">
        <v>1</v>
      </c>
      <c r="I196" s="209"/>
      <c r="J196" s="210">
        <f>ROUND(I196*H196,2)</f>
        <v>0</v>
      </c>
      <c r="K196" s="206" t="s">
        <v>19</v>
      </c>
      <c r="L196" s="44"/>
      <c r="M196" s="211" t="s">
        <v>19</v>
      </c>
      <c r="N196" s="212" t="s">
        <v>43</v>
      </c>
      <c r="O196" s="84"/>
      <c r="P196" s="213">
        <f>O196*H196</f>
        <v>0</v>
      </c>
      <c r="Q196" s="213">
        <v>0</v>
      </c>
      <c r="R196" s="213">
        <f>Q196*H196</f>
        <v>0</v>
      </c>
      <c r="S196" s="213">
        <v>0</v>
      </c>
      <c r="T196" s="21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147</v>
      </c>
      <c r="AT196" s="215" t="s">
        <v>143</v>
      </c>
      <c r="AU196" s="215" t="s">
        <v>82</v>
      </c>
      <c r="AY196" s="17" t="s">
        <v>140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80</v>
      </c>
      <c r="BK196" s="216">
        <f>ROUND(I196*H196,2)</f>
        <v>0</v>
      </c>
      <c r="BL196" s="17" t="s">
        <v>147</v>
      </c>
      <c r="BM196" s="215" t="s">
        <v>847</v>
      </c>
    </row>
    <row r="197" s="2" customFormat="1">
      <c r="A197" s="38"/>
      <c r="B197" s="39"/>
      <c r="C197" s="40"/>
      <c r="D197" s="217" t="s">
        <v>149</v>
      </c>
      <c r="E197" s="40"/>
      <c r="F197" s="218" t="s">
        <v>848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149</v>
      </c>
      <c r="AU197" s="17" t="s">
        <v>82</v>
      </c>
    </row>
    <row r="198" s="2" customFormat="1" ht="16.5" customHeight="1">
      <c r="A198" s="38"/>
      <c r="B198" s="39"/>
      <c r="C198" s="204" t="s">
        <v>366</v>
      </c>
      <c r="D198" s="204" t="s">
        <v>143</v>
      </c>
      <c r="E198" s="205" t="s">
        <v>849</v>
      </c>
      <c r="F198" s="206" t="s">
        <v>850</v>
      </c>
      <c r="G198" s="207" t="s">
        <v>146</v>
      </c>
      <c r="H198" s="208">
        <v>1</v>
      </c>
      <c r="I198" s="209"/>
      <c r="J198" s="210">
        <f>ROUND(I198*H198,2)</f>
        <v>0</v>
      </c>
      <c r="K198" s="206" t="s">
        <v>19</v>
      </c>
      <c r="L198" s="44"/>
      <c r="M198" s="211" t="s">
        <v>19</v>
      </c>
      <c r="N198" s="212" t="s">
        <v>43</v>
      </c>
      <c r="O198" s="84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5" t="s">
        <v>147</v>
      </c>
      <c r="AT198" s="215" t="s">
        <v>143</v>
      </c>
      <c r="AU198" s="215" t="s">
        <v>82</v>
      </c>
      <c r="AY198" s="17" t="s">
        <v>140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80</v>
      </c>
      <c r="BK198" s="216">
        <f>ROUND(I198*H198,2)</f>
        <v>0</v>
      </c>
      <c r="BL198" s="17" t="s">
        <v>147</v>
      </c>
      <c r="BM198" s="215" t="s">
        <v>851</v>
      </c>
    </row>
    <row r="199" s="2" customFormat="1">
      <c r="A199" s="38"/>
      <c r="B199" s="39"/>
      <c r="C199" s="40"/>
      <c r="D199" s="217" t="s">
        <v>149</v>
      </c>
      <c r="E199" s="40"/>
      <c r="F199" s="218" t="s">
        <v>852</v>
      </c>
      <c r="G199" s="40"/>
      <c r="H199" s="40"/>
      <c r="I199" s="219"/>
      <c r="J199" s="40"/>
      <c r="K199" s="40"/>
      <c r="L199" s="44"/>
      <c r="M199" s="250"/>
      <c r="N199" s="251"/>
      <c r="O199" s="247"/>
      <c r="P199" s="247"/>
      <c r="Q199" s="247"/>
      <c r="R199" s="247"/>
      <c r="S199" s="247"/>
      <c r="T199" s="25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149</v>
      </c>
      <c r="AU199" s="17" t="s">
        <v>82</v>
      </c>
    </row>
    <row r="200" s="2" customFormat="1" ht="6.96" customHeight="1">
      <c r="A200" s="38"/>
      <c r="B200" s="59"/>
      <c r="C200" s="60"/>
      <c r="D200" s="60"/>
      <c r="E200" s="60"/>
      <c r="F200" s="60"/>
      <c r="G200" s="60"/>
      <c r="H200" s="60"/>
      <c r="I200" s="60"/>
      <c r="J200" s="60"/>
      <c r="K200" s="60"/>
      <c r="L200" s="44"/>
      <c r="M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</sheetData>
  <sheetProtection sheet="1" autoFilter="0" formatColumns="0" formatRows="0" objects="1" scenarios="1" spinCount="100000" saltValue="TmAQVKWy/2Upum4rd5tpK/uONk9ERwzk0ElKtoqX6gdv33JQSxUUyhJ7+cuIOsnq4Y/OEJdtzJE2fYFiV355Wg==" hashValue="ebcCRZfzEoZC0dcsgdvM3YVCSg0FV7O25W0aZC9xMriweFO9XsCXqAzRduavzntVQZXoyL/x7SooabKtN4hBXw==" algorithmName="SHA-512" password="CC35"/>
  <autoFilter ref="C85:K19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853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38"/>
      <c r="B27" s="139"/>
      <c r="C27" s="138"/>
      <c r="D27" s="138"/>
      <c r="E27" s="140" t="s">
        <v>99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ROUND((SUM(BE83:BE119)),  2)</f>
        <v>0</v>
      </c>
      <c r="G33" s="38"/>
      <c r="H33" s="38"/>
      <c r="I33" s="148">
        <v>0.20999999999999999</v>
      </c>
      <c r="J33" s="147">
        <f>ROUND(((SUM(BE83:BE119))*I33),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ROUND((SUM(BF83:BF119)),  2)</f>
        <v>0</v>
      </c>
      <c r="G34" s="38"/>
      <c r="H34" s="38"/>
      <c r="I34" s="148">
        <v>0.12</v>
      </c>
      <c r="J34" s="147">
        <f>ROUND(((SUM(BF83:BF119))*I34),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ROUND((SUM(BG83:BG119)),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ROUND((SUM(BH83:BH119)),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ROUND((SUM(BI83:BI119)),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SO_05.3 - Soupis nábytku 2.NP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854</v>
      </c>
      <c r="E61" s="174"/>
      <c r="F61" s="174"/>
      <c r="G61" s="174"/>
      <c r="H61" s="174"/>
      <c r="I61" s="174"/>
      <c r="J61" s="175">
        <f>J85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855</v>
      </c>
      <c r="E62" s="174"/>
      <c r="F62" s="174"/>
      <c r="G62" s="174"/>
      <c r="H62" s="174"/>
      <c r="I62" s="174"/>
      <c r="J62" s="175">
        <f>J96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856</v>
      </c>
      <c r="E63" s="174"/>
      <c r="F63" s="174"/>
      <c r="G63" s="174"/>
      <c r="H63" s="174"/>
      <c r="I63" s="174"/>
      <c r="J63" s="175">
        <f>J105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125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Dodávka interiérového vybavení - ZŠ Třebotov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97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SO_05.3 - Soupis nábytku 2.NP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Třebotov</v>
      </c>
      <c r="G77" s="40"/>
      <c r="H77" s="40"/>
      <c r="I77" s="32" t="s">
        <v>23</v>
      </c>
      <c r="J77" s="72" t="str">
        <f>IF(J12="","",J12)</f>
        <v>27. 1. 2025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Obec Třebotov</v>
      </c>
      <c r="G79" s="40"/>
      <c r="H79" s="40"/>
      <c r="I79" s="32" t="s">
        <v>31</v>
      </c>
      <c r="J79" s="36" t="str">
        <f>E21</f>
        <v>archlin s.r.o.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34</v>
      </c>
      <c r="J80" s="36" t="str">
        <f>E24</f>
        <v>Viktor Vegricht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1" customFormat="1" ht="29.28" customHeight="1">
      <c r="A82" s="177"/>
      <c r="B82" s="178"/>
      <c r="C82" s="179" t="s">
        <v>126</v>
      </c>
      <c r="D82" s="180" t="s">
        <v>57</v>
      </c>
      <c r="E82" s="180" t="s">
        <v>53</v>
      </c>
      <c r="F82" s="180" t="s">
        <v>54</v>
      </c>
      <c r="G82" s="180" t="s">
        <v>127</v>
      </c>
      <c r="H82" s="180" t="s">
        <v>128</v>
      </c>
      <c r="I82" s="180" t="s">
        <v>129</v>
      </c>
      <c r="J82" s="180" t="s">
        <v>102</v>
      </c>
      <c r="K82" s="181" t="s">
        <v>130</v>
      </c>
      <c r="L82" s="182"/>
      <c r="M82" s="92" t="s">
        <v>19</v>
      </c>
      <c r="N82" s="93" t="s">
        <v>42</v>
      </c>
      <c r="O82" s="93" t="s">
        <v>131</v>
      </c>
      <c r="P82" s="93" t="s">
        <v>132</v>
      </c>
      <c r="Q82" s="93" t="s">
        <v>133</v>
      </c>
      <c r="R82" s="93" t="s">
        <v>134</v>
      </c>
      <c r="S82" s="93" t="s">
        <v>135</v>
      </c>
      <c r="T82" s="94" t="s">
        <v>136</v>
      </c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</row>
    <row r="83" s="2" customFormat="1" ht="22.8" customHeight="1">
      <c r="A83" s="38"/>
      <c r="B83" s="39"/>
      <c r="C83" s="99" t="s">
        <v>137</v>
      </c>
      <c r="D83" s="40"/>
      <c r="E83" s="40"/>
      <c r="F83" s="40"/>
      <c r="G83" s="40"/>
      <c r="H83" s="40"/>
      <c r="I83" s="40"/>
      <c r="J83" s="183">
        <f>BK83</f>
        <v>0</v>
      </c>
      <c r="K83" s="40"/>
      <c r="L83" s="44"/>
      <c r="M83" s="95"/>
      <c r="N83" s="184"/>
      <c r="O83" s="96"/>
      <c r="P83" s="185">
        <f>P84</f>
        <v>0</v>
      </c>
      <c r="Q83" s="96"/>
      <c r="R83" s="185">
        <f>R84</f>
        <v>0</v>
      </c>
      <c r="S83" s="96"/>
      <c r="T83" s="186">
        <f>T84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71</v>
      </c>
      <c r="AU83" s="17" t="s">
        <v>103</v>
      </c>
      <c r="BK83" s="187">
        <f>BK84</f>
        <v>0</v>
      </c>
    </row>
    <row r="84" s="12" customFormat="1" ht="25.92" customHeight="1">
      <c r="A84" s="12"/>
      <c r="B84" s="188"/>
      <c r="C84" s="189"/>
      <c r="D84" s="190" t="s">
        <v>71</v>
      </c>
      <c r="E84" s="191" t="s">
        <v>138</v>
      </c>
      <c r="F84" s="191" t="s">
        <v>138</v>
      </c>
      <c r="G84" s="189"/>
      <c r="H84" s="189"/>
      <c r="I84" s="192"/>
      <c r="J84" s="193">
        <f>BK84</f>
        <v>0</v>
      </c>
      <c r="K84" s="189"/>
      <c r="L84" s="194"/>
      <c r="M84" s="195"/>
      <c r="N84" s="196"/>
      <c r="O84" s="196"/>
      <c r="P84" s="197">
        <f>P85+P96+P105</f>
        <v>0</v>
      </c>
      <c r="Q84" s="196"/>
      <c r="R84" s="197">
        <f>R85+R96+R105</f>
        <v>0</v>
      </c>
      <c r="S84" s="196"/>
      <c r="T84" s="198">
        <f>T85+T96+T105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139</v>
      </c>
      <c r="AT84" s="200" t="s">
        <v>71</v>
      </c>
      <c r="AU84" s="200" t="s">
        <v>72</v>
      </c>
      <c r="AY84" s="199" t="s">
        <v>140</v>
      </c>
      <c r="BK84" s="201">
        <f>BK85+BK96+BK105</f>
        <v>0</v>
      </c>
    </row>
    <row r="85" s="12" customFormat="1" ht="22.8" customHeight="1">
      <c r="A85" s="12"/>
      <c r="B85" s="188"/>
      <c r="C85" s="189"/>
      <c r="D85" s="190" t="s">
        <v>71</v>
      </c>
      <c r="E85" s="202" t="s">
        <v>857</v>
      </c>
      <c r="F85" s="202" t="s">
        <v>858</v>
      </c>
      <c r="G85" s="189"/>
      <c r="H85" s="189"/>
      <c r="I85" s="192"/>
      <c r="J85" s="203">
        <f>BK85</f>
        <v>0</v>
      </c>
      <c r="K85" s="189"/>
      <c r="L85" s="194"/>
      <c r="M85" s="195"/>
      <c r="N85" s="196"/>
      <c r="O85" s="196"/>
      <c r="P85" s="197">
        <f>SUM(P86:P95)</f>
        <v>0</v>
      </c>
      <c r="Q85" s="196"/>
      <c r="R85" s="197">
        <f>SUM(R86:R95)</f>
        <v>0</v>
      </c>
      <c r="S85" s="196"/>
      <c r="T85" s="198">
        <f>SUM(T86:T95)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139</v>
      </c>
      <c r="AT85" s="200" t="s">
        <v>71</v>
      </c>
      <c r="AU85" s="200" t="s">
        <v>80</v>
      </c>
      <c r="AY85" s="199" t="s">
        <v>140</v>
      </c>
      <c r="BK85" s="201">
        <f>SUM(BK86:BK95)</f>
        <v>0</v>
      </c>
    </row>
    <row r="86" s="2" customFormat="1" ht="16.5" customHeight="1">
      <c r="A86" s="38"/>
      <c r="B86" s="39"/>
      <c r="C86" s="204" t="s">
        <v>80</v>
      </c>
      <c r="D86" s="204" t="s">
        <v>143</v>
      </c>
      <c r="E86" s="205" t="s">
        <v>785</v>
      </c>
      <c r="F86" s="206" t="s">
        <v>786</v>
      </c>
      <c r="G86" s="207" t="s">
        <v>153</v>
      </c>
      <c r="H86" s="208">
        <v>2</v>
      </c>
      <c r="I86" s="209"/>
      <c r="J86" s="210">
        <f>ROUND(I86*H86,2)</f>
        <v>0</v>
      </c>
      <c r="K86" s="206" t="s">
        <v>19</v>
      </c>
      <c r="L86" s="44"/>
      <c r="M86" s="211" t="s">
        <v>19</v>
      </c>
      <c r="N86" s="212" t="s">
        <v>43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147</v>
      </c>
      <c r="AT86" s="215" t="s">
        <v>143</v>
      </c>
      <c r="AU86" s="215" t="s">
        <v>82</v>
      </c>
      <c r="AY86" s="17" t="s">
        <v>140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80</v>
      </c>
      <c r="BK86" s="216">
        <f>ROUND(I86*H86,2)</f>
        <v>0</v>
      </c>
      <c r="BL86" s="17" t="s">
        <v>147</v>
      </c>
      <c r="BM86" s="215" t="s">
        <v>859</v>
      </c>
    </row>
    <row r="87" s="2" customFormat="1">
      <c r="A87" s="38"/>
      <c r="B87" s="39"/>
      <c r="C87" s="40"/>
      <c r="D87" s="217" t="s">
        <v>149</v>
      </c>
      <c r="E87" s="40"/>
      <c r="F87" s="218" t="s">
        <v>788</v>
      </c>
      <c r="G87" s="40"/>
      <c r="H87" s="40"/>
      <c r="I87" s="219"/>
      <c r="J87" s="40"/>
      <c r="K87" s="40"/>
      <c r="L87" s="44"/>
      <c r="M87" s="220"/>
      <c r="N87" s="221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149</v>
      </c>
      <c r="AU87" s="17" t="s">
        <v>82</v>
      </c>
    </row>
    <row r="88" s="2" customFormat="1" ht="16.5" customHeight="1">
      <c r="A88" s="38"/>
      <c r="B88" s="39"/>
      <c r="C88" s="204" t="s">
        <v>82</v>
      </c>
      <c r="D88" s="204" t="s">
        <v>143</v>
      </c>
      <c r="E88" s="205" t="s">
        <v>525</v>
      </c>
      <c r="F88" s="206" t="s">
        <v>526</v>
      </c>
      <c r="G88" s="207" t="s">
        <v>153</v>
      </c>
      <c r="H88" s="208">
        <v>2</v>
      </c>
      <c r="I88" s="209"/>
      <c r="J88" s="210">
        <f>ROUND(I88*H88,2)</f>
        <v>0</v>
      </c>
      <c r="K88" s="206" t="s">
        <v>19</v>
      </c>
      <c r="L88" s="44"/>
      <c r="M88" s="211" t="s">
        <v>19</v>
      </c>
      <c r="N88" s="212" t="s">
        <v>43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147</v>
      </c>
      <c r="AT88" s="215" t="s">
        <v>143</v>
      </c>
      <c r="AU88" s="215" t="s">
        <v>82</v>
      </c>
      <c r="AY88" s="17" t="s">
        <v>140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80</v>
      </c>
      <c r="BK88" s="216">
        <f>ROUND(I88*H88,2)</f>
        <v>0</v>
      </c>
      <c r="BL88" s="17" t="s">
        <v>147</v>
      </c>
      <c r="BM88" s="215" t="s">
        <v>860</v>
      </c>
    </row>
    <row r="89" s="2" customFormat="1">
      <c r="A89" s="38"/>
      <c r="B89" s="39"/>
      <c r="C89" s="40"/>
      <c r="D89" s="217" t="s">
        <v>149</v>
      </c>
      <c r="E89" s="40"/>
      <c r="F89" s="218" t="s">
        <v>757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149</v>
      </c>
      <c r="AU89" s="17" t="s">
        <v>82</v>
      </c>
    </row>
    <row r="90" s="2" customFormat="1" ht="16.5" customHeight="1">
      <c r="A90" s="38"/>
      <c r="B90" s="39"/>
      <c r="C90" s="204" t="s">
        <v>158</v>
      </c>
      <c r="D90" s="204" t="s">
        <v>143</v>
      </c>
      <c r="E90" s="205" t="s">
        <v>698</v>
      </c>
      <c r="F90" s="206" t="s">
        <v>699</v>
      </c>
      <c r="G90" s="207" t="s">
        <v>153</v>
      </c>
      <c r="H90" s="208">
        <v>2</v>
      </c>
      <c r="I90" s="209"/>
      <c r="J90" s="210">
        <f>ROUND(I90*H90,2)</f>
        <v>0</v>
      </c>
      <c r="K90" s="206" t="s">
        <v>19</v>
      </c>
      <c r="L90" s="44"/>
      <c r="M90" s="211" t="s">
        <v>19</v>
      </c>
      <c r="N90" s="212" t="s">
        <v>43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147</v>
      </c>
      <c r="AT90" s="215" t="s">
        <v>143</v>
      </c>
      <c r="AU90" s="215" t="s">
        <v>82</v>
      </c>
      <c r="AY90" s="17" t="s">
        <v>140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80</v>
      </c>
      <c r="BK90" s="216">
        <f>ROUND(I90*H90,2)</f>
        <v>0</v>
      </c>
      <c r="BL90" s="17" t="s">
        <v>147</v>
      </c>
      <c r="BM90" s="215" t="s">
        <v>861</v>
      </c>
    </row>
    <row r="91" s="2" customFormat="1">
      <c r="A91" s="38"/>
      <c r="B91" s="39"/>
      <c r="C91" s="40"/>
      <c r="D91" s="217" t="s">
        <v>149</v>
      </c>
      <c r="E91" s="40"/>
      <c r="F91" s="218" t="s">
        <v>775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149</v>
      </c>
      <c r="AU91" s="17" t="s">
        <v>82</v>
      </c>
    </row>
    <row r="92" s="2" customFormat="1" ht="16.5" customHeight="1">
      <c r="A92" s="38"/>
      <c r="B92" s="39"/>
      <c r="C92" s="204" t="s">
        <v>139</v>
      </c>
      <c r="D92" s="204" t="s">
        <v>143</v>
      </c>
      <c r="E92" s="205" t="s">
        <v>862</v>
      </c>
      <c r="F92" s="206" t="s">
        <v>863</v>
      </c>
      <c r="G92" s="207" t="s">
        <v>146</v>
      </c>
      <c r="H92" s="208">
        <v>1</v>
      </c>
      <c r="I92" s="209"/>
      <c r="J92" s="210">
        <f>ROUND(I92*H92,2)</f>
        <v>0</v>
      </c>
      <c r="K92" s="206" t="s">
        <v>19</v>
      </c>
      <c r="L92" s="44"/>
      <c r="M92" s="211" t="s">
        <v>19</v>
      </c>
      <c r="N92" s="212" t="s">
        <v>43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147</v>
      </c>
      <c r="AT92" s="215" t="s">
        <v>143</v>
      </c>
      <c r="AU92" s="215" t="s">
        <v>82</v>
      </c>
      <c r="AY92" s="17" t="s">
        <v>140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80</v>
      </c>
      <c r="BK92" s="216">
        <f>ROUND(I92*H92,2)</f>
        <v>0</v>
      </c>
      <c r="BL92" s="17" t="s">
        <v>147</v>
      </c>
      <c r="BM92" s="215" t="s">
        <v>864</v>
      </c>
    </row>
    <row r="93" s="2" customFormat="1">
      <c r="A93" s="38"/>
      <c r="B93" s="39"/>
      <c r="C93" s="40"/>
      <c r="D93" s="217" t="s">
        <v>149</v>
      </c>
      <c r="E93" s="40"/>
      <c r="F93" s="218" t="s">
        <v>865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149</v>
      </c>
      <c r="AU93" s="17" t="s">
        <v>82</v>
      </c>
    </row>
    <row r="94" s="2" customFormat="1" ht="16.5" customHeight="1">
      <c r="A94" s="38"/>
      <c r="B94" s="39"/>
      <c r="C94" s="204" t="s">
        <v>171</v>
      </c>
      <c r="D94" s="204" t="s">
        <v>143</v>
      </c>
      <c r="E94" s="205" t="s">
        <v>866</v>
      </c>
      <c r="F94" s="206" t="s">
        <v>867</v>
      </c>
      <c r="G94" s="207" t="s">
        <v>146</v>
      </c>
      <c r="H94" s="208">
        <v>1</v>
      </c>
      <c r="I94" s="209"/>
      <c r="J94" s="210">
        <f>ROUND(I94*H94,2)</f>
        <v>0</v>
      </c>
      <c r="K94" s="206" t="s">
        <v>19</v>
      </c>
      <c r="L94" s="44"/>
      <c r="M94" s="211" t="s">
        <v>19</v>
      </c>
      <c r="N94" s="212" t="s">
        <v>43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147</v>
      </c>
      <c r="AT94" s="215" t="s">
        <v>143</v>
      </c>
      <c r="AU94" s="215" t="s">
        <v>82</v>
      </c>
      <c r="AY94" s="17" t="s">
        <v>140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80</v>
      </c>
      <c r="BK94" s="216">
        <f>ROUND(I94*H94,2)</f>
        <v>0</v>
      </c>
      <c r="BL94" s="17" t="s">
        <v>147</v>
      </c>
      <c r="BM94" s="215" t="s">
        <v>868</v>
      </c>
    </row>
    <row r="95" s="2" customFormat="1">
      <c r="A95" s="38"/>
      <c r="B95" s="39"/>
      <c r="C95" s="40"/>
      <c r="D95" s="217" t="s">
        <v>149</v>
      </c>
      <c r="E95" s="40"/>
      <c r="F95" s="218" t="s">
        <v>865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149</v>
      </c>
      <c r="AU95" s="17" t="s">
        <v>82</v>
      </c>
    </row>
    <row r="96" s="12" customFormat="1" ht="22.8" customHeight="1">
      <c r="A96" s="12"/>
      <c r="B96" s="188"/>
      <c r="C96" s="189"/>
      <c r="D96" s="190" t="s">
        <v>71</v>
      </c>
      <c r="E96" s="202" t="s">
        <v>869</v>
      </c>
      <c r="F96" s="202" t="s">
        <v>870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SUM(P97:P104)</f>
        <v>0</v>
      </c>
      <c r="Q96" s="196"/>
      <c r="R96" s="197">
        <f>SUM(R97:R104)</f>
        <v>0</v>
      </c>
      <c r="S96" s="196"/>
      <c r="T96" s="198">
        <f>SUM(T97:T104)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139</v>
      </c>
      <c r="AT96" s="200" t="s">
        <v>71</v>
      </c>
      <c r="AU96" s="200" t="s">
        <v>80</v>
      </c>
      <c r="AY96" s="199" t="s">
        <v>140</v>
      </c>
      <c r="BK96" s="201">
        <f>SUM(BK97:BK104)</f>
        <v>0</v>
      </c>
    </row>
    <row r="97" s="2" customFormat="1" ht="16.5" customHeight="1">
      <c r="A97" s="38"/>
      <c r="B97" s="39"/>
      <c r="C97" s="204" t="s">
        <v>178</v>
      </c>
      <c r="D97" s="204" t="s">
        <v>143</v>
      </c>
      <c r="E97" s="205" t="s">
        <v>871</v>
      </c>
      <c r="F97" s="206" t="s">
        <v>872</v>
      </c>
      <c r="G97" s="207" t="s">
        <v>153</v>
      </c>
      <c r="H97" s="208">
        <v>3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43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147</v>
      </c>
      <c r="AT97" s="215" t="s">
        <v>143</v>
      </c>
      <c r="AU97" s="215" t="s">
        <v>82</v>
      </c>
      <c r="AY97" s="17" t="s">
        <v>140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80</v>
      </c>
      <c r="BK97" s="216">
        <f>ROUND(I97*H97,2)</f>
        <v>0</v>
      </c>
      <c r="BL97" s="17" t="s">
        <v>147</v>
      </c>
      <c r="BM97" s="215" t="s">
        <v>873</v>
      </c>
    </row>
    <row r="98" s="2" customFormat="1">
      <c r="A98" s="38"/>
      <c r="B98" s="39"/>
      <c r="C98" s="40"/>
      <c r="D98" s="217" t="s">
        <v>149</v>
      </c>
      <c r="E98" s="40"/>
      <c r="F98" s="218" t="s">
        <v>874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149</v>
      </c>
      <c r="AU98" s="17" t="s">
        <v>82</v>
      </c>
    </row>
    <row r="99" s="2" customFormat="1" ht="16.5" customHeight="1">
      <c r="A99" s="38"/>
      <c r="B99" s="39"/>
      <c r="C99" s="204" t="s">
        <v>183</v>
      </c>
      <c r="D99" s="204" t="s">
        <v>143</v>
      </c>
      <c r="E99" s="205" t="s">
        <v>698</v>
      </c>
      <c r="F99" s="206" t="s">
        <v>699</v>
      </c>
      <c r="G99" s="207" t="s">
        <v>153</v>
      </c>
      <c r="H99" s="208">
        <v>3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147</v>
      </c>
      <c r="AT99" s="215" t="s">
        <v>143</v>
      </c>
      <c r="AU99" s="215" t="s">
        <v>82</v>
      </c>
      <c r="AY99" s="17" t="s">
        <v>140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147</v>
      </c>
      <c r="BM99" s="215" t="s">
        <v>875</v>
      </c>
    </row>
    <row r="100" s="2" customFormat="1">
      <c r="A100" s="38"/>
      <c r="B100" s="39"/>
      <c r="C100" s="40"/>
      <c r="D100" s="217" t="s">
        <v>149</v>
      </c>
      <c r="E100" s="40"/>
      <c r="F100" s="218" t="s">
        <v>874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149</v>
      </c>
      <c r="AU100" s="17" t="s">
        <v>82</v>
      </c>
    </row>
    <row r="101" s="2" customFormat="1" ht="16.5" customHeight="1">
      <c r="A101" s="38"/>
      <c r="B101" s="39"/>
      <c r="C101" s="204" t="s">
        <v>188</v>
      </c>
      <c r="D101" s="204" t="s">
        <v>143</v>
      </c>
      <c r="E101" s="205" t="s">
        <v>876</v>
      </c>
      <c r="F101" s="206" t="s">
        <v>877</v>
      </c>
      <c r="G101" s="207" t="s">
        <v>153</v>
      </c>
      <c r="H101" s="208">
        <v>1</v>
      </c>
      <c r="I101" s="209"/>
      <c r="J101" s="210">
        <f>ROUND(I101*H101,2)</f>
        <v>0</v>
      </c>
      <c r="K101" s="206" t="s">
        <v>19</v>
      </c>
      <c r="L101" s="44"/>
      <c r="M101" s="211" t="s">
        <v>19</v>
      </c>
      <c r="N101" s="212" t="s">
        <v>43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147</v>
      </c>
      <c r="AT101" s="215" t="s">
        <v>143</v>
      </c>
      <c r="AU101" s="215" t="s">
        <v>82</v>
      </c>
      <c r="AY101" s="17" t="s">
        <v>140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80</v>
      </c>
      <c r="BK101" s="216">
        <f>ROUND(I101*H101,2)</f>
        <v>0</v>
      </c>
      <c r="BL101" s="17" t="s">
        <v>147</v>
      </c>
      <c r="BM101" s="215" t="s">
        <v>878</v>
      </c>
    </row>
    <row r="102" s="2" customFormat="1">
      <c r="A102" s="38"/>
      <c r="B102" s="39"/>
      <c r="C102" s="40"/>
      <c r="D102" s="217" t="s">
        <v>149</v>
      </c>
      <c r="E102" s="40"/>
      <c r="F102" s="218" t="s">
        <v>874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149</v>
      </c>
      <c r="AU102" s="17" t="s">
        <v>82</v>
      </c>
    </row>
    <row r="103" s="2" customFormat="1" ht="16.5" customHeight="1">
      <c r="A103" s="38"/>
      <c r="B103" s="39"/>
      <c r="C103" s="204" t="s">
        <v>192</v>
      </c>
      <c r="D103" s="204" t="s">
        <v>143</v>
      </c>
      <c r="E103" s="205" t="s">
        <v>879</v>
      </c>
      <c r="F103" s="206" t="s">
        <v>880</v>
      </c>
      <c r="G103" s="207" t="s">
        <v>146</v>
      </c>
      <c r="H103" s="208">
        <v>1</v>
      </c>
      <c r="I103" s="209"/>
      <c r="J103" s="210">
        <f>ROUND(I103*H103,2)</f>
        <v>0</v>
      </c>
      <c r="K103" s="206" t="s">
        <v>19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147</v>
      </c>
      <c r="AT103" s="215" t="s">
        <v>143</v>
      </c>
      <c r="AU103" s="215" t="s">
        <v>82</v>
      </c>
      <c r="AY103" s="17" t="s">
        <v>140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147</v>
      </c>
      <c r="BM103" s="215" t="s">
        <v>881</v>
      </c>
    </row>
    <row r="104" s="2" customFormat="1">
      <c r="A104" s="38"/>
      <c r="B104" s="39"/>
      <c r="C104" s="40"/>
      <c r="D104" s="217" t="s">
        <v>149</v>
      </c>
      <c r="E104" s="40"/>
      <c r="F104" s="218" t="s">
        <v>882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149</v>
      </c>
      <c r="AU104" s="17" t="s">
        <v>82</v>
      </c>
    </row>
    <row r="105" s="12" customFormat="1" ht="22.8" customHeight="1">
      <c r="A105" s="12"/>
      <c r="B105" s="188"/>
      <c r="C105" s="189"/>
      <c r="D105" s="190" t="s">
        <v>71</v>
      </c>
      <c r="E105" s="202" t="s">
        <v>883</v>
      </c>
      <c r="F105" s="202" t="s">
        <v>884</v>
      </c>
      <c r="G105" s="189"/>
      <c r="H105" s="189"/>
      <c r="I105" s="192"/>
      <c r="J105" s="203">
        <f>BK105</f>
        <v>0</v>
      </c>
      <c r="K105" s="189"/>
      <c r="L105" s="194"/>
      <c r="M105" s="195"/>
      <c r="N105" s="196"/>
      <c r="O105" s="196"/>
      <c r="P105" s="197">
        <f>SUM(P106:P119)</f>
        <v>0</v>
      </c>
      <c r="Q105" s="196"/>
      <c r="R105" s="197">
        <f>SUM(R106:R119)</f>
        <v>0</v>
      </c>
      <c r="S105" s="196"/>
      <c r="T105" s="198">
        <f>SUM(T106:T119)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139</v>
      </c>
      <c r="AT105" s="200" t="s">
        <v>71</v>
      </c>
      <c r="AU105" s="200" t="s">
        <v>80</v>
      </c>
      <c r="AY105" s="199" t="s">
        <v>140</v>
      </c>
      <c r="BK105" s="201">
        <f>SUM(BK106:BK119)</f>
        <v>0</v>
      </c>
    </row>
    <row r="106" s="2" customFormat="1" ht="16.5" customHeight="1">
      <c r="A106" s="38"/>
      <c r="B106" s="39"/>
      <c r="C106" s="204" t="s">
        <v>197</v>
      </c>
      <c r="D106" s="204" t="s">
        <v>143</v>
      </c>
      <c r="E106" s="205" t="s">
        <v>885</v>
      </c>
      <c r="F106" s="206" t="s">
        <v>519</v>
      </c>
      <c r="G106" s="207" t="s">
        <v>146</v>
      </c>
      <c r="H106" s="208">
        <v>1</v>
      </c>
      <c r="I106" s="209"/>
      <c r="J106" s="210">
        <f>ROUND(I106*H106,2)</f>
        <v>0</v>
      </c>
      <c r="K106" s="206" t="s">
        <v>19</v>
      </c>
      <c r="L106" s="44"/>
      <c r="M106" s="211" t="s">
        <v>19</v>
      </c>
      <c r="N106" s="212" t="s">
        <v>43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147</v>
      </c>
      <c r="AT106" s="215" t="s">
        <v>143</v>
      </c>
      <c r="AU106" s="215" t="s">
        <v>82</v>
      </c>
      <c r="AY106" s="17" t="s">
        <v>140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80</v>
      </c>
      <c r="BK106" s="216">
        <f>ROUND(I106*H106,2)</f>
        <v>0</v>
      </c>
      <c r="BL106" s="17" t="s">
        <v>147</v>
      </c>
      <c r="BM106" s="215" t="s">
        <v>886</v>
      </c>
    </row>
    <row r="107" s="2" customFormat="1">
      <c r="A107" s="38"/>
      <c r="B107" s="39"/>
      <c r="C107" s="40"/>
      <c r="D107" s="217" t="s">
        <v>149</v>
      </c>
      <c r="E107" s="40"/>
      <c r="F107" s="218" t="s">
        <v>887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149</v>
      </c>
      <c r="AU107" s="17" t="s">
        <v>82</v>
      </c>
    </row>
    <row r="108" s="2" customFormat="1" ht="16.5" customHeight="1">
      <c r="A108" s="38"/>
      <c r="B108" s="39"/>
      <c r="C108" s="204" t="s">
        <v>201</v>
      </c>
      <c r="D108" s="204" t="s">
        <v>143</v>
      </c>
      <c r="E108" s="205" t="s">
        <v>888</v>
      </c>
      <c r="F108" s="206" t="s">
        <v>889</v>
      </c>
      <c r="G108" s="207" t="s">
        <v>153</v>
      </c>
      <c r="H108" s="208">
        <v>1</v>
      </c>
      <c r="I108" s="209"/>
      <c r="J108" s="210">
        <f>ROUND(I108*H108,2)</f>
        <v>0</v>
      </c>
      <c r="K108" s="206" t="s">
        <v>19</v>
      </c>
      <c r="L108" s="44"/>
      <c r="M108" s="211" t="s">
        <v>19</v>
      </c>
      <c r="N108" s="212" t="s">
        <v>43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147</v>
      </c>
      <c r="AT108" s="215" t="s">
        <v>143</v>
      </c>
      <c r="AU108" s="215" t="s">
        <v>82</v>
      </c>
      <c r="AY108" s="17" t="s">
        <v>140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80</v>
      </c>
      <c r="BK108" s="216">
        <f>ROUND(I108*H108,2)</f>
        <v>0</v>
      </c>
      <c r="BL108" s="17" t="s">
        <v>147</v>
      </c>
      <c r="BM108" s="215" t="s">
        <v>890</v>
      </c>
    </row>
    <row r="109" s="2" customFormat="1">
      <c r="A109" s="38"/>
      <c r="B109" s="39"/>
      <c r="C109" s="40"/>
      <c r="D109" s="217" t="s">
        <v>149</v>
      </c>
      <c r="E109" s="40"/>
      <c r="F109" s="218" t="s">
        <v>891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149</v>
      </c>
      <c r="AU109" s="17" t="s">
        <v>82</v>
      </c>
    </row>
    <row r="110" s="2" customFormat="1" ht="16.5" customHeight="1">
      <c r="A110" s="38"/>
      <c r="B110" s="39"/>
      <c r="C110" s="204" t="s">
        <v>8</v>
      </c>
      <c r="D110" s="204" t="s">
        <v>143</v>
      </c>
      <c r="E110" s="205" t="s">
        <v>512</v>
      </c>
      <c r="F110" s="206" t="s">
        <v>513</v>
      </c>
      <c r="G110" s="207" t="s">
        <v>153</v>
      </c>
      <c r="H110" s="208">
        <v>24</v>
      </c>
      <c r="I110" s="209"/>
      <c r="J110" s="210">
        <f>ROUND(I110*H110,2)</f>
        <v>0</v>
      </c>
      <c r="K110" s="206" t="s">
        <v>19</v>
      </c>
      <c r="L110" s="44"/>
      <c r="M110" s="211" t="s">
        <v>19</v>
      </c>
      <c r="N110" s="212" t="s">
        <v>43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147</v>
      </c>
      <c r="AT110" s="215" t="s">
        <v>143</v>
      </c>
      <c r="AU110" s="215" t="s">
        <v>82</v>
      </c>
      <c r="AY110" s="17" t="s">
        <v>140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80</v>
      </c>
      <c r="BK110" s="216">
        <f>ROUND(I110*H110,2)</f>
        <v>0</v>
      </c>
      <c r="BL110" s="17" t="s">
        <v>147</v>
      </c>
      <c r="BM110" s="215" t="s">
        <v>892</v>
      </c>
    </row>
    <row r="111" s="2" customFormat="1">
      <c r="A111" s="38"/>
      <c r="B111" s="39"/>
      <c r="C111" s="40"/>
      <c r="D111" s="217" t="s">
        <v>149</v>
      </c>
      <c r="E111" s="40"/>
      <c r="F111" s="218" t="s">
        <v>891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149</v>
      </c>
      <c r="AU111" s="17" t="s">
        <v>82</v>
      </c>
    </row>
    <row r="112" s="2" customFormat="1" ht="16.5" customHeight="1">
      <c r="A112" s="38"/>
      <c r="B112" s="39"/>
      <c r="C112" s="204" t="s">
        <v>210</v>
      </c>
      <c r="D112" s="204" t="s">
        <v>143</v>
      </c>
      <c r="E112" s="205" t="s">
        <v>893</v>
      </c>
      <c r="F112" s="206" t="s">
        <v>894</v>
      </c>
      <c r="G112" s="207" t="s">
        <v>153</v>
      </c>
      <c r="H112" s="208">
        <v>6</v>
      </c>
      <c r="I112" s="209"/>
      <c r="J112" s="210">
        <f>ROUND(I112*H112,2)</f>
        <v>0</v>
      </c>
      <c r="K112" s="206" t="s">
        <v>19</v>
      </c>
      <c r="L112" s="44"/>
      <c r="M112" s="211" t="s">
        <v>19</v>
      </c>
      <c r="N112" s="212" t="s">
        <v>43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147</v>
      </c>
      <c r="AT112" s="215" t="s">
        <v>143</v>
      </c>
      <c r="AU112" s="215" t="s">
        <v>82</v>
      </c>
      <c r="AY112" s="17" t="s">
        <v>140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80</v>
      </c>
      <c r="BK112" s="216">
        <f>ROUND(I112*H112,2)</f>
        <v>0</v>
      </c>
      <c r="BL112" s="17" t="s">
        <v>147</v>
      </c>
      <c r="BM112" s="215" t="s">
        <v>895</v>
      </c>
    </row>
    <row r="113" s="2" customFormat="1">
      <c r="A113" s="38"/>
      <c r="B113" s="39"/>
      <c r="C113" s="40"/>
      <c r="D113" s="217" t="s">
        <v>149</v>
      </c>
      <c r="E113" s="40"/>
      <c r="F113" s="218" t="s">
        <v>896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149</v>
      </c>
      <c r="AU113" s="17" t="s">
        <v>82</v>
      </c>
    </row>
    <row r="114" s="2" customFormat="1" ht="16.5" customHeight="1">
      <c r="A114" s="38"/>
      <c r="B114" s="39"/>
      <c r="C114" s="204" t="s">
        <v>215</v>
      </c>
      <c r="D114" s="204" t="s">
        <v>143</v>
      </c>
      <c r="E114" s="205" t="s">
        <v>897</v>
      </c>
      <c r="F114" s="206" t="s">
        <v>898</v>
      </c>
      <c r="G114" s="207" t="s">
        <v>146</v>
      </c>
      <c r="H114" s="208">
        <v>1</v>
      </c>
      <c r="I114" s="209"/>
      <c r="J114" s="210">
        <f>ROUND(I114*H114,2)</f>
        <v>0</v>
      </c>
      <c r="K114" s="206" t="s">
        <v>19</v>
      </c>
      <c r="L114" s="44"/>
      <c r="M114" s="211" t="s">
        <v>19</v>
      </c>
      <c r="N114" s="212" t="s">
        <v>43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147</v>
      </c>
      <c r="AT114" s="215" t="s">
        <v>143</v>
      </c>
      <c r="AU114" s="215" t="s">
        <v>82</v>
      </c>
      <c r="AY114" s="17" t="s">
        <v>140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80</v>
      </c>
      <c r="BK114" s="216">
        <f>ROUND(I114*H114,2)</f>
        <v>0</v>
      </c>
      <c r="BL114" s="17" t="s">
        <v>147</v>
      </c>
      <c r="BM114" s="215" t="s">
        <v>899</v>
      </c>
    </row>
    <row r="115" s="2" customFormat="1">
      <c r="A115" s="38"/>
      <c r="B115" s="39"/>
      <c r="C115" s="40"/>
      <c r="D115" s="217" t="s">
        <v>149</v>
      </c>
      <c r="E115" s="40"/>
      <c r="F115" s="218" t="s">
        <v>900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149</v>
      </c>
      <c r="AU115" s="17" t="s">
        <v>82</v>
      </c>
    </row>
    <row r="116" s="2" customFormat="1" ht="24.15" customHeight="1">
      <c r="A116" s="38"/>
      <c r="B116" s="39"/>
      <c r="C116" s="204" t="s">
        <v>219</v>
      </c>
      <c r="D116" s="204" t="s">
        <v>143</v>
      </c>
      <c r="E116" s="205" t="s">
        <v>901</v>
      </c>
      <c r="F116" s="206" t="s">
        <v>902</v>
      </c>
      <c r="G116" s="207" t="s">
        <v>146</v>
      </c>
      <c r="H116" s="208">
        <v>1</v>
      </c>
      <c r="I116" s="209"/>
      <c r="J116" s="210">
        <f>ROUND(I116*H116,2)</f>
        <v>0</v>
      </c>
      <c r="K116" s="206" t="s">
        <v>19</v>
      </c>
      <c r="L116" s="44"/>
      <c r="M116" s="211" t="s">
        <v>19</v>
      </c>
      <c r="N116" s="212" t="s">
        <v>43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147</v>
      </c>
      <c r="AT116" s="215" t="s">
        <v>143</v>
      </c>
      <c r="AU116" s="215" t="s">
        <v>82</v>
      </c>
      <c r="AY116" s="17" t="s">
        <v>140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80</v>
      </c>
      <c r="BK116" s="216">
        <f>ROUND(I116*H116,2)</f>
        <v>0</v>
      </c>
      <c r="BL116" s="17" t="s">
        <v>147</v>
      </c>
      <c r="BM116" s="215" t="s">
        <v>903</v>
      </c>
    </row>
    <row r="117" s="2" customFormat="1">
      <c r="A117" s="38"/>
      <c r="B117" s="39"/>
      <c r="C117" s="40"/>
      <c r="D117" s="217" t="s">
        <v>149</v>
      </c>
      <c r="E117" s="40"/>
      <c r="F117" s="218" t="s">
        <v>904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149</v>
      </c>
      <c r="AU117" s="17" t="s">
        <v>82</v>
      </c>
    </row>
    <row r="118" s="2" customFormat="1" ht="16.5" customHeight="1">
      <c r="A118" s="38"/>
      <c r="B118" s="39"/>
      <c r="C118" s="204" t="s">
        <v>224</v>
      </c>
      <c r="D118" s="204" t="s">
        <v>143</v>
      </c>
      <c r="E118" s="205" t="s">
        <v>905</v>
      </c>
      <c r="F118" s="206" t="s">
        <v>906</v>
      </c>
      <c r="G118" s="207" t="s">
        <v>146</v>
      </c>
      <c r="H118" s="208">
        <v>1</v>
      </c>
      <c r="I118" s="209"/>
      <c r="J118" s="210">
        <f>ROUND(I118*H118,2)</f>
        <v>0</v>
      </c>
      <c r="K118" s="206" t="s">
        <v>19</v>
      </c>
      <c r="L118" s="44"/>
      <c r="M118" s="211" t="s">
        <v>19</v>
      </c>
      <c r="N118" s="212" t="s">
        <v>43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147</v>
      </c>
      <c r="AT118" s="215" t="s">
        <v>143</v>
      </c>
      <c r="AU118" s="215" t="s">
        <v>82</v>
      </c>
      <c r="AY118" s="17" t="s">
        <v>140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80</v>
      </c>
      <c r="BK118" s="216">
        <f>ROUND(I118*H118,2)</f>
        <v>0</v>
      </c>
      <c r="BL118" s="17" t="s">
        <v>147</v>
      </c>
      <c r="BM118" s="215" t="s">
        <v>907</v>
      </c>
    </row>
    <row r="119" s="2" customFormat="1">
      <c r="A119" s="38"/>
      <c r="B119" s="39"/>
      <c r="C119" s="40"/>
      <c r="D119" s="217" t="s">
        <v>149</v>
      </c>
      <c r="E119" s="40"/>
      <c r="F119" s="218" t="s">
        <v>908</v>
      </c>
      <c r="G119" s="40"/>
      <c r="H119" s="40"/>
      <c r="I119" s="219"/>
      <c r="J119" s="40"/>
      <c r="K119" s="40"/>
      <c r="L119" s="44"/>
      <c r="M119" s="250"/>
      <c r="N119" s="251"/>
      <c r="O119" s="247"/>
      <c r="P119" s="247"/>
      <c r="Q119" s="247"/>
      <c r="R119" s="247"/>
      <c r="S119" s="247"/>
      <c r="T119" s="252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149</v>
      </c>
      <c r="AU119" s="17" t="s">
        <v>82</v>
      </c>
    </row>
    <row r="120" s="2" customFormat="1" ht="6.96" customHeight="1">
      <c r="A120" s="38"/>
      <c r="B120" s="59"/>
      <c r="C120" s="60"/>
      <c r="D120" s="60"/>
      <c r="E120" s="60"/>
      <c r="F120" s="60"/>
      <c r="G120" s="60"/>
      <c r="H120" s="60"/>
      <c r="I120" s="60"/>
      <c r="J120" s="60"/>
      <c r="K120" s="60"/>
      <c r="L120" s="44"/>
      <c r="M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</sheetData>
  <sheetProtection sheet="1" autoFilter="0" formatColumns="0" formatRows="0" objects="1" scenarios="1" spinCount="100000" saltValue="m/t1YjIyY4IiJgifO4h5n8Ysi11qb2+j58NQPxI6L7QO+mkMwiauNeA6845Na13LgomxfZp7bCF0lKyPtWX2bA==" hashValue="KhtsO4vwv6MwrXaJIicciC7D6Qx0Fn7pOSLdEfL7wS4p3vZ45YP+RsrW+Iaa/GvGo2j/wC1Bq/hUdHmIum8+lA==" algorithmName="SHA-512" password="CC35"/>
  <autoFilter ref="C82:K11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96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Dodávka interiérového vybavení - ZŠ Třebotov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909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27. 1. 2025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ROUND((SUM(BE83:BE103)),  2)</f>
        <v>0</v>
      </c>
      <c r="G33" s="38"/>
      <c r="H33" s="38"/>
      <c r="I33" s="148">
        <v>0.20999999999999999</v>
      </c>
      <c r="J33" s="147">
        <f>ROUND(((SUM(BE83:BE103))*I33),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ROUND((SUM(BF83:BF103)),  2)</f>
        <v>0</v>
      </c>
      <c r="G34" s="38"/>
      <c r="H34" s="38"/>
      <c r="I34" s="148">
        <v>0.12</v>
      </c>
      <c r="J34" s="147">
        <f>ROUND(((SUM(BF83:BF103))*I34),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ROUND((SUM(BG83:BG103)),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ROUND((SUM(BH83:BH103)),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ROUND((SUM(BI83:BI103)),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100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Dodávka interiérového vybavení - ZŠ Třebotov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SO_00 - Orientační systém budovy školy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Třebotov</v>
      </c>
      <c r="G52" s="40"/>
      <c r="H52" s="40"/>
      <c r="I52" s="32" t="s">
        <v>23</v>
      </c>
      <c r="J52" s="72" t="str">
        <f>IF(J12="","",J12)</f>
        <v>27. 1. 2025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Třebotov</v>
      </c>
      <c r="G54" s="40"/>
      <c r="H54" s="40"/>
      <c r="I54" s="32" t="s">
        <v>31</v>
      </c>
      <c r="J54" s="36" t="str">
        <f>E21</f>
        <v>archlin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Viktor Vegricht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101</v>
      </c>
      <c r="D57" s="162"/>
      <c r="E57" s="162"/>
      <c r="F57" s="162"/>
      <c r="G57" s="162"/>
      <c r="H57" s="162"/>
      <c r="I57" s="162"/>
      <c r="J57" s="163" t="s">
        <v>102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103</v>
      </c>
    </row>
    <row r="60" s="9" customFormat="1" ht="24.96" customHeight="1">
      <c r="A60" s="9"/>
      <c r="B60" s="165"/>
      <c r="C60" s="166"/>
      <c r="D60" s="167" t="s">
        <v>104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910</v>
      </c>
      <c r="E61" s="174"/>
      <c r="F61" s="174"/>
      <c r="G61" s="174"/>
      <c r="H61" s="174"/>
      <c r="I61" s="174"/>
      <c r="J61" s="175">
        <f>J85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911</v>
      </c>
      <c r="E62" s="174"/>
      <c r="F62" s="174"/>
      <c r="G62" s="174"/>
      <c r="H62" s="174"/>
      <c r="I62" s="174"/>
      <c r="J62" s="175">
        <f>J96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912</v>
      </c>
      <c r="E63" s="174"/>
      <c r="F63" s="174"/>
      <c r="G63" s="174"/>
      <c r="H63" s="174"/>
      <c r="I63" s="174"/>
      <c r="J63" s="175">
        <f>J101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125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Dodávka interiérového vybavení - ZŠ Třebotov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97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SO_00 - Orientační systém budovy školy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Třebotov</v>
      </c>
      <c r="G77" s="40"/>
      <c r="H77" s="40"/>
      <c r="I77" s="32" t="s">
        <v>23</v>
      </c>
      <c r="J77" s="72" t="str">
        <f>IF(J12="","",J12)</f>
        <v>27. 1. 2025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Obec Třebotov</v>
      </c>
      <c r="G79" s="40"/>
      <c r="H79" s="40"/>
      <c r="I79" s="32" t="s">
        <v>31</v>
      </c>
      <c r="J79" s="36" t="str">
        <f>E21</f>
        <v>archlin s.r.o.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34</v>
      </c>
      <c r="J80" s="36" t="str">
        <f>E24</f>
        <v>Viktor Vegricht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1" customFormat="1" ht="29.28" customHeight="1">
      <c r="A82" s="177"/>
      <c r="B82" s="178"/>
      <c r="C82" s="179" t="s">
        <v>126</v>
      </c>
      <c r="D82" s="180" t="s">
        <v>57</v>
      </c>
      <c r="E82" s="180" t="s">
        <v>53</v>
      </c>
      <c r="F82" s="180" t="s">
        <v>54</v>
      </c>
      <c r="G82" s="180" t="s">
        <v>127</v>
      </c>
      <c r="H82" s="180" t="s">
        <v>128</v>
      </c>
      <c r="I82" s="180" t="s">
        <v>129</v>
      </c>
      <c r="J82" s="180" t="s">
        <v>102</v>
      </c>
      <c r="K82" s="181" t="s">
        <v>130</v>
      </c>
      <c r="L82" s="182"/>
      <c r="M82" s="92" t="s">
        <v>19</v>
      </c>
      <c r="N82" s="93" t="s">
        <v>42</v>
      </c>
      <c r="O82" s="93" t="s">
        <v>131</v>
      </c>
      <c r="P82" s="93" t="s">
        <v>132</v>
      </c>
      <c r="Q82" s="93" t="s">
        <v>133</v>
      </c>
      <c r="R82" s="93" t="s">
        <v>134</v>
      </c>
      <c r="S82" s="93" t="s">
        <v>135</v>
      </c>
      <c r="T82" s="94" t="s">
        <v>136</v>
      </c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</row>
    <row r="83" s="2" customFormat="1" ht="22.8" customHeight="1">
      <c r="A83" s="38"/>
      <c r="B83" s="39"/>
      <c r="C83" s="99" t="s">
        <v>137</v>
      </c>
      <c r="D83" s="40"/>
      <c r="E83" s="40"/>
      <c r="F83" s="40"/>
      <c r="G83" s="40"/>
      <c r="H83" s="40"/>
      <c r="I83" s="40"/>
      <c r="J83" s="183">
        <f>BK83</f>
        <v>0</v>
      </c>
      <c r="K83" s="40"/>
      <c r="L83" s="44"/>
      <c r="M83" s="95"/>
      <c r="N83" s="184"/>
      <c r="O83" s="96"/>
      <c r="P83" s="185">
        <f>P84</f>
        <v>0</v>
      </c>
      <c r="Q83" s="96"/>
      <c r="R83" s="185">
        <f>R84</f>
        <v>0</v>
      </c>
      <c r="S83" s="96"/>
      <c r="T83" s="186">
        <f>T84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71</v>
      </c>
      <c r="AU83" s="17" t="s">
        <v>103</v>
      </c>
      <c r="BK83" s="187">
        <f>BK84</f>
        <v>0</v>
      </c>
    </row>
    <row r="84" s="12" customFormat="1" ht="25.92" customHeight="1">
      <c r="A84" s="12"/>
      <c r="B84" s="188"/>
      <c r="C84" s="189"/>
      <c r="D84" s="190" t="s">
        <v>71</v>
      </c>
      <c r="E84" s="191" t="s">
        <v>138</v>
      </c>
      <c r="F84" s="191" t="s">
        <v>138</v>
      </c>
      <c r="G84" s="189"/>
      <c r="H84" s="189"/>
      <c r="I84" s="192"/>
      <c r="J84" s="193">
        <f>BK84</f>
        <v>0</v>
      </c>
      <c r="K84" s="189"/>
      <c r="L84" s="194"/>
      <c r="M84" s="195"/>
      <c r="N84" s="196"/>
      <c r="O84" s="196"/>
      <c r="P84" s="197">
        <f>P85+P96+P101</f>
        <v>0</v>
      </c>
      <c r="Q84" s="196"/>
      <c r="R84" s="197">
        <f>R85+R96+R101</f>
        <v>0</v>
      </c>
      <c r="S84" s="196"/>
      <c r="T84" s="198">
        <f>T85+T96+T101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139</v>
      </c>
      <c r="AT84" s="200" t="s">
        <v>71</v>
      </c>
      <c r="AU84" s="200" t="s">
        <v>72</v>
      </c>
      <c r="AY84" s="199" t="s">
        <v>140</v>
      </c>
      <c r="BK84" s="201">
        <f>BK85+BK96+BK101</f>
        <v>0</v>
      </c>
    </row>
    <row r="85" s="12" customFormat="1" ht="22.8" customHeight="1">
      <c r="A85" s="12"/>
      <c r="B85" s="188"/>
      <c r="C85" s="189"/>
      <c r="D85" s="190" t="s">
        <v>71</v>
      </c>
      <c r="E85" s="202" t="s">
        <v>913</v>
      </c>
      <c r="F85" s="202" t="s">
        <v>914</v>
      </c>
      <c r="G85" s="189"/>
      <c r="H85" s="189"/>
      <c r="I85" s="192"/>
      <c r="J85" s="203">
        <f>BK85</f>
        <v>0</v>
      </c>
      <c r="K85" s="189"/>
      <c r="L85" s="194"/>
      <c r="M85" s="195"/>
      <c r="N85" s="196"/>
      <c r="O85" s="196"/>
      <c r="P85" s="197">
        <f>SUM(P86:P95)</f>
        <v>0</v>
      </c>
      <c r="Q85" s="196"/>
      <c r="R85" s="197">
        <f>SUM(R86:R95)</f>
        <v>0</v>
      </c>
      <c r="S85" s="196"/>
      <c r="T85" s="198">
        <f>SUM(T86:T95)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139</v>
      </c>
      <c r="AT85" s="200" t="s">
        <v>71</v>
      </c>
      <c r="AU85" s="200" t="s">
        <v>80</v>
      </c>
      <c r="AY85" s="199" t="s">
        <v>140</v>
      </c>
      <c r="BK85" s="201">
        <f>SUM(BK86:BK95)</f>
        <v>0</v>
      </c>
    </row>
    <row r="86" s="2" customFormat="1" ht="16.5" customHeight="1">
      <c r="A86" s="38"/>
      <c r="B86" s="39"/>
      <c r="C86" s="204" t="s">
        <v>80</v>
      </c>
      <c r="D86" s="204" t="s">
        <v>143</v>
      </c>
      <c r="E86" s="205" t="s">
        <v>915</v>
      </c>
      <c r="F86" s="206" t="s">
        <v>916</v>
      </c>
      <c r="G86" s="207" t="s">
        <v>153</v>
      </c>
      <c r="H86" s="208">
        <v>2</v>
      </c>
      <c r="I86" s="209"/>
      <c r="J86" s="210">
        <f>ROUND(I86*H86,2)</f>
        <v>0</v>
      </c>
      <c r="K86" s="206" t="s">
        <v>19</v>
      </c>
      <c r="L86" s="44"/>
      <c r="M86" s="211" t="s">
        <v>19</v>
      </c>
      <c r="N86" s="212" t="s">
        <v>43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147</v>
      </c>
      <c r="AT86" s="215" t="s">
        <v>143</v>
      </c>
      <c r="AU86" s="215" t="s">
        <v>82</v>
      </c>
      <c r="AY86" s="17" t="s">
        <v>140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80</v>
      </c>
      <c r="BK86" s="216">
        <f>ROUND(I86*H86,2)</f>
        <v>0</v>
      </c>
      <c r="BL86" s="17" t="s">
        <v>147</v>
      </c>
      <c r="BM86" s="215" t="s">
        <v>917</v>
      </c>
    </row>
    <row r="87" s="2" customFormat="1">
      <c r="A87" s="38"/>
      <c r="B87" s="39"/>
      <c r="C87" s="40"/>
      <c r="D87" s="217" t="s">
        <v>149</v>
      </c>
      <c r="E87" s="40"/>
      <c r="F87" s="218" t="s">
        <v>918</v>
      </c>
      <c r="G87" s="40"/>
      <c r="H87" s="40"/>
      <c r="I87" s="219"/>
      <c r="J87" s="40"/>
      <c r="K87" s="40"/>
      <c r="L87" s="44"/>
      <c r="M87" s="220"/>
      <c r="N87" s="221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149</v>
      </c>
      <c r="AU87" s="17" t="s">
        <v>82</v>
      </c>
    </row>
    <row r="88" s="2" customFormat="1" ht="16.5" customHeight="1">
      <c r="A88" s="38"/>
      <c r="B88" s="39"/>
      <c r="C88" s="204" t="s">
        <v>82</v>
      </c>
      <c r="D88" s="204" t="s">
        <v>143</v>
      </c>
      <c r="E88" s="205" t="s">
        <v>919</v>
      </c>
      <c r="F88" s="206" t="s">
        <v>920</v>
      </c>
      <c r="G88" s="207" t="s">
        <v>153</v>
      </c>
      <c r="H88" s="208">
        <v>8</v>
      </c>
      <c r="I88" s="209"/>
      <c r="J88" s="210">
        <f>ROUND(I88*H88,2)</f>
        <v>0</v>
      </c>
      <c r="K88" s="206" t="s">
        <v>19</v>
      </c>
      <c r="L88" s="44"/>
      <c r="M88" s="211" t="s">
        <v>19</v>
      </c>
      <c r="N88" s="212" t="s">
        <v>43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147</v>
      </c>
      <c r="AT88" s="215" t="s">
        <v>143</v>
      </c>
      <c r="AU88" s="215" t="s">
        <v>82</v>
      </c>
      <c r="AY88" s="17" t="s">
        <v>140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80</v>
      </c>
      <c r="BK88" s="216">
        <f>ROUND(I88*H88,2)</f>
        <v>0</v>
      </c>
      <c r="BL88" s="17" t="s">
        <v>147</v>
      </c>
      <c r="BM88" s="215" t="s">
        <v>921</v>
      </c>
    </row>
    <row r="89" s="2" customFormat="1">
      <c r="A89" s="38"/>
      <c r="B89" s="39"/>
      <c r="C89" s="40"/>
      <c r="D89" s="217" t="s">
        <v>149</v>
      </c>
      <c r="E89" s="40"/>
      <c r="F89" s="218" t="s">
        <v>918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149</v>
      </c>
      <c r="AU89" s="17" t="s">
        <v>82</v>
      </c>
    </row>
    <row r="90" s="2" customFormat="1" ht="16.5" customHeight="1">
      <c r="A90" s="38"/>
      <c r="B90" s="39"/>
      <c r="C90" s="204" t="s">
        <v>158</v>
      </c>
      <c r="D90" s="204" t="s">
        <v>143</v>
      </c>
      <c r="E90" s="205" t="s">
        <v>922</v>
      </c>
      <c r="F90" s="206" t="s">
        <v>923</v>
      </c>
      <c r="G90" s="207" t="s">
        <v>153</v>
      </c>
      <c r="H90" s="208">
        <v>2</v>
      </c>
      <c r="I90" s="209"/>
      <c r="J90" s="210">
        <f>ROUND(I90*H90,2)</f>
        <v>0</v>
      </c>
      <c r="K90" s="206" t="s">
        <v>19</v>
      </c>
      <c r="L90" s="44"/>
      <c r="M90" s="211" t="s">
        <v>19</v>
      </c>
      <c r="N90" s="212" t="s">
        <v>43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147</v>
      </c>
      <c r="AT90" s="215" t="s">
        <v>143</v>
      </c>
      <c r="AU90" s="215" t="s">
        <v>82</v>
      </c>
      <c r="AY90" s="17" t="s">
        <v>140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80</v>
      </c>
      <c r="BK90" s="216">
        <f>ROUND(I90*H90,2)</f>
        <v>0</v>
      </c>
      <c r="BL90" s="17" t="s">
        <v>147</v>
      </c>
      <c r="BM90" s="215" t="s">
        <v>924</v>
      </c>
    </row>
    <row r="91" s="2" customFormat="1">
      <c r="A91" s="38"/>
      <c r="B91" s="39"/>
      <c r="C91" s="40"/>
      <c r="D91" s="217" t="s">
        <v>149</v>
      </c>
      <c r="E91" s="40"/>
      <c r="F91" s="218" t="s">
        <v>918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149</v>
      </c>
      <c r="AU91" s="17" t="s">
        <v>82</v>
      </c>
    </row>
    <row r="92" s="2" customFormat="1" ht="16.5" customHeight="1">
      <c r="A92" s="38"/>
      <c r="B92" s="39"/>
      <c r="C92" s="204" t="s">
        <v>139</v>
      </c>
      <c r="D92" s="204" t="s">
        <v>143</v>
      </c>
      <c r="E92" s="205" t="s">
        <v>925</v>
      </c>
      <c r="F92" s="206" t="s">
        <v>926</v>
      </c>
      <c r="G92" s="207" t="s">
        <v>153</v>
      </c>
      <c r="H92" s="208">
        <v>18</v>
      </c>
      <c r="I92" s="209"/>
      <c r="J92" s="210">
        <f>ROUND(I92*H92,2)</f>
        <v>0</v>
      </c>
      <c r="K92" s="206" t="s">
        <v>19</v>
      </c>
      <c r="L92" s="44"/>
      <c r="M92" s="211" t="s">
        <v>19</v>
      </c>
      <c r="N92" s="212" t="s">
        <v>43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147</v>
      </c>
      <c r="AT92" s="215" t="s">
        <v>143</v>
      </c>
      <c r="AU92" s="215" t="s">
        <v>82</v>
      </c>
      <c r="AY92" s="17" t="s">
        <v>140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80</v>
      </c>
      <c r="BK92" s="216">
        <f>ROUND(I92*H92,2)</f>
        <v>0</v>
      </c>
      <c r="BL92" s="17" t="s">
        <v>147</v>
      </c>
      <c r="BM92" s="215" t="s">
        <v>927</v>
      </c>
    </row>
    <row r="93" s="2" customFormat="1">
      <c r="A93" s="38"/>
      <c r="B93" s="39"/>
      <c r="C93" s="40"/>
      <c r="D93" s="217" t="s">
        <v>149</v>
      </c>
      <c r="E93" s="40"/>
      <c r="F93" s="218" t="s">
        <v>918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149</v>
      </c>
      <c r="AU93" s="17" t="s">
        <v>82</v>
      </c>
    </row>
    <row r="94" s="2" customFormat="1" ht="16.5" customHeight="1">
      <c r="A94" s="38"/>
      <c r="B94" s="39"/>
      <c r="C94" s="204" t="s">
        <v>171</v>
      </c>
      <c r="D94" s="204" t="s">
        <v>143</v>
      </c>
      <c r="E94" s="205" t="s">
        <v>928</v>
      </c>
      <c r="F94" s="206" t="s">
        <v>929</v>
      </c>
      <c r="G94" s="207" t="s">
        <v>153</v>
      </c>
      <c r="H94" s="208">
        <v>2</v>
      </c>
      <c r="I94" s="209"/>
      <c r="J94" s="210">
        <f>ROUND(I94*H94,2)</f>
        <v>0</v>
      </c>
      <c r="K94" s="206" t="s">
        <v>19</v>
      </c>
      <c r="L94" s="44"/>
      <c r="M94" s="211" t="s">
        <v>19</v>
      </c>
      <c r="N94" s="212" t="s">
        <v>43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147</v>
      </c>
      <c r="AT94" s="215" t="s">
        <v>143</v>
      </c>
      <c r="AU94" s="215" t="s">
        <v>82</v>
      </c>
      <c r="AY94" s="17" t="s">
        <v>140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80</v>
      </c>
      <c r="BK94" s="216">
        <f>ROUND(I94*H94,2)</f>
        <v>0</v>
      </c>
      <c r="BL94" s="17" t="s">
        <v>147</v>
      </c>
      <c r="BM94" s="215" t="s">
        <v>930</v>
      </c>
    </row>
    <row r="95" s="2" customFormat="1">
      <c r="A95" s="38"/>
      <c r="B95" s="39"/>
      <c r="C95" s="40"/>
      <c r="D95" s="217" t="s">
        <v>149</v>
      </c>
      <c r="E95" s="40"/>
      <c r="F95" s="218" t="s">
        <v>918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149</v>
      </c>
      <c r="AU95" s="17" t="s">
        <v>82</v>
      </c>
    </row>
    <row r="96" s="12" customFormat="1" ht="22.8" customHeight="1">
      <c r="A96" s="12"/>
      <c r="B96" s="188"/>
      <c r="C96" s="189"/>
      <c r="D96" s="190" t="s">
        <v>71</v>
      </c>
      <c r="E96" s="202" t="s">
        <v>931</v>
      </c>
      <c r="F96" s="202" t="s">
        <v>932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SUM(P97:P100)</f>
        <v>0</v>
      </c>
      <c r="Q96" s="196"/>
      <c r="R96" s="197">
        <f>SUM(R97:R100)</f>
        <v>0</v>
      </c>
      <c r="S96" s="196"/>
      <c r="T96" s="198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139</v>
      </c>
      <c r="AT96" s="200" t="s">
        <v>71</v>
      </c>
      <c r="AU96" s="200" t="s">
        <v>80</v>
      </c>
      <c r="AY96" s="199" t="s">
        <v>140</v>
      </c>
      <c r="BK96" s="201">
        <f>SUM(BK97:BK100)</f>
        <v>0</v>
      </c>
    </row>
    <row r="97" s="2" customFormat="1" ht="16.5" customHeight="1">
      <c r="A97" s="38"/>
      <c r="B97" s="39"/>
      <c r="C97" s="204" t="s">
        <v>178</v>
      </c>
      <c r="D97" s="204" t="s">
        <v>143</v>
      </c>
      <c r="E97" s="205" t="s">
        <v>933</v>
      </c>
      <c r="F97" s="206" t="s">
        <v>934</v>
      </c>
      <c r="G97" s="207" t="s">
        <v>153</v>
      </c>
      <c r="H97" s="208">
        <v>9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43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147</v>
      </c>
      <c r="AT97" s="215" t="s">
        <v>143</v>
      </c>
      <c r="AU97" s="215" t="s">
        <v>82</v>
      </c>
      <c r="AY97" s="17" t="s">
        <v>140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80</v>
      </c>
      <c r="BK97" s="216">
        <f>ROUND(I97*H97,2)</f>
        <v>0</v>
      </c>
      <c r="BL97" s="17" t="s">
        <v>147</v>
      </c>
      <c r="BM97" s="215" t="s">
        <v>935</v>
      </c>
    </row>
    <row r="98" s="2" customFormat="1">
      <c r="A98" s="38"/>
      <c r="B98" s="39"/>
      <c r="C98" s="40"/>
      <c r="D98" s="217" t="s">
        <v>149</v>
      </c>
      <c r="E98" s="40"/>
      <c r="F98" s="218" t="s">
        <v>936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149</v>
      </c>
      <c r="AU98" s="17" t="s">
        <v>82</v>
      </c>
    </row>
    <row r="99" s="2" customFormat="1" ht="16.5" customHeight="1">
      <c r="A99" s="38"/>
      <c r="B99" s="39"/>
      <c r="C99" s="204" t="s">
        <v>183</v>
      </c>
      <c r="D99" s="204" t="s">
        <v>143</v>
      </c>
      <c r="E99" s="205" t="s">
        <v>937</v>
      </c>
      <c r="F99" s="206" t="s">
        <v>938</v>
      </c>
      <c r="G99" s="207" t="s">
        <v>153</v>
      </c>
      <c r="H99" s="208">
        <v>9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147</v>
      </c>
      <c r="AT99" s="215" t="s">
        <v>143</v>
      </c>
      <c r="AU99" s="215" t="s">
        <v>82</v>
      </c>
      <c r="AY99" s="17" t="s">
        <v>140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147</v>
      </c>
      <c r="BM99" s="215" t="s">
        <v>939</v>
      </c>
    </row>
    <row r="100" s="2" customFormat="1">
      <c r="A100" s="38"/>
      <c r="B100" s="39"/>
      <c r="C100" s="40"/>
      <c r="D100" s="217" t="s">
        <v>149</v>
      </c>
      <c r="E100" s="40"/>
      <c r="F100" s="218" t="s">
        <v>936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149</v>
      </c>
      <c r="AU100" s="17" t="s">
        <v>82</v>
      </c>
    </row>
    <row r="101" s="12" customFormat="1" ht="22.8" customHeight="1">
      <c r="A101" s="12"/>
      <c r="B101" s="188"/>
      <c r="C101" s="189"/>
      <c r="D101" s="190" t="s">
        <v>71</v>
      </c>
      <c r="E101" s="202" t="s">
        <v>940</v>
      </c>
      <c r="F101" s="202" t="s">
        <v>941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SUM(P102:P103)</f>
        <v>0</v>
      </c>
      <c r="Q101" s="196"/>
      <c r="R101" s="197">
        <f>SUM(R102:R103)</f>
        <v>0</v>
      </c>
      <c r="S101" s="196"/>
      <c r="T101" s="198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139</v>
      </c>
      <c r="AT101" s="200" t="s">
        <v>71</v>
      </c>
      <c r="AU101" s="200" t="s">
        <v>80</v>
      </c>
      <c r="AY101" s="199" t="s">
        <v>140</v>
      </c>
      <c r="BK101" s="201">
        <f>SUM(BK102:BK103)</f>
        <v>0</v>
      </c>
    </row>
    <row r="102" s="2" customFormat="1" ht="16.5" customHeight="1">
      <c r="A102" s="38"/>
      <c r="B102" s="39"/>
      <c r="C102" s="204" t="s">
        <v>188</v>
      </c>
      <c r="D102" s="204" t="s">
        <v>143</v>
      </c>
      <c r="E102" s="205" t="s">
        <v>942</v>
      </c>
      <c r="F102" s="206" t="s">
        <v>943</v>
      </c>
      <c r="G102" s="207" t="s">
        <v>146</v>
      </c>
      <c r="H102" s="208">
        <v>1</v>
      </c>
      <c r="I102" s="209"/>
      <c r="J102" s="210">
        <f>ROUND(I102*H102,2)</f>
        <v>0</v>
      </c>
      <c r="K102" s="206" t="s">
        <v>19</v>
      </c>
      <c r="L102" s="44"/>
      <c r="M102" s="211" t="s">
        <v>19</v>
      </c>
      <c r="N102" s="212" t="s">
        <v>43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147</v>
      </c>
      <c r="AT102" s="215" t="s">
        <v>143</v>
      </c>
      <c r="AU102" s="215" t="s">
        <v>82</v>
      </c>
      <c r="AY102" s="17" t="s">
        <v>140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80</v>
      </c>
      <c r="BK102" s="216">
        <f>ROUND(I102*H102,2)</f>
        <v>0</v>
      </c>
      <c r="BL102" s="17" t="s">
        <v>147</v>
      </c>
      <c r="BM102" s="215" t="s">
        <v>944</v>
      </c>
    </row>
    <row r="103" s="2" customFormat="1">
      <c r="A103" s="38"/>
      <c r="B103" s="39"/>
      <c r="C103" s="40"/>
      <c r="D103" s="217" t="s">
        <v>149</v>
      </c>
      <c r="E103" s="40"/>
      <c r="F103" s="218" t="s">
        <v>945</v>
      </c>
      <c r="G103" s="40"/>
      <c r="H103" s="40"/>
      <c r="I103" s="219"/>
      <c r="J103" s="40"/>
      <c r="K103" s="40"/>
      <c r="L103" s="44"/>
      <c r="M103" s="250"/>
      <c r="N103" s="251"/>
      <c r="O103" s="247"/>
      <c r="P103" s="247"/>
      <c r="Q103" s="247"/>
      <c r="R103" s="247"/>
      <c r="S103" s="247"/>
      <c r="T103" s="252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149</v>
      </c>
      <c r="AU103" s="17" t="s">
        <v>82</v>
      </c>
    </row>
    <row r="104" s="2" customFormat="1" ht="6.96" customHeight="1">
      <c r="A104" s="38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44"/>
      <c r="M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</sheetData>
  <sheetProtection sheet="1" autoFilter="0" formatColumns="0" formatRows="0" objects="1" scenarios="1" spinCount="100000" saltValue="1CBOgaSJ8sj+++HA4eoHC26jvg/QMOQ6tphVnKcO/DWGOqGutP9SNWeMdUekS08ZgmYZZenaHJ3KzIzsbtAg4w==" hashValue="IbFb5yhuJeNLT47YFGEuON5zEvL15ta6o3hXz4qapANItxSaIeV8MWvqxfd+aoWTOj42I/MviaMvXdJVvOqjtg==" algorithmName="SHA-512" password="CC35"/>
  <autoFilter ref="C82:K10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3" customWidth="1"/>
    <col min="2" max="2" width="1.667969" style="253" customWidth="1"/>
    <col min="3" max="4" width="5" style="253" customWidth="1"/>
    <col min="5" max="5" width="11.66016" style="253" customWidth="1"/>
    <col min="6" max="6" width="9.160156" style="253" customWidth="1"/>
    <col min="7" max="7" width="5" style="253" customWidth="1"/>
    <col min="8" max="8" width="77.83203" style="253" customWidth="1"/>
    <col min="9" max="10" width="20" style="253" customWidth="1"/>
    <col min="11" max="11" width="1.667969" style="253" customWidth="1"/>
  </cols>
  <sheetData>
    <row r="1" s="1" customFormat="1" ht="37.5" customHeight="1"/>
    <row r="2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="14" customFormat="1" ht="45" customHeight="1">
      <c r="B3" s="257"/>
      <c r="C3" s="258" t="s">
        <v>946</v>
      </c>
      <c r="D3" s="258"/>
      <c r="E3" s="258"/>
      <c r="F3" s="258"/>
      <c r="G3" s="258"/>
      <c r="H3" s="258"/>
      <c r="I3" s="258"/>
      <c r="J3" s="258"/>
      <c r="K3" s="259"/>
    </row>
    <row r="4" s="1" customFormat="1" ht="25.5" customHeight="1">
      <c r="B4" s="260"/>
      <c r="C4" s="261" t="s">
        <v>947</v>
      </c>
      <c r="D4" s="261"/>
      <c r="E4" s="261"/>
      <c r="F4" s="261"/>
      <c r="G4" s="261"/>
      <c r="H4" s="261"/>
      <c r="I4" s="261"/>
      <c r="J4" s="261"/>
      <c r="K4" s="262"/>
    </row>
    <row r="5" s="1" customFormat="1" ht="5.25" customHeight="1"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s="1" customFormat="1" ht="15" customHeight="1">
      <c r="B6" s="260"/>
      <c r="C6" s="264" t="s">
        <v>948</v>
      </c>
      <c r="D6" s="264"/>
      <c r="E6" s="264"/>
      <c r="F6" s="264"/>
      <c r="G6" s="264"/>
      <c r="H6" s="264"/>
      <c r="I6" s="264"/>
      <c r="J6" s="264"/>
      <c r="K6" s="262"/>
    </row>
    <row r="7" s="1" customFormat="1" ht="15" customHeight="1">
      <c r="B7" s="265"/>
      <c r="C7" s="264" t="s">
        <v>949</v>
      </c>
      <c r="D7" s="264"/>
      <c r="E7" s="264"/>
      <c r="F7" s="264"/>
      <c r="G7" s="264"/>
      <c r="H7" s="264"/>
      <c r="I7" s="264"/>
      <c r="J7" s="264"/>
      <c r="K7" s="262"/>
    </row>
    <row r="8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="1" customFormat="1" ht="15" customHeight="1">
      <c r="B9" s="265"/>
      <c r="C9" s="264" t="s">
        <v>950</v>
      </c>
      <c r="D9" s="264"/>
      <c r="E9" s="264"/>
      <c r="F9" s="264"/>
      <c r="G9" s="264"/>
      <c r="H9" s="264"/>
      <c r="I9" s="264"/>
      <c r="J9" s="264"/>
      <c r="K9" s="262"/>
    </row>
    <row r="10" s="1" customFormat="1" ht="15" customHeight="1">
      <c r="B10" s="265"/>
      <c r="C10" s="264"/>
      <c r="D10" s="264" t="s">
        <v>951</v>
      </c>
      <c r="E10" s="264"/>
      <c r="F10" s="264"/>
      <c r="G10" s="264"/>
      <c r="H10" s="264"/>
      <c r="I10" s="264"/>
      <c r="J10" s="264"/>
      <c r="K10" s="262"/>
    </row>
    <row r="11" s="1" customFormat="1" ht="15" customHeight="1">
      <c r="B11" s="265"/>
      <c r="C11" s="266"/>
      <c r="D11" s="264" t="s">
        <v>952</v>
      </c>
      <c r="E11" s="264"/>
      <c r="F11" s="264"/>
      <c r="G11" s="264"/>
      <c r="H11" s="264"/>
      <c r="I11" s="264"/>
      <c r="J11" s="264"/>
      <c r="K11" s="262"/>
    </row>
    <row r="12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="1" customFormat="1" ht="15" customHeight="1">
      <c r="B13" s="265"/>
      <c r="C13" s="266"/>
      <c r="D13" s="267" t="s">
        <v>953</v>
      </c>
      <c r="E13" s="264"/>
      <c r="F13" s="264"/>
      <c r="G13" s="264"/>
      <c r="H13" s="264"/>
      <c r="I13" s="264"/>
      <c r="J13" s="264"/>
      <c r="K13" s="262"/>
    </row>
    <row r="14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="1" customFormat="1" ht="15" customHeight="1">
      <c r="B15" s="265"/>
      <c r="C15" s="266"/>
      <c r="D15" s="264" t="s">
        <v>954</v>
      </c>
      <c r="E15" s="264"/>
      <c r="F15" s="264"/>
      <c r="G15" s="264"/>
      <c r="H15" s="264"/>
      <c r="I15" s="264"/>
      <c r="J15" s="264"/>
      <c r="K15" s="262"/>
    </row>
    <row r="16" s="1" customFormat="1" ht="15" customHeight="1">
      <c r="B16" s="265"/>
      <c r="C16" s="266"/>
      <c r="D16" s="264" t="s">
        <v>955</v>
      </c>
      <c r="E16" s="264"/>
      <c r="F16" s="264"/>
      <c r="G16" s="264"/>
      <c r="H16" s="264"/>
      <c r="I16" s="264"/>
      <c r="J16" s="264"/>
      <c r="K16" s="262"/>
    </row>
    <row r="17" s="1" customFormat="1" ht="15" customHeight="1">
      <c r="B17" s="265"/>
      <c r="C17" s="266"/>
      <c r="D17" s="264" t="s">
        <v>956</v>
      </c>
      <c r="E17" s="264"/>
      <c r="F17" s="264"/>
      <c r="G17" s="264"/>
      <c r="H17" s="264"/>
      <c r="I17" s="264"/>
      <c r="J17" s="264"/>
      <c r="K17" s="262"/>
    </row>
    <row r="18" s="1" customFormat="1" ht="15" customHeight="1">
      <c r="B18" s="265"/>
      <c r="C18" s="266"/>
      <c r="D18" s="266"/>
      <c r="E18" s="268" t="s">
        <v>79</v>
      </c>
      <c r="F18" s="264" t="s">
        <v>957</v>
      </c>
      <c r="G18" s="264"/>
      <c r="H18" s="264"/>
      <c r="I18" s="264"/>
      <c r="J18" s="264"/>
      <c r="K18" s="262"/>
    </row>
    <row r="19" s="1" customFormat="1" ht="15" customHeight="1">
      <c r="B19" s="265"/>
      <c r="C19" s="266"/>
      <c r="D19" s="266"/>
      <c r="E19" s="268" t="s">
        <v>958</v>
      </c>
      <c r="F19" s="264" t="s">
        <v>959</v>
      </c>
      <c r="G19" s="264"/>
      <c r="H19" s="264"/>
      <c r="I19" s="264"/>
      <c r="J19" s="264"/>
      <c r="K19" s="262"/>
    </row>
    <row r="20" s="1" customFormat="1" ht="15" customHeight="1">
      <c r="B20" s="265"/>
      <c r="C20" s="266"/>
      <c r="D20" s="266"/>
      <c r="E20" s="268" t="s">
        <v>960</v>
      </c>
      <c r="F20" s="264" t="s">
        <v>961</v>
      </c>
      <c r="G20" s="264"/>
      <c r="H20" s="264"/>
      <c r="I20" s="264"/>
      <c r="J20" s="264"/>
      <c r="K20" s="262"/>
    </row>
    <row r="21" s="1" customFormat="1" ht="15" customHeight="1">
      <c r="B21" s="265"/>
      <c r="C21" s="266"/>
      <c r="D21" s="266"/>
      <c r="E21" s="268" t="s">
        <v>962</v>
      </c>
      <c r="F21" s="264" t="s">
        <v>963</v>
      </c>
      <c r="G21" s="264"/>
      <c r="H21" s="264"/>
      <c r="I21" s="264"/>
      <c r="J21" s="264"/>
      <c r="K21" s="262"/>
    </row>
    <row r="22" s="1" customFormat="1" ht="15" customHeight="1">
      <c r="B22" s="265"/>
      <c r="C22" s="266"/>
      <c r="D22" s="266"/>
      <c r="E22" s="268" t="s">
        <v>964</v>
      </c>
      <c r="F22" s="264" t="s">
        <v>138</v>
      </c>
      <c r="G22" s="264"/>
      <c r="H22" s="264"/>
      <c r="I22" s="264"/>
      <c r="J22" s="264"/>
      <c r="K22" s="262"/>
    </row>
    <row r="23" s="1" customFormat="1" ht="15" customHeight="1">
      <c r="B23" s="265"/>
      <c r="C23" s="266"/>
      <c r="D23" s="266"/>
      <c r="E23" s="268" t="s">
        <v>965</v>
      </c>
      <c r="F23" s="264" t="s">
        <v>966</v>
      </c>
      <c r="G23" s="264"/>
      <c r="H23" s="264"/>
      <c r="I23" s="264"/>
      <c r="J23" s="264"/>
      <c r="K23" s="262"/>
    </row>
    <row r="24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="1" customFormat="1" ht="15" customHeight="1">
      <c r="B25" s="265"/>
      <c r="C25" s="264" t="s">
        <v>967</v>
      </c>
      <c r="D25" s="264"/>
      <c r="E25" s="264"/>
      <c r="F25" s="264"/>
      <c r="G25" s="264"/>
      <c r="H25" s="264"/>
      <c r="I25" s="264"/>
      <c r="J25" s="264"/>
      <c r="K25" s="262"/>
    </row>
    <row r="26" s="1" customFormat="1" ht="15" customHeight="1">
      <c r="B26" s="265"/>
      <c r="C26" s="264" t="s">
        <v>968</v>
      </c>
      <c r="D26" s="264"/>
      <c r="E26" s="264"/>
      <c r="F26" s="264"/>
      <c r="G26" s="264"/>
      <c r="H26" s="264"/>
      <c r="I26" s="264"/>
      <c r="J26" s="264"/>
      <c r="K26" s="262"/>
    </row>
    <row r="27" s="1" customFormat="1" ht="15" customHeight="1">
      <c r="B27" s="265"/>
      <c r="C27" s="264"/>
      <c r="D27" s="264" t="s">
        <v>969</v>
      </c>
      <c r="E27" s="264"/>
      <c r="F27" s="264"/>
      <c r="G27" s="264"/>
      <c r="H27" s="264"/>
      <c r="I27" s="264"/>
      <c r="J27" s="264"/>
      <c r="K27" s="262"/>
    </row>
    <row r="28" s="1" customFormat="1" ht="15" customHeight="1">
      <c r="B28" s="265"/>
      <c r="C28" s="266"/>
      <c r="D28" s="264" t="s">
        <v>970</v>
      </c>
      <c r="E28" s="264"/>
      <c r="F28" s="264"/>
      <c r="G28" s="264"/>
      <c r="H28" s="264"/>
      <c r="I28" s="264"/>
      <c r="J28" s="264"/>
      <c r="K28" s="262"/>
    </row>
    <row r="29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="1" customFormat="1" ht="15" customHeight="1">
      <c r="B30" s="265"/>
      <c r="C30" s="266"/>
      <c r="D30" s="264" t="s">
        <v>971</v>
      </c>
      <c r="E30" s="264"/>
      <c r="F30" s="264"/>
      <c r="G30" s="264"/>
      <c r="H30" s="264"/>
      <c r="I30" s="264"/>
      <c r="J30" s="264"/>
      <c r="K30" s="262"/>
    </row>
    <row r="31" s="1" customFormat="1" ht="15" customHeight="1">
      <c r="B31" s="265"/>
      <c r="C31" s="266"/>
      <c r="D31" s="264" t="s">
        <v>972</v>
      </c>
      <c r="E31" s="264"/>
      <c r="F31" s="264"/>
      <c r="G31" s="264"/>
      <c r="H31" s="264"/>
      <c r="I31" s="264"/>
      <c r="J31" s="264"/>
      <c r="K31" s="262"/>
    </row>
    <row r="32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="1" customFormat="1" ht="15" customHeight="1">
      <c r="B33" s="265"/>
      <c r="C33" s="266"/>
      <c r="D33" s="264" t="s">
        <v>973</v>
      </c>
      <c r="E33" s="264"/>
      <c r="F33" s="264"/>
      <c r="G33" s="264"/>
      <c r="H33" s="264"/>
      <c r="I33" s="264"/>
      <c r="J33" s="264"/>
      <c r="K33" s="262"/>
    </row>
    <row r="34" s="1" customFormat="1" ht="15" customHeight="1">
      <c r="B34" s="265"/>
      <c r="C34" s="266"/>
      <c r="D34" s="264" t="s">
        <v>974</v>
      </c>
      <c r="E34" s="264"/>
      <c r="F34" s="264"/>
      <c r="G34" s="264"/>
      <c r="H34" s="264"/>
      <c r="I34" s="264"/>
      <c r="J34" s="264"/>
      <c r="K34" s="262"/>
    </row>
    <row r="35" s="1" customFormat="1" ht="15" customHeight="1">
      <c r="B35" s="265"/>
      <c r="C35" s="266"/>
      <c r="D35" s="264" t="s">
        <v>975</v>
      </c>
      <c r="E35" s="264"/>
      <c r="F35" s="264"/>
      <c r="G35" s="264"/>
      <c r="H35" s="264"/>
      <c r="I35" s="264"/>
      <c r="J35" s="264"/>
      <c r="K35" s="262"/>
    </row>
    <row r="36" s="1" customFormat="1" ht="15" customHeight="1">
      <c r="B36" s="265"/>
      <c r="C36" s="266"/>
      <c r="D36" s="264"/>
      <c r="E36" s="267" t="s">
        <v>126</v>
      </c>
      <c r="F36" s="264"/>
      <c r="G36" s="264" t="s">
        <v>976</v>
      </c>
      <c r="H36" s="264"/>
      <c r="I36" s="264"/>
      <c r="J36" s="264"/>
      <c r="K36" s="262"/>
    </row>
    <row r="37" s="1" customFormat="1" ht="30.75" customHeight="1">
      <c r="B37" s="265"/>
      <c r="C37" s="266"/>
      <c r="D37" s="264"/>
      <c r="E37" s="267" t="s">
        <v>977</v>
      </c>
      <c r="F37" s="264"/>
      <c r="G37" s="264" t="s">
        <v>978</v>
      </c>
      <c r="H37" s="264"/>
      <c r="I37" s="264"/>
      <c r="J37" s="264"/>
      <c r="K37" s="262"/>
    </row>
    <row r="38" s="1" customFormat="1" ht="15" customHeight="1">
      <c r="B38" s="265"/>
      <c r="C38" s="266"/>
      <c r="D38" s="264"/>
      <c r="E38" s="267" t="s">
        <v>53</v>
      </c>
      <c r="F38" s="264"/>
      <c r="G38" s="264" t="s">
        <v>979</v>
      </c>
      <c r="H38" s="264"/>
      <c r="I38" s="264"/>
      <c r="J38" s="264"/>
      <c r="K38" s="262"/>
    </row>
    <row r="39" s="1" customFormat="1" ht="15" customHeight="1">
      <c r="B39" s="265"/>
      <c r="C39" s="266"/>
      <c r="D39" s="264"/>
      <c r="E39" s="267" t="s">
        <v>54</v>
      </c>
      <c r="F39" s="264"/>
      <c r="G39" s="264" t="s">
        <v>980</v>
      </c>
      <c r="H39" s="264"/>
      <c r="I39" s="264"/>
      <c r="J39" s="264"/>
      <c r="K39" s="262"/>
    </row>
    <row r="40" s="1" customFormat="1" ht="15" customHeight="1">
      <c r="B40" s="265"/>
      <c r="C40" s="266"/>
      <c r="D40" s="264"/>
      <c r="E40" s="267" t="s">
        <v>127</v>
      </c>
      <c r="F40" s="264"/>
      <c r="G40" s="264" t="s">
        <v>981</v>
      </c>
      <c r="H40" s="264"/>
      <c r="I40" s="264"/>
      <c r="J40" s="264"/>
      <c r="K40" s="262"/>
    </row>
    <row r="41" s="1" customFormat="1" ht="15" customHeight="1">
      <c r="B41" s="265"/>
      <c r="C41" s="266"/>
      <c r="D41" s="264"/>
      <c r="E41" s="267" t="s">
        <v>128</v>
      </c>
      <c r="F41" s="264"/>
      <c r="G41" s="264" t="s">
        <v>982</v>
      </c>
      <c r="H41" s="264"/>
      <c r="I41" s="264"/>
      <c r="J41" s="264"/>
      <c r="K41" s="262"/>
    </row>
    <row r="42" s="1" customFormat="1" ht="15" customHeight="1">
      <c r="B42" s="265"/>
      <c r="C42" s="266"/>
      <c r="D42" s="264"/>
      <c r="E42" s="267" t="s">
        <v>983</v>
      </c>
      <c r="F42" s="264"/>
      <c r="G42" s="264" t="s">
        <v>984</v>
      </c>
      <c r="H42" s="264"/>
      <c r="I42" s="264"/>
      <c r="J42" s="264"/>
      <c r="K42" s="262"/>
    </row>
    <row r="43" s="1" customFormat="1" ht="15" customHeight="1">
      <c r="B43" s="265"/>
      <c r="C43" s="266"/>
      <c r="D43" s="264"/>
      <c r="E43" s="267"/>
      <c r="F43" s="264"/>
      <c r="G43" s="264" t="s">
        <v>985</v>
      </c>
      <c r="H43" s="264"/>
      <c r="I43" s="264"/>
      <c r="J43" s="264"/>
      <c r="K43" s="262"/>
    </row>
    <row r="44" s="1" customFormat="1" ht="15" customHeight="1">
      <c r="B44" s="265"/>
      <c r="C44" s="266"/>
      <c r="D44" s="264"/>
      <c r="E44" s="267" t="s">
        <v>986</v>
      </c>
      <c r="F44" s="264"/>
      <c r="G44" s="264" t="s">
        <v>987</v>
      </c>
      <c r="H44" s="264"/>
      <c r="I44" s="264"/>
      <c r="J44" s="264"/>
      <c r="K44" s="262"/>
    </row>
    <row r="45" s="1" customFormat="1" ht="15" customHeight="1">
      <c r="B45" s="265"/>
      <c r="C45" s="266"/>
      <c r="D45" s="264"/>
      <c r="E45" s="267" t="s">
        <v>130</v>
      </c>
      <c r="F45" s="264"/>
      <c r="G45" s="264" t="s">
        <v>988</v>
      </c>
      <c r="H45" s="264"/>
      <c r="I45" s="264"/>
      <c r="J45" s="264"/>
      <c r="K45" s="262"/>
    </row>
    <row r="46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="1" customFormat="1" ht="15" customHeight="1">
      <c r="B47" s="265"/>
      <c r="C47" s="266"/>
      <c r="D47" s="264" t="s">
        <v>989</v>
      </c>
      <c r="E47" s="264"/>
      <c r="F47" s="264"/>
      <c r="G47" s="264"/>
      <c r="H47" s="264"/>
      <c r="I47" s="264"/>
      <c r="J47" s="264"/>
      <c r="K47" s="262"/>
    </row>
    <row r="48" s="1" customFormat="1" ht="15" customHeight="1">
      <c r="B48" s="265"/>
      <c r="C48" s="266"/>
      <c r="D48" s="266"/>
      <c r="E48" s="264" t="s">
        <v>990</v>
      </c>
      <c r="F48" s="264"/>
      <c r="G48" s="264"/>
      <c r="H48" s="264"/>
      <c r="I48" s="264"/>
      <c r="J48" s="264"/>
      <c r="K48" s="262"/>
    </row>
    <row r="49" s="1" customFormat="1" ht="15" customHeight="1">
      <c r="B49" s="265"/>
      <c r="C49" s="266"/>
      <c r="D49" s="266"/>
      <c r="E49" s="264" t="s">
        <v>991</v>
      </c>
      <c r="F49" s="264"/>
      <c r="G49" s="264"/>
      <c r="H49" s="264"/>
      <c r="I49" s="264"/>
      <c r="J49" s="264"/>
      <c r="K49" s="262"/>
    </row>
    <row r="50" s="1" customFormat="1" ht="15" customHeight="1">
      <c r="B50" s="265"/>
      <c r="C50" s="266"/>
      <c r="D50" s="266"/>
      <c r="E50" s="264" t="s">
        <v>992</v>
      </c>
      <c r="F50" s="264"/>
      <c r="G50" s="264"/>
      <c r="H50" s="264"/>
      <c r="I50" s="264"/>
      <c r="J50" s="264"/>
      <c r="K50" s="262"/>
    </row>
    <row r="51" s="1" customFormat="1" ht="15" customHeight="1">
      <c r="B51" s="265"/>
      <c r="C51" s="266"/>
      <c r="D51" s="264" t="s">
        <v>993</v>
      </c>
      <c r="E51" s="264"/>
      <c r="F51" s="264"/>
      <c r="G51" s="264"/>
      <c r="H51" s="264"/>
      <c r="I51" s="264"/>
      <c r="J51" s="264"/>
      <c r="K51" s="262"/>
    </row>
    <row r="52" s="1" customFormat="1" ht="25.5" customHeight="1">
      <c r="B52" s="260"/>
      <c r="C52" s="261" t="s">
        <v>994</v>
      </c>
      <c r="D52" s="261"/>
      <c r="E52" s="261"/>
      <c r="F52" s="261"/>
      <c r="G52" s="261"/>
      <c r="H52" s="261"/>
      <c r="I52" s="261"/>
      <c r="J52" s="261"/>
      <c r="K52" s="262"/>
    </row>
    <row r="53" s="1" customFormat="1" ht="5.25" customHeight="1"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s="1" customFormat="1" ht="15" customHeight="1">
      <c r="B54" s="260"/>
      <c r="C54" s="264" t="s">
        <v>995</v>
      </c>
      <c r="D54" s="264"/>
      <c r="E54" s="264"/>
      <c r="F54" s="264"/>
      <c r="G54" s="264"/>
      <c r="H54" s="264"/>
      <c r="I54" s="264"/>
      <c r="J54" s="264"/>
      <c r="K54" s="262"/>
    </row>
    <row r="55" s="1" customFormat="1" ht="15" customHeight="1">
      <c r="B55" s="260"/>
      <c r="C55" s="264" t="s">
        <v>996</v>
      </c>
      <c r="D55" s="264"/>
      <c r="E55" s="264"/>
      <c r="F55" s="264"/>
      <c r="G55" s="264"/>
      <c r="H55" s="264"/>
      <c r="I55" s="264"/>
      <c r="J55" s="264"/>
      <c r="K55" s="262"/>
    </row>
    <row r="56" s="1" customFormat="1" ht="12.75" customHeight="1"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s="1" customFormat="1" ht="15" customHeight="1">
      <c r="B57" s="260"/>
      <c r="C57" s="264" t="s">
        <v>997</v>
      </c>
      <c r="D57" s="264"/>
      <c r="E57" s="264"/>
      <c r="F57" s="264"/>
      <c r="G57" s="264"/>
      <c r="H57" s="264"/>
      <c r="I57" s="264"/>
      <c r="J57" s="264"/>
      <c r="K57" s="262"/>
    </row>
    <row r="58" s="1" customFormat="1" ht="15" customHeight="1">
      <c r="B58" s="260"/>
      <c r="C58" s="266"/>
      <c r="D58" s="264" t="s">
        <v>998</v>
      </c>
      <c r="E58" s="264"/>
      <c r="F58" s="264"/>
      <c r="G58" s="264"/>
      <c r="H58" s="264"/>
      <c r="I58" s="264"/>
      <c r="J58" s="264"/>
      <c r="K58" s="262"/>
    </row>
    <row r="59" s="1" customFormat="1" ht="15" customHeight="1">
      <c r="B59" s="260"/>
      <c r="C59" s="266"/>
      <c r="D59" s="264" t="s">
        <v>999</v>
      </c>
      <c r="E59" s="264"/>
      <c r="F59" s="264"/>
      <c r="G59" s="264"/>
      <c r="H59" s="264"/>
      <c r="I59" s="264"/>
      <c r="J59" s="264"/>
      <c r="K59" s="262"/>
    </row>
    <row r="60" s="1" customFormat="1" ht="15" customHeight="1">
      <c r="B60" s="260"/>
      <c r="C60" s="266"/>
      <c r="D60" s="264" t="s">
        <v>1000</v>
      </c>
      <c r="E60" s="264"/>
      <c r="F60" s="264"/>
      <c r="G60" s="264"/>
      <c r="H60" s="264"/>
      <c r="I60" s="264"/>
      <c r="J60" s="264"/>
      <c r="K60" s="262"/>
    </row>
    <row r="61" s="1" customFormat="1" ht="15" customHeight="1">
      <c r="B61" s="260"/>
      <c r="C61" s="266"/>
      <c r="D61" s="264" t="s">
        <v>1001</v>
      </c>
      <c r="E61" s="264"/>
      <c r="F61" s="264"/>
      <c r="G61" s="264"/>
      <c r="H61" s="264"/>
      <c r="I61" s="264"/>
      <c r="J61" s="264"/>
      <c r="K61" s="262"/>
    </row>
    <row r="62" s="1" customFormat="1" ht="15" customHeight="1">
      <c r="B62" s="260"/>
      <c r="C62" s="266"/>
      <c r="D62" s="269" t="s">
        <v>1002</v>
      </c>
      <c r="E62" s="269"/>
      <c r="F62" s="269"/>
      <c r="G62" s="269"/>
      <c r="H62" s="269"/>
      <c r="I62" s="269"/>
      <c r="J62" s="269"/>
      <c r="K62" s="262"/>
    </row>
    <row r="63" s="1" customFormat="1" ht="15" customHeight="1">
      <c r="B63" s="260"/>
      <c r="C63" s="266"/>
      <c r="D63" s="264" t="s">
        <v>1003</v>
      </c>
      <c r="E63" s="264"/>
      <c r="F63" s="264"/>
      <c r="G63" s="264"/>
      <c r="H63" s="264"/>
      <c r="I63" s="264"/>
      <c r="J63" s="264"/>
      <c r="K63" s="262"/>
    </row>
    <row r="64" s="1" customFormat="1" ht="12.75" customHeight="1">
      <c r="B64" s="260"/>
      <c r="C64" s="266"/>
      <c r="D64" s="266"/>
      <c r="E64" s="270"/>
      <c r="F64" s="266"/>
      <c r="G64" s="266"/>
      <c r="H64" s="266"/>
      <c r="I64" s="266"/>
      <c r="J64" s="266"/>
      <c r="K64" s="262"/>
    </row>
    <row r="65" s="1" customFormat="1" ht="15" customHeight="1">
      <c r="B65" s="260"/>
      <c r="C65" s="266"/>
      <c r="D65" s="264" t="s">
        <v>1004</v>
      </c>
      <c r="E65" s="264"/>
      <c r="F65" s="264"/>
      <c r="G65" s="264"/>
      <c r="H65" s="264"/>
      <c r="I65" s="264"/>
      <c r="J65" s="264"/>
      <c r="K65" s="262"/>
    </row>
    <row r="66" s="1" customFormat="1" ht="15" customHeight="1">
      <c r="B66" s="260"/>
      <c r="C66" s="266"/>
      <c r="D66" s="269" t="s">
        <v>1005</v>
      </c>
      <c r="E66" s="269"/>
      <c r="F66" s="269"/>
      <c r="G66" s="269"/>
      <c r="H66" s="269"/>
      <c r="I66" s="269"/>
      <c r="J66" s="269"/>
      <c r="K66" s="262"/>
    </row>
    <row r="67" s="1" customFormat="1" ht="15" customHeight="1">
      <c r="B67" s="260"/>
      <c r="C67" s="266"/>
      <c r="D67" s="264" t="s">
        <v>1006</v>
      </c>
      <c r="E67" s="264"/>
      <c r="F67" s="264"/>
      <c r="G67" s="264"/>
      <c r="H67" s="264"/>
      <c r="I67" s="264"/>
      <c r="J67" s="264"/>
      <c r="K67" s="262"/>
    </row>
    <row r="68" s="1" customFormat="1" ht="15" customHeight="1">
      <c r="B68" s="260"/>
      <c r="C68" s="266"/>
      <c r="D68" s="264" t="s">
        <v>1007</v>
      </c>
      <c r="E68" s="264"/>
      <c r="F68" s="264"/>
      <c r="G68" s="264"/>
      <c r="H68" s="264"/>
      <c r="I68" s="264"/>
      <c r="J68" s="264"/>
      <c r="K68" s="262"/>
    </row>
    <row r="69" s="1" customFormat="1" ht="15" customHeight="1">
      <c r="B69" s="260"/>
      <c r="C69" s="266"/>
      <c r="D69" s="264" t="s">
        <v>1008</v>
      </c>
      <c r="E69" s="264"/>
      <c r="F69" s="264"/>
      <c r="G69" s="264"/>
      <c r="H69" s="264"/>
      <c r="I69" s="264"/>
      <c r="J69" s="264"/>
      <c r="K69" s="262"/>
    </row>
    <row r="70" s="1" customFormat="1" ht="15" customHeight="1">
      <c r="B70" s="260"/>
      <c r="C70" s="266"/>
      <c r="D70" s="264" t="s">
        <v>1009</v>
      </c>
      <c r="E70" s="264"/>
      <c r="F70" s="264"/>
      <c r="G70" s="264"/>
      <c r="H70" s="264"/>
      <c r="I70" s="264"/>
      <c r="J70" s="264"/>
      <c r="K70" s="262"/>
    </row>
    <row r="7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="1" customFormat="1" ht="45" customHeight="1">
      <c r="B75" s="279"/>
      <c r="C75" s="280" t="s">
        <v>1010</v>
      </c>
      <c r="D75" s="280"/>
      <c r="E75" s="280"/>
      <c r="F75" s="280"/>
      <c r="G75" s="280"/>
      <c r="H75" s="280"/>
      <c r="I75" s="280"/>
      <c r="J75" s="280"/>
      <c r="K75" s="281"/>
    </row>
    <row r="76" s="1" customFormat="1" ht="17.25" customHeight="1">
      <c r="B76" s="279"/>
      <c r="C76" s="282" t="s">
        <v>1011</v>
      </c>
      <c r="D76" s="282"/>
      <c r="E76" s="282"/>
      <c r="F76" s="282" t="s">
        <v>1012</v>
      </c>
      <c r="G76" s="283"/>
      <c r="H76" s="282" t="s">
        <v>54</v>
      </c>
      <c r="I76" s="282" t="s">
        <v>57</v>
      </c>
      <c r="J76" s="282" t="s">
        <v>1013</v>
      </c>
      <c r="K76" s="281"/>
    </row>
    <row r="77" s="1" customFormat="1" ht="17.25" customHeight="1">
      <c r="B77" s="279"/>
      <c r="C77" s="284" t="s">
        <v>1014</v>
      </c>
      <c r="D77" s="284"/>
      <c r="E77" s="284"/>
      <c r="F77" s="285" t="s">
        <v>1015</v>
      </c>
      <c r="G77" s="286"/>
      <c r="H77" s="284"/>
      <c r="I77" s="284"/>
      <c r="J77" s="284" t="s">
        <v>1016</v>
      </c>
      <c r="K77" s="281"/>
    </row>
    <row r="78" s="1" customFormat="1" ht="5.25" customHeight="1">
      <c r="B78" s="279"/>
      <c r="C78" s="287"/>
      <c r="D78" s="287"/>
      <c r="E78" s="287"/>
      <c r="F78" s="287"/>
      <c r="G78" s="288"/>
      <c r="H78" s="287"/>
      <c r="I78" s="287"/>
      <c r="J78" s="287"/>
      <c r="K78" s="281"/>
    </row>
    <row r="79" s="1" customFormat="1" ht="15" customHeight="1">
      <c r="B79" s="279"/>
      <c r="C79" s="267" t="s">
        <v>53</v>
      </c>
      <c r="D79" s="289"/>
      <c r="E79" s="289"/>
      <c r="F79" s="290" t="s">
        <v>1017</v>
      </c>
      <c r="G79" s="291"/>
      <c r="H79" s="267" t="s">
        <v>1018</v>
      </c>
      <c r="I79" s="267" t="s">
        <v>1019</v>
      </c>
      <c r="J79" s="267">
        <v>20</v>
      </c>
      <c r="K79" s="281"/>
    </row>
    <row r="80" s="1" customFormat="1" ht="15" customHeight="1">
      <c r="B80" s="279"/>
      <c r="C80" s="267" t="s">
        <v>1020</v>
      </c>
      <c r="D80" s="267"/>
      <c r="E80" s="267"/>
      <c r="F80" s="290" t="s">
        <v>1017</v>
      </c>
      <c r="G80" s="291"/>
      <c r="H80" s="267" t="s">
        <v>1021</v>
      </c>
      <c r="I80" s="267" t="s">
        <v>1019</v>
      </c>
      <c r="J80" s="267">
        <v>120</v>
      </c>
      <c r="K80" s="281"/>
    </row>
    <row r="81" s="1" customFormat="1" ht="15" customHeight="1">
      <c r="B81" s="292"/>
      <c r="C81" s="267" t="s">
        <v>1022</v>
      </c>
      <c r="D81" s="267"/>
      <c r="E81" s="267"/>
      <c r="F81" s="290" t="s">
        <v>1023</v>
      </c>
      <c r="G81" s="291"/>
      <c r="H81" s="267" t="s">
        <v>1024</v>
      </c>
      <c r="I81" s="267" t="s">
        <v>1019</v>
      </c>
      <c r="J81" s="267">
        <v>50</v>
      </c>
      <c r="K81" s="281"/>
    </row>
    <row r="82" s="1" customFormat="1" ht="15" customHeight="1">
      <c r="B82" s="292"/>
      <c r="C82" s="267" t="s">
        <v>1025</v>
      </c>
      <c r="D82" s="267"/>
      <c r="E82" s="267"/>
      <c r="F82" s="290" t="s">
        <v>1017</v>
      </c>
      <c r="G82" s="291"/>
      <c r="H82" s="267" t="s">
        <v>1026</v>
      </c>
      <c r="I82" s="267" t="s">
        <v>1027</v>
      </c>
      <c r="J82" s="267"/>
      <c r="K82" s="281"/>
    </row>
    <row r="83" s="1" customFormat="1" ht="15" customHeight="1">
      <c r="B83" s="292"/>
      <c r="C83" s="293" t="s">
        <v>1028</v>
      </c>
      <c r="D83" s="293"/>
      <c r="E83" s="293"/>
      <c r="F83" s="294" t="s">
        <v>1023</v>
      </c>
      <c r="G83" s="293"/>
      <c r="H83" s="293" t="s">
        <v>1029</v>
      </c>
      <c r="I83" s="293" t="s">
        <v>1019</v>
      </c>
      <c r="J83" s="293">
        <v>15</v>
      </c>
      <c r="K83" s="281"/>
    </row>
    <row r="84" s="1" customFormat="1" ht="15" customHeight="1">
      <c r="B84" s="292"/>
      <c r="C84" s="293" t="s">
        <v>1030</v>
      </c>
      <c r="D84" s="293"/>
      <c r="E84" s="293"/>
      <c r="F84" s="294" t="s">
        <v>1023</v>
      </c>
      <c r="G84" s="293"/>
      <c r="H84" s="293" t="s">
        <v>1031</v>
      </c>
      <c r="I84" s="293" t="s">
        <v>1019</v>
      </c>
      <c r="J84" s="293">
        <v>15</v>
      </c>
      <c r="K84" s="281"/>
    </row>
    <row r="85" s="1" customFormat="1" ht="15" customHeight="1">
      <c r="B85" s="292"/>
      <c r="C85" s="293" t="s">
        <v>1032</v>
      </c>
      <c r="D85" s="293"/>
      <c r="E85" s="293"/>
      <c r="F85" s="294" t="s">
        <v>1023</v>
      </c>
      <c r="G85" s="293"/>
      <c r="H85" s="293" t="s">
        <v>1033</v>
      </c>
      <c r="I85" s="293" t="s">
        <v>1019</v>
      </c>
      <c r="J85" s="293">
        <v>20</v>
      </c>
      <c r="K85" s="281"/>
    </row>
    <row r="86" s="1" customFormat="1" ht="15" customHeight="1">
      <c r="B86" s="292"/>
      <c r="C86" s="293" t="s">
        <v>1034</v>
      </c>
      <c r="D86" s="293"/>
      <c r="E86" s="293"/>
      <c r="F86" s="294" t="s">
        <v>1023</v>
      </c>
      <c r="G86" s="293"/>
      <c r="H86" s="293" t="s">
        <v>1035</v>
      </c>
      <c r="I86" s="293" t="s">
        <v>1019</v>
      </c>
      <c r="J86" s="293">
        <v>20</v>
      </c>
      <c r="K86" s="281"/>
    </row>
    <row r="87" s="1" customFormat="1" ht="15" customHeight="1">
      <c r="B87" s="292"/>
      <c r="C87" s="267" t="s">
        <v>1036</v>
      </c>
      <c r="D87" s="267"/>
      <c r="E87" s="267"/>
      <c r="F87" s="290" t="s">
        <v>1023</v>
      </c>
      <c r="G87" s="291"/>
      <c r="H87" s="267" t="s">
        <v>1037</v>
      </c>
      <c r="I87" s="267" t="s">
        <v>1019</v>
      </c>
      <c r="J87" s="267">
        <v>50</v>
      </c>
      <c r="K87" s="281"/>
    </row>
    <row r="88" s="1" customFormat="1" ht="15" customHeight="1">
      <c r="B88" s="292"/>
      <c r="C88" s="267" t="s">
        <v>1038</v>
      </c>
      <c r="D88" s="267"/>
      <c r="E88" s="267"/>
      <c r="F88" s="290" t="s">
        <v>1023</v>
      </c>
      <c r="G88" s="291"/>
      <c r="H88" s="267" t="s">
        <v>1039</v>
      </c>
      <c r="I88" s="267" t="s">
        <v>1019</v>
      </c>
      <c r="J88" s="267">
        <v>20</v>
      </c>
      <c r="K88" s="281"/>
    </row>
    <row r="89" s="1" customFormat="1" ht="15" customHeight="1">
      <c r="B89" s="292"/>
      <c r="C89" s="267" t="s">
        <v>1040</v>
      </c>
      <c r="D89" s="267"/>
      <c r="E89" s="267"/>
      <c r="F89" s="290" t="s">
        <v>1023</v>
      </c>
      <c r="G89" s="291"/>
      <c r="H89" s="267" t="s">
        <v>1041</v>
      </c>
      <c r="I89" s="267" t="s">
        <v>1019</v>
      </c>
      <c r="J89" s="267">
        <v>20</v>
      </c>
      <c r="K89" s="281"/>
    </row>
    <row r="90" s="1" customFormat="1" ht="15" customHeight="1">
      <c r="B90" s="292"/>
      <c r="C90" s="267" t="s">
        <v>1042</v>
      </c>
      <c r="D90" s="267"/>
      <c r="E90" s="267"/>
      <c r="F90" s="290" t="s">
        <v>1023</v>
      </c>
      <c r="G90" s="291"/>
      <c r="H90" s="267" t="s">
        <v>1043</v>
      </c>
      <c r="I90" s="267" t="s">
        <v>1019</v>
      </c>
      <c r="J90" s="267">
        <v>50</v>
      </c>
      <c r="K90" s="281"/>
    </row>
    <row r="91" s="1" customFormat="1" ht="15" customHeight="1">
      <c r="B91" s="292"/>
      <c r="C91" s="267" t="s">
        <v>1044</v>
      </c>
      <c r="D91" s="267"/>
      <c r="E91" s="267"/>
      <c r="F91" s="290" t="s">
        <v>1023</v>
      </c>
      <c r="G91" s="291"/>
      <c r="H91" s="267" t="s">
        <v>1044</v>
      </c>
      <c r="I91" s="267" t="s">
        <v>1019</v>
      </c>
      <c r="J91" s="267">
        <v>50</v>
      </c>
      <c r="K91" s="281"/>
    </row>
    <row r="92" s="1" customFormat="1" ht="15" customHeight="1">
      <c r="B92" s="292"/>
      <c r="C92" s="267" t="s">
        <v>1045</v>
      </c>
      <c r="D92" s="267"/>
      <c r="E92" s="267"/>
      <c r="F92" s="290" t="s">
        <v>1023</v>
      </c>
      <c r="G92" s="291"/>
      <c r="H92" s="267" t="s">
        <v>1046</v>
      </c>
      <c r="I92" s="267" t="s">
        <v>1019</v>
      </c>
      <c r="J92" s="267">
        <v>255</v>
      </c>
      <c r="K92" s="281"/>
    </row>
    <row r="93" s="1" customFormat="1" ht="15" customHeight="1">
      <c r="B93" s="292"/>
      <c r="C93" s="267" t="s">
        <v>1047</v>
      </c>
      <c r="D93" s="267"/>
      <c r="E93" s="267"/>
      <c r="F93" s="290" t="s">
        <v>1017</v>
      </c>
      <c r="G93" s="291"/>
      <c r="H93" s="267" t="s">
        <v>1048</v>
      </c>
      <c r="I93" s="267" t="s">
        <v>1049</v>
      </c>
      <c r="J93" s="267"/>
      <c r="K93" s="281"/>
    </row>
    <row r="94" s="1" customFormat="1" ht="15" customHeight="1">
      <c r="B94" s="292"/>
      <c r="C94" s="267" t="s">
        <v>1050</v>
      </c>
      <c r="D94" s="267"/>
      <c r="E94" s="267"/>
      <c r="F94" s="290" t="s">
        <v>1017</v>
      </c>
      <c r="G94" s="291"/>
      <c r="H94" s="267" t="s">
        <v>1051</v>
      </c>
      <c r="I94" s="267" t="s">
        <v>1052</v>
      </c>
      <c r="J94" s="267"/>
      <c r="K94" s="281"/>
    </row>
    <row r="95" s="1" customFormat="1" ht="15" customHeight="1">
      <c r="B95" s="292"/>
      <c r="C95" s="267" t="s">
        <v>1053</v>
      </c>
      <c r="D95" s="267"/>
      <c r="E95" s="267"/>
      <c r="F95" s="290" t="s">
        <v>1017</v>
      </c>
      <c r="G95" s="291"/>
      <c r="H95" s="267" t="s">
        <v>1053</v>
      </c>
      <c r="I95" s="267" t="s">
        <v>1052</v>
      </c>
      <c r="J95" s="267"/>
      <c r="K95" s="281"/>
    </row>
    <row r="96" s="1" customFormat="1" ht="15" customHeight="1">
      <c r="B96" s="292"/>
      <c r="C96" s="267" t="s">
        <v>38</v>
      </c>
      <c r="D96" s="267"/>
      <c r="E96" s="267"/>
      <c r="F96" s="290" t="s">
        <v>1017</v>
      </c>
      <c r="G96" s="291"/>
      <c r="H96" s="267" t="s">
        <v>1054</v>
      </c>
      <c r="I96" s="267" t="s">
        <v>1052</v>
      </c>
      <c r="J96" s="267"/>
      <c r="K96" s="281"/>
    </row>
    <row r="97" s="1" customFormat="1" ht="15" customHeight="1">
      <c r="B97" s="292"/>
      <c r="C97" s="267" t="s">
        <v>48</v>
      </c>
      <c r="D97" s="267"/>
      <c r="E97" s="267"/>
      <c r="F97" s="290" t="s">
        <v>1017</v>
      </c>
      <c r="G97" s="291"/>
      <c r="H97" s="267" t="s">
        <v>1055</v>
      </c>
      <c r="I97" s="267" t="s">
        <v>1052</v>
      </c>
      <c r="J97" s="267"/>
      <c r="K97" s="281"/>
    </row>
    <row r="98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="1" customFormat="1" ht="45" customHeight="1">
      <c r="B102" s="279"/>
      <c r="C102" s="280" t="s">
        <v>1056</v>
      </c>
      <c r="D102" s="280"/>
      <c r="E102" s="280"/>
      <c r="F102" s="280"/>
      <c r="G102" s="280"/>
      <c r="H102" s="280"/>
      <c r="I102" s="280"/>
      <c r="J102" s="280"/>
      <c r="K102" s="281"/>
    </row>
    <row r="103" s="1" customFormat="1" ht="17.25" customHeight="1">
      <c r="B103" s="279"/>
      <c r="C103" s="282" t="s">
        <v>1011</v>
      </c>
      <c r="D103" s="282"/>
      <c r="E103" s="282"/>
      <c r="F103" s="282" t="s">
        <v>1012</v>
      </c>
      <c r="G103" s="283"/>
      <c r="H103" s="282" t="s">
        <v>54</v>
      </c>
      <c r="I103" s="282" t="s">
        <v>57</v>
      </c>
      <c r="J103" s="282" t="s">
        <v>1013</v>
      </c>
      <c r="K103" s="281"/>
    </row>
    <row r="104" s="1" customFormat="1" ht="17.25" customHeight="1">
      <c r="B104" s="279"/>
      <c r="C104" s="284" t="s">
        <v>1014</v>
      </c>
      <c r="D104" s="284"/>
      <c r="E104" s="284"/>
      <c r="F104" s="285" t="s">
        <v>1015</v>
      </c>
      <c r="G104" s="286"/>
      <c r="H104" s="284"/>
      <c r="I104" s="284"/>
      <c r="J104" s="284" t="s">
        <v>1016</v>
      </c>
      <c r="K104" s="281"/>
    </row>
    <row r="105" s="1" customFormat="1" ht="5.25" customHeight="1">
      <c r="B105" s="279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="1" customFormat="1" ht="15" customHeight="1">
      <c r="B106" s="279"/>
      <c r="C106" s="267" t="s">
        <v>53</v>
      </c>
      <c r="D106" s="289"/>
      <c r="E106" s="289"/>
      <c r="F106" s="290" t="s">
        <v>1017</v>
      </c>
      <c r="G106" s="267"/>
      <c r="H106" s="267" t="s">
        <v>1057</v>
      </c>
      <c r="I106" s="267" t="s">
        <v>1019</v>
      </c>
      <c r="J106" s="267">
        <v>20</v>
      </c>
      <c r="K106" s="281"/>
    </row>
    <row r="107" s="1" customFormat="1" ht="15" customHeight="1">
      <c r="B107" s="279"/>
      <c r="C107" s="267" t="s">
        <v>1020</v>
      </c>
      <c r="D107" s="267"/>
      <c r="E107" s="267"/>
      <c r="F107" s="290" t="s">
        <v>1017</v>
      </c>
      <c r="G107" s="267"/>
      <c r="H107" s="267" t="s">
        <v>1057</v>
      </c>
      <c r="I107" s="267" t="s">
        <v>1019</v>
      </c>
      <c r="J107" s="267">
        <v>120</v>
      </c>
      <c r="K107" s="281"/>
    </row>
    <row r="108" s="1" customFormat="1" ht="15" customHeight="1">
      <c r="B108" s="292"/>
      <c r="C108" s="267" t="s">
        <v>1022</v>
      </c>
      <c r="D108" s="267"/>
      <c r="E108" s="267"/>
      <c r="F108" s="290" t="s">
        <v>1023</v>
      </c>
      <c r="G108" s="267"/>
      <c r="H108" s="267" t="s">
        <v>1057</v>
      </c>
      <c r="I108" s="267" t="s">
        <v>1019</v>
      </c>
      <c r="J108" s="267">
        <v>50</v>
      </c>
      <c r="K108" s="281"/>
    </row>
    <row r="109" s="1" customFormat="1" ht="15" customHeight="1">
      <c r="B109" s="292"/>
      <c r="C109" s="267" t="s">
        <v>1025</v>
      </c>
      <c r="D109" s="267"/>
      <c r="E109" s="267"/>
      <c r="F109" s="290" t="s">
        <v>1017</v>
      </c>
      <c r="G109" s="267"/>
      <c r="H109" s="267" t="s">
        <v>1057</v>
      </c>
      <c r="I109" s="267" t="s">
        <v>1027</v>
      </c>
      <c r="J109" s="267"/>
      <c r="K109" s="281"/>
    </row>
    <row r="110" s="1" customFormat="1" ht="15" customHeight="1">
      <c r="B110" s="292"/>
      <c r="C110" s="267" t="s">
        <v>1036</v>
      </c>
      <c r="D110" s="267"/>
      <c r="E110" s="267"/>
      <c r="F110" s="290" t="s">
        <v>1023</v>
      </c>
      <c r="G110" s="267"/>
      <c r="H110" s="267" t="s">
        <v>1057</v>
      </c>
      <c r="I110" s="267" t="s">
        <v>1019</v>
      </c>
      <c r="J110" s="267">
        <v>50</v>
      </c>
      <c r="K110" s="281"/>
    </row>
    <row r="111" s="1" customFormat="1" ht="15" customHeight="1">
      <c r="B111" s="292"/>
      <c r="C111" s="267" t="s">
        <v>1044</v>
      </c>
      <c r="D111" s="267"/>
      <c r="E111" s="267"/>
      <c r="F111" s="290" t="s">
        <v>1023</v>
      </c>
      <c r="G111" s="267"/>
      <c r="H111" s="267" t="s">
        <v>1057</v>
      </c>
      <c r="I111" s="267" t="s">
        <v>1019</v>
      </c>
      <c r="J111" s="267">
        <v>50</v>
      </c>
      <c r="K111" s="281"/>
    </row>
    <row r="112" s="1" customFormat="1" ht="15" customHeight="1">
      <c r="B112" s="292"/>
      <c r="C112" s="267" t="s">
        <v>1042</v>
      </c>
      <c r="D112" s="267"/>
      <c r="E112" s="267"/>
      <c r="F112" s="290" t="s">
        <v>1023</v>
      </c>
      <c r="G112" s="267"/>
      <c r="H112" s="267" t="s">
        <v>1057</v>
      </c>
      <c r="I112" s="267" t="s">
        <v>1019</v>
      </c>
      <c r="J112" s="267">
        <v>50</v>
      </c>
      <c r="K112" s="281"/>
    </row>
    <row r="113" s="1" customFormat="1" ht="15" customHeight="1">
      <c r="B113" s="292"/>
      <c r="C113" s="267" t="s">
        <v>53</v>
      </c>
      <c r="D113" s="267"/>
      <c r="E113" s="267"/>
      <c r="F113" s="290" t="s">
        <v>1017</v>
      </c>
      <c r="G113" s="267"/>
      <c r="H113" s="267" t="s">
        <v>1058</v>
      </c>
      <c r="I113" s="267" t="s">
        <v>1019</v>
      </c>
      <c r="J113" s="267">
        <v>20</v>
      </c>
      <c r="K113" s="281"/>
    </row>
    <row r="114" s="1" customFormat="1" ht="15" customHeight="1">
      <c r="B114" s="292"/>
      <c r="C114" s="267" t="s">
        <v>1059</v>
      </c>
      <c r="D114" s="267"/>
      <c r="E114" s="267"/>
      <c r="F114" s="290" t="s">
        <v>1017</v>
      </c>
      <c r="G114" s="267"/>
      <c r="H114" s="267" t="s">
        <v>1060</v>
      </c>
      <c r="I114" s="267" t="s">
        <v>1019</v>
      </c>
      <c r="J114" s="267">
        <v>120</v>
      </c>
      <c r="K114" s="281"/>
    </row>
    <row r="115" s="1" customFormat="1" ht="15" customHeight="1">
      <c r="B115" s="292"/>
      <c r="C115" s="267" t="s">
        <v>38</v>
      </c>
      <c r="D115" s="267"/>
      <c r="E115" s="267"/>
      <c r="F115" s="290" t="s">
        <v>1017</v>
      </c>
      <c r="G115" s="267"/>
      <c r="H115" s="267" t="s">
        <v>1061</v>
      </c>
      <c r="I115" s="267" t="s">
        <v>1052</v>
      </c>
      <c r="J115" s="267"/>
      <c r="K115" s="281"/>
    </row>
    <row r="116" s="1" customFormat="1" ht="15" customHeight="1">
      <c r="B116" s="292"/>
      <c r="C116" s="267" t="s">
        <v>48</v>
      </c>
      <c r="D116" s="267"/>
      <c r="E116" s="267"/>
      <c r="F116" s="290" t="s">
        <v>1017</v>
      </c>
      <c r="G116" s="267"/>
      <c r="H116" s="267" t="s">
        <v>1062</v>
      </c>
      <c r="I116" s="267" t="s">
        <v>1052</v>
      </c>
      <c r="J116" s="267"/>
      <c r="K116" s="281"/>
    </row>
    <row r="117" s="1" customFormat="1" ht="15" customHeight="1">
      <c r="B117" s="292"/>
      <c r="C117" s="267" t="s">
        <v>57</v>
      </c>
      <c r="D117" s="267"/>
      <c r="E117" s="267"/>
      <c r="F117" s="290" t="s">
        <v>1017</v>
      </c>
      <c r="G117" s="267"/>
      <c r="H117" s="267" t="s">
        <v>1063</v>
      </c>
      <c r="I117" s="267" t="s">
        <v>1064</v>
      </c>
      <c r="J117" s="267"/>
      <c r="K117" s="281"/>
    </row>
    <row r="118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="1" customFormat="1" ht="45" customHeight="1">
      <c r="B122" s="308"/>
      <c r="C122" s="258" t="s">
        <v>1065</v>
      </c>
      <c r="D122" s="258"/>
      <c r="E122" s="258"/>
      <c r="F122" s="258"/>
      <c r="G122" s="258"/>
      <c r="H122" s="258"/>
      <c r="I122" s="258"/>
      <c r="J122" s="258"/>
      <c r="K122" s="309"/>
    </row>
    <row r="123" s="1" customFormat="1" ht="17.25" customHeight="1">
      <c r="B123" s="310"/>
      <c r="C123" s="282" t="s">
        <v>1011</v>
      </c>
      <c r="D123" s="282"/>
      <c r="E123" s="282"/>
      <c r="F123" s="282" t="s">
        <v>1012</v>
      </c>
      <c r="G123" s="283"/>
      <c r="H123" s="282" t="s">
        <v>54</v>
      </c>
      <c r="I123" s="282" t="s">
        <v>57</v>
      </c>
      <c r="J123" s="282" t="s">
        <v>1013</v>
      </c>
      <c r="K123" s="311"/>
    </row>
    <row r="124" s="1" customFormat="1" ht="17.25" customHeight="1">
      <c r="B124" s="310"/>
      <c r="C124" s="284" t="s">
        <v>1014</v>
      </c>
      <c r="D124" s="284"/>
      <c r="E124" s="284"/>
      <c r="F124" s="285" t="s">
        <v>1015</v>
      </c>
      <c r="G124" s="286"/>
      <c r="H124" s="284"/>
      <c r="I124" s="284"/>
      <c r="J124" s="284" t="s">
        <v>1016</v>
      </c>
      <c r="K124" s="311"/>
    </row>
    <row r="125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="1" customFormat="1" ht="15" customHeight="1">
      <c r="B126" s="312"/>
      <c r="C126" s="267" t="s">
        <v>1020</v>
      </c>
      <c r="D126" s="289"/>
      <c r="E126" s="289"/>
      <c r="F126" s="290" t="s">
        <v>1017</v>
      </c>
      <c r="G126" s="267"/>
      <c r="H126" s="267" t="s">
        <v>1057</v>
      </c>
      <c r="I126" s="267" t="s">
        <v>1019</v>
      </c>
      <c r="J126" s="267">
        <v>120</v>
      </c>
      <c r="K126" s="315"/>
    </row>
    <row r="127" s="1" customFormat="1" ht="15" customHeight="1">
      <c r="B127" s="312"/>
      <c r="C127" s="267" t="s">
        <v>1066</v>
      </c>
      <c r="D127" s="267"/>
      <c r="E127" s="267"/>
      <c r="F127" s="290" t="s">
        <v>1017</v>
      </c>
      <c r="G127" s="267"/>
      <c r="H127" s="267" t="s">
        <v>1067</v>
      </c>
      <c r="I127" s="267" t="s">
        <v>1019</v>
      </c>
      <c r="J127" s="267" t="s">
        <v>1068</v>
      </c>
      <c r="K127" s="315"/>
    </row>
    <row r="128" s="1" customFormat="1" ht="15" customHeight="1">
      <c r="B128" s="312"/>
      <c r="C128" s="267" t="s">
        <v>965</v>
      </c>
      <c r="D128" s="267"/>
      <c r="E128" s="267"/>
      <c r="F128" s="290" t="s">
        <v>1017</v>
      </c>
      <c r="G128" s="267"/>
      <c r="H128" s="267" t="s">
        <v>1069</v>
      </c>
      <c r="I128" s="267" t="s">
        <v>1019</v>
      </c>
      <c r="J128" s="267" t="s">
        <v>1068</v>
      </c>
      <c r="K128" s="315"/>
    </row>
    <row r="129" s="1" customFormat="1" ht="15" customHeight="1">
      <c r="B129" s="312"/>
      <c r="C129" s="267" t="s">
        <v>1028</v>
      </c>
      <c r="D129" s="267"/>
      <c r="E129" s="267"/>
      <c r="F129" s="290" t="s">
        <v>1023</v>
      </c>
      <c r="G129" s="267"/>
      <c r="H129" s="267" t="s">
        <v>1029</v>
      </c>
      <c r="I129" s="267" t="s">
        <v>1019</v>
      </c>
      <c r="J129" s="267">
        <v>15</v>
      </c>
      <c r="K129" s="315"/>
    </row>
    <row r="130" s="1" customFormat="1" ht="15" customHeight="1">
      <c r="B130" s="312"/>
      <c r="C130" s="293" t="s">
        <v>1030</v>
      </c>
      <c r="D130" s="293"/>
      <c r="E130" s="293"/>
      <c r="F130" s="294" t="s">
        <v>1023</v>
      </c>
      <c r="G130" s="293"/>
      <c r="H130" s="293" t="s">
        <v>1031</v>
      </c>
      <c r="I130" s="293" t="s">
        <v>1019</v>
      </c>
      <c r="J130" s="293">
        <v>15</v>
      </c>
      <c r="K130" s="315"/>
    </row>
    <row r="131" s="1" customFormat="1" ht="15" customHeight="1">
      <c r="B131" s="312"/>
      <c r="C131" s="293" t="s">
        <v>1032</v>
      </c>
      <c r="D131" s="293"/>
      <c r="E131" s="293"/>
      <c r="F131" s="294" t="s">
        <v>1023</v>
      </c>
      <c r="G131" s="293"/>
      <c r="H131" s="293" t="s">
        <v>1033</v>
      </c>
      <c r="I131" s="293" t="s">
        <v>1019</v>
      </c>
      <c r="J131" s="293">
        <v>20</v>
      </c>
      <c r="K131" s="315"/>
    </row>
    <row r="132" s="1" customFormat="1" ht="15" customHeight="1">
      <c r="B132" s="312"/>
      <c r="C132" s="293" t="s">
        <v>1034</v>
      </c>
      <c r="D132" s="293"/>
      <c r="E132" s="293"/>
      <c r="F132" s="294" t="s">
        <v>1023</v>
      </c>
      <c r="G132" s="293"/>
      <c r="H132" s="293" t="s">
        <v>1035</v>
      </c>
      <c r="I132" s="293" t="s">
        <v>1019</v>
      </c>
      <c r="J132" s="293">
        <v>20</v>
      </c>
      <c r="K132" s="315"/>
    </row>
    <row r="133" s="1" customFormat="1" ht="15" customHeight="1">
      <c r="B133" s="312"/>
      <c r="C133" s="267" t="s">
        <v>1022</v>
      </c>
      <c r="D133" s="267"/>
      <c r="E133" s="267"/>
      <c r="F133" s="290" t="s">
        <v>1023</v>
      </c>
      <c r="G133" s="267"/>
      <c r="H133" s="267" t="s">
        <v>1057</v>
      </c>
      <c r="I133" s="267" t="s">
        <v>1019</v>
      </c>
      <c r="J133" s="267">
        <v>50</v>
      </c>
      <c r="K133" s="315"/>
    </row>
    <row r="134" s="1" customFormat="1" ht="15" customHeight="1">
      <c r="B134" s="312"/>
      <c r="C134" s="267" t="s">
        <v>1036</v>
      </c>
      <c r="D134" s="267"/>
      <c r="E134" s="267"/>
      <c r="F134" s="290" t="s">
        <v>1023</v>
      </c>
      <c r="G134" s="267"/>
      <c r="H134" s="267" t="s">
        <v>1057</v>
      </c>
      <c r="I134" s="267" t="s">
        <v>1019</v>
      </c>
      <c r="J134" s="267">
        <v>50</v>
      </c>
      <c r="K134" s="315"/>
    </row>
    <row r="135" s="1" customFormat="1" ht="15" customHeight="1">
      <c r="B135" s="312"/>
      <c r="C135" s="267" t="s">
        <v>1042</v>
      </c>
      <c r="D135" s="267"/>
      <c r="E135" s="267"/>
      <c r="F135" s="290" t="s">
        <v>1023</v>
      </c>
      <c r="G135" s="267"/>
      <c r="H135" s="267" t="s">
        <v>1057</v>
      </c>
      <c r="I135" s="267" t="s">
        <v>1019</v>
      </c>
      <c r="J135" s="267">
        <v>50</v>
      </c>
      <c r="K135" s="315"/>
    </row>
    <row r="136" s="1" customFormat="1" ht="15" customHeight="1">
      <c r="B136" s="312"/>
      <c r="C136" s="267" t="s">
        <v>1044</v>
      </c>
      <c r="D136" s="267"/>
      <c r="E136" s="267"/>
      <c r="F136" s="290" t="s">
        <v>1023</v>
      </c>
      <c r="G136" s="267"/>
      <c r="H136" s="267" t="s">
        <v>1057</v>
      </c>
      <c r="I136" s="267" t="s">
        <v>1019</v>
      </c>
      <c r="J136" s="267">
        <v>50</v>
      </c>
      <c r="K136" s="315"/>
    </row>
    <row r="137" s="1" customFormat="1" ht="15" customHeight="1">
      <c r="B137" s="312"/>
      <c r="C137" s="267" t="s">
        <v>1045</v>
      </c>
      <c r="D137" s="267"/>
      <c r="E137" s="267"/>
      <c r="F137" s="290" t="s">
        <v>1023</v>
      </c>
      <c r="G137" s="267"/>
      <c r="H137" s="267" t="s">
        <v>1070</v>
      </c>
      <c r="I137" s="267" t="s">
        <v>1019</v>
      </c>
      <c r="J137" s="267">
        <v>255</v>
      </c>
      <c r="K137" s="315"/>
    </row>
    <row r="138" s="1" customFormat="1" ht="15" customHeight="1">
      <c r="B138" s="312"/>
      <c r="C138" s="267" t="s">
        <v>1047</v>
      </c>
      <c r="D138" s="267"/>
      <c r="E138" s="267"/>
      <c r="F138" s="290" t="s">
        <v>1017</v>
      </c>
      <c r="G138" s="267"/>
      <c r="H138" s="267" t="s">
        <v>1071</v>
      </c>
      <c r="I138" s="267" t="s">
        <v>1049</v>
      </c>
      <c r="J138" s="267"/>
      <c r="K138" s="315"/>
    </row>
    <row r="139" s="1" customFormat="1" ht="15" customHeight="1">
      <c r="B139" s="312"/>
      <c r="C139" s="267" t="s">
        <v>1050</v>
      </c>
      <c r="D139" s="267"/>
      <c r="E139" s="267"/>
      <c r="F139" s="290" t="s">
        <v>1017</v>
      </c>
      <c r="G139" s="267"/>
      <c r="H139" s="267" t="s">
        <v>1072</v>
      </c>
      <c r="I139" s="267" t="s">
        <v>1052</v>
      </c>
      <c r="J139" s="267"/>
      <c r="K139" s="315"/>
    </row>
    <row r="140" s="1" customFormat="1" ht="15" customHeight="1">
      <c r="B140" s="312"/>
      <c r="C140" s="267" t="s">
        <v>1053</v>
      </c>
      <c r="D140" s="267"/>
      <c r="E140" s="267"/>
      <c r="F140" s="290" t="s">
        <v>1017</v>
      </c>
      <c r="G140" s="267"/>
      <c r="H140" s="267" t="s">
        <v>1053</v>
      </c>
      <c r="I140" s="267" t="s">
        <v>1052</v>
      </c>
      <c r="J140" s="267"/>
      <c r="K140" s="315"/>
    </row>
    <row r="141" s="1" customFormat="1" ht="15" customHeight="1">
      <c r="B141" s="312"/>
      <c r="C141" s="267" t="s">
        <v>38</v>
      </c>
      <c r="D141" s="267"/>
      <c r="E141" s="267"/>
      <c r="F141" s="290" t="s">
        <v>1017</v>
      </c>
      <c r="G141" s="267"/>
      <c r="H141" s="267" t="s">
        <v>1073</v>
      </c>
      <c r="I141" s="267" t="s">
        <v>1052</v>
      </c>
      <c r="J141" s="267"/>
      <c r="K141" s="315"/>
    </row>
    <row r="142" s="1" customFormat="1" ht="15" customHeight="1">
      <c r="B142" s="312"/>
      <c r="C142" s="267" t="s">
        <v>1074</v>
      </c>
      <c r="D142" s="267"/>
      <c r="E142" s="267"/>
      <c r="F142" s="290" t="s">
        <v>1017</v>
      </c>
      <c r="G142" s="267"/>
      <c r="H142" s="267" t="s">
        <v>1075</v>
      </c>
      <c r="I142" s="267" t="s">
        <v>1052</v>
      </c>
      <c r="J142" s="267"/>
      <c r="K142" s="315"/>
    </row>
    <row r="143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="1" customFormat="1" ht="45" customHeight="1">
      <c r="B147" s="279"/>
      <c r="C147" s="280" t="s">
        <v>1076</v>
      </c>
      <c r="D147" s="280"/>
      <c r="E147" s="280"/>
      <c r="F147" s="280"/>
      <c r="G147" s="280"/>
      <c r="H147" s="280"/>
      <c r="I147" s="280"/>
      <c r="J147" s="280"/>
      <c r="K147" s="281"/>
    </row>
    <row r="148" s="1" customFormat="1" ht="17.25" customHeight="1">
      <c r="B148" s="279"/>
      <c r="C148" s="282" t="s">
        <v>1011</v>
      </c>
      <c r="D148" s="282"/>
      <c r="E148" s="282"/>
      <c r="F148" s="282" t="s">
        <v>1012</v>
      </c>
      <c r="G148" s="283"/>
      <c r="H148" s="282" t="s">
        <v>54</v>
      </c>
      <c r="I148" s="282" t="s">
        <v>57</v>
      </c>
      <c r="J148" s="282" t="s">
        <v>1013</v>
      </c>
      <c r="K148" s="281"/>
    </row>
    <row r="149" s="1" customFormat="1" ht="17.25" customHeight="1">
      <c r="B149" s="279"/>
      <c r="C149" s="284" t="s">
        <v>1014</v>
      </c>
      <c r="D149" s="284"/>
      <c r="E149" s="284"/>
      <c r="F149" s="285" t="s">
        <v>1015</v>
      </c>
      <c r="G149" s="286"/>
      <c r="H149" s="284"/>
      <c r="I149" s="284"/>
      <c r="J149" s="284" t="s">
        <v>1016</v>
      </c>
      <c r="K149" s="281"/>
    </row>
    <row r="150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="1" customFormat="1" ht="15" customHeight="1">
      <c r="B151" s="292"/>
      <c r="C151" s="319" t="s">
        <v>1020</v>
      </c>
      <c r="D151" s="267"/>
      <c r="E151" s="267"/>
      <c r="F151" s="320" t="s">
        <v>1017</v>
      </c>
      <c r="G151" s="267"/>
      <c r="H151" s="319" t="s">
        <v>1057</v>
      </c>
      <c r="I151" s="319" t="s">
        <v>1019</v>
      </c>
      <c r="J151" s="319">
        <v>120</v>
      </c>
      <c r="K151" s="315"/>
    </row>
    <row r="152" s="1" customFormat="1" ht="15" customHeight="1">
      <c r="B152" s="292"/>
      <c r="C152" s="319" t="s">
        <v>1066</v>
      </c>
      <c r="D152" s="267"/>
      <c r="E152" s="267"/>
      <c r="F152" s="320" t="s">
        <v>1017</v>
      </c>
      <c r="G152" s="267"/>
      <c r="H152" s="319" t="s">
        <v>1077</v>
      </c>
      <c r="I152" s="319" t="s">
        <v>1019</v>
      </c>
      <c r="J152" s="319" t="s">
        <v>1068</v>
      </c>
      <c r="K152" s="315"/>
    </row>
    <row r="153" s="1" customFormat="1" ht="15" customHeight="1">
      <c r="B153" s="292"/>
      <c r="C153" s="319" t="s">
        <v>965</v>
      </c>
      <c r="D153" s="267"/>
      <c r="E153" s="267"/>
      <c r="F153" s="320" t="s">
        <v>1017</v>
      </c>
      <c r="G153" s="267"/>
      <c r="H153" s="319" t="s">
        <v>1078</v>
      </c>
      <c r="I153" s="319" t="s">
        <v>1019</v>
      </c>
      <c r="J153" s="319" t="s">
        <v>1068</v>
      </c>
      <c r="K153" s="315"/>
    </row>
    <row r="154" s="1" customFormat="1" ht="15" customHeight="1">
      <c r="B154" s="292"/>
      <c r="C154" s="319" t="s">
        <v>1022</v>
      </c>
      <c r="D154" s="267"/>
      <c r="E154" s="267"/>
      <c r="F154" s="320" t="s">
        <v>1023</v>
      </c>
      <c r="G154" s="267"/>
      <c r="H154" s="319" t="s">
        <v>1057</v>
      </c>
      <c r="I154" s="319" t="s">
        <v>1019</v>
      </c>
      <c r="J154" s="319">
        <v>50</v>
      </c>
      <c r="K154" s="315"/>
    </row>
    <row r="155" s="1" customFormat="1" ht="15" customHeight="1">
      <c r="B155" s="292"/>
      <c r="C155" s="319" t="s">
        <v>1025</v>
      </c>
      <c r="D155" s="267"/>
      <c r="E155" s="267"/>
      <c r="F155" s="320" t="s">
        <v>1017</v>
      </c>
      <c r="G155" s="267"/>
      <c r="H155" s="319" t="s">
        <v>1057</v>
      </c>
      <c r="I155" s="319" t="s">
        <v>1027</v>
      </c>
      <c r="J155" s="319"/>
      <c r="K155" s="315"/>
    </row>
    <row r="156" s="1" customFormat="1" ht="15" customHeight="1">
      <c r="B156" s="292"/>
      <c r="C156" s="319" t="s">
        <v>1036</v>
      </c>
      <c r="D156" s="267"/>
      <c r="E156" s="267"/>
      <c r="F156" s="320" t="s">
        <v>1023</v>
      </c>
      <c r="G156" s="267"/>
      <c r="H156" s="319" t="s">
        <v>1057</v>
      </c>
      <c r="I156" s="319" t="s">
        <v>1019</v>
      </c>
      <c r="J156" s="319">
        <v>50</v>
      </c>
      <c r="K156" s="315"/>
    </row>
    <row r="157" s="1" customFormat="1" ht="15" customHeight="1">
      <c r="B157" s="292"/>
      <c r="C157" s="319" t="s">
        <v>1044</v>
      </c>
      <c r="D157" s="267"/>
      <c r="E157" s="267"/>
      <c r="F157" s="320" t="s">
        <v>1023</v>
      </c>
      <c r="G157" s="267"/>
      <c r="H157" s="319" t="s">
        <v>1057</v>
      </c>
      <c r="I157" s="319" t="s">
        <v>1019</v>
      </c>
      <c r="J157" s="319">
        <v>50</v>
      </c>
      <c r="K157" s="315"/>
    </row>
    <row r="158" s="1" customFormat="1" ht="15" customHeight="1">
      <c r="B158" s="292"/>
      <c r="C158" s="319" t="s">
        <v>1042</v>
      </c>
      <c r="D158" s="267"/>
      <c r="E158" s="267"/>
      <c r="F158" s="320" t="s">
        <v>1023</v>
      </c>
      <c r="G158" s="267"/>
      <c r="H158" s="319" t="s">
        <v>1057</v>
      </c>
      <c r="I158" s="319" t="s">
        <v>1019</v>
      </c>
      <c r="J158" s="319">
        <v>50</v>
      </c>
      <c r="K158" s="315"/>
    </row>
    <row r="159" s="1" customFormat="1" ht="15" customHeight="1">
      <c r="B159" s="292"/>
      <c r="C159" s="319" t="s">
        <v>101</v>
      </c>
      <c r="D159" s="267"/>
      <c r="E159" s="267"/>
      <c r="F159" s="320" t="s">
        <v>1017</v>
      </c>
      <c r="G159" s="267"/>
      <c r="H159" s="319" t="s">
        <v>1079</v>
      </c>
      <c r="I159" s="319" t="s">
        <v>1019</v>
      </c>
      <c r="J159" s="319" t="s">
        <v>1080</v>
      </c>
      <c r="K159" s="315"/>
    </row>
    <row r="160" s="1" customFormat="1" ht="15" customHeight="1">
      <c r="B160" s="292"/>
      <c r="C160" s="319" t="s">
        <v>1081</v>
      </c>
      <c r="D160" s="267"/>
      <c r="E160" s="267"/>
      <c r="F160" s="320" t="s">
        <v>1017</v>
      </c>
      <c r="G160" s="267"/>
      <c r="H160" s="319" t="s">
        <v>1082</v>
      </c>
      <c r="I160" s="319" t="s">
        <v>1052</v>
      </c>
      <c r="J160" s="319"/>
      <c r="K160" s="315"/>
    </row>
    <row r="16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="1" customFormat="1" ht="45" customHeight="1">
      <c r="B165" s="257"/>
      <c r="C165" s="258" t="s">
        <v>1083</v>
      </c>
      <c r="D165" s="258"/>
      <c r="E165" s="258"/>
      <c r="F165" s="258"/>
      <c r="G165" s="258"/>
      <c r="H165" s="258"/>
      <c r="I165" s="258"/>
      <c r="J165" s="258"/>
      <c r="K165" s="259"/>
    </row>
    <row r="166" s="1" customFormat="1" ht="17.25" customHeight="1">
      <c r="B166" s="257"/>
      <c r="C166" s="282" t="s">
        <v>1011</v>
      </c>
      <c r="D166" s="282"/>
      <c r="E166" s="282"/>
      <c r="F166" s="282" t="s">
        <v>1012</v>
      </c>
      <c r="G166" s="324"/>
      <c r="H166" s="325" t="s">
        <v>54</v>
      </c>
      <c r="I166" s="325" t="s">
        <v>57</v>
      </c>
      <c r="J166" s="282" t="s">
        <v>1013</v>
      </c>
      <c r="K166" s="259"/>
    </row>
    <row r="167" s="1" customFormat="1" ht="17.25" customHeight="1">
      <c r="B167" s="260"/>
      <c r="C167" s="284" t="s">
        <v>1014</v>
      </c>
      <c r="D167" s="284"/>
      <c r="E167" s="284"/>
      <c r="F167" s="285" t="s">
        <v>1015</v>
      </c>
      <c r="G167" s="326"/>
      <c r="H167" s="327"/>
      <c r="I167" s="327"/>
      <c r="J167" s="284" t="s">
        <v>1016</v>
      </c>
      <c r="K167" s="262"/>
    </row>
    <row r="168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="1" customFormat="1" ht="15" customHeight="1">
      <c r="B169" s="292"/>
      <c r="C169" s="267" t="s">
        <v>1020</v>
      </c>
      <c r="D169" s="267"/>
      <c r="E169" s="267"/>
      <c r="F169" s="290" t="s">
        <v>1017</v>
      </c>
      <c r="G169" s="267"/>
      <c r="H169" s="267" t="s">
        <v>1057</v>
      </c>
      <c r="I169" s="267" t="s">
        <v>1019</v>
      </c>
      <c r="J169" s="267">
        <v>120</v>
      </c>
      <c r="K169" s="315"/>
    </row>
    <row r="170" s="1" customFormat="1" ht="15" customHeight="1">
      <c r="B170" s="292"/>
      <c r="C170" s="267" t="s">
        <v>1066</v>
      </c>
      <c r="D170" s="267"/>
      <c r="E170" s="267"/>
      <c r="F170" s="290" t="s">
        <v>1017</v>
      </c>
      <c r="G170" s="267"/>
      <c r="H170" s="267" t="s">
        <v>1067</v>
      </c>
      <c r="I170" s="267" t="s">
        <v>1019</v>
      </c>
      <c r="J170" s="267" t="s">
        <v>1068</v>
      </c>
      <c r="K170" s="315"/>
    </row>
    <row r="171" s="1" customFormat="1" ht="15" customHeight="1">
      <c r="B171" s="292"/>
      <c r="C171" s="267" t="s">
        <v>965</v>
      </c>
      <c r="D171" s="267"/>
      <c r="E171" s="267"/>
      <c r="F171" s="290" t="s">
        <v>1017</v>
      </c>
      <c r="G171" s="267"/>
      <c r="H171" s="267" t="s">
        <v>1084</v>
      </c>
      <c r="I171" s="267" t="s">
        <v>1019</v>
      </c>
      <c r="J171" s="267" t="s">
        <v>1068</v>
      </c>
      <c r="K171" s="315"/>
    </row>
    <row r="172" s="1" customFormat="1" ht="15" customHeight="1">
      <c r="B172" s="292"/>
      <c r="C172" s="267" t="s">
        <v>1022</v>
      </c>
      <c r="D172" s="267"/>
      <c r="E172" s="267"/>
      <c r="F172" s="290" t="s">
        <v>1023</v>
      </c>
      <c r="G172" s="267"/>
      <c r="H172" s="267" t="s">
        <v>1084</v>
      </c>
      <c r="I172" s="267" t="s">
        <v>1019</v>
      </c>
      <c r="J172" s="267">
        <v>50</v>
      </c>
      <c r="K172" s="315"/>
    </row>
    <row r="173" s="1" customFormat="1" ht="15" customHeight="1">
      <c r="B173" s="292"/>
      <c r="C173" s="267" t="s">
        <v>1025</v>
      </c>
      <c r="D173" s="267"/>
      <c r="E173" s="267"/>
      <c r="F173" s="290" t="s">
        <v>1017</v>
      </c>
      <c r="G173" s="267"/>
      <c r="H173" s="267" t="s">
        <v>1084</v>
      </c>
      <c r="I173" s="267" t="s">
        <v>1027</v>
      </c>
      <c r="J173" s="267"/>
      <c r="K173" s="315"/>
    </row>
    <row r="174" s="1" customFormat="1" ht="15" customHeight="1">
      <c r="B174" s="292"/>
      <c r="C174" s="267" t="s">
        <v>1036</v>
      </c>
      <c r="D174" s="267"/>
      <c r="E174" s="267"/>
      <c r="F174" s="290" t="s">
        <v>1023</v>
      </c>
      <c r="G174" s="267"/>
      <c r="H174" s="267" t="s">
        <v>1084</v>
      </c>
      <c r="I174" s="267" t="s">
        <v>1019</v>
      </c>
      <c r="J174" s="267">
        <v>50</v>
      </c>
      <c r="K174" s="315"/>
    </row>
    <row r="175" s="1" customFormat="1" ht="15" customHeight="1">
      <c r="B175" s="292"/>
      <c r="C175" s="267" t="s">
        <v>1044</v>
      </c>
      <c r="D175" s="267"/>
      <c r="E175" s="267"/>
      <c r="F175" s="290" t="s">
        <v>1023</v>
      </c>
      <c r="G175" s="267"/>
      <c r="H175" s="267" t="s">
        <v>1084</v>
      </c>
      <c r="I175" s="267" t="s">
        <v>1019</v>
      </c>
      <c r="J175" s="267">
        <v>50</v>
      </c>
      <c r="K175" s="315"/>
    </row>
    <row r="176" s="1" customFormat="1" ht="15" customHeight="1">
      <c r="B176" s="292"/>
      <c r="C176" s="267" t="s">
        <v>1042</v>
      </c>
      <c r="D176" s="267"/>
      <c r="E176" s="267"/>
      <c r="F176" s="290" t="s">
        <v>1023</v>
      </c>
      <c r="G176" s="267"/>
      <c r="H176" s="267" t="s">
        <v>1084</v>
      </c>
      <c r="I176" s="267" t="s">
        <v>1019</v>
      </c>
      <c r="J176" s="267">
        <v>50</v>
      </c>
      <c r="K176" s="315"/>
    </row>
    <row r="177" s="1" customFormat="1" ht="15" customHeight="1">
      <c r="B177" s="292"/>
      <c r="C177" s="267" t="s">
        <v>126</v>
      </c>
      <c r="D177" s="267"/>
      <c r="E177" s="267"/>
      <c r="F177" s="290" t="s">
        <v>1017</v>
      </c>
      <c r="G177" s="267"/>
      <c r="H177" s="267" t="s">
        <v>1085</v>
      </c>
      <c r="I177" s="267" t="s">
        <v>1086</v>
      </c>
      <c r="J177" s="267"/>
      <c r="K177" s="315"/>
    </row>
    <row r="178" s="1" customFormat="1" ht="15" customHeight="1">
      <c r="B178" s="292"/>
      <c r="C178" s="267" t="s">
        <v>57</v>
      </c>
      <c r="D178" s="267"/>
      <c r="E178" s="267"/>
      <c r="F178" s="290" t="s">
        <v>1017</v>
      </c>
      <c r="G178" s="267"/>
      <c r="H178" s="267" t="s">
        <v>1087</v>
      </c>
      <c r="I178" s="267" t="s">
        <v>1088</v>
      </c>
      <c r="J178" s="267">
        <v>1</v>
      </c>
      <c r="K178" s="315"/>
    </row>
    <row r="179" s="1" customFormat="1" ht="15" customHeight="1">
      <c r="B179" s="292"/>
      <c r="C179" s="267" t="s">
        <v>53</v>
      </c>
      <c r="D179" s="267"/>
      <c r="E179" s="267"/>
      <c r="F179" s="290" t="s">
        <v>1017</v>
      </c>
      <c r="G179" s="267"/>
      <c r="H179" s="267" t="s">
        <v>1089</v>
      </c>
      <c r="I179" s="267" t="s">
        <v>1019</v>
      </c>
      <c r="J179" s="267">
        <v>20</v>
      </c>
      <c r="K179" s="315"/>
    </row>
    <row r="180" s="1" customFormat="1" ht="15" customHeight="1">
      <c r="B180" s="292"/>
      <c r="C180" s="267" t="s">
        <v>54</v>
      </c>
      <c r="D180" s="267"/>
      <c r="E180" s="267"/>
      <c r="F180" s="290" t="s">
        <v>1017</v>
      </c>
      <c r="G180" s="267"/>
      <c r="H180" s="267" t="s">
        <v>1090</v>
      </c>
      <c r="I180" s="267" t="s">
        <v>1019</v>
      </c>
      <c r="J180" s="267">
        <v>255</v>
      </c>
      <c r="K180" s="315"/>
    </row>
    <row r="181" s="1" customFormat="1" ht="15" customHeight="1">
      <c r="B181" s="292"/>
      <c r="C181" s="267" t="s">
        <v>127</v>
      </c>
      <c r="D181" s="267"/>
      <c r="E181" s="267"/>
      <c r="F181" s="290" t="s">
        <v>1017</v>
      </c>
      <c r="G181" s="267"/>
      <c r="H181" s="267" t="s">
        <v>981</v>
      </c>
      <c r="I181" s="267" t="s">
        <v>1019</v>
      </c>
      <c r="J181" s="267">
        <v>10</v>
      </c>
      <c r="K181" s="315"/>
    </row>
    <row r="182" s="1" customFormat="1" ht="15" customHeight="1">
      <c r="B182" s="292"/>
      <c r="C182" s="267" t="s">
        <v>128</v>
      </c>
      <c r="D182" s="267"/>
      <c r="E182" s="267"/>
      <c r="F182" s="290" t="s">
        <v>1017</v>
      </c>
      <c r="G182" s="267"/>
      <c r="H182" s="267" t="s">
        <v>1091</v>
      </c>
      <c r="I182" s="267" t="s">
        <v>1052</v>
      </c>
      <c r="J182" s="267"/>
      <c r="K182" s="315"/>
    </row>
    <row r="183" s="1" customFormat="1" ht="15" customHeight="1">
      <c r="B183" s="292"/>
      <c r="C183" s="267" t="s">
        <v>1092</v>
      </c>
      <c r="D183" s="267"/>
      <c r="E183" s="267"/>
      <c r="F183" s="290" t="s">
        <v>1017</v>
      </c>
      <c r="G183" s="267"/>
      <c r="H183" s="267" t="s">
        <v>1093</v>
      </c>
      <c r="I183" s="267" t="s">
        <v>1052</v>
      </c>
      <c r="J183" s="267"/>
      <c r="K183" s="315"/>
    </row>
    <row r="184" s="1" customFormat="1" ht="15" customHeight="1">
      <c r="B184" s="292"/>
      <c r="C184" s="267" t="s">
        <v>1081</v>
      </c>
      <c r="D184" s="267"/>
      <c r="E184" s="267"/>
      <c r="F184" s="290" t="s">
        <v>1017</v>
      </c>
      <c r="G184" s="267"/>
      <c r="H184" s="267" t="s">
        <v>1094</v>
      </c>
      <c r="I184" s="267" t="s">
        <v>1052</v>
      </c>
      <c r="J184" s="267"/>
      <c r="K184" s="315"/>
    </row>
    <row r="185" s="1" customFormat="1" ht="15" customHeight="1">
      <c r="B185" s="292"/>
      <c r="C185" s="267" t="s">
        <v>130</v>
      </c>
      <c r="D185" s="267"/>
      <c r="E185" s="267"/>
      <c r="F185" s="290" t="s">
        <v>1023</v>
      </c>
      <c r="G185" s="267"/>
      <c r="H185" s="267" t="s">
        <v>1095</v>
      </c>
      <c r="I185" s="267" t="s">
        <v>1019</v>
      </c>
      <c r="J185" s="267">
        <v>50</v>
      </c>
      <c r="K185" s="315"/>
    </row>
    <row r="186" s="1" customFormat="1" ht="15" customHeight="1">
      <c r="B186" s="292"/>
      <c r="C186" s="267" t="s">
        <v>1096</v>
      </c>
      <c r="D186" s="267"/>
      <c r="E186" s="267"/>
      <c r="F186" s="290" t="s">
        <v>1023</v>
      </c>
      <c r="G186" s="267"/>
      <c r="H186" s="267" t="s">
        <v>1097</v>
      </c>
      <c r="I186" s="267" t="s">
        <v>1098</v>
      </c>
      <c r="J186" s="267"/>
      <c r="K186" s="315"/>
    </row>
    <row r="187" s="1" customFormat="1" ht="15" customHeight="1">
      <c r="B187" s="292"/>
      <c r="C187" s="267" t="s">
        <v>1099</v>
      </c>
      <c r="D187" s="267"/>
      <c r="E187" s="267"/>
      <c r="F187" s="290" t="s">
        <v>1023</v>
      </c>
      <c r="G187" s="267"/>
      <c r="H187" s="267" t="s">
        <v>1100</v>
      </c>
      <c r="I187" s="267" t="s">
        <v>1098</v>
      </c>
      <c r="J187" s="267"/>
      <c r="K187" s="315"/>
    </row>
    <row r="188" s="1" customFormat="1" ht="15" customHeight="1">
      <c r="B188" s="292"/>
      <c r="C188" s="267" t="s">
        <v>1101</v>
      </c>
      <c r="D188" s="267"/>
      <c r="E188" s="267"/>
      <c r="F188" s="290" t="s">
        <v>1023</v>
      </c>
      <c r="G188" s="267"/>
      <c r="H188" s="267" t="s">
        <v>1102</v>
      </c>
      <c r="I188" s="267" t="s">
        <v>1098</v>
      </c>
      <c r="J188" s="267"/>
      <c r="K188" s="315"/>
    </row>
    <row r="189" s="1" customFormat="1" ht="15" customHeight="1">
      <c r="B189" s="292"/>
      <c r="C189" s="328" t="s">
        <v>1103</v>
      </c>
      <c r="D189" s="267"/>
      <c r="E189" s="267"/>
      <c r="F189" s="290" t="s">
        <v>1023</v>
      </c>
      <c r="G189" s="267"/>
      <c r="H189" s="267" t="s">
        <v>1104</v>
      </c>
      <c r="I189" s="267" t="s">
        <v>1105</v>
      </c>
      <c r="J189" s="329" t="s">
        <v>1106</v>
      </c>
      <c r="K189" s="315"/>
    </row>
    <row r="190" s="15" customFormat="1" ht="15" customHeight="1">
      <c r="B190" s="330"/>
      <c r="C190" s="331" t="s">
        <v>1107</v>
      </c>
      <c r="D190" s="332"/>
      <c r="E190" s="332"/>
      <c r="F190" s="333" t="s">
        <v>1023</v>
      </c>
      <c r="G190" s="332"/>
      <c r="H190" s="332" t="s">
        <v>1108</v>
      </c>
      <c r="I190" s="332" t="s">
        <v>1105</v>
      </c>
      <c r="J190" s="334" t="s">
        <v>1106</v>
      </c>
      <c r="K190" s="335"/>
    </row>
    <row r="191" s="1" customFormat="1" ht="15" customHeight="1">
      <c r="B191" s="292"/>
      <c r="C191" s="328" t="s">
        <v>42</v>
      </c>
      <c r="D191" s="267"/>
      <c r="E191" s="267"/>
      <c r="F191" s="290" t="s">
        <v>1017</v>
      </c>
      <c r="G191" s="267"/>
      <c r="H191" s="264" t="s">
        <v>1109</v>
      </c>
      <c r="I191" s="267" t="s">
        <v>1110</v>
      </c>
      <c r="J191" s="267"/>
      <c r="K191" s="315"/>
    </row>
    <row r="192" s="1" customFormat="1" ht="15" customHeight="1">
      <c r="B192" s="292"/>
      <c r="C192" s="328" t="s">
        <v>1111</v>
      </c>
      <c r="D192" s="267"/>
      <c r="E192" s="267"/>
      <c r="F192" s="290" t="s">
        <v>1017</v>
      </c>
      <c r="G192" s="267"/>
      <c r="H192" s="267" t="s">
        <v>1112</v>
      </c>
      <c r="I192" s="267" t="s">
        <v>1052</v>
      </c>
      <c r="J192" s="267"/>
      <c r="K192" s="315"/>
    </row>
    <row r="193" s="1" customFormat="1" ht="15" customHeight="1">
      <c r="B193" s="292"/>
      <c r="C193" s="328" t="s">
        <v>1113</v>
      </c>
      <c r="D193" s="267"/>
      <c r="E193" s="267"/>
      <c r="F193" s="290" t="s">
        <v>1017</v>
      </c>
      <c r="G193" s="267"/>
      <c r="H193" s="267" t="s">
        <v>1114</v>
      </c>
      <c r="I193" s="267" t="s">
        <v>1052</v>
      </c>
      <c r="J193" s="267"/>
      <c r="K193" s="315"/>
    </row>
    <row r="194" s="1" customFormat="1" ht="15" customHeight="1">
      <c r="B194" s="292"/>
      <c r="C194" s="328" t="s">
        <v>1115</v>
      </c>
      <c r="D194" s="267"/>
      <c r="E194" s="267"/>
      <c r="F194" s="290" t="s">
        <v>1023</v>
      </c>
      <c r="G194" s="267"/>
      <c r="H194" s="267" t="s">
        <v>1116</v>
      </c>
      <c r="I194" s="267" t="s">
        <v>1052</v>
      </c>
      <c r="J194" s="267"/>
      <c r="K194" s="315"/>
    </row>
    <row r="195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="1" customFormat="1" ht="18.75" customHeight="1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</row>
    <row r="199" s="1" customFormat="1" ht="13.5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="1" customFormat="1" ht="21">
      <c r="B200" s="257"/>
      <c r="C200" s="258" t="s">
        <v>1117</v>
      </c>
      <c r="D200" s="258"/>
      <c r="E200" s="258"/>
      <c r="F200" s="258"/>
      <c r="G200" s="258"/>
      <c r="H200" s="258"/>
      <c r="I200" s="258"/>
      <c r="J200" s="258"/>
      <c r="K200" s="259"/>
    </row>
    <row r="201" s="1" customFormat="1" ht="25.5" customHeight="1">
      <c r="B201" s="257"/>
      <c r="C201" s="337" t="s">
        <v>1118</v>
      </c>
      <c r="D201" s="337"/>
      <c r="E201" s="337"/>
      <c r="F201" s="337" t="s">
        <v>1119</v>
      </c>
      <c r="G201" s="338"/>
      <c r="H201" s="337" t="s">
        <v>1120</v>
      </c>
      <c r="I201" s="337"/>
      <c r="J201" s="337"/>
      <c r="K201" s="259"/>
    </row>
    <row r="202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="1" customFormat="1" ht="15" customHeight="1">
      <c r="B203" s="292"/>
      <c r="C203" s="267" t="s">
        <v>1110</v>
      </c>
      <c r="D203" s="267"/>
      <c r="E203" s="267"/>
      <c r="F203" s="290" t="s">
        <v>43</v>
      </c>
      <c r="G203" s="267"/>
      <c r="H203" s="267" t="s">
        <v>1121</v>
      </c>
      <c r="I203" s="267"/>
      <c r="J203" s="267"/>
      <c r="K203" s="315"/>
    </row>
    <row r="204" s="1" customFormat="1" ht="15" customHeight="1">
      <c r="B204" s="292"/>
      <c r="C204" s="267"/>
      <c r="D204" s="267"/>
      <c r="E204" s="267"/>
      <c r="F204" s="290" t="s">
        <v>44</v>
      </c>
      <c r="G204" s="267"/>
      <c r="H204" s="267" t="s">
        <v>1122</v>
      </c>
      <c r="I204" s="267"/>
      <c r="J204" s="267"/>
      <c r="K204" s="315"/>
    </row>
    <row r="205" s="1" customFormat="1" ht="15" customHeight="1">
      <c r="B205" s="292"/>
      <c r="C205" s="267"/>
      <c r="D205" s="267"/>
      <c r="E205" s="267"/>
      <c r="F205" s="290" t="s">
        <v>47</v>
      </c>
      <c r="G205" s="267"/>
      <c r="H205" s="267" t="s">
        <v>1123</v>
      </c>
      <c r="I205" s="267"/>
      <c r="J205" s="267"/>
      <c r="K205" s="315"/>
    </row>
    <row r="206" s="1" customFormat="1" ht="15" customHeight="1">
      <c r="B206" s="292"/>
      <c r="C206" s="267"/>
      <c r="D206" s="267"/>
      <c r="E206" s="267"/>
      <c r="F206" s="290" t="s">
        <v>45</v>
      </c>
      <c r="G206" s="267"/>
      <c r="H206" s="267" t="s">
        <v>1124</v>
      </c>
      <c r="I206" s="267"/>
      <c r="J206" s="267"/>
      <c r="K206" s="315"/>
    </row>
    <row r="207" s="1" customFormat="1" ht="15" customHeight="1">
      <c r="B207" s="292"/>
      <c r="C207" s="267"/>
      <c r="D207" s="267"/>
      <c r="E207" s="267"/>
      <c r="F207" s="290" t="s">
        <v>46</v>
      </c>
      <c r="G207" s="267"/>
      <c r="H207" s="267" t="s">
        <v>1125</v>
      </c>
      <c r="I207" s="267"/>
      <c r="J207" s="267"/>
      <c r="K207" s="315"/>
    </row>
    <row r="208" s="1" customFormat="1" ht="15" customHeight="1">
      <c r="B208" s="292"/>
      <c r="C208" s="267"/>
      <c r="D208" s="267"/>
      <c r="E208" s="267"/>
      <c r="F208" s="290"/>
      <c r="G208" s="267"/>
      <c r="H208" s="267"/>
      <c r="I208" s="267"/>
      <c r="J208" s="267"/>
      <c r="K208" s="315"/>
    </row>
    <row r="209" s="1" customFormat="1" ht="15" customHeight="1">
      <c r="B209" s="292"/>
      <c r="C209" s="267" t="s">
        <v>1064</v>
      </c>
      <c r="D209" s="267"/>
      <c r="E209" s="267"/>
      <c r="F209" s="290" t="s">
        <v>79</v>
      </c>
      <c r="G209" s="267"/>
      <c r="H209" s="267" t="s">
        <v>1126</v>
      </c>
      <c r="I209" s="267"/>
      <c r="J209" s="267"/>
      <c r="K209" s="315"/>
    </row>
    <row r="210" s="1" customFormat="1" ht="15" customHeight="1">
      <c r="B210" s="292"/>
      <c r="C210" s="267"/>
      <c r="D210" s="267"/>
      <c r="E210" s="267"/>
      <c r="F210" s="290" t="s">
        <v>960</v>
      </c>
      <c r="G210" s="267"/>
      <c r="H210" s="267" t="s">
        <v>961</v>
      </c>
      <c r="I210" s="267"/>
      <c r="J210" s="267"/>
      <c r="K210" s="315"/>
    </row>
    <row r="211" s="1" customFormat="1" ht="15" customHeight="1">
      <c r="B211" s="292"/>
      <c r="C211" s="267"/>
      <c r="D211" s="267"/>
      <c r="E211" s="267"/>
      <c r="F211" s="290" t="s">
        <v>958</v>
      </c>
      <c r="G211" s="267"/>
      <c r="H211" s="267" t="s">
        <v>1127</v>
      </c>
      <c r="I211" s="267"/>
      <c r="J211" s="267"/>
      <c r="K211" s="315"/>
    </row>
    <row r="212" s="1" customFormat="1" ht="15" customHeight="1">
      <c r="B212" s="339"/>
      <c r="C212" s="267"/>
      <c r="D212" s="267"/>
      <c r="E212" s="267"/>
      <c r="F212" s="290" t="s">
        <v>962</v>
      </c>
      <c r="G212" s="328"/>
      <c r="H212" s="319" t="s">
        <v>963</v>
      </c>
      <c r="I212" s="319"/>
      <c r="J212" s="319"/>
      <c r="K212" s="340"/>
    </row>
    <row r="213" s="1" customFormat="1" ht="15" customHeight="1">
      <c r="B213" s="339"/>
      <c r="C213" s="267"/>
      <c r="D213" s="267"/>
      <c r="E213" s="267"/>
      <c r="F213" s="290" t="s">
        <v>964</v>
      </c>
      <c r="G213" s="328"/>
      <c r="H213" s="319" t="s">
        <v>1128</v>
      </c>
      <c r="I213" s="319"/>
      <c r="J213" s="319"/>
      <c r="K213" s="340"/>
    </row>
    <row r="214" s="1" customFormat="1" ht="15" customHeight="1">
      <c r="B214" s="339"/>
      <c r="C214" s="267"/>
      <c r="D214" s="267"/>
      <c r="E214" s="267"/>
      <c r="F214" s="290"/>
      <c r="G214" s="328"/>
      <c r="H214" s="319"/>
      <c r="I214" s="319"/>
      <c r="J214" s="319"/>
      <c r="K214" s="340"/>
    </row>
    <row r="215" s="1" customFormat="1" ht="15" customHeight="1">
      <c r="B215" s="339"/>
      <c r="C215" s="267" t="s">
        <v>1088</v>
      </c>
      <c r="D215" s="267"/>
      <c r="E215" s="267"/>
      <c r="F215" s="290">
        <v>1</v>
      </c>
      <c r="G215" s="328"/>
      <c r="H215" s="319" t="s">
        <v>1129</v>
      </c>
      <c r="I215" s="319"/>
      <c r="J215" s="319"/>
      <c r="K215" s="340"/>
    </row>
    <row r="216" s="1" customFormat="1" ht="15" customHeight="1">
      <c r="B216" s="339"/>
      <c r="C216" s="267"/>
      <c r="D216" s="267"/>
      <c r="E216" s="267"/>
      <c r="F216" s="290">
        <v>2</v>
      </c>
      <c r="G216" s="328"/>
      <c r="H216" s="319" t="s">
        <v>1130</v>
      </c>
      <c r="I216" s="319"/>
      <c r="J216" s="319"/>
      <c r="K216" s="340"/>
    </row>
    <row r="217" s="1" customFormat="1" ht="15" customHeight="1">
      <c r="B217" s="339"/>
      <c r="C217" s="267"/>
      <c r="D217" s="267"/>
      <c r="E217" s="267"/>
      <c r="F217" s="290">
        <v>3</v>
      </c>
      <c r="G217" s="328"/>
      <c r="H217" s="319" t="s">
        <v>1131</v>
      </c>
      <c r="I217" s="319"/>
      <c r="J217" s="319"/>
      <c r="K217" s="340"/>
    </row>
    <row r="218" s="1" customFormat="1" ht="15" customHeight="1">
      <c r="B218" s="339"/>
      <c r="C218" s="267"/>
      <c r="D218" s="267"/>
      <c r="E218" s="267"/>
      <c r="F218" s="290">
        <v>4</v>
      </c>
      <c r="G218" s="328"/>
      <c r="H218" s="319" t="s">
        <v>1132</v>
      </c>
      <c r="I218" s="319"/>
      <c r="J218" s="319"/>
      <c r="K218" s="340"/>
    </row>
    <row r="219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Viktor Vegricht</dc:creator>
  <cp:lastModifiedBy>Viktor Vegricht</cp:lastModifiedBy>
  <dcterms:created xsi:type="dcterms:W3CDTF">2025-01-27T16:59:09Z</dcterms:created>
  <dcterms:modified xsi:type="dcterms:W3CDTF">2025-01-27T16:59:14Z</dcterms:modified>
</cp:coreProperties>
</file>