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SO 101 - Stezka k parkovišti" sheetId="2" r:id="rId2"/>
    <sheet name="SO 102 - Parkoviště a zpe..." sheetId="3" r:id="rId3"/>
    <sheet name="SO 401 - VO" sheetId="4" r:id="rId4"/>
    <sheet name="Pokyny pro vyplnění" sheetId="5" r:id="rId5"/>
  </sheets>
  <definedNames>
    <definedName name="_xlnm.Print_Area" localSheetId="0">'Rekapitulace stavby'!$D$4:$AO$36,'Rekapitulace stavby'!$C$42:$AQ$58</definedName>
    <definedName name="_xlnm.Print_Titles" localSheetId="0">'Rekapitulace stavby'!$52:$52</definedName>
    <definedName name="_xlnm._FilterDatabase" localSheetId="1" hidden="1">'SO 101 - Stezka k parkovišti'!$C$89:$K$292</definedName>
    <definedName name="_xlnm.Print_Area" localSheetId="1">'SO 101 - Stezka k parkovišti'!$C$4:$J$39,'SO 101 - Stezka k parkovišti'!$C$45:$J$71,'SO 101 - Stezka k parkovišti'!$C$77:$K$292</definedName>
    <definedName name="_xlnm.Print_Titles" localSheetId="1">'SO 101 - Stezka k parkovišti'!$89:$89</definedName>
    <definedName name="_xlnm._FilterDatabase" localSheetId="2" hidden="1">'SO 102 - Parkoviště a zpe...'!$C$89:$K$278</definedName>
    <definedName name="_xlnm.Print_Area" localSheetId="2">'SO 102 - Parkoviště a zpe...'!$C$4:$J$39,'SO 102 - Parkoviště a zpe...'!$C$45:$J$71,'SO 102 - Parkoviště a zpe...'!$C$77:$K$278</definedName>
    <definedName name="_xlnm.Print_Titles" localSheetId="2">'SO 102 - Parkoviště a zpe...'!$89:$89</definedName>
    <definedName name="_xlnm._FilterDatabase" localSheetId="3" hidden="1">'SO 401 - VO'!$C$83:$K$113</definedName>
    <definedName name="_xlnm.Print_Area" localSheetId="3">'SO 401 - VO'!$C$4:$J$39,'SO 401 - VO'!$C$45:$J$65,'SO 401 - VO'!$C$71:$K$113</definedName>
    <definedName name="_xlnm.Print_Titles" localSheetId="3">'SO 401 - VO'!$83:$83</definedName>
    <definedName name="_xlnm.Print_Area" localSheetId="4">'Pokyny pro vyplnění'!$B$2:$K$71,'Pokyny pro vyplnění'!$B$74:$K$118,'Pokyny pro vyplnění'!$B$121:$K$161,'Pokyny pro vyplnění'!$B$164:$K$219</definedName>
  </definedNames>
  <calcPr/>
</workbook>
</file>

<file path=xl/calcChain.xml><?xml version="1.0" encoding="utf-8"?>
<calcChain xmlns="http://schemas.openxmlformats.org/spreadsheetml/2006/main">
  <c i="4" l="1" r="J37"/>
  <c r="J36"/>
  <c i="1" r="AY57"/>
  <c i="4" r="J35"/>
  <c i="1" r="AX57"/>
  <c i="4" r="BI113"/>
  <c r="BH113"/>
  <c r="BG113"/>
  <c r="BF113"/>
  <c r="T113"/>
  <c r="R113"/>
  <c r="P113"/>
  <c r="BI112"/>
  <c r="BH112"/>
  <c r="BG112"/>
  <c r="BF112"/>
  <c r="T112"/>
  <c r="R112"/>
  <c r="P112"/>
  <c r="BI111"/>
  <c r="BH111"/>
  <c r="BG111"/>
  <c r="BF111"/>
  <c r="T111"/>
  <c r="R111"/>
  <c r="P111"/>
  <c r="BI110"/>
  <c r="BH110"/>
  <c r="BG110"/>
  <c r="BF110"/>
  <c r="T110"/>
  <c r="R110"/>
  <c r="P110"/>
  <c r="BI109"/>
  <c r="BH109"/>
  <c r="BG109"/>
  <c r="BF109"/>
  <c r="T109"/>
  <c r="R109"/>
  <c r="P109"/>
  <c r="BI108"/>
  <c r="BH108"/>
  <c r="BG108"/>
  <c r="BF108"/>
  <c r="T108"/>
  <c r="R108"/>
  <c r="P108"/>
  <c r="BI107"/>
  <c r="BH107"/>
  <c r="BG107"/>
  <c r="BF107"/>
  <c r="T107"/>
  <c r="R107"/>
  <c r="P107"/>
  <c r="BI106"/>
  <c r="BH106"/>
  <c r="BG106"/>
  <c r="BF106"/>
  <c r="T106"/>
  <c r="R106"/>
  <c r="P106"/>
  <c r="BI105"/>
  <c r="BH105"/>
  <c r="BG105"/>
  <c r="BF105"/>
  <c r="T105"/>
  <c r="R105"/>
  <c r="P105"/>
  <c r="BI104"/>
  <c r="BH104"/>
  <c r="BG104"/>
  <c r="BF104"/>
  <c r="T104"/>
  <c r="R104"/>
  <c r="P104"/>
  <c r="BI102"/>
  <c r="BH102"/>
  <c r="BG102"/>
  <c r="BF102"/>
  <c r="T102"/>
  <c r="R102"/>
  <c r="P102"/>
  <c r="BI101"/>
  <c r="BH101"/>
  <c r="BG101"/>
  <c r="BF101"/>
  <c r="T101"/>
  <c r="R101"/>
  <c r="P101"/>
  <c r="BI100"/>
  <c r="BH100"/>
  <c r="BG100"/>
  <c r="BF100"/>
  <c r="T100"/>
  <c r="R100"/>
  <c r="P100"/>
  <c r="BI99"/>
  <c r="BH99"/>
  <c r="BG99"/>
  <c r="BF99"/>
  <c r="T99"/>
  <c r="R99"/>
  <c r="P99"/>
  <c r="BI98"/>
  <c r="BH98"/>
  <c r="BG98"/>
  <c r="BF98"/>
  <c r="T98"/>
  <c r="R98"/>
  <c r="P98"/>
  <c r="BI97"/>
  <c r="BH97"/>
  <c r="BG97"/>
  <c r="BF97"/>
  <c r="T97"/>
  <c r="R97"/>
  <c r="P97"/>
  <c r="BI95"/>
  <c r="BH95"/>
  <c r="BG95"/>
  <c r="BF95"/>
  <c r="T95"/>
  <c r="R95"/>
  <c r="P95"/>
  <c r="BI94"/>
  <c r="BH94"/>
  <c r="BG94"/>
  <c r="BF94"/>
  <c r="T94"/>
  <c r="R94"/>
  <c r="P94"/>
  <c r="BI92"/>
  <c r="BH92"/>
  <c r="BG92"/>
  <c r="BF92"/>
  <c r="T92"/>
  <c r="R92"/>
  <c r="P92"/>
  <c r="BI91"/>
  <c r="BH91"/>
  <c r="BG91"/>
  <c r="BF91"/>
  <c r="T91"/>
  <c r="R91"/>
  <c r="P91"/>
  <c r="BI89"/>
  <c r="BH89"/>
  <c r="BG89"/>
  <c r="BF89"/>
  <c r="T89"/>
  <c r="R89"/>
  <c r="P89"/>
  <c r="BI88"/>
  <c r="BH88"/>
  <c r="BG88"/>
  <c r="BF88"/>
  <c r="T88"/>
  <c r="R88"/>
  <c r="P88"/>
  <c r="BI87"/>
  <c r="BH87"/>
  <c r="BG87"/>
  <c r="BF87"/>
  <c r="T87"/>
  <c r="R87"/>
  <c r="P87"/>
  <c r="BI86"/>
  <c r="BH86"/>
  <c r="BG86"/>
  <c r="BF86"/>
  <c r="T86"/>
  <c r="R86"/>
  <c r="P86"/>
  <c r="J81"/>
  <c r="J80"/>
  <c r="F80"/>
  <c r="F78"/>
  <c r="E76"/>
  <c r="J55"/>
  <c r="J54"/>
  <c r="F54"/>
  <c r="F52"/>
  <c r="E50"/>
  <c r="J18"/>
  <c r="E18"/>
  <c r="F81"/>
  <c r="J17"/>
  <c r="J12"/>
  <c r="J52"/>
  <c r="E7"/>
  <c r="E74"/>
  <c i="3" r="J37"/>
  <c r="J36"/>
  <c i="1" r="AY56"/>
  <c i="3" r="J35"/>
  <c i="1" r="AX56"/>
  <c i="3" r="BI278"/>
  <c r="BH278"/>
  <c r="BG278"/>
  <c r="BF278"/>
  <c r="T278"/>
  <c r="T277"/>
  <c r="R278"/>
  <c r="R277"/>
  <c r="P278"/>
  <c r="P277"/>
  <c r="BI276"/>
  <c r="BH276"/>
  <c r="BG276"/>
  <c r="BF276"/>
  <c r="T276"/>
  <c r="R276"/>
  <c r="P276"/>
  <c r="BI273"/>
  <c r="BH273"/>
  <c r="BG273"/>
  <c r="BF273"/>
  <c r="T273"/>
  <c r="R273"/>
  <c r="P273"/>
  <c r="BI271"/>
  <c r="BH271"/>
  <c r="BG271"/>
  <c r="BF271"/>
  <c r="T271"/>
  <c r="R271"/>
  <c r="P271"/>
  <c r="BI270"/>
  <c r="BH270"/>
  <c r="BG270"/>
  <c r="BF270"/>
  <c r="T270"/>
  <c r="R270"/>
  <c r="P270"/>
  <c r="BI266"/>
  <c r="BH266"/>
  <c r="BG266"/>
  <c r="BF266"/>
  <c r="T266"/>
  <c r="R266"/>
  <c r="P266"/>
  <c r="BI263"/>
  <c r="BH263"/>
  <c r="BG263"/>
  <c r="BF263"/>
  <c r="T263"/>
  <c r="R263"/>
  <c r="P263"/>
  <c r="BI260"/>
  <c r="BH260"/>
  <c r="BG260"/>
  <c r="BF260"/>
  <c r="T260"/>
  <c r="R260"/>
  <c r="P260"/>
  <c r="BI256"/>
  <c r="BH256"/>
  <c r="BG256"/>
  <c r="BF256"/>
  <c r="T256"/>
  <c r="T255"/>
  <c r="R256"/>
  <c r="R255"/>
  <c r="P256"/>
  <c r="P255"/>
  <c r="BI253"/>
  <c r="BH253"/>
  <c r="BG253"/>
  <c r="BF253"/>
  <c r="T253"/>
  <c r="T252"/>
  <c r="R253"/>
  <c r="R252"/>
  <c r="P253"/>
  <c r="P252"/>
  <c r="BI249"/>
  <c r="BH249"/>
  <c r="BG249"/>
  <c r="BF249"/>
  <c r="T249"/>
  <c r="R249"/>
  <c r="P249"/>
  <c r="BI246"/>
  <c r="BH246"/>
  <c r="BG246"/>
  <c r="BF246"/>
  <c r="T246"/>
  <c r="R246"/>
  <c r="P246"/>
  <c r="BI244"/>
  <c r="BH244"/>
  <c r="BG244"/>
  <c r="BF244"/>
  <c r="T244"/>
  <c r="R244"/>
  <c r="P244"/>
  <c r="BI241"/>
  <c r="BH241"/>
  <c r="BG241"/>
  <c r="BF241"/>
  <c r="T241"/>
  <c r="R241"/>
  <c r="P241"/>
  <c r="BI239"/>
  <c r="BH239"/>
  <c r="BG239"/>
  <c r="BF239"/>
  <c r="T239"/>
  <c r="R239"/>
  <c r="P239"/>
  <c r="BI234"/>
  <c r="BH234"/>
  <c r="BG234"/>
  <c r="BF234"/>
  <c r="T234"/>
  <c r="R234"/>
  <c r="P234"/>
  <c r="BI232"/>
  <c r="BH232"/>
  <c r="BG232"/>
  <c r="BF232"/>
  <c r="T232"/>
  <c r="R232"/>
  <c r="P232"/>
  <c r="BI229"/>
  <c r="BH229"/>
  <c r="BG229"/>
  <c r="BF229"/>
  <c r="T229"/>
  <c r="R229"/>
  <c r="P229"/>
  <c r="BI226"/>
  <c r="BH226"/>
  <c r="BG226"/>
  <c r="BF226"/>
  <c r="T226"/>
  <c r="R226"/>
  <c r="P226"/>
  <c r="BI219"/>
  <c r="BH219"/>
  <c r="BG219"/>
  <c r="BF219"/>
  <c r="T219"/>
  <c r="R219"/>
  <c r="P219"/>
  <c r="BI217"/>
  <c r="BH217"/>
  <c r="BG217"/>
  <c r="BF217"/>
  <c r="T217"/>
  <c r="R217"/>
  <c r="P217"/>
  <c r="BI215"/>
  <c r="BH215"/>
  <c r="BG215"/>
  <c r="BF215"/>
  <c r="T215"/>
  <c r="R215"/>
  <c r="P215"/>
  <c r="BI210"/>
  <c r="BH210"/>
  <c r="BG210"/>
  <c r="BF210"/>
  <c r="T210"/>
  <c r="R210"/>
  <c r="P210"/>
  <c r="BI208"/>
  <c r="BH208"/>
  <c r="BG208"/>
  <c r="BF208"/>
  <c r="T208"/>
  <c r="R208"/>
  <c r="P208"/>
  <c r="BI207"/>
  <c r="BH207"/>
  <c r="BG207"/>
  <c r="BF207"/>
  <c r="T207"/>
  <c r="R207"/>
  <c r="P207"/>
  <c r="BI205"/>
  <c r="BH205"/>
  <c r="BG205"/>
  <c r="BF205"/>
  <c r="T205"/>
  <c r="R205"/>
  <c r="P205"/>
  <c r="BI204"/>
  <c r="BH204"/>
  <c r="BG204"/>
  <c r="BF204"/>
  <c r="T204"/>
  <c r="R204"/>
  <c r="P204"/>
  <c r="BI202"/>
  <c r="BH202"/>
  <c r="BG202"/>
  <c r="BF202"/>
  <c r="T202"/>
  <c r="R202"/>
  <c r="P202"/>
  <c r="BI198"/>
  <c r="BH198"/>
  <c r="BG198"/>
  <c r="BF198"/>
  <c r="T198"/>
  <c r="R198"/>
  <c r="P198"/>
  <c r="BI196"/>
  <c r="BH196"/>
  <c r="BG196"/>
  <c r="BF196"/>
  <c r="T196"/>
  <c r="R196"/>
  <c r="P196"/>
  <c r="BI189"/>
  <c r="BH189"/>
  <c r="BG189"/>
  <c r="BF189"/>
  <c r="T189"/>
  <c r="R189"/>
  <c r="P189"/>
  <c r="BI186"/>
  <c r="BH186"/>
  <c r="BG186"/>
  <c r="BF186"/>
  <c r="T186"/>
  <c r="R186"/>
  <c r="P186"/>
  <c r="BI182"/>
  <c r="BH182"/>
  <c r="BG182"/>
  <c r="BF182"/>
  <c r="T182"/>
  <c r="R182"/>
  <c r="P182"/>
  <c r="BI178"/>
  <c r="BH178"/>
  <c r="BG178"/>
  <c r="BF178"/>
  <c r="T178"/>
  <c r="R178"/>
  <c r="P178"/>
  <c r="BI174"/>
  <c r="BH174"/>
  <c r="BG174"/>
  <c r="BF174"/>
  <c r="T174"/>
  <c r="R174"/>
  <c r="P174"/>
  <c r="BI170"/>
  <c r="BH170"/>
  <c r="BG170"/>
  <c r="BF170"/>
  <c r="T170"/>
  <c r="R170"/>
  <c r="P170"/>
  <c r="BI165"/>
  <c r="BH165"/>
  <c r="BG165"/>
  <c r="BF165"/>
  <c r="T165"/>
  <c r="R165"/>
  <c r="P165"/>
  <c r="BI156"/>
  <c r="BH156"/>
  <c r="BG156"/>
  <c r="BF156"/>
  <c r="T156"/>
  <c r="R156"/>
  <c r="P156"/>
  <c r="BI150"/>
  <c r="BH150"/>
  <c r="BG150"/>
  <c r="BF150"/>
  <c r="T150"/>
  <c r="R150"/>
  <c r="P150"/>
  <c r="BI145"/>
  <c r="BH145"/>
  <c r="BG145"/>
  <c r="BF145"/>
  <c r="T145"/>
  <c r="R145"/>
  <c r="P145"/>
  <c r="BI141"/>
  <c r="BH141"/>
  <c r="BG141"/>
  <c r="BF141"/>
  <c r="T141"/>
  <c r="R141"/>
  <c r="P141"/>
  <c r="BI136"/>
  <c r="BH136"/>
  <c r="BG136"/>
  <c r="BF136"/>
  <c r="T136"/>
  <c r="R136"/>
  <c r="P136"/>
  <c r="BI134"/>
  <c r="BH134"/>
  <c r="BG134"/>
  <c r="BF134"/>
  <c r="T134"/>
  <c r="R134"/>
  <c r="P134"/>
  <c r="BI130"/>
  <c r="BH130"/>
  <c r="BG130"/>
  <c r="BF130"/>
  <c r="T130"/>
  <c r="R130"/>
  <c r="P130"/>
  <c r="BI127"/>
  <c r="BH127"/>
  <c r="BG127"/>
  <c r="BF127"/>
  <c r="T127"/>
  <c r="R127"/>
  <c r="P127"/>
  <c r="BI125"/>
  <c r="BH125"/>
  <c r="BG125"/>
  <c r="BF125"/>
  <c r="T125"/>
  <c r="R125"/>
  <c r="P125"/>
  <c r="BI122"/>
  <c r="BH122"/>
  <c r="BG122"/>
  <c r="BF122"/>
  <c r="T122"/>
  <c r="R122"/>
  <c r="P122"/>
  <c r="BI120"/>
  <c r="BH120"/>
  <c r="BG120"/>
  <c r="BF120"/>
  <c r="T120"/>
  <c r="R120"/>
  <c r="P120"/>
  <c r="BI117"/>
  <c r="BH117"/>
  <c r="BG117"/>
  <c r="BF117"/>
  <c r="T117"/>
  <c r="R117"/>
  <c r="P117"/>
  <c r="BI112"/>
  <c r="BH112"/>
  <c r="BG112"/>
  <c r="BF112"/>
  <c r="T112"/>
  <c r="R112"/>
  <c r="P112"/>
  <c r="BI105"/>
  <c r="BH105"/>
  <c r="BG105"/>
  <c r="BF105"/>
  <c r="T105"/>
  <c r="R105"/>
  <c r="P105"/>
  <c r="BI103"/>
  <c r="BH103"/>
  <c r="BG103"/>
  <c r="BF103"/>
  <c r="T103"/>
  <c r="R103"/>
  <c r="P103"/>
  <c r="BI101"/>
  <c r="BH101"/>
  <c r="BG101"/>
  <c r="BF101"/>
  <c r="T101"/>
  <c r="R101"/>
  <c r="P101"/>
  <c r="BI97"/>
  <c r="BH97"/>
  <c r="BG97"/>
  <c r="BF97"/>
  <c r="T97"/>
  <c r="R97"/>
  <c r="P97"/>
  <c r="BI93"/>
  <c r="BH93"/>
  <c r="BG93"/>
  <c r="BF93"/>
  <c r="T93"/>
  <c r="R93"/>
  <c r="P93"/>
  <c r="J87"/>
  <c r="J86"/>
  <c r="F86"/>
  <c r="F84"/>
  <c r="E82"/>
  <c r="J55"/>
  <c r="J54"/>
  <c r="F54"/>
  <c r="F52"/>
  <c r="E50"/>
  <c r="J18"/>
  <c r="E18"/>
  <c r="F87"/>
  <c r="J17"/>
  <c r="J12"/>
  <c r="J52"/>
  <c r="E7"/>
  <c r="E48"/>
  <c i="2" r="J37"/>
  <c r="J36"/>
  <c i="1" r="AY55"/>
  <c i="2" r="J35"/>
  <c i="1" r="AX55"/>
  <c i="2" r="BI292"/>
  <c r="BH292"/>
  <c r="BG292"/>
  <c r="BF292"/>
  <c r="T292"/>
  <c r="T291"/>
  <c r="R292"/>
  <c r="R291"/>
  <c r="P292"/>
  <c r="P291"/>
  <c r="BI290"/>
  <c r="BH290"/>
  <c r="BG290"/>
  <c r="BF290"/>
  <c r="T290"/>
  <c r="R290"/>
  <c r="P290"/>
  <c r="BI287"/>
  <c r="BH287"/>
  <c r="BG287"/>
  <c r="BF287"/>
  <c r="T287"/>
  <c r="R287"/>
  <c r="P287"/>
  <c r="BI285"/>
  <c r="BH285"/>
  <c r="BG285"/>
  <c r="BF285"/>
  <c r="T285"/>
  <c r="R285"/>
  <c r="P285"/>
  <c r="BI284"/>
  <c r="BH284"/>
  <c r="BG284"/>
  <c r="BF284"/>
  <c r="T284"/>
  <c r="R284"/>
  <c r="P284"/>
  <c r="BI280"/>
  <c r="BH280"/>
  <c r="BG280"/>
  <c r="BF280"/>
  <c r="T280"/>
  <c r="R280"/>
  <c r="P280"/>
  <c r="BI277"/>
  <c r="BH277"/>
  <c r="BG277"/>
  <c r="BF277"/>
  <c r="T277"/>
  <c r="R277"/>
  <c r="P277"/>
  <c r="BI274"/>
  <c r="BH274"/>
  <c r="BG274"/>
  <c r="BF274"/>
  <c r="T274"/>
  <c r="R274"/>
  <c r="P274"/>
  <c r="BI270"/>
  <c r="BH270"/>
  <c r="BG270"/>
  <c r="BF270"/>
  <c r="T270"/>
  <c r="T269"/>
  <c r="R270"/>
  <c r="R269"/>
  <c r="P270"/>
  <c r="P269"/>
  <c r="BI267"/>
  <c r="BH267"/>
  <c r="BG267"/>
  <c r="BF267"/>
  <c r="T267"/>
  <c r="T266"/>
  <c r="R267"/>
  <c r="R266"/>
  <c r="P267"/>
  <c r="P266"/>
  <c r="BI263"/>
  <c r="BH263"/>
  <c r="BG263"/>
  <c r="BF263"/>
  <c r="T263"/>
  <c r="R263"/>
  <c r="P263"/>
  <c r="BI260"/>
  <c r="BH260"/>
  <c r="BG260"/>
  <c r="BF260"/>
  <c r="T260"/>
  <c r="R260"/>
  <c r="P260"/>
  <c r="BI258"/>
  <c r="BH258"/>
  <c r="BG258"/>
  <c r="BF258"/>
  <c r="T258"/>
  <c r="R258"/>
  <c r="P258"/>
  <c r="BI255"/>
  <c r="BH255"/>
  <c r="BG255"/>
  <c r="BF255"/>
  <c r="T255"/>
  <c r="R255"/>
  <c r="P255"/>
  <c r="BI253"/>
  <c r="BH253"/>
  <c r="BG253"/>
  <c r="BF253"/>
  <c r="T253"/>
  <c r="R253"/>
  <c r="P253"/>
  <c r="BI251"/>
  <c r="BH251"/>
  <c r="BG251"/>
  <c r="BF251"/>
  <c r="T251"/>
  <c r="R251"/>
  <c r="P251"/>
  <c r="BI249"/>
  <c r="BH249"/>
  <c r="BG249"/>
  <c r="BF249"/>
  <c r="T249"/>
  <c r="R249"/>
  <c r="P249"/>
  <c r="BI247"/>
  <c r="BH247"/>
  <c r="BG247"/>
  <c r="BF247"/>
  <c r="T247"/>
  <c r="R247"/>
  <c r="P247"/>
  <c r="BI244"/>
  <c r="BH244"/>
  <c r="BG244"/>
  <c r="BF244"/>
  <c r="T244"/>
  <c r="R244"/>
  <c r="P244"/>
  <c r="BI241"/>
  <c r="BH241"/>
  <c r="BG241"/>
  <c r="BF241"/>
  <c r="T241"/>
  <c r="R241"/>
  <c r="P241"/>
  <c r="BI239"/>
  <c r="BH239"/>
  <c r="BG239"/>
  <c r="BF239"/>
  <c r="T239"/>
  <c r="R239"/>
  <c r="P239"/>
  <c r="BI236"/>
  <c r="BH236"/>
  <c r="BG236"/>
  <c r="BF236"/>
  <c r="T236"/>
  <c r="R236"/>
  <c r="P236"/>
  <c r="BI225"/>
  <c r="BH225"/>
  <c r="BG225"/>
  <c r="BF225"/>
  <c r="T225"/>
  <c r="R225"/>
  <c r="P225"/>
  <c r="BI223"/>
  <c r="BH223"/>
  <c r="BG223"/>
  <c r="BF223"/>
  <c r="T223"/>
  <c r="R223"/>
  <c r="P223"/>
  <c r="BI216"/>
  <c r="BH216"/>
  <c r="BG216"/>
  <c r="BF216"/>
  <c r="T216"/>
  <c r="R216"/>
  <c r="P216"/>
  <c r="BI215"/>
  <c r="BH215"/>
  <c r="BG215"/>
  <c r="BF215"/>
  <c r="T215"/>
  <c r="R215"/>
  <c r="P215"/>
  <c r="BI213"/>
  <c r="BH213"/>
  <c r="BG213"/>
  <c r="BF213"/>
  <c r="T213"/>
  <c r="R213"/>
  <c r="P213"/>
  <c r="BI212"/>
  <c r="BH212"/>
  <c r="BG212"/>
  <c r="BF212"/>
  <c r="T212"/>
  <c r="R212"/>
  <c r="P212"/>
  <c r="BI211"/>
  <c r="BH211"/>
  <c r="BG211"/>
  <c r="BF211"/>
  <c r="T211"/>
  <c r="R211"/>
  <c r="P211"/>
  <c r="BI209"/>
  <c r="BH209"/>
  <c r="BG209"/>
  <c r="BF209"/>
  <c r="T209"/>
  <c r="R209"/>
  <c r="P209"/>
  <c r="BI206"/>
  <c r="BH206"/>
  <c r="BG206"/>
  <c r="BF206"/>
  <c r="T206"/>
  <c r="R206"/>
  <c r="P206"/>
  <c r="BI202"/>
  <c r="BH202"/>
  <c r="BG202"/>
  <c r="BF202"/>
  <c r="T202"/>
  <c r="R202"/>
  <c r="P202"/>
  <c r="BI200"/>
  <c r="BH200"/>
  <c r="BG200"/>
  <c r="BF200"/>
  <c r="T200"/>
  <c r="R200"/>
  <c r="P200"/>
  <c r="BI198"/>
  <c r="BH198"/>
  <c r="BG198"/>
  <c r="BF198"/>
  <c r="T198"/>
  <c r="R198"/>
  <c r="P198"/>
  <c r="BI194"/>
  <c r="BH194"/>
  <c r="BG194"/>
  <c r="BF194"/>
  <c r="T194"/>
  <c r="R194"/>
  <c r="P194"/>
  <c r="BI191"/>
  <c r="BH191"/>
  <c r="BG191"/>
  <c r="BF191"/>
  <c r="T191"/>
  <c r="R191"/>
  <c r="P191"/>
  <c r="BI187"/>
  <c r="BH187"/>
  <c r="BG187"/>
  <c r="BF187"/>
  <c r="T187"/>
  <c r="R187"/>
  <c r="P187"/>
  <c r="BI183"/>
  <c r="BH183"/>
  <c r="BG183"/>
  <c r="BF183"/>
  <c r="T183"/>
  <c r="R183"/>
  <c r="P183"/>
  <c r="BI179"/>
  <c r="BH179"/>
  <c r="BG179"/>
  <c r="BF179"/>
  <c r="T179"/>
  <c r="R179"/>
  <c r="P179"/>
  <c r="BI175"/>
  <c r="BH175"/>
  <c r="BG175"/>
  <c r="BF175"/>
  <c r="T175"/>
  <c r="R175"/>
  <c r="P175"/>
  <c r="BI163"/>
  <c r="BH163"/>
  <c r="BG163"/>
  <c r="BF163"/>
  <c r="T163"/>
  <c r="R163"/>
  <c r="P163"/>
  <c r="BI154"/>
  <c r="BH154"/>
  <c r="BG154"/>
  <c r="BF154"/>
  <c r="T154"/>
  <c r="R154"/>
  <c r="P154"/>
  <c r="BI150"/>
  <c r="BH150"/>
  <c r="BG150"/>
  <c r="BF150"/>
  <c r="T150"/>
  <c r="R150"/>
  <c r="P150"/>
  <c r="BI145"/>
  <c r="BH145"/>
  <c r="BG145"/>
  <c r="BF145"/>
  <c r="T145"/>
  <c r="R145"/>
  <c r="P145"/>
  <c r="BI143"/>
  <c r="BH143"/>
  <c r="BG143"/>
  <c r="BF143"/>
  <c r="T143"/>
  <c r="R143"/>
  <c r="P143"/>
  <c r="BI139"/>
  <c r="BH139"/>
  <c r="BG139"/>
  <c r="BF139"/>
  <c r="T139"/>
  <c r="R139"/>
  <c r="P139"/>
  <c r="BI136"/>
  <c r="BH136"/>
  <c r="BG136"/>
  <c r="BF136"/>
  <c r="T136"/>
  <c r="R136"/>
  <c r="P136"/>
  <c r="BI134"/>
  <c r="BH134"/>
  <c r="BG134"/>
  <c r="BF134"/>
  <c r="T134"/>
  <c r="R134"/>
  <c r="P134"/>
  <c r="BI131"/>
  <c r="BH131"/>
  <c r="BG131"/>
  <c r="BF131"/>
  <c r="T131"/>
  <c r="R131"/>
  <c r="P131"/>
  <c r="BI129"/>
  <c r="BH129"/>
  <c r="BG129"/>
  <c r="BF129"/>
  <c r="T129"/>
  <c r="R129"/>
  <c r="P129"/>
  <c r="BI126"/>
  <c r="BH126"/>
  <c r="BG126"/>
  <c r="BF126"/>
  <c r="T126"/>
  <c r="R126"/>
  <c r="P126"/>
  <c r="BI121"/>
  <c r="BH121"/>
  <c r="BG121"/>
  <c r="BF121"/>
  <c r="T121"/>
  <c r="R121"/>
  <c r="P121"/>
  <c r="BI114"/>
  <c r="BH114"/>
  <c r="BG114"/>
  <c r="BF114"/>
  <c r="T114"/>
  <c r="R114"/>
  <c r="P114"/>
  <c r="BI112"/>
  <c r="BH112"/>
  <c r="BG112"/>
  <c r="BF112"/>
  <c r="T112"/>
  <c r="R112"/>
  <c r="P112"/>
  <c r="BI110"/>
  <c r="BH110"/>
  <c r="BG110"/>
  <c r="BF110"/>
  <c r="T110"/>
  <c r="R110"/>
  <c r="P110"/>
  <c r="BI106"/>
  <c r="BH106"/>
  <c r="BG106"/>
  <c r="BF106"/>
  <c r="T106"/>
  <c r="R106"/>
  <c r="P106"/>
  <c r="BI102"/>
  <c r="BH102"/>
  <c r="BG102"/>
  <c r="BF102"/>
  <c r="T102"/>
  <c r="R102"/>
  <c r="P102"/>
  <c r="BI98"/>
  <c r="BH98"/>
  <c r="BG98"/>
  <c r="BF98"/>
  <c r="T98"/>
  <c r="R98"/>
  <c r="P98"/>
  <c r="BI93"/>
  <c r="BH93"/>
  <c r="BG93"/>
  <c r="BF93"/>
  <c r="T93"/>
  <c r="R93"/>
  <c r="P93"/>
  <c r="J87"/>
  <c r="J86"/>
  <c r="F86"/>
  <c r="F84"/>
  <c r="E82"/>
  <c r="J55"/>
  <c r="J54"/>
  <c r="F54"/>
  <c r="F52"/>
  <c r="E50"/>
  <c r="J18"/>
  <c r="E18"/>
  <c r="F55"/>
  <c r="J17"/>
  <c r="J12"/>
  <c r="J84"/>
  <c r="E7"/>
  <c r="E80"/>
  <c i="1" r="L50"/>
  <c r="AM50"/>
  <c r="AM49"/>
  <c r="L49"/>
  <c r="AM47"/>
  <c r="L47"/>
  <c r="L45"/>
  <c r="L44"/>
  <c i="2" r="BK191"/>
  <c r="BK93"/>
  <c r="BK98"/>
  <c i="3" r="J141"/>
  <c i="2" r="J112"/>
  <c r="BK163"/>
  <c i="3" r="J226"/>
  <c r="BK97"/>
  <c r="BK150"/>
  <c i="2" r="BK211"/>
  <c r="BK215"/>
  <c i="3" r="BK165"/>
  <c i="4" r="J108"/>
  <c i="2" r="BK183"/>
  <c r="J143"/>
  <c i="3" r="BK156"/>
  <c r="BK136"/>
  <c i="4" r="BK113"/>
  <c i="2" r="BK249"/>
  <c r="BK225"/>
  <c i="3" r="J178"/>
  <c r="BK266"/>
  <c i="2" r="J93"/>
  <c r="BK274"/>
  <c i="3" r="J263"/>
  <c i="4" r="BK106"/>
  <c i="2" r="BK136"/>
  <c i="3" r="J229"/>
  <c i="4" r="BK110"/>
  <c i="2" r="BK202"/>
  <c i="3" r="J150"/>
  <c r="J198"/>
  <c i="2" r="BK150"/>
  <c r="BK270"/>
  <c i="4" r="BK94"/>
  <c i="2" r="BK213"/>
  <c i="3" r="BK93"/>
  <c r="BK246"/>
  <c i="2" r="BK255"/>
  <c i="3" r="J266"/>
  <c r="BK273"/>
  <c i="2" r="BK223"/>
  <c i="3" r="BK198"/>
  <c i="2" r="J263"/>
  <c r="J131"/>
  <c i="3" r="BK263"/>
  <c i="4" r="BK99"/>
  <c i="2" r="BK277"/>
  <c i="3" r="BK205"/>
  <c r="BK125"/>
  <c i="2" r="J274"/>
  <c r="J136"/>
  <c i="3" r="J103"/>
  <c r="J246"/>
  <c i="2" r="J187"/>
  <c r="J150"/>
  <c i="3" r="BK101"/>
  <c r="J105"/>
  <c i="2" r="J216"/>
  <c r="J154"/>
  <c i="3" r="J93"/>
  <c r="J244"/>
  <c i="2" r="J239"/>
  <c i="3" r="J136"/>
  <c i="4" r="BK91"/>
  <c i="2" r="BK292"/>
  <c r="J260"/>
  <c r="BK175"/>
  <c r="BK206"/>
  <c r="BK134"/>
  <c i="4" r="J98"/>
  <c i="2" r="BK280"/>
  <c i="3" r="BK105"/>
  <c r="BK276"/>
  <c i="2" r="BK106"/>
  <c i="3" r="J273"/>
  <c r="J134"/>
  <c r="BK130"/>
  <c r="J239"/>
  <c i="2" r="J212"/>
  <c i="3" r="J170"/>
  <c i="2" r="J200"/>
  <c i="3" r="BK202"/>
  <c r="BK103"/>
  <c r="BK219"/>
  <c r="BK120"/>
  <c i="2" r="J255"/>
  <c i="3" r="BK141"/>
  <c i="4" r="BK107"/>
  <c i="2" r="BK143"/>
  <c i="3" r="J234"/>
  <c r="J202"/>
  <c i="4" r="BK104"/>
  <c i="2" r="BK129"/>
  <c r="J292"/>
  <c r="BK121"/>
  <c r="J110"/>
  <c i="4" r="BK101"/>
  <c i="3" r="BK208"/>
  <c i="2" r="J183"/>
  <c r="J175"/>
  <c i="4" r="J106"/>
  <c i="2" r="BK284"/>
  <c i="3" r="J97"/>
  <c i="2" r="BK139"/>
  <c i="3" r="BK170"/>
  <c i="4" r="J92"/>
  <c i="3" r="J270"/>
  <c i="2" r="J194"/>
  <c r="BK285"/>
  <c i="3" r="J130"/>
  <c i="4" r="J95"/>
  <c i="2" r="BK114"/>
  <c i="3" r="J122"/>
  <c i="2" r="J270"/>
  <c r="BK198"/>
  <c i="3" r="J125"/>
  <c i="2" r="J145"/>
  <c r="J202"/>
  <c i="3" r="J260"/>
  <c r="BK134"/>
  <c i="2" r="BK258"/>
  <c i="3" r="J210"/>
  <c r="J186"/>
  <c i="2" r="J277"/>
  <c r="BK287"/>
  <c i="3" r="BK215"/>
  <c i="4" r="BK100"/>
  <c i="2" r="J285"/>
  <c i="4" r="J105"/>
  <c i="2" r="J163"/>
  <c i="4" r="BK87"/>
  <c i="2" r="J267"/>
  <c r="BK187"/>
  <c i="3" r="BK253"/>
  <c i="4" r="J102"/>
  <c i="2" r="BK290"/>
  <c i="3" r="J127"/>
  <c i="4" r="BK111"/>
  <c i="3" r="J165"/>
  <c i="4" r="BK105"/>
  <c i="2" r="J253"/>
  <c i="3" r="BK186"/>
  <c r="J117"/>
  <c i="4" r="J86"/>
  <c i="2" r="J287"/>
  <c i="3" r="J278"/>
  <c r="J217"/>
  <c i="4" r="J109"/>
  <c i="2" r="J280"/>
  <c r="J121"/>
  <c i="3" r="J208"/>
  <c r="J232"/>
  <c r="BK127"/>
  <c i="2" r="BK247"/>
  <c r="J114"/>
  <c r="J249"/>
  <c i="3" r="BK182"/>
  <c i="4" r="J91"/>
  <c i="2" r="BK253"/>
  <c r="BK200"/>
  <c i="3" r="J196"/>
  <c i="2" r="J209"/>
  <c r="BK179"/>
  <c i="3" r="BK234"/>
  <c i="4" r="J100"/>
  <c i="2" r="BK267"/>
  <c r="J134"/>
  <c r="J241"/>
  <c r="J126"/>
  <c i="3" r="BK226"/>
  <c i="4" r="BK89"/>
  <c i="2" r="J284"/>
  <c i="4" r="J97"/>
  <c i="3" r="J253"/>
  <c i="4" r="J110"/>
  <c i="2" r="BK110"/>
  <c i="3" r="J120"/>
  <c r="BK122"/>
  <c i="2" r="BK212"/>
  <c r="BK145"/>
  <c i="4" r="J111"/>
  <c i="3" r="BK249"/>
  <c i="2" r="BK209"/>
  <c i="3" r="J156"/>
  <c i="4" r="BK97"/>
  <c i="2" r="J223"/>
  <c i="3" r="BK241"/>
  <c i="2" r="J251"/>
  <c i="3" r="J204"/>
  <c i="4" r="J94"/>
  <c i="2" r="J206"/>
  <c i="3" r="J219"/>
  <c i="4" r="BK109"/>
  <c i="2" r="J215"/>
  <c i="3" r="J276"/>
  <c r="BK244"/>
  <c i="4" r="J87"/>
  <c i="2" r="BK216"/>
  <c i="3" r="BK239"/>
  <c r="J205"/>
  <c i="4" r="J107"/>
  <c i="2" r="J236"/>
  <c i="3" r="BK278"/>
  <c r="J256"/>
  <c i="2" r="BK239"/>
  <c r="J98"/>
  <c i="3" r="BK145"/>
  <c i="4" r="BK92"/>
  <c i="2" r="J213"/>
  <c i="3" r="BK204"/>
  <c i="4" r="BK108"/>
  <c i="2" r="BK244"/>
  <c i="4" r="BK112"/>
  <c i="2" r="BK251"/>
  <c r="BK112"/>
  <c i="3" r="BK189"/>
  <c r="BK217"/>
  <c i="2" r="J102"/>
  <c r="J244"/>
  <c i="3" r="BK174"/>
  <c i="4" r="BK86"/>
  <c i="3" r="J271"/>
  <c i="2" r="J198"/>
  <c r="BK126"/>
  <c i="3" r="J241"/>
  <c i="4" r="BK102"/>
  <c r="J99"/>
  <c i="2" r="J290"/>
  <c i="3" r="J207"/>
  <c r="J112"/>
  <c i="4" r="J104"/>
  <c i="2" r="BK131"/>
  <c i="3" r="BK210"/>
  <c r="J174"/>
  <c i="2" r="BK260"/>
  <c r="J139"/>
  <c i="3" r="J189"/>
  <c r="BK178"/>
  <c i="2" r="J258"/>
  <c i="3" r="BK117"/>
  <c r="BK207"/>
  <c i="2" r="BK241"/>
  <c i="4" r="J101"/>
  <c i="2" r="BK263"/>
  <c i="4" r="BK88"/>
  <c i="2" r="J225"/>
  <c i="3" r="J145"/>
  <c i="2" r="BK194"/>
  <c r="J191"/>
  <c i="3" r="BK229"/>
  <c r="BK112"/>
  <c r="J249"/>
  <c r="J215"/>
  <c i="4" r="BK98"/>
  <c i="2" r="BK154"/>
  <c i="3" r="BK256"/>
  <c i="4" r="J112"/>
  <c i="2" r="J106"/>
  <c r="J179"/>
  <c i="3" r="J101"/>
  <c r="BK260"/>
  <c i="4" r="J88"/>
  <c i="2" r="BK102"/>
  <c i="3" r="BK271"/>
  <c r="J182"/>
  <c i="4" r="BK95"/>
  <c i="2" r="J247"/>
  <c r="J129"/>
  <c i="3" r="BK270"/>
  <c r="BK196"/>
  <c i="4" r="J89"/>
  <c i="2" r="J211"/>
  <c r="BK236"/>
  <c i="3" r="BK232"/>
  <c i="4" r="J113"/>
  <c i="1" r="AS54"/>
  <c i="4" l="1" r="P103"/>
  <c i="2" r="P92"/>
  <c r="T252"/>
  <c r="P273"/>
  <c i="3" r="P201"/>
  <c r="BK259"/>
  <c r="J259"/>
  <c r="J68"/>
  <c r="T269"/>
  <c i="2" r="R92"/>
  <c r="P252"/>
  <c r="BK283"/>
  <c r="J283"/>
  <c r="J69"/>
  <c i="3" r="BK201"/>
  <c r="J201"/>
  <c r="J63"/>
  <c r="R259"/>
  <c i="2" r="BK92"/>
  <c r="J92"/>
  <c r="J61"/>
  <c i="3" r="P92"/>
  <c r="T201"/>
  <c i="2" r="R208"/>
  <c i="3" r="T259"/>
  <c r="T258"/>
  <c r="BK269"/>
  <c r="J269"/>
  <c r="J69"/>
  <c r="R269"/>
  <c i="2" r="T92"/>
  <c r="BK252"/>
  <c r="J252"/>
  <c r="J64"/>
  <c r="R273"/>
  <c i="3" r="P144"/>
  <c r="P238"/>
  <c i="2" r="P153"/>
  <c i="3" r="BK92"/>
  <c r="R201"/>
  <c r="P259"/>
  <c i="4" r="P90"/>
  <c i="2" r="BK153"/>
  <c r="J153"/>
  <c r="J62"/>
  <c r="R252"/>
  <c i="3" r="BK144"/>
  <c r="J144"/>
  <c r="J62"/>
  <c r="T238"/>
  <c i="4" r="BK85"/>
  <c r="BK90"/>
  <c r="J90"/>
  <c r="J61"/>
  <c r="P93"/>
  <c r="R96"/>
  <c i="2" r="BK208"/>
  <c r="J208"/>
  <c r="J63"/>
  <c r="T273"/>
  <c i="3" r="T144"/>
  <c r="P269"/>
  <c i="4" r="R85"/>
  <c r="T90"/>
  <c r="T93"/>
  <c r="BK103"/>
  <c r="J103"/>
  <c r="J64"/>
  <c i="2" r="R153"/>
  <c r="T283"/>
  <c i="3" r="R92"/>
  <c r="BK238"/>
  <c r="J238"/>
  <c r="J64"/>
  <c i="4" r="T85"/>
  <c r="R93"/>
  <c r="T96"/>
  <c i="2" r="P208"/>
  <c r="BK273"/>
  <c r="J273"/>
  <c r="J68"/>
  <c r="T153"/>
  <c r="R283"/>
  <c i="3" r="R144"/>
  <c i="4" r="BK93"/>
  <c r="J93"/>
  <c r="J62"/>
  <c r="P96"/>
  <c r="R103"/>
  <c i="2" r="T208"/>
  <c r="P283"/>
  <c i="3" r="T92"/>
  <c r="T91"/>
  <c r="T90"/>
  <c r="R238"/>
  <c i="4" r="P85"/>
  <c r="P84"/>
  <c i="1" r="AU57"/>
  <c i="4" r="R90"/>
  <c r="BK96"/>
  <c r="J96"/>
  <c r="J63"/>
  <c r="T103"/>
  <c i="3" r="BK252"/>
  <c r="J252"/>
  <c r="J65"/>
  <c i="2" r="BK266"/>
  <c r="J266"/>
  <c r="J65"/>
  <c i="3" r="BK255"/>
  <c r="J255"/>
  <c r="J66"/>
  <c r="BK277"/>
  <c r="J277"/>
  <c r="J70"/>
  <c i="2" r="BK269"/>
  <c r="J269"/>
  <c r="J66"/>
  <c r="BK291"/>
  <c r="J291"/>
  <c r="J70"/>
  <c i="3" r="BK258"/>
  <c r="J258"/>
  <c r="J67"/>
  <c i="4" r="BE102"/>
  <c r="BE104"/>
  <c r="BE91"/>
  <c r="BE99"/>
  <c r="BE100"/>
  <c r="BE101"/>
  <c r="BE106"/>
  <c r="BE108"/>
  <c r="BE86"/>
  <c r="BE113"/>
  <c r="E48"/>
  <c r="F55"/>
  <c r="BE95"/>
  <c r="J78"/>
  <c r="BE87"/>
  <c r="BE97"/>
  <c r="BE107"/>
  <c r="BE109"/>
  <c r="BE110"/>
  <c r="BE111"/>
  <c r="BE112"/>
  <c i="3" r="J92"/>
  <c r="J61"/>
  <c i="4" r="BE88"/>
  <c r="BE89"/>
  <c r="BE94"/>
  <c r="BE98"/>
  <c r="BE105"/>
  <c r="BE92"/>
  <c i="3" r="BE97"/>
  <c r="BE125"/>
  <c r="BE103"/>
  <c r="BE122"/>
  <c r="BE130"/>
  <c r="BE260"/>
  <c r="J84"/>
  <c r="BE93"/>
  <c r="BE150"/>
  <c r="BE165"/>
  <c r="BE215"/>
  <c r="BE246"/>
  <c r="BE205"/>
  <c r="BE217"/>
  <c r="BE226"/>
  <c r="BE249"/>
  <c r="BE278"/>
  <c i="2" r="BK272"/>
  <c r="J272"/>
  <c r="J67"/>
  <c i="3" r="F55"/>
  <c r="BE145"/>
  <c r="BE196"/>
  <c r="BE105"/>
  <c r="BE136"/>
  <c r="BE174"/>
  <c r="BE189"/>
  <c r="BE208"/>
  <c r="BE244"/>
  <c r="BE241"/>
  <c r="BE253"/>
  <c r="BE112"/>
  <c r="BE156"/>
  <c r="BE219"/>
  <c r="BE276"/>
  <c r="E80"/>
  <c r="BE117"/>
  <c r="BE141"/>
  <c r="BE186"/>
  <c r="BE198"/>
  <c r="BE202"/>
  <c r="BE263"/>
  <c r="BE266"/>
  <c r="BE273"/>
  <c r="BE101"/>
  <c r="BE120"/>
  <c r="BE182"/>
  <c r="BE207"/>
  <c r="BE234"/>
  <c r="BE127"/>
  <c r="BE134"/>
  <c r="BE170"/>
  <c r="BE204"/>
  <c r="BE210"/>
  <c r="BE229"/>
  <c r="BE239"/>
  <c r="BE256"/>
  <c r="BE271"/>
  <c i="2" r="BK91"/>
  <c r="J91"/>
  <c r="J60"/>
  <c i="3" r="BE178"/>
  <c r="BE232"/>
  <c r="BE270"/>
  <c i="2" r="J52"/>
  <c r="BE112"/>
  <c r="BE143"/>
  <c r="BE200"/>
  <c r="BE258"/>
  <c r="BE263"/>
  <c r="E48"/>
  <c r="BE136"/>
  <c r="BE260"/>
  <c r="BE280"/>
  <c r="BE290"/>
  <c r="BE198"/>
  <c r="BE202"/>
  <c r="BE206"/>
  <c r="BE110"/>
  <c r="BE121"/>
  <c r="BE211"/>
  <c r="BE212"/>
  <c r="BE213"/>
  <c r="BE223"/>
  <c r="BE241"/>
  <c r="BE247"/>
  <c r="BE270"/>
  <c r="F87"/>
  <c r="BE154"/>
  <c r="BE163"/>
  <c r="BE179"/>
  <c r="BE191"/>
  <c r="BE194"/>
  <c r="BE284"/>
  <c r="BE285"/>
  <c r="BE287"/>
  <c r="BE292"/>
  <c r="BE129"/>
  <c r="BE187"/>
  <c r="BE277"/>
  <c r="BE131"/>
  <c r="BE216"/>
  <c r="BE225"/>
  <c r="BE244"/>
  <c r="BE253"/>
  <c r="BE106"/>
  <c r="BE114"/>
  <c r="BE134"/>
  <c r="BE145"/>
  <c r="BE209"/>
  <c r="BE98"/>
  <c r="BE150"/>
  <c r="BE236"/>
  <c r="BE239"/>
  <c r="BE251"/>
  <c r="BE255"/>
  <c r="BE274"/>
  <c r="BE249"/>
  <c r="BE267"/>
  <c r="BE183"/>
  <c r="BE215"/>
  <c r="BE93"/>
  <c r="BE102"/>
  <c r="BE126"/>
  <c r="BE139"/>
  <c r="BE175"/>
  <c r="J34"/>
  <c i="1" r="AW55"/>
  <c i="4" r="F35"/>
  <c i="1" r="BB57"/>
  <c i="2" r="F36"/>
  <c i="1" r="BC55"/>
  <c i="4" r="J34"/>
  <c i="1" r="AW57"/>
  <c i="2" r="F35"/>
  <c i="1" r="BB55"/>
  <c i="3" r="F34"/>
  <c i="1" r="BA56"/>
  <c i="4" r="F37"/>
  <c i="1" r="BD57"/>
  <c i="3" r="F36"/>
  <c i="1" r="BC56"/>
  <c i="3" r="F37"/>
  <c i="1" r="BD56"/>
  <c i="3" r="J34"/>
  <c i="1" r="AW56"/>
  <c i="2" r="F34"/>
  <c i="1" r="BA55"/>
  <c i="2" r="F37"/>
  <c i="1" r="BD55"/>
  <c i="3" r="F35"/>
  <c i="1" r="BB56"/>
  <c i="4" r="F36"/>
  <c i="1" r="BC57"/>
  <c i="4" r="F34"/>
  <c i="1" r="BA57"/>
  <c i="3" l="1" r="BK91"/>
  <c r="J91"/>
  <c r="J60"/>
  <c r="R91"/>
  <c i="4" r="T84"/>
  <c i="2" r="T272"/>
  <c i="4" r="R84"/>
  <c r="BK84"/>
  <c r="J84"/>
  <c r="J59"/>
  <c i="2" r="T91"/>
  <c r="T90"/>
  <c i="3" r="R258"/>
  <c i="2" r="P272"/>
  <c i="3" r="P91"/>
  <c r="P258"/>
  <c i="2" r="R272"/>
  <c r="R91"/>
  <c r="P91"/>
  <c r="P90"/>
  <c i="1" r="AU55"/>
  <c i="4" r="J85"/>
  <c r="J60"/>
  <c i="3" r="BK90"/>
  <c r="J90"/>
  <c r="J59"/>
  <c i="2" r="BK90"/>
  <c r="J90"/>
  <c r="J59"/>
  <c i="1" r="BD54"/>
  <c r="W33"/>
  <c i="3" r="J33"/>
  <c i="1" r="AV56"/>
  <c r="AT56"/>
  <c i="2" r="F33"/>
  <c i="1" r="AZ55"/>
  <c i="3" r="F33"/>
  <c i="1" r="AZ56"/>
  <c i="4" r="J33"/>
  <c i="1" r="AV57"/>
  <c r="AT57"/>
  <c r="BA54"/>
  <c r="AW54"/>
  <c r="AK30"/>
  <c r="BB54"/>
  <c r="W31"/>
  <c i="2" r="J33"/>
  <c i="1" r="AV55"/>
  <c r="AT55"/>
  <c i="4" r="F33"/>
  <c i="1" r="AZ57"/>
  <c r="BC54"/>
  <c r="AY54"/>
  <c i="3" l="1" r="P90"/>
  <c i="1" r="AU56"/>
  <c i="2" r="R90"/>
  <c i="3" r="R90"/>
  <c i="1" r="AU54"/>
  <c i="4" r="J30"/>
  <c i="1" r="AG57"/>
  <c r="AZ54"/>
  <c r="W29"/>
  <c i="3" r="J30"/>
  <c i="1" r="AG56"/>
  <c r="AN56"/>
  <c r="AX54"/>
  <c r="W32"/>
  <c i="2" r="J30"/>
  <c i="1" r="AG55"/>
  <c r="W30"/>
  <c i="4" l="1" r="J39"/>
  <c i="3" r="J39"/>
  <c i="2" r="J39"/>
  <c i="1" r="AN55"/>
  <c r="AN57"/>
  <c r="AG54"/>
  <c r="AK26"/>
  <c r="AV54"/>
  <c r="AK29"/>
  <c r="AK35"/>
  <c l="1" r="AT54"/>
  <c l="1" r="AN54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<sst xmlns="http://schemas.openxmlformats.org/spreadsheetml/2006/main">
  <si>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</si>
  <si>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</si>
  <si>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</si>
  <si>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</si>
  <si>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</si>
  <si>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{e6bf44a0-ee89-4ab1-9855-3b32d8c36193}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</si>
  <si>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</si>
  <si>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</si>
  <si>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</si>
  <si>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</si>
  <si>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</si>
  <si>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</si>
  <si>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</si>
  <si>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</si>
  <si>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PFP_53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</si>
  <si>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</si>
  <si>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</si>
  <si>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Tuchlovice, společná stezka - Dřevěnkov</t>
  </si>
  <si>
    <t>KSO:</t>
  </si>
  <si>
    <t/>
  </si>
  <si>
    <t>CC-CZ:</t>
  </si>
  <si>
    <t>Místo:</t>
  </si>
  <si>
    <t xml:space="preserve"> </t>
  </si>
  <si>
    <t>Datum:</t>
  </si>
  <si>
    <t>25. 10. 2024</t>
  </si>
  <si>
    <t>Zadavatel:</t>
  </si>
  <si>
    <t>IČ:</t>
  </si>
  <si>
    <t>Obec Tuchlovice</t>
  </si>
  <si>
    <t>DIČ:</t>
  </si>
  <si>
    <t>Účastník:</t>
  </si>
  <si>
    <t>Vyplň údaj</t>
  </si>
  <si>
    <t>Projektant:</t>
  </si>
  <si>
    <t>PFPROJEKT s.r.o.</t>
  </si>
  <si>
    <t>True</t>
  </si>
  <si>
    <t>Zpracovatel:</t>
  </si>
  <si>
    <t>Lukáš Novák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</si>
  <si>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</si>
  <si>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</si>
  <si>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</si>
  <si>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</si>
  <si>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</si>
  <si>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</si>
  <si>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</si>
  <si>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</si>
  <si>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</si>
  <si>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</si>
  <si>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</si>
  <si>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</si>
  <si>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</si>
  <si>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</si>
  <si>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</si>
  <si>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</si>
  <si>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</si>
  <si>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</si>
  <si>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</si>
  <si>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</si>
  <si>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</si>
  <si>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</si>
  <si>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</si>
  <si>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</si>
  <si>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</si>
  <si>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</si>
  <si>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</si>
  <si>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</si>
  <si>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</si>
  <si>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</si>
  <si>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</si>
  <si>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</si>
  <si>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</si>
  <si>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</si>
  <si>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</si>
  <si>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</si>
  <si>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</si>
  <si>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</si>
  <si>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</si>
  <si>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</si>
  <si>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</si>
  <si>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SO 101</t>
  </si>
  <si>
    <t>Stezka k parkovišti</t>
  </si>
  <si>
    <t>STA</t>
  </si>
  <si>
    <t>1</t>
  </si>
  <si>
    <t>{37bf68a8-3310-4c8d-bb78-1963e13544c0}</t>
  </si>
  <si>
    <t>2</t>
  </si>
  <si>
    <t>SO 102</t>
  </si>
  <si>
    <t>Parkoviště a zpevnění plochy</t>
  </si>
  <si>
    <t>{8e8d0fb9-3e54-43ef-b62b-b38bfce74a19}</t>
  </si>
  <si>
    <t>SO 401</t>
  </si>
  <si>
    <t>VO</t>
  </si>
  <si>
    <t>{16e23a27-fb1d-4186-9c17-8a5df300ac92}</t>
  </si>
  <si>
    <t>KRYCÍ LIST SOUPISU PRACÍ</t>
  </si>
  <si>
    <t>Objekt:</t>
  </si>
  <si>
    <t>SO 101 - Stezka k parkovišti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</si>
  <si>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</si>
  <si>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</si>
  <si>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</si>
  <si>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</si>
  <si>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</si>
  <si>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1 - Zemní práce</t>
  </si>
  <si>
    <t xml:space="preserve">    5 - Komunikace pozemní</t>
  </si>
  <si>
    <t xml:space="preserve">    9 - Ostatní konstrukce a práce, bourání</t>
  </si>
  <si>
    <t xml:space="preserve">    997 - Přesun sutě</t>
  </si>
  <si>
    <t xml:space="preserve">    998 - Přesun hmot</t>
  </si>
  <si>
    <t>HZS - Hodinové zúčtovací sazby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</si>
  <si>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</si>
  <si>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</si>
  <si>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</si>
  <si>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VRN4 - Inženýrská činnost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</si>
  <si>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</si>
  <si>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</si>
  <si>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</si>
  <si>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</si>
  <si>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</si>
  <si>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</si>
  <si>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</si>
  <si>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</si>
  <si>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</si>
  <si>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</si>
  <si>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</si>
  <si>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</si>
  <si>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</si>
  <si>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</si>
  <si>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</si>
  <si>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</si>
  <si>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</si>
  <si>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</si>
  <si>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113106161</t>
  </si>
  <si>
    <t>Rozebrání dlažeb vozovek a ploch s přemístěním hmot na skládku na vzdálenost do 3 m nebo s naložením na dopravní prostředek, s jakoukoliv výplní spár ručně z drobných kostek nebo odseků s ložem z kameniva</t>
  </si>
  <si>
    <t>m2</t>
  </si>
  <si>
    <t>CS ÚRS 2024 02</t>
  </si>
  <si>
    <t>4</t>
  </si>
  <si>
    <t>1787602697</t>
  </si>
  <si>
    <t>Online PSC</t>
  </si>
  <si>
    <t>https://podminky.urs.cz/item/CS_URS_2024_02/113106161</t>
  </si>
  <si>
    <t>VV</t>
  </si>
  <si>
    <t>bourání dlažby</t>
  </si>
  <si>
    <t>dlažební kostky</t>
  </si>
  <si>
    <t>590,9</t>
  </si>
  <si>
    <t>113107322</t>
  </si>
  <si>
    <t>Odstranění podkladů nebo krytů strojně plochy jednotlivě do 50 m2 s přemístěním hmot na skládku na vzdálenost do 3 m nebo s naložením na dopravní prostředek z kameniva hrubého drceného, o tl. vrstvy přes 100 do 200 mm</t>
  </si>
  <si>
    <t>1151116691</t>
  </si>
  <si>
    <t>https://podminky.urs.cz/item/CS_URS_2024_02/113107322</t>
  </si>
  <si>
    <t>Bourání asfaltové komunikace</t>
  </si>
  <si>
    <t>39,6</t>
  </si>
  <si>
    <t>3</t>
  </si>
  <si>
    <t>113107323</t>
  </si>
  <si>
    <t>Odstranění podkladů nebo krytů strojně plochy jednotlivě do 50 m2 s přemístěním hmot na skládku na vzdálenost do 3 m nebo s naložením na dopravní prostředek z kameniva hrubého drceného, o tl. vrstvy přes 200 do 300 mm</t>
  </si>
  <si>
    <t>1104560093</t>
  </si>
  <si>
    <t>https://podminky.urs.cz/item/CS_URS_2024_02/113107323</t>
  </si>
  <si>
    <t>bourání nezpevněné vozovky</t>
  </si>
  <si>
    <t>36,5</t>
  </si>
  <si>
    <t>113107343</t>
  </si>
  <si>
    <t>Odstranění podkladů nebo krytů strojně plochy jednotlivě do 50 m2 s přemístěním hmot na skládku na vzdálenost do 3 m nebo s naložením na dopravní prostředek živičných, o tl. vrstvy přes 100 do 150 mm</t>
  </si>
  <si>
    <t>1997946855</t>
  </si>
  <si>
    <t>https://podminky.urs.cz/item/CS_URS_2024_02/113107343</t>
  </si>
  <si>
    <t>5</t>
  </si>
  <si>
    <t>113154518</t>
  </si>
  <si>
    <t>Frézování živičného podkladu nebo krytu s naložením hmot na dopravní prostředek plochy do 500 m2 pruhu šířky do 0,5 m, tloušťky vrstvy 110 mm</t>
  </si>
  <si>
    <t>-669156208</t>
  </si>
  <si>
    <t>https://podminky.urs.cz/item/CS_URS_2024_02/113154518</t>
  </si>
  <si>
    <t>6</t>
  </si>
  <si>
    <t>121151123</t>
  </si>
  <si>
    <t>Sejmutí ornice strojně při souvislé ploše přes 500 m2, tl. vrstvy do 200 mm</t>
  </si>
  <si>
    <t>-722843949</t>
  </si>
  <si>
    <t>https://podminky.urs.cz/item/CS_URS_2024_02/121151123</t>
  </si>
  <si>
    <t>7</t>
  </si>
  <si>
    <t>122252203</t>
  </si>
  <si>
    <t>Odkopávky a prokopávky nezapažené pro silnice a dálnice strojně v hornině třídy těžitelnosti I do 100 m3</t>
  </si>
  <si>
    <t>m3</t>
  </si>
  <si>
    <t>CS ÚRS 2025 01</t>
  </si>
  <si>
    <t>275458181</t>
  </si>
  <si>
    <t>https://podminky.urs.cz/item/CS_URS_2025_01/122252203</t>
  </si>
  <si>
    <t>výkop do 0,3m - chodníky</t>
  </si>
  <si>
    <t>27,7*0,3</t>
  </si>
  <si>
    <t>výkop do 0,5m - vozovky</t>
  </si>
  <si>
    <t>51,1*0,5</t>
  </si>
  <si>
    <t>Součet</t>
  </si>
  <si>
    <t>8</t>
  </si>
  <si>
    <t>162751117</t>
  </si>
  <si>
    <t>Vodorovné přemístění výkopku nebo sypaniny po suchu na obvyklém dopravním prostředku, bez naložení výkopku, avšak se složením bez rozhrnutí z horniny třídy těžitelnosti I skupiny 1 až 3 na vzdálenost přes 9 000 do 10 000 m</t>
  </si>
  <si>
    <t>-1572205718</t>
  </si>
  <si>
    <t>https://podminky.urs.cz/item/CS_URS_2024_02/162751117</t>
  </si>
  <si>
    <t>833,5*0,2</t>
  </si>
  <si>
    <t>33,86</t>
  </si>
  <si>
    <t>9</t>
  </si>
  <si>
    <t>162751119</t>
  </si>
  <si>
    <t>Vodorovné přemístění výkopku nebo sypaniny po suchu na obvyklém dopravním prostředku, bez naložení výkopku, avšak se složením bez rozhrnutí z horniny třídy těžitelnosti I skupiny 1 až 3 na vzdálenost Příplatek k ceně za každých dalších i započatých 1 000 m</t>
  </si>
  <si>
    <t>-1525152074</t>
  </si>
  <si>
    <t>https://podminky.urs.cz/item/CS_URS_2024_02/162751119</t>
  </si>
  <si>
    <t>200,56*15</t>
  </si>
  <si>
    <t>10</t>
  </si>
  <si>
    <t>167151111</t>
  </si>
  <si>
    <t>Nakládání, skládání a překládání neulehlého výkopku nebo sypaniny strojně nakládání, množství přes 100 m3, z hornin třídy těžitelnosti I, skupiny 1 až 3</t>
  </si>
  <si>
    <t>-1734527262</t>
  </si>
  <si>
    <t>https://podminky.urs.cz/item/CS_URS_2024_02/167151111</t>
  </si>
  <si>
    <t>11</t>
  </si>
  <si>
    <t>171201231</t>
  </si>
  <si>
    <t>Poplatek za uložení stavebního odpadu na recyklační skládce (skládkovné) zeminy a kamení zatříděného do Katalogu odpadů pod kódem 17 05 04</t>
  </si>
  <si>
    <t>t</t>
  </si>
  <si>
    <t>-176112258</t>
  </si>
  <si>
    <t>https://podminky.urs.cz/item/CS_URS_2024_02/171201231</t>
  </si>
  <si>
    <t>200,56*1,8</t>
  </si>
  <si>
    <t>171251201</t>
  </si>
  <si>
    <t>Uložení sypaniny na skládky nebo meziskládky bez hutnění s upravením uložené sypaniny do předepsaného tvaru</t>
  </si>
  <si>
    <t>477950748</t>
  </si>
  <si>
    <t>https://podminky.urs.cz/item/CS_URS_2024_02/171251201</t>
  </si>
  <si>
    <t>13</t>
  </si>
  <si>
    <t>181152302</t>
  </si>
  <si>
    <t>Úprava pláně na stavbách silnic a dálnic strojně v zářezech mimo skalních se zhutněním</t>
  </si>
  <si>
    <t>-1456232158</t>
  </si>
  <si>
    <t>https://podminky.urs.cz/item/CS_URS_2024_02/181152302</t>
  </si>
  <si>
    <t>1002,3</t>
  </si>
  <si>
    <t>14</t>
  </si>
  <si>
    <t>181411131</t>
  </si>
  <si>
    <t>Založení trávníku na půdě předem připravené plochy do 1000 m2 výsevem včetně utažení parkového v rovině nebo na svahu do 1:5</t>
  </si>
  <si>
    <t>-1724319561</t>
  </si>
  <si>
    <t>https://podminky.urs.cz/item/CS_URS_2024_02/181411131</t>
  </si>
  <si>
    <t>Ohumusování + zatravnění</t>
  </si>
  <si>
    <t>534</t>
  </si>
  <si>
    <t>15</t>
  </si>
  <si>
    <t>M</t>
  </si>
  <si>
    <t>00572410</t>
  </si>
  <si>
    <t>osivo směs travní parková</t>
  </si>
  <si>
    <t>kg</t>
  </si>
  <si>
    <t>1771025288</t>
  </si>
  <si>
    <t>534*0,02 "Přepočtené koeficientem množství</t>
  </si>
  <si>
    <t>16</t>
  </si>
  <si>
    <t>182303111</t>
  </si>
  <si>
    <t>Doplnění zeminy nebo substrátu na travnatých plochách tloušťky do 50 mm v rovině nebo na svahu do 1:5</t>
  </si>
  <si>
    <t>1163397060</t>
  </si>
  <si>
    <t>https://podminky.urs.cz/item/CS_URS_2024_02/182303111</t>
  </si>
  <si>
    <t>ornice tl 50 mm x 4</t>
  </si>
  <si>
    <t>534*4</t>
  </si>
  <si>
    <t>17</t>
  </si>
  <si>
    <t>10364101</t>
  </si>
  <si>
    <t>zemina pro terénní úpravy - ornice</t>
  </si>
  <si>
    <t>-497018442</t>
  </si>
  <si>
    <t>534*0,2*1,6</t>
  </si>
  <si>
    <t>Komunikace pozemní</t>
  </si>
  <si>
    <t>18</t>
  </si>
  <si>
    <t>564851111</t>
  </si>
  <si>
    <t>Podklad ze štěrkodrti ŠD s rozprostřením a zhutněním plochy přes 100 m2, po zhutnění tl. 150 mm</t>
  </si>
  <si>
    <t>1472548694</t>
  </si>
  <si>
    <t>https://podminky.urs.cz/item/CS_URS_2024_02/564851111</t>
  </si>
  <si>
    <t>asfaltová cyklostezka</t>
  </si>
  <si>
    <t>štěrkodrť 0/63</t>
  </si>
  <si>
    <t>828,3</t>
  </si>
  <si>
    <t>podkladní vrstva ŠD 0/63 tl. 150mm</t>
  </si>
  <si>
    <t>přesah spodní podkladní vrsty vozovek pod krajními obrubníky</t>
  </si>
  <si>
    <t>212,5</t>
  </si>
  <si>
    <t>19</t>
  </si>
  <si>
    <t>564861011</t>
  </si>
  <si>
    <t>Podklad ze štěrkodrti ŠD s rozprostřením a zhutněním plochy jednotlivě do 100 m2, po zhutnění tl. 200 mm</t>
  </si>
  <si>
    <t>-218034724</t>
  </si>
  <si>
    <t>https://podminky.urs.cz/item/CS_URS_2024_02/564861011</t>
  </si>
  <si>
    <t>dlažba chodníková</t>
  </si>
  <si>
    <t xml:space="preserve">Štěrkodrť  0/32</t>
  </si>
  <si>
    <t>15,4+12,3</t>
  </si>
  <si>
    <t>dlažba reliéfní vjezdová</t>
  </si>
  <si>
    <t xml:space="preserve">Štěrkodrť  0/63</t>
  </si>
  <si>
    <t>asfaltová cyklostezka ve vjezdech</t>
  </si>
  <si>
    <t>95,2</t>
  </si>
  <si>
    <t>20</t>
  </si>
  <si>
    <t>564911511</t>
  </si>
  <si>
    <t>Podklad nebo podsyp z R-materiálu s rozprostřením a zhutněním plochy přes 100 m2, po zhutnění tl. 50 mm</t>
  </si>
  <si>
    <t>-1403274119</t>
  </si>
  <si>
    <t>https://podminky.urs.cz/item/CS_URS_2024_02/564911511</t>
  </si>
  <si>
    <t>564920511</t>
  </si>
  <si>
    <t>Podklad nebo podsyp z R-materiálu s rozprostřením a zhutněním plochy jednotlivě do 100 m2, po zhutnění tl. 60 mm</t>
  </si>
  <si>
    <t>-1916045201</t>
  </si>
  <si>
    <t>https://podminky.urs.cz/item/CS_URS_2024_02/564920511</t>
  </si>
  <si>
    <t>22</t>
  </si>
  <si>
    <t>564950413</t>
  </si>
  <si>
    <t>Podklad nebo podsyp z asfaltového recyklátu s rozprostřením a zhutněním plochy jednotlivě do 100 m2, po zhutnění tl. 150 mm</t>
  </si>
  <si>
    <t>-2052841933</t>
  </si>
  <si>
    <t>https://podminky.urs.cz/item/CS_URS_2024_02/564950413</t>
  </si>
  <si>
    <t>dosypávka asfaltového recyklátu za lícem obrubníku - vyrovnání původního terénu</t>
  </si>
  <si>
    <t>22,8</t>
  </si>
  <si>
    <t>23</t>
  </si>
  <si>
    <t>577143111</t>
  </si>
  <si>
    <t>Asfaltový beton vrstva obrusná ACO 8 (ABJ) s rozprostřením a se zhutněním z nemodifikovaného asfaltu v pruhu šířky do 3 m, po zhutnění tl. 50 mm</t>
  </si>
  <si>
    <t>925650003</t>
  </si>
  <si>
    <t>https://podminky.urs.cz/item/CS_URS_2024_02/577143111</t>
  </si>
  <si>
    <t>24</t>
  </si>
  <si>
    <t>577143111X</t>
  </si>
  <si>
    <t>Asfaltový beton vrstva obrusná ACO 8 (ABJ) s rozprostřením a se zhutněním z nemodifikovaného asfaltu v pruhu šířky do 3 m, po zhutnění tl. 60 mm</t>
  </si>
  <si>
    <t>-1198133166</t>
  </si>
  <si>
    <t>25</t>
  </si>
  <si>
    <t>596211110</t>
  </si>
  <si>
    <t>Kladení dlažby z betonových zámkových dlaždic komunikací pro pěší ručně s ložem z kameniva těženého nebo drceného tl. do 40 mm, s vyplněním spár s dvojitým hutněním, vibrováním a se smetením přebytečného materiálu na krajnici tl. 60 mm skupiny A, pro plochy do 50 m2</t>
  </si>
  <si>
    <t>-463077315</t>
  </si>
  <si>
    <t>https://podminky.urs.cz/item/CS_URS_2024_02/596211110</t>
  </si>
  <si>
    <t>26</t>
  </si>
  <si>
    <t>59245018</t>
  </si>
  <si>
    <t>dlažba skladebná betonová 200x100mm tl 60mm přírodní</t>
  </si>
  <si>
    <t>-1313800415</t>
  </si>
  <si>
    <t>15,4*1,03 "Přepočtené koeficientem množství</t>
  </si>
  <si>
    <t>27</t>
  </si>
  <si>
    <t>59245006</t>
  </si>
  <si>
    <t>dlažba pro nevidomé betonová 200x100mm tl 60mm barevná</t>
  </si>
  <si>
    <t>-2140755847</t>
  </si>
  <si>
    <t>12,3*1,03 "Přepočtené koeficientem množství</t>
  </si>
  <si>
    <t>28</t>
  </si>
  <si>
    <t>596212210</t>
  </si>
  <si>
    <t>Kladení dlažby z betonových zámkových dlaždic pozemních komunikací ručně s ložem z kameniva těženého nebo drceného tl. do 50 mm, s vyplněním spár, s dvojitým hutněním vibrováním a se smetením přebytečného materiálu na krajnici tl. 80 mm skupiny A, pro plochy do 50 m2</t>
  </si>
  <si>
    <t>1162351875</t>
  </si>
  <si>
    <t>https://podminky.urs.cz/item/CS_URS_2024_02/596212210</t>
  </si>
  <si>
    <t>29</t>
  </si>
  <si>
    <t>59245226</t>
  </si>
  <si>
    <t>dlažba pro nevidomé betonová 200x100mm tl 80mm barevná</t>
  </si>
  <si>
    <t>1289231112</t>
  </si>
  <si>
    <t>11*1,03 "Přepočtené koeficientem množství</t>
  </si>
  <si>
    <t>Ostatní konstrukce a práce, bourání</t>
  </si>
  <si>
    <t>30</t>
  </si>
  <si>
    <t>914111111</t>
  </si>
  <si>
    <t>Montáž svislé dopravní značky základní velikosti do 1 m2 objímkami na sloupky nebo konzoly</t>
  </si>
  <si>
    <t>kus</t>
  </si>
  <si>
    <t>-963352834</t>
  </si>
  <si>
    <t>https://podminky.urs.cz/item/CS_URS_2024_02/914111111</t>
  </si>
  <si>
    <t>31</t>
  </si>
  <si>
    <t>40445620</t>
  </si>
  <si>
    <t>zákazové, příkazové dopravní značky B1-B34, C1-15 700mm</t>
  </si>
  <si>
    <t>375743769</t>
  </si>
  <si>
    <t>32</t>
  </si>
  <si>
    <t>40445650</t>
  </si>
  <si>
    <t>dodatkové tabulky E7, E12, E13 500x300mm</t>
  </si>
  <si>
    <t>495846364</t>
  </si>
  <si>
    <t>33</t>
  </si>
  <si>
    <t>914511111</t>
  </si>
  <si>
    <t>Montáž sloupku dopravních značek délky do 3,5 m do betonového základu</t>
  </si>
  <si>
    <t>-1968903422</t>
  </si>
  <si>
    <t>https://podminky.urs.cz/item/CS_URS_2024_02/914511111</t>
  </si>
  <si>
    <t>34</t>
  </si>
  <si>
    <t>40445225</t>
  </si>
  <si>
    <t>sloupek pro dopravní značku Zn D 60mm v 3,5m</t>
  </si>
  <si>
    <t>1563155867</t>
  </si>
  <si>
    <t>35</t>
  </si>
  <si>
    <t>915131112</t>
  </si>
  <si>
    <t>Vodorovné dopravní značení stříkané barvou přechody pro chodce, šipky, symboly bílé retroreflexní</t>
  </si>
  <si>
    <t>393693971</t>
  </si>
  <si>
    <t>https://podminky.urs.cz/item/CS_URS_2024_02/915131112</t>
  </si>
  <si>
    <t>VDZ V14</t>
  </si>
  <si>
    <t>2*5</t>
  </si>
  <si>
    <t>VDZ Jiné symboly</t>
  </si>
  <si>
    <t>36</t>
  </si>
  <si>
    <t>915621111</t>
  </si>
  <si>
    <t>Předznačení pro vodorovné značení stříkané barvou nebo prováděné z nátěrových hmot plošné šipky, symboly, nápisy</t>
  </si>
  <si>
    <t>-2124192517</t>
  </si>
  <si>
    <t>https://podminky.urs.cz/item/CS_URS_2024_02/915621111</t>
  </si>
  <si>
    <t>37</t>
  </si>
  <si>
    <t>916131213</t>
  </si>
  <si>
    <t>Osazení silničního obrubníku betonového se zřízením lože, s vyplněním a zatřením spár cementovou maltou stojatého s boční opěrou z betonu prostého, do lože z betonu prostého</t>
  </si>
  <si>
    <t>m</t>
  </si>
  <si>
    <t>1942754943</t>
  </si>
  <si>
    <t>https://podminky.urs.cz/item/CS_URS_2024_02/916131213</t>
  </si>
  <si>
    <t>BO 15/25</t>
  </si>
  <si>
    <t>90,5</t>
  </si>
  <si>
    <t>BO 15/15</t>
  </si>
  <si>
    <t>BO 15-25/15</t>
  </si>
  <si>
    <t>1+2</t>
  </si>
  <si>
    <t>BO 10/25</t>
  </si>
  <si>
    <t>38</t>
  </si>
  <si>
    <t>59217031</t>
  </si>
  <si>
    <t>obrubník silniční betonový 1000x150x250mm</t>
  </si>
  <si>
    <t>1785328108</t>
  </si>
  <si>
    <t>90,5*1,02 "Přepočtené koeficientem množství</t>
  </si>
  <si>
    <t>39</t>
  </si>
  <si>
    <t>59217029</t>
  </si>
  <si>
    <t>obrubník silniční betonový nájezdový 1000x150x150mm</t>
  </si>
  <si>
    <t>227880521</t>
  </si>
  <si>
    <t>39,6*1,02 "Přepočtené koeficientem množství</t>
  </si>
  <si>
    <t>40</t>
  </si>
  <si>
    <t>59217030</t>
  </si>
  <si>
    <t>obrubník silniční betonový přechodový 1000x150x150-250mm</t>
  </si>
  <si>
    <t>789159478</t>
  </si>
  <si>
    <t>3*1,02 "Přepočtené koeficientem množství</t>
  </si>
  <si>
    <t>41</t>
  </si>
  <si>
    <t>59217072</t>
  </si>
  <si>
    <t>obrubník silniční betonový 1000x100x250mm</t>
  </si>
  <si>
    <t>-1058473441</t>
  </si>
  <si>
    <t>21*1,02 "Přepočtené koeficientem množství</t>
  </si>
  <si>
    <t>42</t>
  </si>
  <si>
    <t>916231213</t>
  </si>
  <si>
    <t>Osazení chodníkového obrubníku betonového se zřízením lože, s vyplněním a zatřením spár cementovou maltou stojatého s boční opěrou z betonu prostého, do lože z betonu prostého</t>
  </si>
  <si>
    <t>-377337471</t>
  </si>
  <si>
    <t>https://podminky.urs.cz/item/CS_URS_2025_01/916231213</t>
  </si>
  <si>
    <t>43</t>
  </si>
  <si>
    <t>59217016</t>
  </si>
  <si>
    <t>obrubník betonový chodníkový 1000x80x250mm</t>
  </si>
  <si>
    <t>1787816472</t>
  </si>
  <si>
    <t>621*1,02 'Přepočtené koeficientem množství</t>
  </si>
  <si>
    <t>44</t>
  </si>
  <si>
    <t>R56165</t>
  </si>
  <si>
    <t xml:space="preserve">M+D Dopravní sloupek </t>
  </si>
  <si>
    <t>-1877351631</t>
  </si>
  <si>
    <t>997</t>
  </si>
  <si>
    <t>Přesun sutě</t>
  </si>
  <si>
    <t>45</t>
  </si>
  <si>
    <t>997221551</t>
  </si>
  <si>
    <t>Vodorovná doprava suti bez naložení, ale se složením a s hrubým urovnáním ze sypkých materiálů, na vzdálenost do 1 km</t>
  </si>
  <si>
    <t>1018252205</t>
  </si>
  <si>
    <t>https://podminky.urs.cz/item/CS_URS_2024_02/997221551</t>
  </si>
  <si>
    <t>46</t>
  </si>
  <si>
    <t>997221559</t>
  </si>
  <si>
    <t>Vodorovná doprava suti bez naložení, ale se složením a s hrubým urovnáním Příplatek k ceně za každý další započatý 1 km přes 1 km</t>
  </si>
  <si>
    <t>-1863841947</t>
  </si>
  <si>
    <t>https://podminky.urs.cz/item/CS_URS_2024_02/997221559</t>
  </si>
  <si>
    <t>239,887*24</t>
  </si>
  <si>
    <t>47</t>
  </si>
  <si>
    <t>997221611</t>
  </si>
  <si>
    <t>Nakládání na dopravní prostředky pro vodorovnou dopravu suti</t>
  </si>
  <si>
    <t>1541943090</t>
  </si>
  <si>
    <t>https://podminky.urs.cz/item/CS_URS_2024_02/997221611</t>
  </si>
  <si>
    <t>48</t>
  </si>
  <si>
    <t>997221873</t>
  </si>
  <si>
    <t>1858369630</t>
  </si>
  <si>
    <t>https://podminky.urs.cz/item/CS_URS_2024_02/997221873</t>
  </si>
  <si>
    <t>189,088+11,484+16,06</t>
  </si>
  <si>
    <t>49</t>
  </si>
  <si>
    <t>997221875</t>
  </si>
  <si>
    <t>Poplatek za uložení stavebního odpadu na recyklační skládce (skládkovné) asfaltového bez obsahu dehtu zatříděného do Katalogu odpadů pod kódem 17 03 02</t>
  </si>
  <si>
    <t>106533491</t>
  </si>
  <si>
    <t>https://podminky.urs.cz/item/CS_URS_2024_02/997221875</t>
  </si>
  <si>
    <t>12,514+10,74</t>
  </si>
  <si>
    <t>998</t>
  </si>
  <si>
    <t>Přesun hmot</t>
  </si>
  <si>
    <t>50</t>
  </si>
  <si>
    <t>998225111</t>
  </si>
  <si>
    <t>Přesun hmot pro komunikace s krytem z kameniva, monolitickým betonovým nebo živičným dopravní vzdálenost do 200 m jakékoliv délky objektu</t>
  </si>
  <si>
    <t>-1982112207</t>
  </si>
  <si>
    <t>https://podminky.urs.cz/item/CS_URS_2024_02/998225111</t>
  </si>
  <si>
    <t>HZS</t>
  </si>
  <si>
    <t>Hodinové zúčtovací sazby</t>
  </si>
  <si>
    <t>51</t>
  </si>
  <si>
    <t>HZS1292</t>
  </si>
  <si>
    <t>Hodinové zúčtovací sazby profesí HSV zemní a pomocné práce stavební dělník</t>
  </si>
  <si>
    <t>hod</t>
  </si>
  <si>
    <t>512</t>
  </si>
  <si>
    <t>1648690799</t>
  </si>
  <si>
    <t>https://podminky.urs.cz/item/CS_URS_2024_02/HZS1292</t>
  </si>
  <si>
    <t>VRN</t>
  </si>
  <si>
    <t>Vedlejší rozpočtové náklady</t>
  </si>
  <si>
    <t>VRN1</t>
  </si>
  <si>
    <t>Průzkumné, geodetické a projektové práce</t>
  </si>
  <si>
    <t>52</t>
  </si>
  <si>
    <t>012203000</t>
  </si>
  <si>
    <t>Geodetické práce při provádění stavby</t>
  </si>
  <si>
    <t>nh</t>
  </si>
  <si>
    <t>1024</t>
  </si>
  <si>
    <t>-254234965</t>
  </si>
  <si>
    <t>HZS Geodet</t>
  </si>
  <si>
    <t>53</t>
  </si>
  <si>
    <t>012303000</t>
  </si>
  <si>
    <t>Geodetické práce po výstavbě - 3x paré DSPS</t>
  </si>
  <si>
    <t>-992874177</t>
  </si>
  <si>
    <t>54</t>
  </si>
  <si>
    <t>013254000</t>
  </si>
  <si>
    <t>Dokumentace skutečného provedení stavby - 3x paré</t>
  </si>
  <si>
    <t>681732184</t>
  </si>
  <si>
    <t>HZS technik odborný</t>
  </si>
  <si>
    <t>VRN3</t>
  </si>
  <si>
    <t>Zařízení staveniště</t>
  </si>
  <si>
    <t>55</t>
  </si>
  <si>
    <t>032903000</t>
  </si>
  <si>
    <t>Náklady na provoz a údržbu vybavení staveniště</t>
  </si>
  <si>
    <t>kpl</t>
  </si>
  <si>
    <t>1311440429</t>
  </si>
  <si>
    <t>56</t>
  </si>
  <si>
    <t>034103000</t>
  </si>
  <si>
    <t>Oplocení staveniště</t>
  </si>
  <si>
    <t>souhrn</t>
  </si>
  <si>
    <t>2115845602</t>
  </si>
  <si>
    <t>57</t>
  </si>
  <si>
    <t>034303000</t>
  </si>
  <si>
    <t>Dopravní značení na staveništi</t>
  </si>
  <si>
    <t>-1910608009</t>
  </si>
  <si>
    <t>ocenit DIO, včetně nákladů na následné rozmístění značek</t>
  </si>
  <si>
    <t>58</t>
  </si>
  <si>
    <t>034503000</t>
  </si>
  <si>
    <t>Informační tabule na staveništi</t>
  </si>
  <si>
    <t>-1329577720</t>
  </si>
  <si>
    <t>VRN4</t>
  </si>
  <si>
    <t>Inženýrská činnost</t>
  </si>
  <si>
    <t>59</t>
  </si>
  <si>
    <t>043134000</t>
  </si>
  <si>
    <t>Zkoušky zatěžovací</t>
  </si>
  <si>
    <t>-2133164746</t>
  </si>
  <si>
    <t>SO 102 - Parkoviště a zpevnění plochy</t>
  </si>
  <si>
    <t>113107222</t>
  </si>
  <si>
    <t>Odstranění podkladů nebo krytů strojně plochy jednotlivě přes 200 m2 s přemístěním hmot na skládku na vzdálenost do 20 m nebo s naložením na dopravní prostředek z kameniva hrubého drceného, o tl. vrstvy přes 100 do 200 mm</t>
  </si>
  <si>
    <t>-2015647845</t>
  </si>
  <si>
    <t>https://podminky.urs.cz/item/CS_URS_2024_02/113107222</t>
  </si>
  <si>
    <t>278,7</t>
  </si>
  <si>
    <t>113107243</t>
  </si>
  <si>
    <t>Odstranění podkladů nebo krytů strojně plochy jednotlivě přes 200 m2 s přemístěním hmot na skládku na vzdálenost do 20 m nebo s naložením na dopravní prostředek živičných, o tl. vrstvy přes 100 do 150 mm</t>
  </si>
  <si>
    <t>-1747327113</t>
  </si>
  <si>
    <t>https://podminky.urs.cz/item/CS_URS_2024_02/113107243</t>
  </si>
  <si>
    <t>1675758425</t>
  </si>
  <si>
    <t>121151113</t>
  </si>
  <si>
    <t>Sejmutí ornice strojně při souvislé ploše přes 100 do 500 m2, tl. vrstvy do 200 mm</t>
  </si>
  <si>
    <t>-1104709530</t>
  </si>
  <si>
    <t>https://podminky.urs.cz/item/CS_URS_2024_02/121151113</t>
  </si>
  <si>
    <t>122252205</t>
  </si>
  <si>
    <t>Odkopávky a prokopávky nezapažené pro silnice a dálnice strojně v hornině třídy těžitelnosti I přes 500 do 1 000 m3</t>
  </si>
  <si>
    <t>2122314985</t>
  </si>
  <si>
    <t>https://podminky.urs.cz/item/CS_URS_2024_02/122252205</t>
  </si>
  <si>
    <t>48,7*0,3</t>
  </si>
  <si>
    <t>1089,6*0,5</t>
  </si>
  <si>
    <t>1964658586</t>
  </si>
  <si>
    <t>492,6*0,2</t>
  </si>
  <si>
    <t>559,41</t>
  </si>
  <si>
    <t>1217502067</t>
  </si>
  <si>
    <t>657,93*15</t>
  </si>
  <si>
    <t>-30410037</t>
  </si>
  <si>
    <t>679429120</t>
  </si>
  <si>
    <t>657,93*1,8</t>
  </si>
  <si>
    <t>-1440946337</t>
  </si>
  <si>
    <t>1118417892</t>
  </si>
  <si>
    <t>1138,3</t>
  </si>
  <si>
    <t>-635341325</t>
  </si>
  <si>
    <t>258,1</t>
  </si>
  <si>
    <t>-2008138912</t>
  </si>
  <si>
    <t>258,1*0,02 "Přepočtené koeficientem množství</t>
  </si>
  <si>
    <t>-286579663</t>
  </si>
  <si>
    <t>258,1*4</t>
  </si>
  <si>
    <t>2136442129</t>
  </si>
  <si>
    <t>258,1*0,2*1,6</t>
  </si>
  <si>
    <t>564851011</t>
  </si>
  <si>
    <t>Podklad ze štěrkodrti ŠD s rozprostřením a zhutněním plochy jednotlivě do 100 m2, po zhutnění tl. 150 mm</t>
  </si>
  <si>
    <t>-465301706</t>
  </si>
  <si>
    <t>https://podminky.urs.cz/item/CS_URS_2024_02/564851011</t>
  </si>
  <si>
    <t>47,4</t>
  </si>
  <si>
    <t>147458380</t>
  </si>
  <si>
    <t>dlažba vozovková - vjezdy, parkoviště</t>
  </si>
  <si>
    <t>188,6</t>
  </si>
  <si>
    <t>-271501826</t>
  </si>
  <si>
    <t>48,7</t>
  </si>
  <si>
    <t>1,6</t>
  </si>
  <si>
    <t>564861111</t>
  </si>
  <si>
    <t>Podklad ze štěrkodrti ŠD s rozprostřením a zhutněním plochy přes 100 m2, po zhutnění tl. 200 mm</t>
  </si>
  <si>
    <t>-301081905</t>
  </si>
  <si>
    <t>https://podminky.urs.cz/item/CS_URS_2024_02/564861111</t>
  </si>
  <si>
    <t>-1260465705</t>
  </si>
  <si>
    <t>3,7</t>
  </si>
  <si>
    <t>573231109</t>
  </si>
  <si>
    <t>Postřik spojovací PS bez posypu kamenivem ze silniční emulze, v množství 0,60 kg/m2</t>
  </si>
  <si>
    <t>-32049852</t>
  </si>
  <si>
    <t>https://podminky.urs.cz/item/CS_URS_2024_02/573231109</t>
  </si>
  <si>
    <t>asfaltová vozovka parkoviště</t>
  </si>
  <si>
    <t>853,6</t>
  </si>
  <si>
    <t>577154031</t>
  </si>
  <si>
    <t>Asfaltový beton vrstva obrusná ACO 11 (ABS) s rozprostřením a se zhutněním z modifikovaného asfaltu v pruhu šířky do 1,5 m, po zhutnění tl. 60 mm</t>
  </si>
  <si>
    <t>-1453566434</t>
  </si>
  <si>
    <t>https://podminky.urs.cz/item/CS_URS_2024_02/577154031</t>
  </si>
  <si>
    <t>1229079914</t>
  </si>
  <si>
    <t>53103284</t>
  </si>
  <si>
    <t>48,7*1,03 "Přepočtené koeficientem množství</t>
  </si>
  <si>
    <t>596212212</t>
  </si>
  <si>
    <t>Kladení dlažby z betonových zámkových dlaždic pozemních komunikací ručně s ložem z kameniva těženého nebo drceného tl. do 50 mm, s vyplněním spár, s dvojitým hutněním vibrováním a se smetením přebytečného materiálu na krajnici tl. 80 mm skupiny A, pro plochy přes 100 do 300 m2</t>
  </si>
  <si>
    <t>-782139995</t>
  </si>
  <si>
    <t>https://podminky.urs.cz/item/CS_URS_2024_02/596212212</t>
  </si>
  <si>
    <t>59245020</t>
  </si>
  <si>
    <t>dlažba skladebná betonová 200x100mm tl 80mm přírodní</t>
  </si>
  <si>
    <t>1891345515</t>
  </si>
  <si>
    <t>188,6*1,03 "Přepočtené koeficientem množství</t>
  </si>
  <si>
    <t>-1893054365</t>
  </si>
  <si>
    <t>1,6*1,03 "Přepočtené koeficientem množství</t>
  </si>
  <si>
    <t>533472727</t>
  </si>
  <si>
    <t>-461039930</t>
  </si>
  <si>
    <t>-2029030499</t>
  </si>
  <si>
    <t>-2062850563</t>
  </si>
  <si>
    <t>915121112</t>
  </si>
  <si>
    <t>Vodorovné dopravní značení stříkané barvou vodící čára bílá šířky 250 mm souvislá retroreflexní</t>
  </si>
  <si>
    <t>1702027526</t>
  </si>
  <si>
    <t>https://podminky.urs.cz/item/CS_URS_2024_02/915121112</t>
  </si>
  <si>
    <t>-713048011</t>
  </si>
  <si>
    <t>VDZ V10f</t>
  </si>
  <si>
    <t>1*5</t>
  </si>
  <si>
    <t>915611111</t>
  </si>
  <si>
    <t>Předznačení pro vodorovné značení stříkané barvou nebo prováděné z nátěrových hmot liniové dělicí čáry, vodicí proužky</t>
  </si>
  <si>
    <t>-1631168973</t>
  </si>
  <si>
    <t>https://podminky.urs.cz/item/CS_URS_2024_02/915611111</t>
  </si>
  <si>
    <t>-1319276324</t>
  </si>
  <si>
    <t>2017311974</t>
  </si>
  <si>
    <t>151,1</t>
  </si>
  <si>
    <t>4+3</t>
  </si>
  <si>
    <t>-1004259468</t>
  </si>
  <si>
    <t>151,1*1,02 "Přepočtené koeficientem množství</t>
  </si>
  <si>
    <t>38913927</t>
  </si>
  <si>
    <t>7*1,02 "Přepočtené koeficientem množství</t>
  </si>
  <si>
    <t>919735111</t>
  </si>
  <si>
    <t>Řezání stávajícího živičného krytu nebo podkladu hloubky do 50 mm</t>
  </si>
  <si>
    <t>1546503664</t>
  </si>
  <si>
    <t>https://podminky.urs.cz/item/CS_URS_2024_02/919735111</t>
  </si>
  <si>
    <t>938908421</t>
  </si>
  <si>
    <t>Čištění vozovek vodním paprskem pod tlakem 2500 barů (např. Peel Jet) živičného, betonového nebo dlážděného</t>
  </si>
  <si>
    <t>1238233748</t>
  </si>
  <si>
    <t>https://podminky.urs.cz/item/CS_URS_2024_02/938908421</t>
  </si>
  <si>
    <t>1511899285</t>
  </si>
  <si>
    <t>1903580422</t>
  </si>
  <si>
    <t>180,51*24</t>
  </si>
  <si>
    <t>-1167412903</t>
  </si>
  <si>
    <t>32869617</t>
  </si>
  <si>
    <t>80,823</t>
  </si>
  <si>
    <t>-2030697443</t>
  </si>
  <si>
    <t>88,069+3,082</t>
  </si>
  <si>
    <t>367516248</t>
  </si>
  <si>
    <t>-5609695</t>
  </si>
  <si>
    <t>-1984798844</t>
  </si>
  <si>
    <t>468498713</t>
  </si>
  <si>
    <t>1542883050</t>
  </si>
  <si>
    <t>-1196046713</t>
  </si>
  <si>
    <t>-1255443875</t>
  </si>
  <si>
    <t>-1728199781</t>
  </si>
  <si>
    <t>155467130</t>
  </si>
  <si>
    <t>803922168</t>
  </si>
  <si>
    <t>SO 401 - VO</t>
  </si>
  <si>
    <t>01 - Kabely</t>
  </si>
  <si>
    <t>02 - Trubky, krabice aj.</t>
  </si>
  <si>
    <t xml:space="preserve">03 - Uzemnění  FeZn</t>
  </si>
  <si>
    <t>04 - Materiál + svítidla</t>
  </si>
  <si>
    <t>05 - Zemní práce</t>
  </si>
  <si>
    <t>01</t>
  </si>
  <si>
    <t>Kabely</t>
  </si>
  <si>
    <t>M001</t>
  </si>
  <si>
    <t>CYKY 3Cx1,5</t>
  </si>
  <si>
    <t xml:space="preserve">m </t>
  </si>
  <si>
    <t>-1787779031</t>
  </si>
  <si>
    <t>K002</t>
  </si>
  <si>
    <t>montáž kabel CYKY(Lo) do 7x2,5 PO,VU</t>
  </si>
  <si>
    <t>1889488405</t>
  </si>
  <si>
    <t>M003</t>
  </si>
  <si>
    <t>AYKY 4x16</t>
  </si>
  <si>
    <t>1316716759</t>
  </si>
  <si>
    <t>K004</t>
  </si>
  <si>
    <t>montáž kabel AYKY 4x16</t>
  </si>
  <si>
    <t>-73976795</t>
  </si>
  <si>
    <t>02</t>
  </si>
  <si>
    <t>Trubky, krabice aj.</t>
  </si>
  <si>
    <t>M005</t>
  </si>
  <si>
    <t>TRUBKA KOPODUR 63 včetně spojek</t>
  </si>
  <si>
    <t>805378933</t>
  </si>
  <si>
    <t>K007</t>
  </si>
  <si>
    <t>montáž do p.75 v zemi</t>
  </si>
  <si>
    <t>1970924888</t>
  </si>
  <si>
    <t>03</t>
  </si>
  <si>
    <t xml:space="preserve">Uzemnění  FeZn</t>
  </si>
  <si>
    <t>M008</t>
  </si>
  <si>
    <t>drát FeZn - 10mm včetně spojek, svorek, barvy</t>
  </si>
  <si>
    <t>-529121434</t>
  </si>
  <si>
    <t>K009</t>
  </si>
  <si>
    <t>montáž FeZn - 10mm včetně spojek</t>
  </si>
  <si>
    <t>468847153</t>
  </si>
  <si>
    <t>04</t>
  </si>
  <si>
    <t>Materiál + svítidla</t>
  </si>
  <si>
    <t>K010</t>
  </si>
  <si>
    <t>stožár žár.zinek K6/133 bezpat</t>
  </si>
  <si>
    <t>ks</t>
  </si>
  <si>
    <t>-487356674</t>
  </si>
  <si>
    <t>K011</t>
  </si>
  <si>
    <t>výložník SK-1-1000 / 0st.</t>
  </si>
  <si>
    <t>438959518</t>
  </si>
  <si>
    <t>K012</t>
  </si>
  <si>
    <t>Svítidlo BELLATRIX 25</t>
  </si>
  <si>
    <t>154544075</t>
  </si>
  <si>
    <t>K013</t>
  </si>
  <si>
    <t>stožárová svorkovnice SVE03</t>
  </si>
  <si>
    <t>1871415176</t>
  </si>
  <si>
    <t>K014</t>
  </si>
  <si>
    <t>El.montáž</t>
  </si>
  <si>
    <t>-82336341</t>
  </si>
  <si>
    <t>K015</t>
  </si>
  <si>
    <t>kabel oko CU 70/10</t>
  </si>
  <si>
    <t>-499756272</t>
  </si>
  <si>
    <t>05</t>
  </si>
  <si>
    <t>K016</t>
  </si>
  <si>
    <t>vytýčení trasy</t>
  </si>
  <si>
    <t>1461290776</t>
  </si>
  <si>
    <t>K017</t>
  </si>
  <si>
    <t>samostatný výkop pro VO</t>
  </si>
  <si>
    <t>-1005474037</t>
  </si>
  <si>
    <t>K018</t>
  </si>
  <si>
    <t>výkop pro stožár</t>
  </si>
  <si>
    <t>1117456929</t>
  </si>
  <si>
    <t>K019</t>
  </si>
  <si>
    <t>folie výstr.</t>
  </si>
  <si>
    <t>-775903512</t>
  </si>
  <si>
    <t>K020</t>
  </si>
  <si>
    <t>zásypový štěrk m3</t>
  </si>
  <si>
    <t>812981765</t>
  </si>
  <si>
    <t>K021</t>
  </si>
  <si>
    <t>betonová směs m3</t>
  </si>
  <si>
    <t>-2085210842</t>
  </si>
  <si>
    <t>K022</t>
  </si>
  <si>
    <t>roura 300mm/800mm</t>
  </si>
  <si>
    <t>-308344110</t>
  </si>
  <si>
    <t>K023</t>
  </si>
  <si>
    <t>usazení</t>
  </si>
  <si>
    <t>668186375</t>
  </si>
  <si>
    <t>K024</t>
  </si>
  <si>
    <t>odvoz zeminy do vzdálenosti 5km (vč.skládkovného)</t>
  </si>
  <si>
    <t>2111404619</t>
  </si>
  <si>
    <t>K025</t>
  </si>
  <si>
    <t>geodetické zaměření a zprac. DSPS</t>
  </si>
  <si>
    <t>-1348088407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</si>
  <si>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</si>
  <si>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</si>
  <si>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</si>
  <si>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</si>
  <si>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stavby </t>
    </r>
    <r>
      <rPr>
        <rFont val="Arial CE"/>
        <charset val="238"/>
        <color auto="1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</si>
  <si>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stavby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</si>
  <si>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</si>
  <si>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</si>
  <si>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stavby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</si>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</sst>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52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family val="0"/>
      <charset val="238"/>
    </font>
    <font>
      <sz val="8"/>
      <name val="Arial CE"/>
      <family val="0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50" fillId="0" borderId="0" applyNumberFormat="0" applyFill="0" applyBorder="0" applyAlignment="0" applyProtection="0"/>
  </cellStyleXfs>
  <cellXfs count="363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4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7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8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4" fontId="18" fillId="0" borderId="6" xfId="0" applyNumberFormat="1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9" fillId="0" borderId="0" xfId="0" applyNumberFormat="1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4" xfId="0" applyFont="1" applyBorder="1" applyAlignment="1">
      <alignment vertical="center"/>
    </xf>
    <xf numFmtId="0" fontId="18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0" fillId="0" borderId="12" xfId="0" applyFont="1" applyBorder="1" applyAlignment="1">
      <alignment horizontal="center" vertical="center"/>
    </xf>
    <xf numFmtId="0" fontId="20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1" fillId="0" borderId="15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21" fillId="0" borderId="15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8" xfId="0" applyFont="1" applyFill="1" applyBorder="1" applyAlignment="1" applyProtection="1">
      <alignment horizontal="left" vertical="center"/>
    </xf>
    <xf numFmtId="0" fontId="0" fillId="4" borderId="8" xfId="0" applyFont="1" applyFill="1" applyBorder="1" applyAlignment="1" applyProtection="1">
      <alignment vertical="center"/>
    </xf>
    <xf numFmtId="0" fontId="22" fillId="4" borderId="8" xfId="0" applyFont="1" applyFill="1" applyBorder="1" applyAlignment="1" applyProtection="1">
      <alignment horizontal="center" vertical="center"/>
    </xf>
    <xf numFmtId="0" fontId="22" fillId="4" borderId="8" xfId="0" applyFont="1" applyFill="1" applyBorder="1" applyAlignment="1" applyProtection="1">
      <alignment horizontal="right" vertical="center"/>
    </xf>
    <xf numFmtId="0" fontId="22" fillId="4" borderId="9" xfId="0" applyFont="1" applyFill="1" applyBorder="1" applyAlignment="1" applyProtection="1">
      <alignment horizontal="center" vertical="center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23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20" fillId="0" borderId="15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7" fillId="0" borderId="0" xfId="0" applyFont="1" applyAlignment="1" applyProtection="1">
      <alignment horizontal="left" vertical="center" wrapText="1"/>
    </xf>
    <xf numFmtId="0" fontId="28" fillId="0" borderId="0" xfId="0" applyFont="1" applyAlignment="1" applyProtection="1">
      <alignment vertical="center"/>
    </xf>
    <xf numFmtId="4" fontId="28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9" fillId="0" borderId="15" xfId="0" applyNumberFormat="1" applyFont="1" applyBorder="1" applyAlignment="1" applyProtection="1">
      <alignment vertical="center"/>
    </xf>
    <xf numFmtId="4" fontId="29" fillId="0" borderId="0" xfId="0" applyNumberFormat="1" applyFont="1" applyBorder="1" applyAlignment="1" applyProtection="1">
      <alignment vertical="center"/>
    </xf>
    <xf numFmtId="166" fontId="29" fillId="0" borderId="0" xfId="0" applyNumberFormat="1" applyFont="1" applyBorder="1" applyAlignment="1" applyProtection="1">
      <alignment vertical="center"/>
    </xf>
    <xf numFmtId="4" fontId="29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9" fillId="0" borderId="20" xfId="0" applyNumberFormat="1" applyFont="1" applyBorder="1" applyAlignment="1" applyProtection="1">
      <alignment vertical="center"/>
    </xf>
    <xf numFmtId="4" fontId="29" fillId="0" borderId="21" xfId="0" applyNumberFormat="1" applyFont="1" applyBorder="1" applyAlignment="1" applyProtection="1">
      <alignment vertical="center"/>
    </xf>
    <xf numFmtId="166" fontId="29" fillId="0" borderId="21" xfId="0" applyNumberFormat="1" applyFont="1" applyBorder="1" applyAlignment="1" applyProtection="1">
      <alignment vertical="center"/>
    </xf>
    <xf numFmtId="4" fontId="29" fillId="0" borderId="22" xfId="0" applyNumberFormat="1" applyFont="1" applyBorder="1" applyAlignment="1" applyProtection="1">
      <alignment vertical="center"/>
    </xf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right" vertical="center"/>
    </xf>
    <xf numFmtId="0" fontId="31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22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2" fillId="0" borderId="13" xfId="0" applyNumberFormat="1" applyFont="1" applyBorder="1" applyAlignment="1" applyProtection="1"/>
    <xf numFmtId="166" fontId="32" fillId="0" borderId="14" xfId="0" applyNumberFormat="1" applyFont="1" applyBorder="1" applyAlignment="1" applyProtection="1"/>
    <xf numFmtId="4" fontId="33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0" borderId="23" xfId="0" applyFont="1" applyBorder="1" applyAlignment="1" applyProtection="1">
      <alignment horizontal="center" vertical="center"/>
    </xf>
    <xf numFmtId="49" fontId="22" fillId="0" borderId="23" xfId="0" applyNumberFormat="1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center" vertical="center" wrapText="1"/>
    </xf>
    <xf numFmtId="167" fontId="22" fillId="0" borderId="23" xfId="0" applyNumberFormat="1" applyFont="1" applyBorder="1" applyAlignment="1" applyProtection="1">
      <alignment vertical="center"/>
    </xf>
    <xf numFmtId="4" fontId="22" fillId="2" borderId="23" xfId="0" applyNumberFormat="1" applyFont="1" applyFill="1" applyBorder="1" applyAlignment="1" applyProtection="1">
      <alignment vertical="center"/>
      <protection locked="0"/>
    </xf>
    <xf numFmtId="4" fontId="22" fillId="0" borderId="23" xfId="0" applyNumberFormat="1" applyFont="1" applyBorder="1" applyAlignment="1" applyProtection="1">
      <alignment vertical="center"/>
    </xf>
    <xf numFmtId="0" fontId="23" fillId="2" borderId="15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6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4" fillId="0" borderId="0" xfId="0" applyFont="1" applyAlignment="1" applyProtection="1">
      <alignment horizontal="left" vertical="center"/>
    </xf>
    <xf numFmtId="0" fontId="35" fillId="0" borderId="0" xfId="1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6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4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4" xfId="0" applyFont="1" applyBorder="1" applyAlignment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6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37" fillId="0" borderId="23" xfId="0" applyFont="1" applyBorder="1" applyAlignment="1" applyProtection="1">
      <alignment horizontal="center" vertical="center"/>
    </xf>
    <xf numFmtId="49" fontId="37" fillId="0" borderId="23" xfId="0" applyNumberFormat="1" applyFont="1" applyBorder="1" applyAlignment="1" applyProtection="1">
      <alignment horizontal="left" vertical="center" wrapText="1"/>
    </xf>
    <xf numFmtId="0" fontId="37" fillId="0" borderId="23" xfId="0" applyFont="1" applyBorder="1" applyAlignment="1" applyProtection="1">
      <alignment horizontal="left" vertical="center" wrapText="1"/>
    </xf>
    <xf numFmtId="0" fontId="37" fillId="0" borderId="23" xfId="0" applyFont="1" applyBorder="1" applyAlignment="1" applyProtection="1">
      <alignment horizontal="center" vertical="center" wrapText="1"/>
    </xf>
    <xf numFmtId="167" fontId="37" fillId="0" borderId="23" xfId="0" applyNumberFormat="1" applyFont="1" applyBorder="1" applyAlignment="1" applyProtection="1">
      <alignment vertical="center"/>
    </xf>
    <xf numFmtId="4" fontId="37" fillId="2" borderId="23" xfId="0" applyNumberFormat="1" applyFont="1" applyFill="1" applyBorder="1" applyAlignment="1" applyProtection="1">
      <alignment vertical="center"/>
      <protection locked="0"/>
    </xf>
    <xf numFmtId="4" fontId="37" fillId="0" borderId="23" xfId="0" applyNumberFormat="1" applyFont="1" applyBorder="1" applyAlignment="1" applyProtection="1">
      <alignment vertical="center"/>
    </xf>
    <xf numFmtId="0" fontId="38" fillId="0" borderId="4" xfId="0" applyFont="1" applyBorder="1" applyAlignment="1">
      <alignment vertical="center"/>
    </xf>
    <xf numFmtId="0" fontId="37" fillId="2" borderId="15" xfId="0" applyFont="1" applyFill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center" vertical="center"/>
    </xf>
    <xf numFmtId="0" fontId="23" fillId="2" borderId="20" xfId="0" applyFont="1" applyFill="1" applyBorder="1" applyAlignment="1" applyProtection="1">
      <alignment horizontal="left" vertical="center"/>
      <protection locked="0"/>
    </xf>
    <xf numFmtId="0" fontId="23" fillId="0" borderId="21" xfId="0" applyFont="1" applyBorder="1" applyAlignment="1" applyProtection="1">
      <alignment horizontal="center" vertical="center"/>
    </xf>
    <xf numFmtId="0" fontId="0" fillId="0" borderId="21" xfId="0" applyFont="1" applyBorder="1" applyAlignment="1" applyProtection="1">
      <alignment vertical="center"/>
    </xf>
    <xf numFmtId="166" fontId="23" fillId="0" borderId="21" xfId="0" applyNumberFormat="1" applyFont="1" applyBorder="1" applyAlignment="1" applyProtection="1">
      <alignment vertical="center"/>
    </xf>
    <xf numFmtId="166" fontId="23" fillId="0" borderId="22" xfId="0" applyNumberFormat="1" applyFont="1" applyBorder="1" applyAlignment="1" applyProtection="1">
      <alignment vertical="center"/>
    </xf>
    <xf numFmtId="0" fontId="0" fillId="0" borderId="0" xfId="0" applyAlignment="1">
      <alignment vertical="top"/>
    </xf>
    <xf numFmtId="0" fontId="39" fillId="0" borderId="24" xfId="0" applyFont="1" applyBorder="1" applyAlignment="1">
      <alignment vertical="center" wrapText="1"/>
    </xf>
    <xf numFmtId="0" fontId="39" fillId="0" borderId="25" xfId="0" applyFont="1" applyBorder="1" applyAlignment="1">
      <alignment vertical="center" wrapText="1"/>
    </xf>
    <xf numFmtId="0" fontId="39" fillId="0" borderId="26" xfId="0" applyFont="1" applyBorder="1" applyAlignment="1">
      <alignment vertical="center" wrapText="1"/>
    </xf>
    <xf numFmtId="0" fontId="39" fillId="0" borderId="27" xfId="0" applyFont="1" applyBorder="1" applyAlignment="1">
      <alignment horizontal="center" vertical="center" wrapText="1"/>
    </xf>
    <xf numFmtId="0" fontId="40" fillId="0" borderId="1" xfId="0" applyFont="1" applyBorder="1" applyAlignment="1">
      <alignment horizontal="center" vertical="center" wrapText="1"/>
    </xf>
    <xf numFmtId="0" fontId="39" fillId="0" borderId="28" xfId="0" applyFont="1" applyBorder="1" applyAlignment="1">
      <alignment horizontal="center" vertical="center" wrapText="1"/>
    </xf>
    <xf numFmtId="0" fontId="39" fillId="0" borderId="27" xfId="0" applyFont="1" applyBorder="1" applyAlignment="1">
      <alignment vertical="center" wrapText="1"/>
    </xf>
    <xf numFmtId="0" fontId="41" fillId="0" borderId="29" xfId="0" applyFont="1" applyBorder="1" applyAlignment="1">
      <alignment horizontal="left" wrapText="1"/>
    </xf>
    <xf numFmtId="0" fontId="39" fillId="0" borderId="28" xfId="0" applyFont="1" applyBorder="1" applyAlignment="1">
      <alignment vertical="center" wrapText="1"/>
    </xf>
    <xf numFmtId="0" fontId="41" fillId="0" borderId="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center" wrapText="1"/>
    </xf>
    <xf numFmtId="0" fontId="43" fillId="0" borderId="27" xfId="0" applyFont="1" applyBorder="1" applyAlignment="1">
      <alignment vertical="center" wrapText="1"/>
    </xf>
    <xf numFmtId="0" fontId="42" fillId="0" borderId="1" xfId="0" applyFont="1" applyBorder="1" applyAlignment="1">
      <alignment vertical="center" wrapText="1"/>
    </xf>
    <xf numFmtId="0" fontId="42" fillId="0" borderId="1" xfId="0" applyFont="1" applyBorder="1" applyAlignment="1">
      <alignment horizontal="left" vertical="center"/>
    </xf>
    <xf numFmtId="0" fontId="42" fillId="0" borderId="1" xfId="0" applyFont="1" applyBorder="1" applyAlignment="1">
      <alignment vertical="center"/>
    </xf>
    <xf numFmtId="49" fontId="42" fillId="0" borderId="1" xfId="0" applyNumberFormat="1" applyFont="1" applyBorder="1" applyAlignment="1">
      <alignment horizontal="left" vertical="center" wrapText="1"/>
    </xf>
    <xf numFmtId="49" fontId="42" fillId="0" borderId="1" xfId="0" applyNumberFormat="1" applyFont="1" applyBorder="1" applyAlignment="1">
      <alignment vertical="center" wrapText="1"/>
    </xf>
    <xf numFmtId="0" fontId="39" fillId="0" borderId="30" xfId="0" applyFont="1" applyBorder="1" applyAlignment="1">
      <alignment vertical="center" wrapText="1"/>
    </xf>
    <xf numFmtId="0" fontId="44" fillId="0" borderId="29" xfId="0" applyFont="1" applyBorder="1" applyAlignment="1">
      <alignment vertical="center" wrapText="1"/>
    </xf>
    <xf numFmtId="0" fontId="39" fillId="0" borderId="31" xfId="0" applyFont="1" applyBorder="1" applyAlignment="1">
      <alignment vertical="center" wrapText="1"/>
    </xf>
    <xf numFmtId="0" fontId="39" fillId="0" borderId="1" xfId="0" applyFont="1" applyBorder="1" applyAlignment="1">
      <alignment vertical="top"/>
    </xf>
    <xf numFmtId="0" fontId="39" fillId="0" borderId="0" xfId="0" applyFont="1" applyAlignment="1">
      <alignment vertical="top"/>
    </xf>
    <xf numFmtId="0" fontId="39" fillId="0" borderId="24" xfId="0" applyFont="1" applyBorder="1" applyAlignment="1">
      <alignment horizontal="left" vertical="center"/>
    </xf>
    <xf numFmtId="0" fontId="39" fillId="0" borderId="25" xfId="0" applyFont="1" applyBorder="1" applyAlignment="1">
      <alignment horizontal="left" vertical="center"/>
    </xf>
    <xf numFmtId="0" fontId="39" fillId="0" borderId="26" xfId="0" applyFont="1" applyBorder="1" applyAlignment="1">
      <alignment horizontal="left" vertical="center"/>
    </xf>
    <xf numFmtId="0" fontId="39" fillId="0" borderId="27" xfId="0" applyFont="1" applyBorder="1" applyAlignment="1">
      <alignment horizontal="left" vertical="center"/>
    </xf>
    <xf numFmtId="0" fontId="40" fillId="0" borderId="1" xfId="0" applyFont="1" applyBorder="1" applyAlignment="1">
      <alignment horizontal="center" vertical="center"/>
    </xf>
    <xf numFmtId="0" fontId="39" fillId="0" borderId="28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/>
    </xf>
    <xf numFmtId="0" fontId="45" fillId="0" borderId="0" xfId="0" applyFont="1" applyAlignment="1">
      <alignment horizontal="left" vertical="center"/>
    </xf>
    <xf numFmtId="0" fontId="41" fillId="0" borderId="29" xfId="0" applyFont="1" applyBorder="1" applyAlignment="1">
      <alignment horizontal="left" vertical="center"/>
    </xf>
    <xf numFmtId="0" fontId="41" fillId="0" borderId="29" xfId="0" applyFont="1" applyBorder="1" applyAlignment="1">
      <alignment horizontal="center" vertical="center"/>
    </xf>
    <xf numFmtId="0" fontId="45" fillId="0" borderId="29" xfId="0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3" fillId="0" borderId="0" xfId="0" applyFont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2" fillId="0" borderId="1" xfId="0" applyFont="1" applyBorder="1" applyAlignment="1">
      <alignment horizontal="center" vertical="center"/>
    </xf>
    <xf numFmtId="0" fontId="42" fillId="0" borderId="0" xfId="0" applyFont="1" applyAlignment="1">
      <alignment horizontal="left" vertical="center"/>
    </xf>
    <xf numFmtId="0" fontId="43" fillId="0" borderId="27" xfId="0" applyFont="1" applyBorder="1" applyAlignment="1">
      <alignment horizontal="left" vertical="center"/>
    </xf>
    <xf numFmtId="0" fontId="42" fillId="0" borderId="1" xfId="0" applyFont="1" applyFill="1" applyBorder="1" applyAlignment="1">
      <alignment horizontal="left" vertical="center"/>
    </xf>
    <xf numFmtId="0" fontId="42" fillId="0" borderId="1" xfId="0" applyFont="1" applyFill="1" applyBorder="1" applyAlignment="1">
      <alignment horizontal="center" vertical="center"/>
    </xf>
    <xf numFmtId="0" fontId="39" fillId="0" borderId="30" xfId="0" applyFont="1" applyBorder="1" applyAlignment="1">
      <alignment horizontal="left" vertical="center"/>
    </xf>
    <xf numFmtId="0" fontId="44" fillId="0" borderId="29" xfId="0" applyFont="1" applyBorder="1" applyAlignment="1">
      <alignment horizontal="left" vertical="center"/>
    </xf>
    <xf numFmtId="0" fontId="39" fillId="0" borderId="31" xfId="0" applyFont="1" applyBorder="1" applyAlignment="1">
      <alignment horizontal="left" vertical="center"/>
    </xf>
    <xf numFmtId="0" fontId="39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3" fillId="0" borderId="29" xfId="0" applyFont="1" applyBorder="1" applyAlignment="1">
      <alignment horizontal="left" vertical="center"/>
    </xf>
    <xf numFmtId="0" fontId="39" fillId="0" borderId="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center" vertical="center" wrapText="1"/>
    </xf>
    <xf numFmtId="0" fontId="39" fillId="0" borderId="24" xfId="0" applyFont="1" applyBorder="1" applyAlignment="1">
      <alignment horizontal="left" vertical="center" wrapText="1"/>
    </xf>
    <xf numFmtId="0" fontId="39" fillId="0" borderId="25" xfId="0" applyFont="1" applyBorder="1" applyAlignment="1">
      <alignment horizontal="left" vertical="center" wrapText="1"/>
    </xf>
    <xf numFmtId="0" fontId="39" fillId="0" borderId="26" xfId="0" applyFont="1" applyBorder="1" applyAlignment="1">
      <alignment horizontal="left" vertical="center" wrapText="1"/>
    </xf>
    <xf numFmtId="0" fontId="39" fillId="0" borderId="27" xfId="0" applyFont="1" applyBorder="1" applyAlignment="1">
      <alignment horizontal="left" vertical="center" wrapText="1"/>
    </xf>
    <xf numFmtId="0" fontId="39" fillId="0" borderId="28" xfId="0" applyFont="1" applyBorder="1" applyAlignment="1">
      <alignment horizontal="left" vertical="center" wrapText="1"/>
    </xf>
    <xf numFmtId="0" fontId="45" fillId="0" borderId="27" xfId="0" applyFont="1" applyBorder="1" applyAlignment="1">
      <alignment horizontal="left" vertical="center" wrapText="1"/>
    </xf>
    <xf numFmtId="0" fontId="45" fillId="0" borderId="28" xfId="0" applyFont="1" applyBorder="1" applyAlignment="1">
      <alignment horizontal="left" vertical="center" wrapText="1"/>
    </xf>
    <xf numFmtId="0" fontId="43" fillId="0" borderId="27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/>
    </xf>
    <xf numFmtId="0" fontId="43" fillId="0" borderId="28" xfId="0" applyFont="1" applyBorder="1" applyAlignment="1">
      <alignment horizontal="left" vertical="center" wrapText="1"/>
    </xf>
    <xf numFmtId="0" fontId="43" fillId="0" borderId="28" xfId="0" applyFont="1" applyBorder="1" applyAlignment="1">
      <alignment horizontal="left" vertical="center"/>
    </xf>
    <xf numFmtId="0" fontId="43" fillId="0" borderId="30" xfId="0" applyFont="1" applyBorder="1" applyAlignment="1">
      <alignment horizontal="left" vertical="center" wrapText="1"/>
    </xf>
    <xf numFmtId="0" fontId="43" fillId="0" borderId="29" xfId="0" applyFont="1" applyBorder="1" applyAlignment="1">
      <alignment horizontal="left" vertical="center" wrapText="1"/>
    </xf>
    <xf numFmtId="0" fontId="43" fillId="0" borderId="3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top"/>
    </xf>
    <xf numFmtId="0" fontId="42" fillId="0" borderId="1" xfId="0" applyFont="1" applyBorder="1" applyAlignment="1">
      <alignment horizontal="center" vertical="top"/>
    </xf>
    <xf numFmtId="0" fontId="43" fillId="0" borderId="30" xfId="0" applyFont="1" applyBorder="1" applyAlignment="1">
      <alignment horizontal="left" vertical="center"/>
    </xf>
    <xf numFmtId="0" fontId="43" fillId="0" borderId="31" xfId="0" applyFont="1" applyBorder="1" applyAlignment="1">
      <alignment horizontal="left" vertical="center"/>
    </xf>
    <xf numFmtId="0" fontId="43" fillId="0" borderId="1" xfId="0" applyFont="1" applyBorder="1" applyAlignment="1">
      <alignment horizontal="center" vertical="center"/>
    </xf>
    <xf numFmtId="0" fontId="45" fillId="0" borderId="0" xfId="0" applyFont="1" applyAlignment="1">
      <alignment vertical="center"/>
    </xf>
    <xf numFmtId="0" fontId="41" fillId="0" borderId="1" xfId="0" applyFont="1" applyBorder="1" applyAlignment="1">
      <alignment vertical="center"/>
    </xf>
    <xf numFmtId="0" fontId="45" fillId="0" borderId="29" xfId="0" applyFont="1" applyBorder="1" applyAlignment="1">
      <alignment vertical="center"/>
    </xf>
    <xf numFmtId="0" fontId="41" fillId="0" borderId="29" xfId="0" applyFont="1" applyBorder="1" applyAlignment="1">
      <alignment vertical="center"/>
    </xf>
    <xf numFmtId="0" fontId="42" fillId="0" borderId="1" xfId="0" applyFont="1" applyBorder="1" applyAlignment="1">
      <alignment vertical="top"/>
    </xf>
    <xf numFmtId="49" fontId="42" fillId="0" borderId="1" xfId="0" applyNumberFormat="1" applyFont="1" applyBorder="1" applyAlignment="1">
      <alignment horizontal="left" vertical="center"/>
    </xf>
    <xf numFmtId="0" fontId="48" fillId="0" borderId="27" xfId="0" applyFont="1" applyBorder="1" applyAlignment="1" applyProtection="1">
      <alignment horizontal="left" vertical="center"/>
    </xf>
    <xf numFmtId="0" fontId="49" fillId="0" borderId="1" xfId="0" applyFont="1" applyBorder="1" applyAlignment="1" applyProtection="1">
      <alignment vertical="top"/>
    </xf>
    <xf numFmtId="0" fontId="49" fillId="0" borderId="1" xfId="0" applyFont="1" applyBorder="1" applyAlignment="1" applyProtection="1">
      <alignment horizontal="left" vertical="center"/>
    </xf>
    <xf numFmtId="0" fontId="49" fillId="0" borderId="1" xfId="0" applyFont="1" applyBorder="1" applyAlignment="1" applyProtection="1">
      <alignment horizontal="center" vertical="center"/>
    </xf>
    <xf numFmtId="49" fontId="49" fillId="0" borderId="1" xfId="0" applyNumberFormat="1" applyFont="1" applyBorder="1" applyAlignment="1" applyProtection="1">
      <alignment horizontal="left" vertical="center"/>
    </xf>
    <xf numFmtId="0" fontId="48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41" fillId="0" borderId="29" xfId="0" applyFont="1" applyBorder="1" applyAlignment="1">
      <alignment horizontal="left"/>
    </xf>
    <xf numFmtId="0" fontId="45" fillId="0" borderId="29" xfId="0" applyFont="1" applyBorder="1" applyAlignment="1"/>
    <xf numFmtId="0" fontId="39" fillId="0" borderId="27" xfId="0" applyFont="1" applyBorder="1" applyAlignment="1">
      <alignment vertical="top"/>
    </xf>
    <xf numFmtId="0" fontId="39" fillId="0" borderId="28" xfId="0" applyFont="1" applyBorder="1" applyAlignment="1">
      <alignment vertical="top"/>
    </xf>
    <xf numFmtId="0" fontId="39" fillId="0" borderId="30" xfId="0" applyFont="1" applyBorder="1" applyAlignment="1">
      <alignment vertical="top"/>
    </xf>
    <xf numFmtId="0" fontId="39" fillId="0" borderId="29" xfId="0" applyFont="1" applyBorder="1" applyAlignment="1">
      <alignment vertical="top"/>
    </xf>
    <xf numFmtId="0" fontId="39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theme" Target="theme/theme1.xml" /><Relationship Id="rId8" Type="http://schemas.openxmlformats.org/officeDocument/2006/relationships/calcChain" Target="calcChain.xml" /><Relationship Id="rId9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2/113106161" TargetMode="External" /><Relationship Id="rId2" Type="http://schemas.openxmlformats.org/officeDocument/2006/relationships/hyperlink" Target="https://podminky.urs.cz/item/CS_URS_2024_02/113107322" TargetMode="External" /><Relationship Id="rId3" Type="http://schemas.openxmlformats.org/officeDocument/2006/relationships/hyperlink" Target="https://podminky.urs.cz/item/CS_URS_2024_02/113107323" TargetMode="External" /><Relationship Id="rId4" Type="http://schemas.openxmlformats.org/officeDocument/2006/relationships/hyperlink" Target="https://podminky.urs.cz/item/CS_URS_2024_02/113107343" TargetMode="External" /><Relationship Id="rId5" Type="http://schemas.openxmlformats.org/officeDocument/2006/relationships/hyperlink" Target="https://podminky.urs.cz/item/CS_URS_2024_02/113154518" TargetMode="External" /><Relationship Id="rId6" Type="http://schemas.openxmlformats.org/officeDocument/2006/relationships/hyperlink" Target="https://podminky.urs.cz/item/CS_URS_2024_02/121151123" TargetMode="External" /><Relationship Id="rId7" Type="http://schemas.openxmlformats.org/officeDocument/2006/relationships/hyperlink" Target="https://podminky.urs.cz/item/CS_URS_2025_01/122252203" TargetMode="External" /><Relationship Id="rId8" Type="http://schemas.openxmlformats.org/officeDocument/2006/relationships/hyperlink" Target="https://podminky.urs.cz/item/CS_URS_2024_02/162751117" TargetMode="External" /><Relationship Id="rId9" Type="http://schemas.openxmlformats.org/officeDocument/2006/relationships/hyperlink" Target="https://podminky.urs.cz/item/CS_URS_2024_02/162751119" TargetMode="External" /><Relationship Id="rId10" Type="http://schemas.openxmlformats.org/officeDocument/2006/relationships/hyperlink" Target="https://podminky.urs.cz/item/CS_URS_2024_02/167151111" TargetMode="External" /><Relationship Id="rId11" Type="http://schemas.openxmlformats.org/officeDocument/2006/relationships/hyperlink" Target="https://podminky.urs.cz/item/CS_URS_2024_02/171201231" TargetMode="External" /><Relationship Id="rId12" Type="http://schemas.openxmlformats.org/officeDocument/2006/relationships/hyperlink" Target="https://podminky.urs.cz/item/CS_URS_2024_02/171251201" TargetMode="External" /><Relationship Id="rId13" Type="http://schemas.openxmlformats.org/officeDocument/2006/relationships/hyperlink" Target="https://podminky.urs.cz/item/CS_URS_2024_02/181152302" TargetMode="External" /><Relationship Id="rId14" Type="http://schemas.openxmlformats.org/officeDocument/2006/relationships/hyperlink" Target="https://podminky.urs.cz/item/CS_URS_2024_02/181411131" TargetMode="External" /><Relationship Id="rId15" Type="http://schemas.openxmlformats.org/officeDocument/2006/relationships/hyperlink" Target="https://podminky.urs.cz/item/CS_URS_2024_02/182303111" TargetMode="External" /><Relationship Id="rId16" Type="http://schemas.openxmlformats.org/officeDocument/2006/relationships/hyperlink" Target="https://podminky.urs.cz/item/CS_URS_2024_02/564851111" TargetMode="External" /><Relationship Id="rId17" Type="http://schemas.openxmlformats.org/officeDocument/2006/relationships/hyperlink" Target="https://podminky.urs.cz/item/CS_URS_2024_02/564861011" TargetMode="External" /><Relationship Id="rId18" Type="http://schemas.openxmlformats.org/officeDocument/2006/relationships/hyperlink" Target="https://podminky.urs.cz/item/CS_URS_2024_02/564911511" TargetMode="External" /><Relationship Id="rId19" Type="http://schemas.openxmlformats.org/officeDocument/2006/relationships/hyperlink" Target="https://podminky.urs.cz/item/CS_URS_2024_02/564920511" TargetMode="External" /><Relationship Id="rId20" Type="http://schemas.openxmlformats.org/officeDocument/2006/relationships/hyperlink" Target="https://podminky.urs.cz/item/CS_URS_2024_02/564950413" TargetMode="External" /><Relationship Id="rId21" Type="http://schemas.openxmlformats.org/officeDocument/2006/relationships/hyperlink" Target="https://podminky.urs.cz/item/CS_URS_2024_02/577143111" TargetMode="External" /><Relationship Id="rId22" Type="http://schemas.openxmlformats.org/officeDocument/2006/relationships/hyperlink" Target="https://podminky.urs.cz/item/CS_URS_2024_02/596211110" TargetMode="External" /><Relationship Id="rId23" Type="http://schemas.openxmlformats.org/officeDocument/2006/relationships/hyperlink" Target="https://podminky.urs.cz/item/CS_URS_2024_02/596212210" TargetMode="External" /><Relationship Id="rId24" Type="http://schemas.openxmlformats.org/officeDocument/2006/relationships/hyperlink" Target="https://podminky.urs.cz/item/CS_URS_2024_02/914111111" TargetMode="External" /><Relationship Id="rId25" Type="http://schemas.openxmlformats.org/officeDocument/2006/relationships/hyperlink" Target="https://podminky.urs.cz/item/CS_URS_2024_02/914511111" TargetMode="External" /><Relationship Id="rId26" Type="http://schemas.openxmlformats.org/officeDocument/2006/relationships/hyperlink" Target="https://podminky.urs.cz/item/CS_URS_2024_02/915131112" TargetMode="External" /><Relationship Id="rId27" Type="http://schemas.openxmlformats.org/officeDocument/2006/relationships/hyperlink" Target="https://podminky.urs.cz/item/CS_URS_2024_02/915621111" TargetMode="External" /><Relationship Id="rId28" Type="http://schemas.openxmlformats.org/officeDocument/2006/relationships/hyperlink" Target="https://podminky.urs.cz/item/CS_URS_2024_02/916131213" TargetMode="External" /><Relationship Id="rId29" Type="http://schemas.openxmlformats.org/officeDocument/2006/relationships/hyperlink" Target="https://podminky.urs.cz/item/CS_URS_2025_01/916231213" TargetMode="External" /><Relationship Id="rId30" Type="http://schemas.openxmlformats.org/officeDocument/2006/relationships/hyperlink" Target="https://podminky.urs.cz/item/CS_URS_2024_02/997221551" TargetMode="External" /><Relationship Id="rId31" Type="http://schemas.openxmlformats.org/officeDocument/2006/relationships/hyperlink" Target="https://podminky.urs.cz/item/CS_URS_2024_02/997221559" TargetMode="External" /><Relationship Id="rId32" Type="http://schemas.openxmlformats.org/officeDocument/2006/relationships/hyperlink" Target="https://podminky.urs.cz/item/CS_URS_2024_02/997221611" TargetMode="External" /><Relationship Id="rId33" Type="http://schemas.openxmlformats.org/officeDocument/2006/relationships/hyperlink" Target="https://podminky.urs.cz/item/CS_URS_2024_02/997221873" TargetMode="External" /><Relationship Id="rId34" Type="http://schemas.openxmlformats.org/officeDocument/2006/relationships/hyperlink" Target="https://podminky.urs.cz/item/CS_URS_2024_02/997221875" TargetMode="External" /><Relationship Id="rId35" Type="http://schemas.openxmlformats.org/officeDocument/2006/relationships/hyperlink" Target="https://podminky.urs.cz/item/CS_URS_2024_02/998225111" TargetMode="External" /><Relationship Id="rId36" Type="http://schemas.openxmlformats.org/officeDocument/2006/relationships/hyperlink" Target="https://podminky.urs.cz/item/CS_URS_2024_02/HZS1292" TargetMode="External" /><Relationship Id="rId37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2/113107222" TargetMode="External" /><Relationship Id="rId2" Type="http://schemas.openxmlformats.org/officeDocument/2006/relationships/hyperlink" Target="https://podminky.urs.cz/item/CS_URS_2024_02/113107243" TargetMode="External" /><Relationship Id="rId3" Type="http://schemas.openxmlformats.org/officeDocument/2006/relationships/hyperlink" Target="https://podminky.urs.cz/item/CS_URS_2024_02/113154518" TargetMode="External" /><Relationship Id="rId4" Type="http://schemas.openxmlformats.org/officeDocument/2006/relationships/hyperlink" Target="https://podminky.urs.cz/item/CS_URS_2024_02/121151113" TargetMode="External" /><Relationship Id="rId5" Type="http://schemas.openxmlformats.org/officeDocument/2006/relationships/hyperlink" Target="https://podminky.urs.cz/item/CS_URS_2024_02/122252205" TargetMode="External" /><Relationship Id="rId6" Type="http://schemas.openxmlformats.org/officeDocument/2006/relationships/hyperlink" Target="https://podminky.urs.cz/item/CS_URS_2024_02/162751117" TargetMode="External" /><Relationship Id="rId7" Type="http://schemas.openxmlformats.org/officeDocument/2006/relationships/hyperlink" Target="https://podminky.urs.cz/item/CS_URS_2024_02/162751119" TargetMode="External" /><Relationship Id="rId8" Type="http://schemas.openxmlformats.org/officeDocument/2006/relationships/hyperlink" Target="https://podminky.urs.cz/item/CS_URS_2024_02/167151111" TargetMode="External" /><Relationship Id="rId9" Type="http://schemas.openxmlformats.org/officeDocument/2006/relationships/hyperlink" Target="https://podminky.urs.cz/item/CS_URS_2024_02/171201231" TargetMode="External" /><Relationship Id="rId10" Type="http://schemas.openxmlformats.org/officeDocument/2006/relationships/hyperlink" Target="https://podminky.urs.cz/item/CS_URS_2024_02/171251201" TargetMode="External" /><Relationship Id="rId11" Type="http://schemas.openxmlformats.org/officeDocument/2006/relationships/hyperlink" Target="https://podminky.urs.cz/item/CS_URS_2024_02/181152302" TargetMode="External" /><Relationship Id="rId12" Type="http://schemas.openxmlformats.org/officeDocument/2006/relationships/hyperlink" Target="https://podminky.urs.cz/item/CS_URS_2024_02/181411131" TargetMode="External" /><Relationship Id="rId13" Type="http://schemas.openxmlformats.org/officeDocument/2006/relationships/hyperlink" Target="https://podminky.urs.cz/item/CS_URS_2024_02/182303111" TargetMode="External" /><Relationship Id="rId14" Type="http://schemas.openxmlformats.org/officeDocument/2006/relationships/hyperlink" Target="https://podminky.urs.cz/item/CS_URS_2024_02/564851011" TargetMode="External" /><Relationship Id="rId15" Type="http://schemas.openxmlformats.org/officeDocument/2006/relationships/hyperlink" Target="https://podminky.urs.cz/item/CS_URS_2024_02/564851111" TargetMode="External" /><Relationship Id="rId16" Type="http://schemas.openxmlformats.org/officeDocument/2006/relationships/hyperlink" Target="https://podminky.urs.cz/item/CS_URS_2024_02/564861011" TargetMode="External" /><Relationship Id="rId17" Type="http://schemas.openxmlformats.org/officeDocument/2006/relationships/hyperlink" Target="https://podminky.urs.cz/item/CS_URS_2024_02/564861111" TargetMode="External" /><Relationship Id="rId18" Type="http://schemas.openxmlformats.org/officeDocument/2006/relationships/hyperlink" Target="https://podminky.urs.cz/item/CS_URS_2024_02/564950413" TargetMode="External" /><Relationship Id="rId19" Type="http://schemas.openxmlformats.org/officeDocument/2006/relationships/hyperlink" Target="https://podminky.urs.cz/item/CS_URS_2024_02/573231109" TargetMode="External" /><Relationship Id="rId20" Type="http://schemas.openxmlformats.org/officeDocument/2006/relationships/hyperlink" Target="https://podminky.urs.cz/item/CS_URS_2024_02/577154031" TargetMode="External" /><Relationship Id="rId21" Type="http://schemas.openxmlformats.org/officeDocument/2006/relationships/hyperlink" Target="https://podminky.urs.cz/item/CS_URS_2024_02/596211110" TargetMode="External" /><Relationship Id="rId22" Type="http://schemas.openxmlformats.org/officeDocument/2006/relationships/hyperlink" Target="https://podminky.urs.cz/item/CS_URS_2024_02/596212212" TargetMode="External" /><Relationship Id="rId23" Type="http://schemas.openxmlformats.org/officeDocument/2006/relationships/hyperlink" Target="https://podminky.urs.cz/item/CS_URS_2024_02/914111111" TargetMode="External" /><Relationship Id="rId24" Type="http://schemas.openxmlformats.org/officeDocument/2006/relationships/hyperlink" Target="https://podminky.urs.cz/item/CS_URS_2024_02/914511111" TargetMode="External" /><Relationship Id="rId25" Type="http://schemas.openxmlformats.org/officeDocument/2006/relationships/hyperlink" Target="https://podminky.urs.cz/item/CS_URS_2024_02/915121112" TargetMode="External" /><Relationship Id="rId26" Type="http://schemas.openxmlformats.org/officeDocument/2006/relationships/hyperlink" Target="https://podminky.urs.cz/item/CS_URS_2024_02/915131112" TargetMode="External" /><Relationship Id="rId27" Type="http://schemas.openxmlformats.org/officeDocument/2006/relationships/hyperlink" Target="https://podminky.urs.cz/item/CS_URS_2024_02/915611111" TargetMode="External" /><Relationship Id="rId28" Type="http://schemas.openxmlformats.org/officeDocument/2006/relationships/hyperlink" Target="https://podminky.urs.cz/item/CS_URS_2024_02/915621111" TargetMode="External" /><Relationship Id="rId29" Type="http://schemas.openxmlformats.org/officeDocument/2006/relationships/hyperlink" Target="https://podminky.urs.cz/item/CS_URS_2024_02/916131213" TargetMode="External" /><Relationship Id="rId30" Type="http://schemas.openxmlformats.org/officeDocument/2006/relationships/hyperlink" Target="https://podminky.urs.cz/item/CS_URS_2024_02/919735111" TargetMode="External" /><Relationship Id="rId31" Type="http://schemas.openxmlformats.org/officeDocument/2006/relationships/hyperlink" Target="https://podminky.urs.cz/item/CS_URS_2024_02/938908421" TargetMode="External" /><Relationship Id="rId32" Type="http://schemas.openxmlformats.org/officeDocument/2006/relationships/hyperlink" Target="https://podminky.urs.cz/item/CS_URS_2024_02/997221551" TargetMode="External" /><Relationship Id="rId33" Type="http://schemas.openxmlformats.org/officeDocument/2006/relationships/hyperlink" Target="https://podminky.urs.cz/item/CS_URS_2024_02/997221559" TargetMode="External" /><Relationship Id="rId34" Type="http://schemas.openxmlformats.org/officeDocument/2006/relationships/hyperlink" Target="https://podminky.urs.cz/item/CS_URS_2024_02/997221611" TargetMode="External" /><Relationship Id="rId35" Type="http://schemas.openxmlformats.org/officeDocument/2006/relationships/hyperlink" Target="https://podminky.urs.cz/item/CS_URS_2024_02/997221873" TargetMode="External" /><Relationship Id="rId36" Type="http://schemas.openxmlformats.org/officeDocument/2006/relationships/hyperlink" Target="https://podminky.urs.cz/item/CS_URS_2024_02/997221875" TargetMode="External" /><Relationship Id="rId37" Type="http://schemas.openxmlformats.org/officeDocument/2006/relationships/hyperlink" Target="https://podminky.urs.cz/item/CS_URS_2024_02/998225111" TargetMode="External" /><Relationship Id="rId38" Type="http://schemas.openxmlformats.org/officeDocument/2006/relationships/hyperlink" Target="https://podminky.urs.cz/item/CS_URS_2024_02/HZS1292" TargetMode="External" /><Relationship Id="rId39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8" t="s">
        <v>0</v>
      </c>
      <c r="AZ1" s="18" t="s">
        <v>1</v>
      </c>
      <c r="BA1" s="18" t="s">
        <v>2</v>
      </c>
      <c r="BB1" s="18" t="s">
        <v>3</v>
      </c>
      <c r="BT1" s="18" t="s">
        <v>4</v>
      </c>
      <c r="BU1" s="18" t="s">
        <v>4</v>
      </c>
      <c r="BV1" s="18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9" t="s">
        <v>6</v>
      </c>
      <c r="BT2" s="19" t="s">
        <v>7</v>
      </c>
    </row>
    <row r="3" s="1" customFormat="1" ht="6.96" customHeight="1">
      <c r="B3" s="20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2"/>
      <c r="BS3" s="19" t="s">
        <v>6</v>
      </c>
      <c r="BT3" s="19" t="s">
        <v>8</v>
      </c>
    </row>
    <row r="4" s="1" customFormat="1" ht="24.96" customHeight="1">
      <c r="B4" s="23"/>
      <c r="C4" s="24"/>
      <c r="D4" s="25" t="s">
        <v>9</v>
      </c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2"/>
      <c r="AS4" s="26" t="s">
        <v>10</v>
      </c>
      <c r="BE4" s="27" t="s">
        <v>11</v>
      </c>
      <c r="BS4" s="19" t="s">
        <v>12</v>
      </c>
    </row>
    <row r="5" s="1" customFormat="1" ht="12" customHeight="1">
      <c r="B5" s="23"/>
      <c r="C5" s="24"/>
      <c r="D5" s="28" t="s">
        <v>13</v>
      </c>
      <c r="E5" s="24"/>
      <c r="F5" s="24"/>
      <c r="G5" s="24"/>
      <c r="H5" s="24"/>
      <c r="I5" s="24"/>
      <c r="J5" s="24"/>
      <c r="K5" s="29" t="s">
        <v>14</v>
      </c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2"/>
      <c r="BE5" s="30" t="s">
        <v>15</v>
      </c>
      <c r="BS5" s="19" t="s">
        <v>6</v>
      </c>
    </row>
    <row r="6" s="1" customFormat="1" ht="36.96" customHeight="1">
      <c r="B6" s="23"/>
      <c r="C6" s="24"/>
      <c r="D6" s="31" t="s">
        <v>16</v>
      </c>
      <c r="E6" s="24"/>
      <c r="F6" s="24"/>
      <c r="G6" s="24"/>
      <c r="H6" s="24"/>
      <c r="I6" s="24"/>
      <c r="J6" s="24"/>
      <c r="K6" s="32" t="s">
        <v>17</v>
      </c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2"/>
      <c r="BE6" s="33"/>
      <c r="BS6" s="19" t="s">
        <v>6</v>
      </c>
    </row>
    <row r="7" s="1" customFormat="1" ht="12" customHeight="1">
      <c r="B7" s="23"/>
      <c r="C7" s="24"/>
      <c r="D7" s="34" t="s">
        <v>18</v>
      </c>
      <c r="E7" s="24"/>
      <c r="F7" s="24"/>
      <c r="G7" s="24"/>
      <c r="H7" s="24"/>
      <c r="I7" s="24"/>
      <c r="J7" s="24"/>
      <c r="K7" s="29" t="s">
        <v>19</v>
      </c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34" t="s">
        <v>20</v>
      </c>
      <c r="AL7" s="24"/>
      <c r="AM7" s="24"/>
      <c r="AN7" s="29" t="s">
        <v>19</v>
      </c>
      <c r="AO7" s="24"/>
      <c r="AP7" s="24"/>
      <c r="AQ7" s="24"/>
      <c r="AR7" s="22"/>
      <c r="BE7" s="33"/>
      <c r="BS7" s="19" t="s">
        <v>6</v>
      </c>
    </row>
    <row r="8" s="1" customFormat="1" ht="12" customHeight="1">
      <c r="B8" s="23"/>
      <c r="C8" s="24"/>
      <c r="D8" s="34" t="s">
        <v>21</v>
      </c>
      <c r="E8" s="24"/>
      <c r="F8" s="24"/>
      <c r="G8" s="24"/>
      <c r="H8" s="24"/>
      <c r="I8" s="24"/>
      <c r="J8" s="24"/>
      <c r="K8" s="29" t="s">
        <v>22</v>
      </c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34" t="s">
        <v>23</v>
      </c>
      <c r="AL8" s="24"/>
      <c r="AM8" s="24"/>
      <c r="AN8" s="35" t="s">
        <v>24</v>
      </c>
      <c r="AO8" s="24"/>
      <c r="AP8" s="24"/>
      <c r="AQ8" s="24"/>
      <c r="AR8" s="22"/>
      <c r="BE8" s="33"/>
      <c r="BS8" s="19" t="s">
        <v>6</v>
      </c>
    </row>
    <row r="9" s="1" customFormat="1" ht="14.4" customHeight="1">
      <c r="B9" s="23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2"/>
      <c r="BE9" s="33"/>
      <c r="BS9" s="19" t="s">
        <v>6</v>
      </c>
    </row>
    <row r="10" s="1" customFormat="1" ht="12" customHeight="1">
      <c r="B10" s="23"/>
      <c r="C10" s="24"/>
      <c r="D10" s="34" t="s">
        <v>25</v>
      </c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34" t="s">
        <v>26</v>
      </c>
      <c r="AL10" s="24"/>
      <c r="AM10" s="24"/>
      <c r="AN10" s="29" t="s">
        <v>19</v>
      </c>
      <c r="AO10" s="24"/>
      <c r="AP10" s="24"/>
      <c r="AQ10" s="24"/>
      <c r="AR10" s="22"/>
      <c r="BE10" s="33"/>
      <c r="BS10" s="19" t="s">
        <v>6</v>
      </c>
    </row>
    <row r="11" s="1" customFormat="1" ht="18.48" customHeight="1">
      <c r="B11" s="23"/>
      <c r="C11" s="24"/>
      <c r="D11" s="24"/>
      <c r="E11" s="29" t="s">
        <v>27</v>
      </c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34" t="s">
        <v>28</v>
      </c>
      <c r="AL11" s="24"/>
      <c r="AM11" s="24"/>
      <c r="AN11" s="29" t="s">
        <v>19</v>
      </c>
      <c r="AO11" s="24"/>
      <c r="AP11" s="24"/>
      <c r="AQ11" s="24"/>
      <c r="AR11" s="22"/>
      <c r="BE11" s="33"/>
      <c r="BS11" s="19" t="s">
        <v>6</v>
      </c>
    </row>
    <row r="12" s="1" customFormat="1" ht="6.96" customHeight="1">
      <c r="B12" s="23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2"/>
      <c r="BE12" s="33"/>
      <c r="BS12" s="19" t="s">
        <v>6</v>
      </c>
    </row>
    <row r="13" s="1" customFormat="1" ht="12" customHeight="1">
      <c r="B13" s="23"/>
      <c r="C13" s="24"/>
      <c r="D13" s="34" t="s">
        <v>29</v>
      </c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34" t="s">
        <v>26</v>
      </c>
      <c r="AL13" s="24"/>
      <c r="AM13" s="24"/>
      <c r="AN13" s="36" t="s">
        <v>30</v>
      </c>
      <c r="AO13" s="24"/>
      <c r="AP13" s="24"/>
      <c r="AQ13" s="24"/>
      <c r="AR13" s="22"/>
      <c r="BE13" s="33"/>
      <c r="BS13" s="19" t="s">
        <v>6</v>
      </c>
    </row>
    <row r="14">
      <c r="B14" s="23"/>
      <c r="C14" s="24"/>
      <c r="D14" s="24"/>
      <c r="E14" s="36" t="s">
        <v>30</v>
      </c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4" t="s">
        <v>28</v>
      </c>
      <c r="AL14" s="24"/>
      <c r="AM14" s="24"/>
      <c r="AN14" s="36" t="s">
        <v>30</v>
      </c>
      <c r="AO14" s="24"/>
      <c r="AP14" s="24"/>
      <c r="AQ14" s="24"/>
      <c r="AR14" s="22"/>
      <c r="BE14" s="33"/>
      <c r="BS14" s="19" t="s">
        <v>6</v>
      </c>
    </row>
    <row r="15" s="1" customFormat="1" ht="6.96" customHeight="1">
      <c r="B15" s="23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2"/>
      <c r="BE15" s="33"/>
      <c r="BS15" s="19" t="s">
        <v>4</v>
      </c>
    </row>
    <row r="16" s="1" customFormat="1" ht="12" customHeight="1">
      <c r="B16" s="23"/>
      <c r="C16" s="24"/>
      <c r="D16" s="34" t="s">
        <v>31</v>
      </c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34" t="s">
        <v>26</v>
      </c>
      <c r="AL16" s="24"/>
      <c r="AM16" s="24"/>
      <c r="AN16" s="29" t="s">
        <v>19</v>
      </c>
      <c r="AO16" s="24"/>
      <c r="AP16" s="24"/>
      <c r="AQ16" s="24"/>
      <c r="AR16" s="22"/>
      <c r="BE16" s="33"/>
      <c r="BS16" s="19" t="s">
        <v>4</v>
      </c>
    </row>
    <row r="17" s="1" customFormat="1" ht="18.48" customHeight="1">
      <c r="B17" s="23"/>
      <c r="C17" s="24"/>
      <c r="D17" s="24"/>
      <c r="E17" s="29" t="s">
        <v>32</v>
      </c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34" t="s">
        <v>28</v>
      </c>
      <c r="AL17" s="24"/>
      <c r="AM17" s="24"/>
      <c r="AN17" s="29" t="s">
        <v>19</v>
      </c>
      <c r="AO17" s="24"/>
      <c r="AP17" s="24"/>
      <c r="AQ17" s="24"/>
      <c r="AR17" s="22"/>
      <c r="BE17" s="33"/>
      <c r="BS17" s="19" t="s">
        <v>33</v>
      </c>
    </row>
    <row r="18" s="1" customFormat="1" ht="6.96" customHeight="1">
      <c r="B18" s="23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2"/>
      <c r="BE18" s="33"/>
      <c r="BS18" s="19" t="s">
        <v>6</v>
      </c>
    </row>
    <row r="19" s="1" customFormat="1" ht="12" customHeight="1">
      <c r="B19" s="23"/>
      <c r="C19" s="24"/>
      <c r="D19" s="34" t="s">
        <v>34</v>
      </c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34" t="s">
        <v>26</v>
      </c>
      <c r="AL19" s="24"/>
      <c r="AM19" s="24"/>
      <c r="AN19" s="29" t="s">
        <v>19</v>
      </c>
      <c r="AO19" s="24"/>
      <c r="AP19" s="24"/>
      <c r="AQ19" s="24"/>
      <c r="AR19" s="22"/>
      <c r="BE19" s="33"/>
      <c r="BS19" s="19" t="s">
        <v>6</v>
      </c>
    </row>
    <row r="20" s="1" customFormat="1" ht="18.48" customHeight="1">
      <c r="B20" s="23"/>
      <c r="C20" s="24"/>
      <c r="D20" s="24"/>
      <c r="E20" s="29" t="s">
        <v>35</v>
      </c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34" t="s">
        <v>28</v>
      </c>
      <c r="AL20" s="24"/>
      <c r="AM20" s="24"/>
      <c r="AN20" s="29" t="s">
        <v>19</v>
      </c>
      <c r="AO20" s="24"/>
      <c r="AP20" s="24"/>
      <c r="AQ20" s="24"/>
      <c r="AR20" s="22"/>
      <c r="BE20" s="33"/>
      <c r="BS20" s="19" t="s">
        <v>4</v>
      </c>
    </row>
    <row r="21" s="1" customFormat="1" ht="6.96" customHeight="1">
      <c r="B21" s="23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2"/>
      <c r="BE21" s="33"/>
    </row>
    <row r="22" s="1" customFormat="1" ht="12" customHeight="1">
      <c r="B22" s="23"/>
      <c r="C22" s="24"/>
      <c r="D22" s="34" t="s">
        <v>36</v>
      </c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2"/>
      <c r="BE22" s="33"/>
    </row>
    <row r="23" s="1" customFormat="1" ht="47.25" customHeight="1">
      <c r="B23" s="23"/>
      <c r="C23" s="24"/>
      <c r="D23" s="24"/>
      <c r="E23" s="38" t="s">
        <v>37</v>
      </c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24"/>
      <c r="AP23" s="24"/>
      <c r="AQ23" s="24"/>
      <c r="AR23" s="22"/>
      <c r="BE23" s="33"/>
    </row>
    <row r="24" s="1" customFormat="1" ht="6.96" customHeight="1">
      <c r="B24" s="23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2"/>
      <c r="BE24" s="33"/>
    </row>
    <row r="25" s="1" customFormat="1" ht="6.96" customHeight="1">
      <c r="B25" s="23"/>
      <c r="C25" s="24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24"/>
      <c r="AQ25" s="24"/>
      <c r="AR25" s="22"/>
      <c r="BE25" s="33"/>
    </row>
    <row r="26" s="2" customFormat="1" ht="25.92" customHeight="1">
      <c r="A26" s="40"/>
      <c r="B26" s="41"/>
      <c r="C26" s="42"/>
      <c r="D26" s="43" t="s">
        <v>38</v>
      </c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5">
        <f>ROUND(AG54,2)</f>
        <v>0</v>
      </c>
      <c r="AL26" s="44"/>
      <c r="AM26" s="44"/>
      <c r="AN26" s="44"/>
      <c r="AO26" s="44"/>
      <c r="AP26" s="42"/>
      <c r="AQ26" s="42"/>
      <c r="AR26" s="46"/>
      <c r="BE26" s="33"/>
    </row>
    <row r="27" s="2" customFormat="1" ht="6.96" customHeight="1">
      <c r="A27" s="40"/>
      <c r="B27" s="41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6"/>
      <c r="BE27" s="33"/>
    </row>
    <row r="28" s="2" customFormat="1">
      <c r="A28" s="40"/>
      <c r="B28" s="41"/>
      <c r="C28" s="42"/>
      <c r="D28" s="42"/>
      <c r="E28" s="42"/>
      <c r="F28" s="42"/>
      <c r="G28" s="42"/>
      <c r="H28" s="42"/>
      <c r="I28" s="42"/>
      <c r="J28" s="42"/>
      <c r="K28" s="42"/>
      <c r="L28" s="47" t="s">
        <v>39</v>
      </c>
      <c r="M28" s="47"/>
      <c r="N28" s="47"/>
      <c r="O28" s="47"/>
      <c r="P28" s="47"/>
      <c r="Q28" s="42"/>
      <c r="R28" s="42"/>
      <c r="S28" s="42"/>
      <c r="T28" s="42"/>
      <c r="U28" s="42"/>
      <c r="V28" s="42"/>
      <c r="W28" s="47" t="s">
        <v>40</v>
      </c>
      <c r="X28" s="47"/>
      <c r="Y28" s="47"/>
      <c r="Z28" s="47"/>
      <c r="AA28" s="47"/>
      <c r="AB28" s="47"/>
      <c r="AC28" s="47"/>
      <c r="AD28" s="47"/>
      <c r="AE28" s="47"/>
      <c r="AF28" s="42"/>
      <c r="AG28" s="42"/>
      <c r="AH28" s="42"/>
      <c r="AI28" s="42"/>
      <c r="AJ28" s="42"/>
      <c r="AK28" s="47" t="s">
        <v>41</v>
      </c>
      <c r="AL28" s="47"/>
      <c r="AM28" s="47"/>
      <c r="AN28" s="47"/>
      <c r="AO28" s="47"/>
      <c r="AP28" s="42"/>
      <c r="AQ28" s="42"/>
      <c r="AR28" s="46"/>
      <c r="BE28" s="33"/>
    </row>
    <row r="29" s="3" customFormat="1" ht="14.4" customHeight="1">
      <c r="A29" s="3"/>
      <c r="B29" s="48"/>
      <c r="C29" s="49"/>
      <c r="D29" s="34" t="s">
        <v>42</v>
      </c>
      <c r="E29" s="49"/>
      <c r="F29" s="34" t="s">
        <v>43</v>
      </c>
      <c r="G29" s="49"/>
      <c r="H29" s="49"/>
      <c r="I29" s="49"/>
      <c r="J29" s="49"/>
      <c r="K29" s="49"/>
      <c r="L29" s="50">
        <v>0.20999999999999999</v>
      </c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51">
        <f>ROUND(AZ54, 2)</f>
        <v>0</v>
      </c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49"/>
      <c r="AK29" s="51">
        <f>ROUND(AV54, 2)</f>
        <v>0</v>
      </c>
      <c r="AL29" s="49"/>
      <c r="AM29" s="49"/>
      <c r="AN29" s="49"/>
      <c r="AO29" s="49"/>
      <c r="AP29" s="49"/>
      <c r="AQ29" s="49"/>
      <c r="AR29" s="52"/>
      <c r="BE29" s="53"/>
    </row>
    <row r="30" s="3" customFormat="1" ht="14.4" customHeight="1">
      <c r="A30" s="3"/>
      <c r="B30" s="48"/>
      <c r="C30" s="49"/>
      <c r="D30" s="49"/>
      <c r="E30" s="49"/>
      <c r="F30" s="34" t="s">
        <v>44</v>
      </c>
      <c r="G30" s="49"/>
      <c r="H30" s="49"/>
      <c r="I30" s="49"/>
      <c r="J30" s="49"/>
      <c r="K30" s="49"/>
      <c r="L30" s="50">
        <v>0.12</v>
      </c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51">
        <f>ROUND(BA54, 2)</f>
        <v>0</v>
      </c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51">
        <f>ROUND(AW54, 2)</f>
        <v>0</v>
      </c>
      <c r="AL30" s="49"/>
      <c r="AM30" s="49"/>
      <c r="AN30" s="49"/>
      <c r="AO30" s="49"/>
      <c r="AP30" s="49"/>
      <c r="AQ30" s="49"/>
      <c r="AR30" s="52"/>
      <c r="BE30" s="53"/>
    </row>
    <row r="31" hidden="1" s="3" customFormat="1" ht="14.4" customHeight="1">
      <c r="A31" s="3"/>
      <c r="B31" s="48"/>
      <c r="C31" s="49"/>
      <c r="D31" s="49"/>
      <c r="E31" s="49"/>
      <c r="F31" s="34" t="s">
        <v>45</v>
      </c>
      <c r="G31" s="49"/>
      <c r="H31" s="49"/>
      <c r="I31" s="49"/>
      <c r="J31" s="49"/>
      <c r="K31" s="49"/>
      <c r="L31" s="50">
        <v>0.20999999999999999</v>
      </c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51">
        <f>ROUND(BB54, 2)</f>
        <v>0</v>
      </c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49"/>
      <c r="AK31" s="51">
        <v>0</v>
      </c>
      <c r="AL31" s="49"/>
      <c r="AM31" s="49"/>
      <c r="AN31" s="49"/>
      <c r="AO31" s="49"/>
      <c r="AP31" s="49"/>
      <c r="AQ31" s="49"/>
      <c r="AR31" s="52"/>
      <c r="BE31" s="53"/>
    </row>
    <row r="32" hidden="1" s="3" customFormat="1" ht="14.4" customHeight="1">
      <c r="A32" s="3"/>
      <c r="B32" s="48"/>
      <c r="C32" s="49"/>
      <c r="D32" s="49"/>
      <c r="E32" s="49"/>
      <c r="F32" s="34" t="s">
        <v>46</v>
      </c>
      <c r="G32" s="49"/>
      <c r="H32" s="49"/>
      <c r="I32" s="49"/>
      <c r="J32" s="49"/>
      <c r="K32" s="49"/>
      <c r="L32" s="50">
        <v>0.12</v>
      </c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51">
        <f>ROUND(BC54, 2)</f>
        <v>0</v>
      </c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51">
        <v>0</v>
      </c>
      <c r="AL32" s="49"/>
      <c r="AM32" s="49"/>
      <c r="AN32" s="49"/>
      <c r="AO32" s="49"/>
      <c r="AP32" s="49"/>
      <c r="AQ32" s="49"/>
      <c r="AR32" s="52"/>
      <c r="BE32" s="53"/>
    </row>
    <row r="33" hidden="1" s="3" customFormat="1" ht="14.4" customHeight="1">
      <c r="A33" s="3"/>
      <c r="B33" s="48"/>
      <c r="C33" s="49"/>
      <c r="D33" s="49"/>
      <c r="E33" s="49"/>
      <c r="F33" s="34" t="s">
        <v>47</v>
      </c>
      <c r="G33" s="49"/>
      <c r="H33" s="49"/>
      <c r="I33" s="49"/>
      <c r="J33" s="49"/>
      <c r="K33" s="49"/>
      <c r="L33" s="50">
        <v>0</v>
      </c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51">
        <f>ROUND(BD54, 2)</f>
        <v>0</v>
      </c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51">
        <v>0</v>
      </c>
      <c r="AL33" s="49"/>
      <c r="AM33" s="49"/>
      <c r="AN33" s="49"/>
      <c r="AO33" s="49"/>
      <c r="AP33" s="49"/>
      <c r="AQ33" s="49"/>
      <c r="AR33" s="52"/>
      <c r="BE33" s="3"/>
    </row>
    <row r="34" s="2" customFormat="1" ht="6.96" customHeight="1">
      <c r="A34" s="40"/>
      <c r="B34" s="41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6"/>
      <c r="BE34" s="40"/>
    </row>
    <row r="35" s="2" customFormat="1" ht="25.92" customHeight="1">
      <c r="A35" s="40"/>
      <c r="B35" s="41"/>
      <c r="C35" s="54"/>
      <c r="D35" s="55" t="s">
        <v>48</v>
      </c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7" t="s">
        <v>49</v>
      </c>
      <c r="U35" s="56"/>
      <c r="V35" s="56"/>
      <c r="W35" s="56"/>
      <c r="X35" s="58" t="s">
        <v>50</v>
      </c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J35" s="56"/>
      <c r="AK35" s="59">
        <f>SUM(AK26:AK33)</f>
        <v>0</v>
      </c>
      <c r="AL35" s="56"/>
      <c r="AM35" s="56"/>
      <c r="AN35" s="56"/>
      <c r="AO35" s="60"/>
      <c r="AP35" s="54"/>
      <c r="AQ35" s="54"/>
      <c r="AR35" s="46"/>
      <c r="BE35" s="40"/>
    </row>
    <row r="36" s="2" customFormat="1" ht="6.96" customHeight="1">
      <c r="A36" s="40"/>
      <c r="B36" s="41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6"/>
      <c r="BE36" s="40"/>
    </row>
    <row r="37" s="2" customFormat="1" ht="6.96" customHeight="1">
      <c r="A37" s="40"/>
      <c r="B37" s="61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/>
      <c r="AI37" s="62"/>
      <c r="AJ37" s="62"/>
      <c r="AK37" s="62"/>
      <c r="AL37" s="62"/>
      <c r="AM37" s="62"/>
      <c r="AN37" s="62"/>
      <c r="AO37" s="62"/>
      <c r="AP37" s="62"/>
      <c r="AQ37" s="62"/>
      <c r="AR37" s="46"/>
      <c r="BE37" s="40"/>
    </row>
    <row r="41" s="2" customFormat="1" ht="6.96" customHeight="1">
      <c r="A41" s="40"/>
      <c r="B41" s="63"/>
      <c r="C41" s="64"/>
      <c r="D41" s="64"/>
      <c r="E41" s="64"/>
      <c r="F41" s="64"/>
      <c r="G41" s="64"/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4"/>
      <c r="AD41" s="64"/>
      <c r="AE41" s="64"/>
      <c r="AF41" s="64"/>
      <c r="AG41" s="64"/>
      <c r="AH41" s="64"/>
      <c r="AI41" s="64"/>
      <c r="AJ41" s="64"/>
      <c r="AK41" s="64"/>
      <c r="AL41" s="64"/>
      <c r="AM41" s="64"/>
      <c r="AN41" s="64"/>
      <c r="AO41" s="64"/>
      <c r="AP41" s="64"/>
      <c r="AQ41" s="64"/>
      <c r="AR41" s="46"/>
      <c r="BE41" s="40"/>
    </row>
    <row r="42" s="2" customFormat="1" ht="24.96" customHeight="1">
      <c r="A42" s="40"/>
      <c r="B42" s="41"/>
      <c r="C42" s="25" t="s">
        <v>51</v>
      </c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6"/>
      <c r="BE42" s="40"/>
    </row>
    <row r="43" s="2" customFormat="1" ht="6.96" customHeight="1">
      <c r="A43" s="40"/>
      <c r="B43" s="41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6"/>
      <c r="BE43" s="40"/>
    </row>
    <row r="44" s="4" customFormat="1" ht="12" customHeight="1">
      <c r="A44" s="4"/>
      <c r="B44" s="65"/>
      <c r="C44" s="34" t="s">
        <v>13</v>
      </c>
      <c r="D44" s="66"/>
      <c r="E44" s="66"/>
      <c r="F44" s="66"/>
      <c r="G44" s="66"/>
      <c r="H44" s="66"/>
      <c r="I44" s="66"/>
      <c r="J44" s="66"/>
      <c r="K44" s="66"/>
      <c r="L44" s="66" t="str">
        <f>K5</f>
        <v>PFP_53</v>
      </c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6"/>
      <c r="Z44" s="66"/>
      <c r="AA44" s="66"/>
      <c r="AB44" s="66"/>
      <c r="AC44" s="66"/>
      <c r="AD44" s="66"/>
      <c r="AE44" s="66"/>
      <c r="AF44" s="66"/>
      <c r="AG44" s="66"/>
      <c r="AH44" s="66"/>
      <c r="AI44" s="66"/>
      <c r="AJ44" s="66"/>
      <c r="AK44" s="66"/>
      <c r="AL44" s="66"/>
      <c r="AM44" s="66"/>
      <c r="AN44" s="66"/>
      <c r="AO44" s="66"/>
      <c r="AP44" s="66"/>
      <c r="AQ44" s="66"/>
      <c r="AR44" s="67"/>
      <c r="BE44" s="4"/>
    </row>
    <row r="45" s="5" customFormat="1" ht="36.96" customHeight="1">
      <c r="A45" s="5"/>
      <c r="B45" s="68"/>
      <c r="C45" s="69" t="s">
        <v>16</v>
      </c>
      <c r="D45" s="70"/>
      <c r="E45" s="70"/>
      <c r="F45" s="70"/>
      <c r="G45" s="70"/>
      <c r="H45" s="70"/>
      <c r="I45" s="70"/>
      <c r="J45" s="70"/>
      <c r="K45" s="70"/>
      <c r="L45" s="71" t="str">
        <f>K6</f>
        <v>Tuchlovice, společná stezka - Dřevěnkov</v>
      </c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70"/>
      <c r="AE45" s="70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2"/>
      <c r="BE45" s="5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42"/>
      <c r="AL46" s="42"/>
      <c r="AM46" s="42"/>
      <c r="AN46" s="42"/>
      <c r="AO46" s="42"/>
      <c r="AP46" s="42"/>
      <c r="AQ46" s="42"/>
      <c r="AR46" s="46"/>
      <c r="BE46" s="40"/>
    </row>
    <row r="47" s="2" customFormat="1" ht="12" customHeight="1">
      <c r="A47" s="40"/>
      <c r="B47" s="41"/>
      <c r="C47" s="34" t="s">
        <v>21</v>
      </c>
      <c r="D47" s="42"/>
      <c r="E47" s="42"/>
      <c r="F47" s="42"/>
      <c r="G47" s="42"/>
      <c r="H47" s="42"/>
      <c r="I47" s="42"/>
      <c r="J47" s="42"/>
      <c r="K47" s="42"/>
      <c r="L47" s="73" t="str">
        <f>IF(K8="","",K8)</f>
        <v xml:space="preserve"> </v>
      </c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34" t="s">
        <v>23</v>
      </c>
      <c r="AJ47" s="42"/>
      <c r="AK47" s="42"/>
      <c r="AL47" s="42"/>
      <c r="AM47" s="74" t="str">
        <f>IF(AN8= "","",AN8)</f>
        <v>25. 10. 2024</v>
      </c>
      <c r="AN47" s="74"/>
      <c r="AO47" s="42"/>
      <c r="AP47" s="42"/>
      <c r="AQ47" s="42"/>
      <c r="AR47" s="46"/>
      <c r="BE47" s="40"/>
    </row>
    <row r="48" s="2" customFormat="1" ht="6.96" customHeight="1">
      <c r="A48" s="40"/>
      <c r="B48" s="41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42"/>
      <c r="AI48" s="42"/>
      <c r="AJ48" s="42"/>
      <c r="AK48" s="42"/>
      <c r="AL48" s="42"/>
      <c r="AM48" s="42"/>
      <c r="AN48" s="42"/>
      <c r="AO48" s="42"/>
      <c r="AP48" s="42"/>
      <c r="AQ48" s="42"/>
      <c r="AR48" s="46"/>
      <c r="BE48" s="40"/>
    </row>
    <row r="49" s="2" customFormat="1" ht="15.15" customHeight="1">
      <c r="A49" s="40"/>
      <c r="B49" s="41"/>
      <c r="C49" s="34" t="s">
        <v>25</v>
      </c>
      <c r="D49" s="42"/>
      <c r="E49" s="42"/>
      <c r="F49" s="42"/>
      <c r="G49" s="42"/>
      <c r="H49" s="42"/>
      <c r="I49" s="42"/>
      <c r="J49" s="42"/>
      <c r="K49" s="42"/>
      <c r="L49" s="66" t="str">
        <f>IF(E11= "","",E11)</f>
        <v>Obec Tuchlovice</v>
      </c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34" t="s">
        <v>31</v>
      </c>
      <c r="AJ49" s="42"/>
      <c r="AK49" s="42"/>
      <c r="AL49" s="42"/>
      <c r="AM49" s="75" t="str">
        <f>IF(E17="","",E17)</f>
        <v>PFPROJEKT s.r.o.</v>
      </c>
      <c r="AN49" s="66"/>
      <c r="AO49" s="66"/>
      <c r="AP49" s="66"/>
      <c r="AQ49" s="42"/>
      <c r="AR49" s="46"/>
      <c r="AS49" s="76" t="s">
        <v>52</v>
      </c>
      <c r="AT49" s="77"/>
      <c r="AU49" s="78"/>
      <c r="AV49" s="78"/>
      <c r="AW49" s="78"/>
      <c r="AX49" s="78"/>
      <c r="AY49" s="78"/>
      <c r="AZ49" s="78"/>
      <c r="BA49" s="78"/>
      <c r="BB49" s="78"/>
      <c r="BC49" s="78"/>
      <c r="BD49" s="79"/>
      <c r="BE49" s="40"/>
    </row>
    <row r="50" s="2" customFormat="1" ht="15.15" customHeight="1">
      <c r="A50" s="40"/>
      <c r="B50" s="41"/>
      <c r="C50" s="34" t="s">
        <v>29</v>
      </c>
      <c r="D50" s="42"/>
      <c r="E50" s="42"/>
      <c r="F50" s="42"/>
      <c r="G50" s="42"/>
      <c r="H50" s="42"/>
      <c r="I50" s="42"/>
      <c r="J50" s="42"/>
      <c r="K50" s="42"/>
      <c r="L50" s="66" t="str">
        <f>IF(E14= "Vyplň údaj","",E14)</f>
        <v/>
      </c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34" t="s">
        <v>34</v>
      </c>
      <c r="AJ50" s="42"/>
      <c r="AK50" s="42"/>
      <c r="AL50" s="42"/>
      <c r="AM50" s="75" t="str">
        <f>IF(E20="","",E20)</f>
        <v>Lukáš Novák</v>
      </c>
      <c r="AN50" s="66"/>
      <c r="AO50" s="66"/>
      <c r="AP50" s="66"/>
      <c r="AQ50" s="42"/>
      <c r="AR50" s="46"/>
      <c r="AS50" s="80"/>
      <c r="AT50" s="81"/>
      <c r="AU50" s="82"/>
      <c r="AV50" s="82"/>
      <c r="AW50" s="82"/>
      <c r="AX50" s="82"/>
      <c r="AY50" s="82"/>
      <c r="AZ50" s="82"/>
      <c r="BA50" s="82"/>
      <c r="BB50" s="82"/>
      <c r="BC50" s="82"/>
      <c r="BD50" s="83"/>
      <c r="BE50" s="40"/>
    </row>
    <row r="51" s="2" customFormat="1" ht="10.8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2"/>
      <c r="AJ51" s="42"/>
      <c r="AK51" s="42"/>
      <c r="AL51" s="42"/>
      <c r="AM51" s="42"/>
      <c r="AN51" s="42"/>
      <c r="AO51" s="42"/>
      <c r="AP51" s="42"/>
      <c r="AQ51" s="42"/>
      <c r="AR51" s="46"/>
      <c r="AS51" s="84"/>
      <c r="AT51" s="85"/>
      <c r="AU51" s="86"/>
      <c r="AV51" s="86"/>
      <c r="AW51" s="86"/>
      <c r="AX51" s="86"/>
      <c r="AY51" s="86"/>
      <c r="AZ51" s="86"/>
      <c r="BA51" s="86"/>
      <c r="BB51" s="86"/>
      <c r="BC51" s="86"/>
      <c r="BD51" s="87"/>
      <c r="BE51" s="40"/>
    </row>
    <row r="52" s="2" customFormat="1" ht="29.28" customHeight="1">
      <c r="A52" s="40"/>
      <c r="B52" s="41"/>
      <c r="C52" s="88" t="s">
        <v>53</v>
      </c>
      <c r="D52" s="89"/>
      <c r="E52" s="89"/>
      <c r="F52" s="89"/>
      <c r="G52" s="89"/>
      <c r="H52" s="90"/>
      <c r="I52" s="91" t="s">
        <v>54</v>
      </c>
      <c r="J52" s="89"/>
      <c r="K52" s="89"/>
      <c r="L52" s="89"/>
      <c r="M52" s="89"/>
      <c r="N52" s="89"/>
      <c r="O52" s="89"/>
      <c r="P52" s="89"/>
      <c r="Q52" s="89"/>
      <c r="R52" s="89"/>
      <c r="S52" s="89"/>
      <c r="T52" s="89"/>
      <c r="U52" s="89"/>
      <c r="V52" s="89"/>
      <c r="W52" s="89"/>
      <c r="X52" s="89"/>
      <c r="Y52" s="89"/>
      <c r="Z52" s="89"/>
      <c r="AA52" s="89"/>
      <c r="AB52" s="89"/>
      <c r="AC52" s="89"/>
      <c r="AD52" s="89"/>
      <c r="AE52" s="89"/>
      <c r="AF52" s="89"/>
      <c r="AG52" s="92" t="s">
        <v>55</v>
      </c>
      <c r="AH52" s="89"/>
      <c r="AI52" s="89"/>
      <c r="AJ52" s="89"/>
      <c r="AK52" s="89"/>
      <c r="AL52" s="89"/>
      <c r="AM52" s="89"/>
      <c r="AN52" s="91" t="s">
        <v>56</v>
      </c>
      <c r="AO52" s="89"/>
      <c r="AP52" s="89"/>
      <c r="AQ52" s="93" t="s">
        <v>57</v>
      </c>
      <c r="AR52" s="46"/>
      <c r="AS52" s="94" t="s">
        <v>58</v>
      </c>
      <c r="AT52" s="95" t="s">
        <v>59</v>
      </c>
      <c r="AU52" s="95" t="s">
        <v>60</v>
      </c>
      <c r="AV52" s="95" t="s">
        <v>61</v>
      </c>
      <c r="AW52" s="95" t="s">
        <v>62</v>
      </c>
      <c r="AX52" s="95" t="s">
        <v>63</v>
      </c>
      <c r="AY52" s="95" t="s">
        <v>64</v>
      </c>
      <c r="AZ52" s="95" t="s">
        <v>65</v>
      </c>
      <c r="BA52" s="95" t="s">
        <v>66</v>
      </c>
      <c r="BB52" s="95" t="s">
        <v>67</v>
      </c>
      <c r="BC52" s="95" t="s">
        <v>68</v>
      </c>
      <c r="BD52" s="96" t="s">
        <v>69</v>
      </c>
      <c r="BE52" s="40"/>
    </row>
    <row r="53" s="2" customFormat="1" ht="10.8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2"/>
      <c r="AJ53" s="42"/>
      <c r="AK53" s="42"/>
      <c r="AL53" s="42"/>
      <c r="AM53" s="42"/>
      <c r="AN53" s="42"/>
      <c r="AO53" s="42"/>
      <c r="AP53" s="42"/>
      <c r="AQ53" s="42"/>
      <c r="AR53" s="46"/>
      <c r="AS53" s="97"/>
      <c r="AT53" s="98"/>
      <c r="AU53" s="98"/>
      <c r="AV53" s="98"/>
      <c r="AW53" s="98"/>
      <c r="AX53" s="98"/>
      <c r="AY53" s="98"/>
      <c r="AZ53" s="98"/>
      <c r="BA53" s="98"/>
      <c r="BB53" s="98"/>
      <c r="BC53" s="98"/>
      <c r="BD53" s="99"/>
      <c r="BE53" s="40"/>
    </row>
    <row r="54" s="6" customFormat="1" ht="32.4" customHeight="1">
      <c r="A54" s="6"/>
      <c r="B54" s="100"/>
      <c r="C54" s="101" t="s">
        <v>70</v>
      </c>
      <c r="D54" s="102"/>
      <c r="E54" s="102"/>
      <c r="F54" s="102"/>
      <c r="G54" s="102"/>
      <c r="H54" s="102"/>
      <c r="I54" s="102"/>
      <c r="J54" s="102"/>
      <c r="K54" s="102"/>
      <c r="L54" s="102"/>
      <c r="M54" s="102"/>
      <c r="N54" s="102"/>
      <c r="O54" s="102"/>
      <c r="P54" s="102"/>
      <c r="Q54" s="102"/>
      <c r="R54" s="102"/>
      <c r="S54" s="102"/>
      <c r="T54" s="102"/>
      <c r="U54" s="102"/>
      <c r="V54" s="102"/>
      <c r="W54" s="102"/>
      <c r="X54" s="102"/>
      <c r="Y54" s="102"/>
      <c r="Z54" s="102"/>
      <c r="AA54" s="102"/>
      <c r="AB54" s="102"/>
      <c r="AC54" s="102"/>
      <c r="AD54" s="102"/>
      <c r="AE54" s="102"/>
      <c r="AF54" s="102"/>
      <c r="AG54" s="103">
        <f>ROUND(SUM(AG55:AG57),2)</f>
        <v>0</v>
      </c>
      <c r="AH54" s="103"/>
      <c r="AI54" s="103"/>
      <c r="AJ54" s="103"/>
      <c r="AK54" s="103"/>
      <c r="AL54" s="103"/>
      <c r="AM54" s="103"/>
      <c r="AN54" s="104">
        <f>SUM(AG54,AT54)</f>
        <v>0</v>
      </c>
      <c r="AO54" s="104"/>
      <c r="AP54" s="104"/>
      <c r="AQ54" s="105" t="s">
        <v>19</v>
      </c>
      <c r="AR54" s="106"/>
      <c r="AS54" s="107">
        <f>ROUND(SUM(AS55:AS57),2)</f>
        <v>0</v>
      </c>
      <c r="AT54" s="108">
        <f>ROUND(SUM(AV54:AW54),2)</f>
        <v>0</v>
      </c>
      <c r="AU54" s="109">
        <f>ROUND(SUM(AU55:AU57),5)</f>
        <v>0</v>
      </c>
      <c r="AV54" s="108">
        <f>ROUND(AZ54*L29,2)</f>
        <v>0</v>
      </c>
      <c r="AW54" s="108">
        <f>ROUND(BA54*L30,2)</f>
        <v>0</v>
      </c>
      <c r="AX54" s="108">
        <f>ROUND(BB54*L29,2)</f>
        <v>0</v>
      </c>
      <c r="AY54" s="108">
        <f>ROUND(BC54*L30,2)</f>
        <v>0</v>
      </c>
      <c r="AZ54" s="108">
        <f>ROUND(SUM(AZ55:AZ57),2)</f>
        <v>0</v>
      </c>
      <c r="BA54" s="108">
        <f>ROUND(SUM(BA55:BA57),2)</f>
        <v>0</v>
      </c>
      <c r="BB54" s="108">
        <f>ROUND(SUM(BB55:BB57),2)</f>
        <v>0</v>
      </c>
      <c r="BC54" s="108">
        <f>ROUND(SUM(BC55:BC57),2)</f>
        <v>0</v>
      </c>
      <c r="BD54" s="110">
        <f>ROUND(SUM(BD55:BD57),2)</f>
        <v>0</v>
      </c>
      <c r="BE54" s="6"/>
      <c r="BS54" s="111" t="s">
        <v>71</v>
      </c>
      <c r="BT54" s="111" t="s">
        <v>72</v>
      </c>
      <c r="BU54" s="112" t="s">
        <v>73</v>
      </c>
      <c r="BV54" s="111" t="s">
        <v>74</v>
      </c>
      <c r="BW54" s="111" t="s">
        <v>5</v>
      </c>
      <c r="BX54" s="111" t="s">
        <v>75</v>
      </c>
      <c r="CL54" s="111" t="s">
        <v>19</v>
      </c>
    </row>
    <row r="55" s="7" customFormat="1" ht="16.5" customHeight="1">
      <c r="A55" s="113" t="s">
        <v>76</v>
      </c>
      <c r="B55" s="114"/>
      <c r="C55" s="115"/>
      <c r="D55" s="116" t="s">
        <v>77</v>
      </c>
      <c r="E55" s="116"/>
      <c r="F55" s="116"/>
      <c r="G55" s="116"/>
      <c r="H55" s="116"/>
      <c r="I55" s="117"/>
      <c r="J55" s="116" t="s">
        <v>78</v>
      </c>
      <c r="K55" s="116"/>
      <c r="L55" s="116"/>
      <c r="M55" s="116"/>
      <c r="N55" s="116"/>
      <c r="O55" s="116"/>
      <c r="P55" s="116"/>
      <c r="Q55" s="116"/>
      <c r="R55" s="116"/>
      <c r="S55" s="116"/>
      <c r="T55" s="116"/>
      <c r="U55" s="116"/>
      <c r="V55" s="116"/>
      <c r="W55" s="116"/>
      <c r="X55" s="116"/>
      <c r="Y55" s="116"/>
      <c r="Z55" s="116"/>
      <c r="AA55" s="116"/>
      <c r="AB55" s="116"/>
      <c r="AC55" s="116"/>
      <c r="AD55" s="116"/>
      <c r="AE55" s="116"/>
      <c r="AF55" s="116"/>
      <c r="AG55" s="118">
        <f>'SO 101 - Stezka k parkovišti'!J30</f>
        <v>0</v>
      </c>
      <c r="AH55" s="117"/>
      <c r="AI55" s="117"/>
      <c r="AJ55" s="117"/>
      <c r="AK55" s="117"/>
      <c r="AL55" s="117"/>
      <c r="AM55" s="117"/>
      <c r="AN55" s="118">
        <f>SUM(AG55,AT55)</f>
        <v>0</v>
      </c>
      <c r="AO55" s="117"/>
      <c r="AP55" s="117"/>
      <c r="AQ55" s="119" t="s">
        <v>79</v>
      </c>
      <c r="AR55" s="120"/>
      <c r="AS55" s="121">
        <v>0</v>
      </c>
      <c r="AT55" s="122">
        <f>ROUND(SUM(AV55:AW55),2)</f>
        <v>0</v>
      </c>
      <c r="AU55" s="123">
        <f>'SO 101 - Stezka k parkovišti'!P90</f>
        <v>0</v>
      </c>
      <c r="AV55" s="122">
        <f>'SO 101 - Stezka k parkovišti'!J33</f>
        <v>0</v>
      </c>
      <c r="AW55" s="122">
        <f>'SO 101 - Stezka k parkovišti'!J34</f>
        <v>0</v>
      </c>
      <c r="AX55" s="122">
        <f>'SO 101 - Stezka k parkovišti'!J35</f>
        <v>0</v>
      </c>
      <c r="AY55" s="122">
        <f>'SO 101 - Stezka k parkovišti'!J36</f>
        <v>0</v>
      </c>
      <c r="AZ55" s="122">
        <f>'SO 101 - Stezka k parkovišti'!F33</f>
        <v>0</v>
      </c>
      <c r="BA55" s="122">
        <f>'SO 101 - Stezka k parkovišti'!F34</f>
        <v>0</v>
      </c>
      <c r="BB55" s="122">
        <f>'SO 101 - Stezka k parkovišti'!F35</f>
        <v>0</v>
      </c>
      <c r="BC55" s="122">
        <f>'SO 101 - Stezka k parkovišti'!F36</f>
        <v>0</v>
      </c>
      <c r="BD55" s="124">
        <f>'SO 101 - Stezka k parkovišti'!F37</f>
        <v>0</v>
      </c>
      <c r="BE55" s="7"/>
      <c r="BT55" s="125" t="s">
        <v>80</v>
      </c>
      <c r="BV55" s="125" t="s">
        <v>74</v>
      </c>
      <c r="BW55" s="125" t="s">
        <v>81</v>
      </c>
      <c r="BX55" s="125" t="s">
        <v>5</v>
      </c>
      <c r="CL55" s="125" t="s">
        <v>19</v>
      </c>
      <c r="CM55" s="125" t="s">
        <v>82</v>
      </c>
    </row>
    <row r="56" s="7" customFormat="1" ht="16.5" customHeight="1">
      <c r="A56" s="113" t="s">
        <v>76</v>
      </c>
      <c r="B56" s="114"/>
      <c r="C56" s="115"/>
      <c r="D56" s="116" t="s">
        <v>83</v>
      </c>
      <c r="E56" s="116"/>
      <c r="F56" s="116"/>
      <c r="G56" s="116"/>
      <c r="H56" s="116"/>
      <c r="I56" s="117"/>
      <c r="J56" s="116" t="s">
        <v>84</v>
      </c>
      <c r="K56" s="116"/>
      <c r="L56" s="116"/>
      <c r="M56" s="116"/>
      <c r="N56" s="116"/>
      <c r="O56" s="116"/>
      <c r="P56" s="116"/>
      <c r="Q56" s="116"/>
      <c r="R56" s="116"/>
      <c r="S56" s="116"/>
      <c r="T56" s="116"/>
      <c r="U56" s="116"/>
      <c r="V56" s="116"/>
      <c r="W56" s="116"/>
      <c r="X56" s="116"/>
      <c r="Y56" s="116"/>
      <c r="Z56" s="116"/>
      <c r="AA56" s="116"/>
      <c r="AB56" s="116"/>
      <c r="AC56" s="116"/>
      <c r="AD56" s="116"/>
      <c r="AE56" s="116"/>
      <c r="AF56" s="116"/>
      <c r="AG56" s="118">
        <f>'SO 102 - Parkoviště a zpe...'!J30</f>
        <v>0</v>
      </c>
      <c r="AH56" s="117"/>
      <c r="AI56" s="117"/>
      <c r="AJ56" s="117"/>
      <c r="AK56" s="117"/>
      <c r="AL56" s="117"/>
      <c r="AM56" s="117"/>
      <c r="AN56" s="118">
        <f>SUM(AG56,AT56)</f>
        <v>0</v>
      </c>
      <c r="AO56" s="117"/>
      <c r="AP56" s="117"/>
      <c r="AQ56" s="119" t="s">
        <v>79</v>
      </c>
      <c r="AR56" s="120"/>
      <c r="AS56" s="121">
        <v>0</v>
      </c>
      <c r="AT56" s="122">
        <f>ROUND(SUM(AV56:AW56),2)</f>
        <v>0</v>
      </c>
      <c r="AU56" s="123">
        <f>'SO 102 - Parkoviště a zpe...'!P90</f>
        <v>0</v>
      </c>
      <c r="AV56" s="122">
        <f>'SO 102 - Parkoviště a zpe...'!J33</f>
        <v>0</v>
      </c>
      <c r="AW56" s="122">
        <f>'SO 102 - Parkoviště a zpe...'!J34</f>
        <v>0</v>
      </c>
      <c r="AX56" s="122">
        <f>'SO 102 - Parkoviště a zpe...'!J35</f>
        <v>0</v>
      </c>
      <c r="AY56" s="122">
        <f>'SO 102 - Parkoviště a zpe...'!J36</f>
        <v>0</v>
      </c>
      <c r="AZ56" s="122">
        <f>'SO 102 - Parkoviště a zpe...'!F33</f>
        <v>0</v>
      </c>
      <c r="BA56" s="122">
        <f>'SO 102 - Parkoviště a zpe...'!F34</f>
        <v>0</v>
      </c>
      <c r="BB56" s="122">
        <f>'SO 102 - Parkoviště a zpe...'!F35</f>
        <v>0</v>
      </c>
      <c r="BC56" s="122">
        <f>'SO 102 - Parkoviště a zpe...'!F36</f>
        <v>0</v>
      </c>
      <c r="BD56" s="124">
        <f>'SO 102 - Parkoviště a zpe...'!F37</f>
        <v>0</v>
      </c>
      <c r="BE56" s="7"/>
      <c r="BT56" s="125" t="s">
        <v>80</v>
      </c>
      <c r="BV56" s="125" t="s">
        <v>74</v>
      </c>
      <c r="BW56" s="125" t="s">
        <v>85</v>
      </c>
      <c r="BX56" s="125" t="s">
        <v>5</v>
      </c>
      <c r="CL56" s="125" t="s">
        <v>19</v>
      </c>
      <c r="CM56" s="125" t="s">
        <v>82</v>
      </c>
    </row>
    <row r="57" s="7" customFormat="1" ht="16.5" customHeight="1">
      <c r="A57" s="113" t="s">
        <v>76</v>
      </c>
      <c r="B57" s="114"/>
      <c r="C57" s="115"/>
      <c r="D57" s="116" t="s">
        <v>86</v>
      </c>
      <c r="E57" s="116"/>
      <c r="F57" s="116"/>
      <c r="G57" s="116"/>
      <c r="H57" s="116"/>
      <c r="I57" s="117"/>
      <c r="J57" s="116" t="s">
        <v>87</v>
      </c>
      <c r="K57" s="116"/>
      <c r="L57" s="116"/>
      <c r="M57" s="116"/>
      <c r="N57" s="116"/>
      <c r="O57" s="116"/>
      <c r="P57" s="116"/>
      <c r="Q57" s="116"/>
      <c r="R57" s="116"/>
      <c r="S57" s="116"/>
      <c r="T57" s="116"/>
      <c r="U57" s="116"/>
      <c r="V57" s="116"/>
      <c r="W57" s="116"/>
      <c r="X57" s="116"/>
      <c r="Y57" s="116"/>
      <c r="Z57" s="116"/>
      <c r="AA57" s="116"/>
      <c r="AB57" s="116"/>
      <c r="AC57" s="116"/>
      <c r="AD57" s="116"/>
      <c r="AE57" s="116"/>
      <c r="AF57" s="116"/>
      <c r="AG57" s="118">
        <f>'SO 401 - VO'!J30</f>
        <v>0</v>
      </c>
      <c r="AH57" s="117"/>
      <c r="AI57" s="117"/>
      <c r="AJ57" s="117"/>
      <c r="AK57" s="117"/>
      <c r="AL57" s="117"/>
      <c r="AM57" s="117"/>
      <c r="AN57" s="118">
        <f>SUM(AG57,AT57)</f>
        <v>0</v>
      </c>
      <c r="AO57" s="117"/>
      <c r="AP57" s="117"/>
      <c r="AQ57" s="119" t="s">
        <v>79</v>
      </c>
      <c r="AR57" s="120"/>
      <c r="AS57" s="126">
        <v>0</v>
      </c>
      <c r="AT57" s="127">
        <f>ROUND(SUM(AV57:AW57),2)</f>
        <v>0</v>
      </c>
      <c r="AU57" s="128">
        <f>'SO 401 - VO'!P84</f>
        <v>0</v>
      </c>
      <c r="AV57" s="127">
        <f>'SO 401 - VO'!J33</f>
        <v>0</v>
      </c>
      <c r="AW57" s="127">
        <f>'SO 401 - VO'!J34</f>
        <v>0</v>
      </c>
      <c r="AX57" s="127">
        <f>'SO 401 - VO'!J35</f>
        <v>0</v>
      </c>
      <c r="AY57" s="127">
        <f>'SO 401 - VO'!J36</f>
        <v>0</v>
      </c>
      <c r="AZ57" s="127">
        <f>'SO 401 - VO'!F33</f>
        <v>0</v>
      </c>
      <c r="BA57" s="127">
        <f>'SO 401 - VO'!F34</f>
        <v>0</v>
      </c>
      <c r="BB57" s="127">
        <f>'SO 401 - VO'!F35</f>
        <v>0</v>
      </c>
      <c r="BC57" s="127">
        <f>'SO 401 - VO'!F36</f>
        <v>0</v>
      </c>
      <c r="BD57" s="129">
        <f>'SO 401 - VO'!F37</f>
        <v>0</v>
      </c>
      <c r="BE57" s="7"/>
      <c r="BT57" s="125" t="s">
        <v>80</v>
      </c>
      <c r="BV57" s="125" t="s">
        <v>74</v>
      </c>
      <c r="BW57" s="125" t="s">
        <v>88</v>
      </c>
      <c r="BX57" s="125" t="s">
        <v>5</v>
      </c>
      <c r="CL57" s="125" t="s">
        <v>19</v>
      </c>
      <c r="CM57" s="125" t="s">
        <v>82</v>
      </c>
    </row>
    <row r="58" s="2" customFormat="1" ht="30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42"/>
      <c r="S58" s="42"/>
      <c r="T58" s="42"/>
      <c r="U58" s="42"/>
      <c r="V58" s="42"/>
      <c r="W58" s="42"/>
      <c r="X58" s="42"/>
      <c r="Y58" s="42"/>
      <c r="Z58" s="42"/>
      <c r="AA58" s="42"/>
      <c r="AB58" s="42"/>
      <c r="AC58" s="42"/>
      <c r="AD58" s="42"/>
      <c r="AE58" s="42"/>
      <c r="AF58" s="42"/>
      <c r="AG58" s="42"/>
      <c r="AH58" s="42"/>
      <c r="AI58" s="42"/>
      <c r="AJ58" s="42"/>
      <c r="AK58" s="42"/>
      <c r="AL58" s="42"/>
      <c r="AM58" s="42"/>
      <c r="AN58" s="42"/>
      <c r="AO58" s="42"/>
      <c r="AP58" s="42"/>
      <c r="AQ58" s="42"/>
      <c r="AR58" s="46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</row>
    <row r="59" s="2" customFormat="1" ht="6.96" customHeight="1">
      <c r="A59" s="40"/>
      <c r="B59" s="61"/>
      <c r="C59" s="62"/>
      <c r="D59" s="62"/>
      <c r="E59" s="62"/>
      <c r="F59" s="62"/>
      <c r="G59" s="62"/>
      <c r="H59" s="62"/>
      <c r="I59" s="62"/>
      <c r="J59" s="62"/>
      <c r="K59" s="62"/>
      <c r="L59" s="62"/>
      <c r="M59" s="62"/>
      <c r="N59" s="62"/>
      <c r="O59" s="62"/>
      <c r="P59" s="62"/>
      <c r="Q59" s="62"/>
      <c r="R59" s="62"/>
      <c r="S59" s="62"/>
      <c r="T59" s="62"/>
      <c r="U59" s="62"/>
      <c r="V59" s="62"/>
      <c r="W59" s="62"/>
      <c r="X59" s="62"/>
      <c r="Y59" s="62"/>
      <c r="Z59" s="62"/>
      <c r="AA59" s="62"/>
      <c r="AB59" s="62"/>
      <c r="AC59" s="62"/>
      <c r="AD59" s="62"/>
      <c r="AE59" s="62"/>
      <c r="AF59" s="62"/>
      <c r="AG59" s="62"/>
      <c r="AH59" s="62"/>
      <c r="AI59" s="62"/>
      <c r="AJ59" s="62"/>
      <c r="AK59" s="62"/>
      <c r="AL59" s="62"/>
      <c r="AM59" s="62"/>
      <c r="AN59" s="62"/>
      <c r="AO59" s="62"/>
      <c r="AP59" s="62"/>
      <c r="AQ59" s="62"/>
      <c r="AR59" s="46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</row>
  </sheetData>
  <sheetProtection sheet="1" formatColumns="0" formatRows="0" objects="1" scenarios="1" spinCount="100000" saltValue="EpWj+QRMphd3xR0gEaFqQveNsEr2UrJVA3RltslBaDQNU6NBDnHIOfOnee9Arzox+qlx+vW98viQa7VjElvBsg==" hashValue="VU0jn5XAN9PLfNpPmTTAnXhZ8i3pLF/nySA+IgJj4agFRGiSzdaAfQdV0skXT5KO8iGtOlNLqA2gXb470zBKpQ==" algorithmName="SHA-512" password="CC35"/>
  <mergeCells count="50"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45:AO45"/>
    <mergeCell ref="AM47:AN47"/>
    <mergeCell ref="AM49:AP49"/>
    <mergeCell ref="AS49:AT51"/>
    <mergeCell ref="AM50:AP50"/>
    <mergeCell ref="C52:G52"/>
    <mergeCell ref="I52:AF52"/>
    <mergeCell ref="AG52:AM52"/>
    <mergeCell ref="AN52:AP52"/>
    <mergeCell ref="AN55:AP55"/>
    <mergeCell ref="AG55:AM55"/>
    <mergeCell ref="D55:H55"/>
    <mergeCell ref="J55:AF55"/>
    <mergeCell ref="AN56:AP56"/>
    <mergeCell ref="AG56:AM56"/>
    <mergeCell ref="D56:H56"/>
    <mergeCell ref="J56:AF56"/>
    <mergeCell ref="AN57:AP57"/>
    <mergeCell ref="AG57:AM57"/>
    <mergeCell ref="D57:H57"/>
    <mergeCell ref="J57:AF57"/>
    <mergeCell ref="AG54:AM54"/>
    <mergeCell ref="AN54:AP54"/>
    <mergeCell ref="AR2:BE2"/>
  </mergeCells>
  <hyperlinks>
    <hyperlink ref="A55" location="'SO 101 - Stezka k parkovišti'!C2" display="/"/>
    <hyperlink ref="A56" location="'SO 102 - Parkoviště a zpe...'!C2" display="/"/>
    <hyperlink ref="A57" location="'SO 401 - VO'!C2" display="/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81</v>
      </c>
    </row>
    <row r="3" s="1" customFormat="1" ht="6.96" customHeight="1">
      <c r="B3" s="130"/>
      <c r="C3" s="131"/>
      <c r="D3" s="131"/>
      <c r="E3" s="131"/>
      <c r="F3" s="131"/>
      <c r="G3" s="131"/>
      <c r="H3" s="131"/>
      <c r="I3" s="131"/>
      <c r="J3" s="131"/>
      <c r="K3" s="131"/>
      <c r="L3" s="22"/>
      <c r="AT3" s="19" t="s">
        <v>82</v>
      </c>
    </row>
    <row r="4" s="1" customFormat="1" ht="24.96" customHeight="1">
      <c r="B4" s="22"/>
      <c r="D4" s="132" t="s">
        <v>89</v>
      </c>
      <c r="L4" s="22"/>
      <c r="M4" s="13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34" t="s">
        <v>16</v>
      </c>
      <c r="L6" s="22"/>
    </row>
    <row r="7" s="1" customFormat="1" ht="16.5" customHeight="1">
      <c r="B7" s="22"/>
      <c r="E7" s="135" t="str">
        <f>'Rekapitulace stavby'!K6</f>
        <v>Tuchlovice, společná stezka - Dřevěnkov</v>
      </c>
      <c r="F7" s="134"/>
      <c r="G7" s="134"/>
      <c r="H7" s="134"/>
      <c r="L7" s="22"/>
    </row>
    <row r="8" s="2" customFormat="1" ht="12" customHeight="1">
      <c r="A8" s="40"/>
      <c r="B8" s="46"/>
      <c r="C8" s="40"/>
      <c r="D8" s="134" t="s">
        <v>90</v>
      </c>
      <c r="E8" s="40"/>
      <c r="F8" s="40"/>
      <c r="G8" s="40"/>
      <c r="H8" s="40"/>
      <c r="I8" s="40"/>
      <c r="J8" s="40"/>
      <c r="K8" s="40"/>
      <c r="L8" s="136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37" t="s">
        <v>91</v>
      </c>
      <c r="F9" s="40"/>
      <c r="G9" s="40"/>
      <c r="H9" s="40"/>
      <c r="I9" s="40"/>
      <c r="J9" s="40"/>
      <c r="K9" s="40"/>
      <c r="L9" s="13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4" t="s">
        <v>18</v>
      </c>
      <c r="E11" s="40"/>
      <c r="F11" s="138" t="s">
        <v>19</v>
      </c>
      <c r="G11" s="40"/>
      <c r="H11" s="40"/>
      <c r="I11" s="134" t="s">
        <v>20</v>
      </c>
      <c r="J11" s="138" t="s">
        <v>19</v>
      </c>
      <c r="K11" s="40"/>
      <c r="L11" s="13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4" t="s">
        <v>21</v>
      </c>
      <c r="E12" s="40"/>
      <c r="F12" s="138" t="s">
        <v>22</v>
      </c>
      <c r="G12" s="40"/>
      <c r="H12" s="40"/>
      <c r="I12" s="134" t="s">
        <v>23</v>
      </c>
      <c r="J12" s="139" t="str">
        <f>'Rekapitulace stavby'!AN8</f>
        <v>25. 10. 2024</v>
      </c>
      <c r="K12" s="40"/>
      <c r="L12" s="13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4" t="s">
        <v>25</v>
      </c>
      <c r="E14" s="40"/>
      <c r="F14" s="40"/>
      <c r="G14" s="40"/>
      <c r="H14" s="40"/>
      <c r="I14" s="134" t="s">
        <v>26</v>
      </c>
      <c r="J14" s="138" t="s">
        <v>19</v>
      </c>
      <c r="K14" s="40"/>
      <c r="L14" s="13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8" t="s">
        <v>27</v>
      </c>
      <c r="F15" s="40"/>
      <c r="G15" s="40"/>
      <c r="H15" s="40"/>
      <c r="I15" s="134" t="s">
        <v>28</v>
      </c>
      <c r="J15" s="138" t="s">
        <v>19</v>
      </c>
      <c r="K15" s="40"/>
      <c r="L15" s="13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4" t="s">
        <v>29</v>
      </c>
      <c r="E17" s="40"/>
      <c r="F17" s="40"/>
      <c r="G17" s="40"/>
      <c r="H17" s="40"/>
      <c r="I17" s="134" t="s">
        <v>26</v>
      </c>
      <c r="J17" s="35" t="str">
        <f>'Rekapitulace stavby'!AN13</f>
        <v>Vyplň údaj</v>
      </c>
      <c r="K17" s="40"/>
      <c r="L17" s="13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8"/>
      <c r="G18" s="138"/>
      <c r="H18" s="138"/>
      <c r="I18" s="134" t="s">
        <v>28</v>
      </c>
      <c r="J18" s="35" t="str">
        <f>'Rekapitulace stavby'!AN14</f>
        <v>Vyplň údaj</v>
      </c>
      <c r="K18" s="40"/>
      <c r="L18" s="13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4" t="s">
        <v>31</v>
      </c>
      <c r="E20" s="40"/>
      <c r="F20" s="40"/>
      <c r="G20" s="40"/>
      <c r="H20" s="40"/>
      <c r="I20" s="134" t="s">
        <v>26</v>
      </c>
      <c r="J20" s="138" t="s">
        <v>19</v>
      </c>
      <c r="K20" s="40"/>
      <c r="L20" s="13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8" t="s">
        <v>32</v>
      </c>
      <c r="F21" s="40"/>
      <c r="G21" s="40"/>
      <c r="H21" s="40"/>
      <c r="I21" s="134" t="s">
        <v>28</v>
      </c>
      <c r="J21" s="138" t="s">
        <v>19</v>
      </c>
      <c r="K21" s="40"/>
      <c r="L21" s="13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4" t="s">
        <v>34</v>
      </c>
      <c r="E23" s="40"/>
      <c r="F23" s="40"/>
      <c r="G23" s="40"/>
      <c r="H23" s="40"/>
      <c r="I23" s="134" t="s">
        <v>26</v>
      </c>
      <c r="J23" s="138" t="s">
        <v>19</v>
      </c>
      <c r="K23" s="40"/>
      <c r="L23" s="13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8" t="s">
        <v>35</v>
      </c>
      <c r="F24" s="40"/>
      <c r="G24" s="40"/>
      <c r="H24" s="40"/>
      <c r="I24" s="134" t="s">
        <v>28</v>
      </c>
      <c r="J24" s="138" t="s">
        <v>19</v>
      </c>
      <c r="K24" s="40"/>
      <c r="L24" s="13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4" t="s">
        <v>36</v>
      </c>
      <c r="E26" s="40"/>
      <c r="F26" s="40"/>
      <c r="G26" s="40"/>
      <c r="H26" s="40"/>
      <c r="I26" s="40"/>
      <c r="J26" s="40"/>
      <c r="K26" s="40"/>
      <c r="L26" s="13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40"/>
      <c r="B27" s="141"/>
      <c r="C27" s="140"/>
      <c r="D27" s="140"/>
      <c r="E27" s="142" t="s">
        <v>19</v>
      </c>
      <c r="F27" s="142"/>
      <c r="G27" s="142"/>
      <c r="H27" s="142"/>
      <c r="I27" s="140"/>
      <c r="J27" s="140"/>
      <c r="K27" s="140"/>
      <c r="L27" s="143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4"/>
      <c r="E29" s="144"/>
      <c r="F29" s="144"/>
      <c r="G29" s="144"/>
      <c r="H29" s="144"/>
      <c r="I29" s="144"/>
      <c r="J29" s="144"/>
      <c r="K29" s="144"/>
      <c r="L29" s="136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5" t="s">
        <v>38</v>
      </c>
      <c r="E30" s="40"/>
      <c r="F30" s="40"/>
      <c r="G30" s="40"/>
      <c r="H30" s="40"/>
      <c r="I30" s="40"/>
      <c r="J30" s="146">
        <f>ROUND(J90, 2)</f>
        <v>0</v>
      </c>
      <c r="K30" s="40"/>
      <c r="L30" s="13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4"/>
      <c r="E31" s="144"/>
      <c r="F31" s="144"/>
      <c r="G31" s="144"/>
      <c r="H31" s="144"/>
      <c r="I31" s="144"/>
      <c r="J31" s="144"/>
      <c r="K31" s="144"/>
      <c r="L31" s="13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7" t="s">
        <v>40</v>
      </c>
      <c r="G32" s="40"/>
      <c r="H32" s="40"/>
      <c r="I32" s="147" t="s">
        <v>39</v>
      </c>
      <c r="J32" s="147" t="s">
        <v>41</v>
      </c>
      <c r="K32" s="40"/>
      <c r="L32" s="13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8" t="s">
        <v>42</v>
      </c>
      <c r="E33" s="134" t="s">
        <v>43</v>
      </c>
      <c r="F33" s="149">
        <f>ROUND((SUM(BE90:BE292)),  2)</f>
        <v>0</v>
      </c>
      <c r="G33" s="40"/>
      <c r="H33" s="40"/>
      <c r="I33" s="150">
        <v>0.20999999999999999</v>
      </c>
      <c r="J33" s="149">
        <f>ROUND(((SUM(BE90:BE292))*I33),  2)</f>
        <v>0</v>
      </c>
      <c r="K33" s="40"/>
      <c r="L33" s="13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4" t="s">
        <v>44</v>
      </c>
      <c r="F34" s="149">
        <f>ROUND((SUM(BF90:BF292)),  2)</f>
        <v>0</v>
      </c>
      <c r="G34" s="40"/>
      <c r="H34" s="40"/>
      <c r="I34" s="150">
        <v>0.12</v>
      </c>
      <c r="J34" s="149">
        <f>ROUND(((SUM(BF90:BF292))*I34),  2)</f>
        <v>0</v>
      </c>
      <c r="K34" s="40"/>
      <c r="L34" s="13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4" t="s">
        <v>45</v>
      </c>
      <c r="F35" s="149">
        <f>ROUND((SUM(BG90:BG292)),  2)</f>
        <v>0</v>
      </c>
      <c r="G35" s="40"/>
      <c r="H35" s="40"/>
      <c r="I35" s="150">
        <v>0.20999999999999999</v>
      </c>
      <c r="J35" s="149">
        <f>0</f>
        <v>0</v>
      </c>
      <c r="K35" s="40"/>
      <c r="L35" s="13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4" t="s">
        <v>46</v>
      </c>
      <c r="F36" s="149">
        <f>ROUND((SUM(BH90:BH292)),  2)</f>
        <v>0</v>
      </c>
      <c r="G36" s="40"/>
      <c r="H36" s="40"/>
      <c r="I36" s="150">
        <v>0.12</v>
      </c>
      <c r="J36" s="149">
        <f>0</f>
        <v>0</v>
      </c>
      <c r="K36" s="40"/>
      <c r="L36" s="13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4" t="s">
        <v>47</v>
      </c>
      <c r="F37" s="149">
        <f>ROUND((SUM(BI90:BI292)),  2)</f>
        <v>0</v>
      </c>
      <c r="G37" s="40"/>
      <c r="H37" s="40"/>
      <c r="I37" s="150">
        <v>0</v>
      </c>
      <c r="J37" s="149">
        <f>0</f>
        <v>0</v>
      </c>
      <c r="K37" s="40"/>
      <c r="L37" s="13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1"/>
      <c r="D39" s="152" t="s">
        <v>48</v>
      </c>
      <c r="E39" s="153"/>
      <c r="F39" s="153"/>
      <c r="G39" s="154" t="s">
        <v>49</v>
      </c>
      <c r="H39" s="155" t="s">
        <v>50</v>
      </c>
      <c r="I39" s="153"/>
      <c r="J39" s="156">
        <f>SUM(J30:J37)</f>
        <v>0</v>
      </c>
      <c r="K39" s="157"/>
      <c r="L39" s="13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8"/>
      <c r="C40" s="159"/>
      <c r="D40" s="159"/>
      <c r="E40" s="159"/>
      <c r="F40" s="159"/>
      <c r="G40" s="159"/>
      <c r="H40" s="159"/>
      <c r="I40" s="159"/>
      <c r="J40" s="159"/>
      <c r="K40" s="159"/>
      <c r="L40" s="13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0"/>
      <c r="C44" s="161"/>
      <c r="D44" s="161"/>
      <c r="E44" s="161"/>
      <c r="F44" s="161"/>
      <c r="G44" s="161"/>
      <c r="H44" s="161"/>
      <c r="I44" s="161"/>
      <c r="J44" s="161"/>
      <c r="K44" s="161"/>
      <c r="L44" s="136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92</v>
      </c>
      <c r="D45" s="42"/>
      <c r="E45" s="42"/>
      <c r="F45" s="42"/>
      <c r="G45" s="42"/>
      <c r="H45" s="42"/>
      <c r="I45" s="42"/>
      <c r="J45" s="42"/>
      <c r="K45" s="42"/>
      <c r="L45" s="136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3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16.5" customHeight="1">
      <c r="A48" s="40"/>
      <c r="B48" s="41"/>
      <c r="C48" s="42"/>
      <c r="D48" s="42"/>
      <c r="E48" s="162" t="str">
        <f>E7</f>
        <v>Tuchlovice, společná stezka - Dřevěnkov</v>
      </c>
      <c r="F48" s="34"/>
      <c r="G48" s="34"/>
      <c r="H48" s="34"/>
      <c r="I48" s="42"/>
      <c r="J48" s="42"/>
      <c r="K48" s="42"/>
      <c r="L48" s="13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90</v>
      </c>
      <c r="D49" s="42"/>
      <c r="E49" s="42"/>
      <c r="F49" s="42"/>
      <c r="G49" s="42"/>
      <c r="H49" s="42"/>
      <c r="I49" s="42"/>
      <c r="J49" s="42"/>
      <c r="K49" s="42"/>
      <c r="L49" s="13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SO 101 - Stezka k parkovišti</v>
      </c>
      <c r="F50" s="42"/>
      <c r="G50" s="42"/>
      <c r="H50" s="42"/>
      <c r="I50" s="42"/>
      <c r="J50" s="42"/>
      <c r="K50" s="42"/>
      <c r="L50" s="13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6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21</v>
      </c>
      <c r="D52" s="42"/>
      <c r="E52" s="42"/>
      <c r="F52" s="29" t="str">
        <f>F12</f>
        <v xml:space="preserve"> </v>
      </c>
      <c r="G52" s="42"/>
      <c r="H52" s="42"/>
      <c r="I52" s="34" t="s">
        <v>23</v>
      </c>
      <c r="J52" s="74" t="str">
        <f>IF(J12="","",J12)</f>
        <v>25. 10. 2024</v>
      </c>
      <c r="K52" s="42"/>
      <c r="L52" s="13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5.15" customHeight="1">
      <c r="A54" s="40"/>
      <c r="B54" s="41"/>
      <c r="C54" s="34" t="s">
        <v>25</v>
      </c>
      <c r="D54" s="42"/>
      <c r="E54" s="42"/>
      <c r="F54" s="29" t="str">
        <f>E15</f>
        <v>Obec Tuchlovice</v>
      </c>
      <c r="G54" s="42"/>
      <c r="H54" s="42"/>
      <c r="I54" s="34" t="s">
        <v>31</v>
      </c>
      <c r="J54" s="38" t="str">
        <f>E21</f>
        <v>PFPROJEKT s.r.o.</v>
      </c>
      <c r="K54" s="42"/>
      <c r="L54" s="13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29</v>
      </c>
      <c r="D55" s="42"/>
      <c r="E55" s="42"/>
      <c r="F55" s="29" t="str">
        <f>IF(E18="","",E18)</f>
        <v>Vyplň údaj</v>
      </c>
      <c r="G55" s="42"/>
      <c r="H55" s="42"/>
      <c r="I55" s="34" t="s">
        <v>34</v>
      </c>
      <c r="J55" s="38" t="str">
        <f>E24</f>
        <v>Lukáš Novák</v>
      </c>
      <c r="K55" s="42"/>
      <c r="L55" s="13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63" t="s">
        <v>93</v>
      </c>
      <c r="D57" s="164"/>
      <c r="E57" s="164"/>
      <c r="F57" s="164"/>
      <c r="G57" s="164"/>
      <c r="H57" s="164"/>
      <c r="I57" s="164"/>
      <c r="J57" s="165" t="s">
        <v>94</v>
      </c>
      <c r="K57" s="164"/>
      <c r="L57" s="13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6" t="s">
        <v>70</v>
      </c>
      <c r="D59" s="42"/>
      <c r="E59" s="42"/>
      <c r="F59" s="42"/>
      <c r="G59" s="42"/>
      <c r="H59" s="42"/>
      <c r="I59" s="42"/>
      <c r="J59" s="104">
        <f>J90</f>
        <v>0</v>
      </c>
      <c r="K59" s="42"/>
      <c r="L59" s="13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95</v>
      </c>
    </row>
    <row r="60" s="9" customFormat="1" ht="24.96" customHeight="1">
      <c r="A60" s="9"/>
      <c r="B60" s="167"/>
      <c r="C60" s="168"/>
      <c r="D60" s="169" t="s">
        <v>96</v>
      </c>
      <c r="E60" s="170"/>
      <c r="F60" s="170"/>
      <c r="G60" s="170"/>
      <c r="H60" s="170"/>
      <c r="I60" s="170"/>
      <c r="J60" s="171">
        <f>J91</f>
        <v>0</v>
      </c>
      <c r="K60" s="168"/>
      <c r="L60" s="17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3"/>
      <c r="C61" s="174"/>
      <c r="D61" s="175" t="s">
        <v>97</v>
      </c>
      <c r="E61" s="176"/>
      <c r="F61" s="176"/>
      <c r="G61" s="176"/>
      <c r="H61" s="176"/>
      <c r="I61" s="176"/>
      <c r="J61" s="177">
        <f>J92</f>
        <v>0</v>
      </c>
      <c r="K61" s="174"/>
      <c r="L61" s="178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3"/>
      <c r="C62" s="174"/>
      <c r="D62" s="175" t="s">
        <v>98</v>
      </c>
      <c r="E62" s="176"/>
      <c r="F62" s="176"/>
      <c r="G62" s="176"/>
      <c r="H62" s="176"/>
      <c r="I62" s="176"/>
      <c r="J62" s="177">
        <f>J153</f>
        <v>0</v>
      </c>
      <c r="K62" s="174"/>
      <c r="L62" s="178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3"/>
      <c r="C63" s="174"/>
      <c r="D63" s="175" t="s">
        <v>99</v>
      </c>
      <c r="E63" s="176"/>
      <c r="F63" s="176"/>
      <c r="G63" s="176"/>
      <c r="H63" s="176"/>
      <c r="I63" s="176"/>
      <c r="J63" s="177">
        <f>J208</f>
        <v>0</v>
      </c>
      <c r="K63" s="174"/>
      <c r="L63" s="178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3"/>
      <c r="C64" s="174"/>
      <c r="D64" s="175" t="s">
        <v>100</v>
      </c>
      <c r="E64" s="176"/>
      <c r="F64" s="176"/>
      <c r="G64" s="176"/>
      <c r="H64" s="176"/>
      <c r="I64" s="176"/>
      <c r="J64" s="177">
        <f>J252</f>
        <v>0</v>
      </c>
      <c r="K64" s="174"/>
      <c r="L64" s="178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73"/>
      <c r="C65" s="174"/>
      <c r="D65" s="175" t="s">
        <v>101</v>
      </c>
      <c r="E65" s="176"/>
      <c r="F65" s="176"/>
      <c r="G65" s="176"/>
      <c r="H65" s="176"/>
      <c r="I65" s="176"/>
      <c r="J65" s="177">
        <f>J266</f>
        <v>0</v>
      </c>
      <c r="K65" s="174"/>
      <c r="L65" s="178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9" customFormat="1" ht="24.96" customHeight="1">
      <c r="A66" s="9"/>
      <c r="B66" s="167"/>
      <c r="C66" s="168"/>
      <c r="D66" s="169" t="s">
        <v>102</v>
      </c>
      <c r="E66" s="170"/>
      <c r="F66" s="170"/>
      <c r="G66" s="170"/>
      <c r="H66" s="170"/>
      <c r="I66" s="170"/>
      <c r="J66" s="171">
        <f>J269</f>
        <v>0</v>
      </c>
      <c r="K66" s="168"/>
      <c r="L66" s="172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</row>
    <row r="67" s="9" customFormat="1" ht="24.96" customHeight="1">
      <c r="A67" s="9"/>
      <c r="B67" s="167"/>
      <c r="C67" s="168"/>
      <c r="D67" s="169" t="s">
        <v>103</v>
      </c>
      <c r="E67" s="170"/>
      <c r="F67" s="170"/>
      <c r="G67" s="170"/>
      <c r="H67" s="170"/>
      <c r="I67" s="170"/>
      <c r="J67" s="171">
        <f>J272</f>
        <v>0</v>
      </c>
      <c r="K67" s="168"/>
      <c r="L67" s="172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</row>
    <row r="68" s="10" customFormat="1" ht="19.92" customHeight="1">
      <c r="A68" s="10"/>
      <c r="B68" s="173"/>
      <c r="C68" s="174"/>
      <c r="D68" s="175" t="s">
        <v>104</v>
      </c>
      <c r="E68" s="176"/>
      <c r="F68" s="176"/>
      <c r="G68" s="176"/>
      <c r="H68" s="176"/>
      <c r="I68" s="176"/>
      <c r="J68" s="177">
        <f>J273</f>
        <v>0</v>
      </c>
      <c r="K68" s="174"/>
      <c r="L68" s="178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73"/>
      <c r="C69" s="174"/>
      <c r="D69" s="175" t="s">
        <v>105</v>
      </c>
      <c r="E69" s="176"/>
      <c r="F69" s="176"/>
      <c r="G69" s="176"/>
      <c r="H69" s="176"/>
      <c r="I69" s="176"/>
      <c r="J69" s="177">
        <f>J283</f>
        <v>0</v>
      </c>
      <c r="K69" s="174"/>
      <c r="L69" s="178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9.92" customHeight="1">
      <c r="A70" s="10"/>
      <c r="B70" s="173"/>
      <c r="C70" s="174"/>
      <c r="D70" s="175" t="s">
        <v>106</v>
      </c>
      <c r="E70" s="176"/>
      <c r="F70" s="176"/>
      <c r="G70" s="176"/>
      <c r="H70" s="176"/>
      <c r="I70" s="176"/>
      <c r="J70" s="177">
        <f>J291</f>
        <v>0</v>
      </c>
      <c r="K70" s="174"/>
      <c r="L70" s="178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2" customFormat="1" ht="21.84" customHeight="1">
      <c r="A71" s="40"/>
      <c r="B71" s="41"/>
      <c r="C71" s="42"/>
      <c r="D71" s="42"/>
      <c r="E71" s="42"/>
      <c r="F71" s="42"/>
      <c r="G71" s="42"/>
      <c r="H71" s="42"/>
      <c r="I71" s="42"/>
      <c r="J71" s="42"/>
      <c r="K71" s="42"/>
      <c r="L71" s="136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</row>
    <row r="72" s="2" customFormat="1" ht="6.96" customHeight="1">
      <c r="A72" s="40"/>
      <c r="B72" s="61"/>
      <c r="C72" s="62"/>
      <c r="D72" s="62"/>
      <c r="E72" s="62"/>
      <c r="F72" s="62"/>
      <c r="G72" s="62"/>
      <c r="H72" s="62"/>
      <c r="I72" s="62"/>
      <c r="J72" s="62"/>
      <c r="K72" s="62"/>
      <c r="L72" s="136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6" s="2" customFormat="1" ht="6.96" customHeight="1">
      <c r="A76" s="40"/>
      <c r="B76" s="63"/>
      <c r="C76" s="64"/>
      <c r="D76" s="64"/>
      <c r="E76" s="64"/>
      <c r="F76" s="64"/>
      <c r="G76" s="64"/>
      <c r="H76" s="64"/>
      <c r="I76" s="64"/>
      <c r="J76" s="64"/>
      <c r="K76" s="64"/>
      <c r="L76" s="136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24.96" customHeight="1">
      <c r="A77" s="40"/>
      <c r="B77" s="41"/>
      <c r="C77" s="25" t="s">
        <v>107</v>
      </c>
      <c r="D77" s="42"/>
      <c r="E77" s="42"/>
      <c r="F77" s="42"/>
      <c r="G77" s="42"/>
      <c r="H77" s="42"/>
      <c r="I77" s="42"/>
      <c r="J77" s="42"/>
      <c r="K77" s="42"/>
      <c r="L77" s="13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6.96" customHeight="1">
      <c r="A78" s="40"/>
      <c r="B78" s="41"/>
      <c r="C78" s="42"/>
      <c r="D78" s="42"/>
      <c r="E78" s="42"/>
      <c r="F78" s="42"/>
      <c r="G78" s="42"/>
      <c r="H78" s="42"/>
      <c r="I78" s="42"/>
      <c r="J78" s="42"/>
      <c r="K78" s="42"/>
      <c r="L78" s="13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12" customHeight="1">
      <c r="A79" s="40"/>
      <c r="B79" s="41"/>
      <c r="C79" s="34" t="s">
        <v>16</v>
      </c>
      <c r="D79" s="42"/>
      <c r="E79" s="42"/>
      <c r="F79" s="42"/>
      <c r="G79" s="42"/>
      <c r="H79" s="42"/>
      <c r="I79" s="42"/>
      <c r="J79" s="42"/>
      <c r="K79" s="42"/>
      <c r="L79" s="13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16.5" customHeight="1">
      <c r="A80" s="40"/>
      <c r="B80" s="41"/>
      <c r="C80" s="42"/>
      <c r="D80" s="42"/>
      <c r="E80" s="162" t="str">
        <f>E7</f>
        <v>Tuchlovice, společná stezka - Dřevěnkov</v>
      </c>
      <c r="F80" s="34"/>
      <c r="G80" s="34"/>
      <c r="H80" s="34"/>
      <c r="I80" s="42"/>
      <c r="J80" s="42"/>
      <c r="K80" s="42"/>
      <c r="L80" s="13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12" customHeight="1">
      <c r="A81" s="40"/>
      <c r="B81" s="41"/>
      <c r="C81" s="34" t="s">
        <v>90</v>
      </c>
      <c r="D81" s="42"/>
      <c r="E81" s="42"/>
      <c r="F81" s="42"/>
      <c r="G81" s="42"/>
      <c r="H81" s="42"/>
      <c r="I81" s="42"/>
      <c r="J81" s="42"/>
      <c r="K81" s="42"/>
      <c r="L81" s="136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16.5" customHeight="1">
      <c r="A82" s="40"/>
      <c r="B82" s="41"/>
      <c r="C82" s="42"/>
      <c r="D82" s="42"/>
      <c r="E82" s="71" t="str">
        <f>E9</f>
        <v>SO 101 - Stezka k parkovišti</v>
      </c>
      <c r="F82" s="42"/>
      <c r="G82" s="42"/>
      <c r="H82" s="42"/>
      <c r="I82" s="42"/>
      <c r="J82" s="42"/>
      <c r="K82" s="42"/>
      <c r="L82" s="136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6.96" customHeight="1">
      <c r="A83" s="40"/>
      <c r="B83" s="41"/>
      <c r="C83" s="42"/>
      <c r="D83" s="42"/>
      <c r="E83" s="42"/>
      <c r="F83" s="42"/>
      <c r="G83" s="42"/>
      <c r="H83" s="42"/>
      <c r="I83" s="42"/>
      <c r="J83" s="42"/>
      <c r="K83" s="42"/>
      <c r="L83" s="136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12" customHeight="1">
      <c r="A84" s="40"/>
      <c r="B84" s="41"/>
      <c r="C84" s="34" t="s">
        <v>21</v>
      </c>
      <c r="D84" s="42"/>
      <c r="E84" s="42"/>
      <c r="F84" s="29" t="str">
        <f>F12</f>
        <v xml:space="preserve"> </v>
      </c>
      <c r="G84" s="42"/>
      <c r="H84" s="42"/>
      <c r="I84" s="34" t="s">
        <v>23</v>
      </c>
      <c r="J84" s="74" t="str">
        <f>IF(J12="","",J12)</f>
        <v>25. 10. 2024</v>
      </c>
      <c r="K84" s="42"/>
      <c r="L84" s="136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2" customFormat="1" ht="6.96" customHeight="1">
      <c r="A85" s="40"/>
      <c r="B85" s="41"/>
      <c r="C85" s="42"/>
      <c r="D85" s="42"/>
      <c r="E85" s="42"/>
      <c r="F85" s="42"/>
      <c r="G85" s="42"/>
      <c r="H85" s="42"/>
      <c r="I85" s="42"/>
      <c r="J85" s="42"/>
      <c r="K85" s="42"/>
      <c r="L85" s="136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2" customFormat="1" ht="15.15" customHeight="1">
      <c r="A86" s="40"/>
      <c r="B86" s="41"/>
      <c r="C86" s="34" t="s">
        <v>25</v>
      </c>
      <c r="D86" s="42"/>
      <c r="E86" s="42"/>
      <c r="F86" s="29" t="str">
        <f>E15</f>
        <v>Obec Tuchlovice</v>
      </c>
      <c r="G86" s="42"/>
      <c r="H86" s="42"/>
      <c r="I86" s="34" t="s">
        <v>31</v>
      </c>
      <c r="J86" s="38" t="str">
        <f>E21</f>
        <v>PFPROJEKT s.r.o.</v>
      </c>
      <c r="K86" s="42"/>
      <c r="L86" s="136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</row>
    <row r="87" s="2" customFormat="1" ht="15.15" customHeight="1">
      <c r="A87" s="40"/>
      <c r="B87" s="41"/>
      <c r="C87" s="34" t="s">
        <v>29</v>
      </c>
      <c r="D87" s="42"/>
      <c r="E87" s="42"/>
      <c r="F87" s="29" t="str">
        <f>IF(E18="","",E18)</f>
        <v>Vyplň údaj</v>
      </c>
      <c r="G87" s="42"/>
      <c r="H87" s="42"/>
      <c r="I87" s="34" t="s">
        <v>34</v>
      </c>
      <c r="J87" s="38" t="str">
        <f>E24</f>
        <v>Lukáš Novák</v>
      </c>
      <c r="K87" s="42"/>
      <c r="L87" s="136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</row>
    <row r="88" s="2" customFormat="1" ht="10.32" customHeight="1">
      <c r="A88" s="40"/>
      <c r="B88" s="41"/>
      <c r="C88" s="42"/>
      <c r="D88" s="42"/>
      <c r="E88" s="42"/>
      <c r="F88" s="42"/>
      <c r="G88" s="42"/>
      <c r="H88" s="42"/>
      <c r="I88" s="42"/>
      <c r="J88" s="42"/>
      <c r="K88" s="42"/>
      <c r="L88" s="136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</row>
    <row r="89" s="11" customFormat="1" ht="29.28" customHeight="1">
      <c r="A89" s="179"/>
      <c r="B89" s="180"/>
      <c r="C89" s="181" t="s">
        <v>108</v>
      </c>
      <c r="D89" s="182" t="s">
        <v>57</v>
      </c>
      <c r="E89" s="182" t="s">
        <v>53</v>
      </c>
      <c r="F89" s="182" t="s">
        <v>54</v>
      </c>
      <c r="G89" s="182" t="s">
        <v>109</v>
      </c>
      <c r="H89" s="182" t="s">
        <v>110</v>
      </c>
      <c r="I89" s="182" t="s">
        <v>111</v>
      </c>
      <c r="J89" s="182" t="s">
        <v>94</v>
      </c>
      <c r="K89" s="183" t="s">
        <v>112</v>
      </c>
      <c r="L89" s="184"/>
      <c r="M89" s="94" t="s">
        <v>19</v>
      </c>
      <c r="N89" s="95" t="s">
        <v>42</v>
      </c>
      <c r="O89" s="95" t="s">
        <v>113</v>
      </c>
      <c r="P89" s="95" t="s">
        <v>114</v>
      </c>
      <c r="Q89" s="95" t="s">
        <v>115</v>
      </c>
      <c r="R89" s="95" t="s">
        <v>116</v>
      </c>
      <c r="S89" s="95" t="s">
        <v>117</v>
      </c>
      <c r="T89" s="96" t="s">
        <v>118</v>
      </c>
      <c r="U89" s="179"/>
      <c r="V89" s="179"/>
      <c r="W89" s="179"/>
      <c r="X89" s="179"/>
      <c r="Y89" s="179"/>
      <c r="Z89" s="179"/>
      <c r="AA89" s="179"/>
      <c r="AB89" s="179"/>
      <c r="AC89" s="179"/>
      <c r="AD89" s="179"/>
      <c r="AE89" s="179"/>
    </row>
    <row r="90" s="2" customFormat="1" ht="22.8" customHeight="1">
      <c r="A90" s="40"/>
      <c r="B90" s="41"/>
      <c r="C90" s="101" t="s">
        <v>119</v>
      </c>
      <c r="D90" s="42"/>
      <c r="E90" s="42"/>
      <c r="F90" s="42"/>
      <c r="G90" s="42"/>
      <c r="H90" s="42"/>
      <c r="I90" s="42"/>
      <c r="J90" s="185">
        <f>BK90</f>
        <v>0</v>
      </c>
      <c r="K90" s="42"/>
      <c r="L90" s="46"/>
      <c r="M90" s="97"/>
      <c r="N90" s="186"/>
      <c r="O90" s="98"/>
      <c r="P90" s="187">
        <f>P91+P269+P272</f>
        <v>0</v>
      </c>
      <c r="Q90" s="98"/>
      <c r="R90" s="187">
        <f>R91+R269+R272</f>
        <v>331.45939179999993</v>
      </c>
      <c r="S90" s="98"/>
      <c r="T90" s="188">
        <f>T91+T269+T272</f>
        <v>239.88659999999999</v>
      </c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T90" s="19" t="s">
        <v>71</v>
      </c>
      <c r="AU90" s="19" t="s">
        <v>95</v>
      </c>
      <c r="BK90" s="189">
        <f>BK91+BK269+BK272</f>
        <v>0</v>
      </c>
    </row>
    <row r="91" s="12" customFormat="1" ht="25.92" customHeight="1">
      <c r="A91" s="12"/>
      <c r="B91" s="190"/>
      <c r="C91" s="191"/>
      <c r="D91" s="192" t="s">
        <v>71</v>
      </c>
      <c r="E91" s="193" t="s">
        <v>120</v>
      </c>
      <c r="F91" s="193" t="s">
        <v>121</v>
      </c>
      <c r="G91" s="191"/>
      <c r="H91" s="191"/>
      <c r="I91" s="194"/>
      <c r="J91" s="195">
        <f>BK91</f>
        <v>0</v>
      </c>
      <c r="K91" s="191"/>
      <c r="L91" s="196"/>
      <c r="M91" s="197"/>
      <c r="N91" s="198"/>
      <c r="O91" s="198"/>
      <c r="P91" s="199">
        <f>P92+P153+P208+P252+P266</f>
        <v>0</v>
      </c>
      <c r="Q91" s="198"/>
      <c r="R91" s="199">
        <f>R92+R153+R208+R252+R266</f>
        <v>331.45939179999993</v>
      </c>
      <c r="S91" s="198"/>
      <c r="T91" s="200">
        <f>T92+T153+T208+T252+T266</f>
        <v>239.88659999999999</v>
      </c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R91" s="201" t="s">
        <v>80</v>
      </c>
      <c r="AT91" s="202" t="s">
        <v>71</v>
      </c>
      <c r="AU91" s="202" t="s">
        <v>72</v>
      </c>
      <c r="AY91" s="201" t="s">
        <v>122</v>
      </c>
      <c r="BK91" s="203">
        <f>BK92+BK153+BK208+BK252+BK266</f>
        <v>0</v>
      </c>
    </row>
    <row r="92" s="12" customFormat="1" ht="22.8" customHeight="1">
      <c r="A92" s="12"/>
      <c r="B92" s="190"/>
      <c r="C92" s="191"/>
      <c r="D92" s="192" t="s">
        <v>71</v>
      </c>
      <c r="E92" s="204" t="s">
        <v>80</v>
      </c>
      <c r="F92" s="204" t="s">
        <v>123</v>
      </c>
      <c r="G92" s="191"/>
      <c r="H92" s="191"/>
      <c r="I92" s="194"/>
      <c r="J92" s="205">
        <f>BK92</f>
        <v>0</v>
      </c>
      <c r="K92" s="191"/>
      <c r="L92" s="196"/>
      <c r="M92" s="197"/>
      <c r="N92" s="198"/>
      <c r="O92" s="198"/>
      <c r="P92" s="199">
        <f>SUM(P93:P152)</f>
        <v>0</v>
      </c>
      <c r="Q92" s="198"/>
      <c r="R92" s="199">
        <f>SUM(R93:R152)</f>
        <v>170.89208099999999</v>
      </c>
      <c r="S92" s="198"/>
      <c r="T92" s="200">
        <f>SUM(T93:T152)</f>
        <v>239.88659999999999</v>
      </c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R92" s="201" t="s">
        <v>80</v>
      </c>
      <c r="AT92" s="202" t="s">
        <v>71</v>
      </c>
      <c r="AU92" s="202" t="s">
        <v>80</v>
      </c>
      <c r="AY92" s="201" t="s">
        <v>122</v>
      </c>
      <c r="BK92" s="203">
        <f>SUM(BK93:BK152)</f>
        <v>0</v>
      </c>
    </row>
    <row r="93" s="2" customFormat="1" ht="33" customHeight="1">
      <c r="A93" s="40"/>
      <c r="B93" s="41"/>
      <c r="C93" s="206" t="s">
        <v>80</v>
      </c>
      <c r="D93" s="206" t="s">
        <v>124</v>
      </c>
      <c r="E93" s="207" t="s">
        <v>125</v>
      </c>
      <c r="F93" s="208" t="s">
        <v>126</v>
      </c>
      <c r="G93" s="209" t="s">
        <v>127</v>
      </c>
      <c r="H93" s="210">
        <v>590.89999999999998</v>
      </c>
      <c r="I93" s="211"/>
      <c r="J93" s="212">
        <f>ROUND(I93*H93,2)</f>
        <v>0</v>
      </c>
      <c r="K93" s="208" t="s">
        <v>128</v>
      </c>
      <c r="L93" s="46"/>
      <c r="M93" s="213" t="s">
        <v>19</v>
      </c>
      <c r="N93" s="214" t="s">
        <v>43</v>
      </c>
      <c r="O93" s="86"/>
      <c r="P93" s="215">
        <f>O93*H93</f>
        <v>0</v>
      </c>
      <c r="Q93" s="215">
        <v>0</v>
      </c>
      <c r="R93" s="215">
        <f>Q93*H93</f>
        <v>0</v>
      </c>
      <c r="S93" s="215">
        <v>0.32000000000000001</v>
      </c>
      <c r="T93" s="216">
        <f>S93*H93</f>
        <v>189.08799999999999</v>
      </c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R93" s="217" t="s">
        <v>129</v>
      </c>
      <c r="AT93" s="217" t="s">
        <v>124</v>
      </c>
      <c r="AU93" s="217" t="s">
        <v>82</v>
      </c>
      <c r="AY93" s="19" t="s">
        <v>122</v>
      </c>
      <c r="BE93" s="218">
        <f>IF(N93="základní",J93,0)</f>
        <v>0</v>
      </c>
      <c r="BF93" s="218">
        <f>IF(N93="snížená",J93,0)</f>
        <v>0</v>
      </c>
      <c r="BG93" s="218">
        <f>IF(N93="zákl. přenesená",J93,0)</f>
        <v>0</v>
      </c>
      <c r="BH93" s="218">
        <f>IF(N93="sníž. přenesená",J93,0)</f>
        <v>0</v>
      </c>
      <c r="BI93" s="218">
        <f>IF(N93="nulová",J93,0)</f>
        <v>0</v>
      </c>
      <c r="BJ93" s="19" t="s">
        <v>80</v>
      </c>
      <c r="BK93" s="218">
        <f>ROUND(I93*H93,2)</f>
        <v>0</v>
      </c>
      <c r="BL93" s="19" t="s">
        <v>129</v>
      </c>
      <c r="BM93" s="217" t="s">
        <v>130</v>
      </c>
    </row>
    <row r="94" s="2" customFormat="1">
      <c r="A94" s="40"/>
      <c r="B94" s="41"/>
      <c r="C94" s="42"/>
      <c r="D94" s="219" t="s">
        <v>131</v>
      </c>
      <c r="E94" s="42"/>
      <c r="F94" s="220" t="s">
        <v>132</v>
      </c>
      <c r="G94" s="42"/>
      <c r="H94" s="42"/>
      <c r="I94" s="221"/>
      <c r="J94" s="42"/>
      <c r="K94" s="42"/>
      <c r="L94" s="46"/>
      <c r="M94" s="222"/>
      <c r="N94" s="223"/>
      <c r="O94" s="86"/>
      <c r="P94" s="86"/>
      <c r="Q94" s="86"/>
      <c r="R94" s="86"/>
      <c r="S94" s="86"/>
      <c r="T94" s="87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T94" s="19" t="s">
        <v>131</v>
      </c>
      <c r="AU94" s="19" t="s">
        <v>82</v>
      </c>
    </row>
    <row r="95" s="13" customFormat="1">
      <c r="A95" s="13"/>
      <c r="B95" s="224"/>
      <c r="C95" s="225"/>
      <c r="D95" s="226" t="s">
        <v>133</v>
      </c>
      <c r="E95" s="227" t="s">
        <v>19</v>
      </c>
      <c r="F95" s="228" t="s">
        <v>134</v>
      </c>
      <c r="G95" s="225"/>
      <c r="H95" s="227" t="s">
        <v>19</v>
      </c>
      <c r="I95" s="229"/>
      <c r="J95" s="225"/>
      <c r="K95" s="225"/>
      <c r="L95" s="230"/>
      <c r="M95" s="231"/>
      <c r="N95" s="232"/>
      <c r="O95" s="232"/>
      <c r="P95" s="232"/>
      <c r="Q95" s="232"/>
      <c r="R95" s="232"/>
      <c r="S95" s="232"/>
      <c r="T95" s="23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T95" s="234" t="s">
        <v>133</v>
      </c>
      <c r="AU95" s="234" t="s">
        <v>82</v>
      </c>
      <c r="AV95" s="13" t="s">
        <v>80</v>
      </c>
      <c r="AW95" s="13" t="s">
        <v>33</v>
      </c>
      <c r="AX95" s="13" t="s">
        <v>72</v>
      </c>
      <c r="AY95" s="234" t="s">
        <v>122</v>
      </c>
    </row>
    <row r="96" s="13" customFormat="1">
      <c r="A96" s="13"/>
      <c r="B96" s="224"/>
      <c r="C96" s="225"/>
      <c r="D96" s="226" t="s">
        <v>133</v>
      </c>
      <c r="E96" s="227" t="s">
        <v>19</v>
      </c>
      <c r="F96" s="228" t="s">
        <v>135</v>
      </c>
      <c r="G96" s="225"/>
      <c r="H96" s="227" t="s">
        <v>19</v>
      </c>
      <c r="I96" s="229"/>
      <c r="J96" s="225"/>
      <c r="K96" s="225"/>
      <c r="L96" s="230"/>
      <c r="M96" s="231"/>
      <c r="N96" s="232"/>
      <c r="O96" s="232"/>
      <c r="P96" s="232"/>
      <c r="Q96" s="232"/>
      <c r="R96" s="232"/>
      <c r="S96" s="232"/>
      <c r="T96" s="23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T96" s="234" t="s">
        <v>133</v>
      </c>
      <c r="AU96" s="234" t="s">
        <v>82</v>
      </c>
      <c r="AV96" s="13" t="s">
        <v>80</v>
      </c>
      <c r="AW96" s="13" t="s">
        <v>33</v>
      </c>
      <c r="AX96" s="13" t="s">
        <v>72</v>
      </c>
      <c r="AY96" s="234" t="s">
        <v>122</v>
      </c>
    </row>
    <row r="97" s="14" customFormat="1">
      <c r="A97" s="14"/>
      <c r="B97" s="235"/>
      <c r="C97" s="236"/>
      <c r="D97" s="226" t="s">
        <v>133</v>
      </c>
      <c r="E97" s="237" t="s">
        <v>19</v>
      </c>
      <c r="F97" s="238" t="s">
        <v>136</v>
      </c>
      <c r="G97" s="236"/>
      <c r="H97" s="239">
        <v>590.89999999999998</v>
      </c>
      <c r="I97" s="240"/>
      <c r="J97" s="236"/>
      <c r="K97" s="236"/>
      <c r="L97" s="241"/>
      <c r="M97" s="242"/>
      <c r="N97" s="243"/>
      <c r="O97" s="243"/>
      <c r="P97" s="243"/>
      <c r="Q97" s="243"/>
      <c r="R97" s="243"/>
      <c r="S97" s="243"/>
      <c r="T97" s="244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T97" s="245" t="s">
        <v>133</v>
      </c>
      <c r="AU97" s="245" t="s">
        <v>82</v>
      </c>
      <c r="AV97" s="14" t="s">
        <v>82</v>
      </c>
      <c r="AW97" s="14" t="s">
        <v>33</v>
      </c>
      <c r="AX97" s="14" t="s">
        <v>80</v>
      </c>
      <c r="AY97" s="245" t="s">
        <v>122</v>
      </c>
    </row>
    <row r="98" s="2" customFormat="1" ht="37.8" customHeight="1">
      <c r="A98" s="40"/>
      <c r="B98" s="41"/>
      <c r="C98" s="206" t="s">
        <v>82</v>
      </c>
      <c r="D98" s="206" t="s">
        <v>124</v>
      </c>
      <c r="E98" s="207" t="s">
        <v>137</v>
      </c>
      <c r="F98" s="208" t="s">
        <v>138</v>
      </c>
      <c r="G98" s="209" t="s">
        <v>127</v>
      </c>
      <c r="H98" s="210">
        <v>39.600000000000001</v>
      </c>
      <c r="I98" s="211"/>
      <c r="J98" s="212">
        <f>ROUND(I98*H98,2)</f>
        <v>0</v>
      </c>
      <c r="K98" s="208" t="s">
        <v>128</v>
      </c>
      <c r="L98" s="46"/>
      <c r="M98" s="213" t="s">
        <v>19</v>
      </c>
      <c r="N98" s="214" t="s">
        <v>43</v>
      </c>
      <c r="O98" s="86"/>
      <c r="P98" s="215">
        <f>O98*H98</f>
        <v>0</v>
      </c>
      <c r="Q98" s="215">
        <v>0</v>
      </c>
      <c r="R98" s="215">
        <f>Q98*H98</f>
        <v>0</v>
      </c>
      <c r="S98" s="215">
        <v>0.28999999999999998</v>
      </c>
      <c r="T98" s="216">
        <f>S98*H98</f>
        <v>11.484</v>
      </c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R98" s="217" t="s">
        <v>129</v>
      </c>
      <c r="AT98" s="217" t="s">
        <v>124</v>
      </c>
      <c r="AU98" s="217" t="s">
        <v>82</v>
      </c>
      <c r="AY98" s="19" t="s">
        <v>122</v>
      </c>
      <c r="BE98" s="218">
        <f>IF(N98="základní",J98,0)</f>
        <v>0</v>
      </c>
      <c r="BF98" s="218">
        <f>IF(N98="snížená",J98,0)</f>
        <v>0</v>
      </c>
      <c r="BG98" s="218">
        <f>IF(N98="zákl. přenesená",J98,0)</f>
        <v>0</v>
      </c>
      <c r="BH98" s="218">
        <f>IF(N98="sníž. přenesená",J98,0)</f>
        <v>0</v>
      </c>
      <c r="BI98" s="218">
        <f>IF(N98="nulová",J98,0)</f>
        <v>0</v>
      </c>
      <c r="BJ98" s="19" t="s">
        <v>80</v>
      </c>
      <c r="BK98" s="218">
        <f>ROUND(I98*H98,2)</f>
        <v>0</v>
      </c>
      <c r="BL98" s="19" t="s">
        <v>129</v>
      </c>
      <c r="BM98" s="217" t="s">
        <v>139</v>
      </c>
    </row>
    <row r="99" s="2" customFormat="1">
      <c r="A99" s="40"/>
      <c r="B99" s="41"/>
      <c r="C99" s="42"/>
      <c r="D99" s="219" t="s">
        <v>131</v>
      </c>
      <c r="E99" s="42"/>
      <c r="F99" s="220" t="s">
        <v>140</v>
      </c>
      <c r="G99" s="42"/>
      <c r="H99" s="42"/>
      <c r="I99" s="221"/>
      <c r="J99" s="42"/>
      <c r="K99" s="42"/>
      <c r="L99" s="46"/>
      <c r="M99" s="222"/>
      <c r="N99" s="223"/>
      <c r="O99" s="86"/>
      <c r="P99" s="86"/>
      <c r="Q99" s="86"/>
      <c r="R99" s="86"/>
      <c r="S99" s="86"/>
      <c r="T99" s="87"/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T99" s="19" t="s">
        <v>131</v>
      </c>
      <c r="AU99" s="19" t="s">
        <v>82</v>
      </c>
    </row>
    <row r="100" s="13" customFormat="1">
      <c r="A100" s="13"/>
      <c r="B100" s="224"/>
      <c r="C100" s="225"/>
      <c r="D100" s="226" t="s">
        <v>133</v>
      </c>
      <c r="E100" s="227" t="s">
        <v>19</v>
      </c>
      <c r="F100" s="228" t="s">
        <v>141</v>
      </c>
      <c r="G100" s="225"/>
      <c r="H100" s="227" t="s">
        <v>19</v>
      </c>
      <c r="I100" s="229"/>
      <c r="J100" s="225"/>
      <c r="K100" s="225"/>
      <c r="L100" s="230"/>
      <c r="M100" s="231"/>
      <c r="N100" s="232"/>
      <c r="O100" s="232"/>
      <c r="P100" s="232"/>
      <c r="Q100" s="232"/>
      <c r="R100" s="232"/>
      <c r="S100" s="232"/>
      <c r="T100" s="23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T100" s="234" t="s">
        <v>133</v>
      </c>
      <c r="AU100" s="234" t="s">
        <v>82</v>
      </c>
      <c r="AV100" s="13" t="s">
        <v>80</v>
      </c>
      <c r="AW100" s="13" t="s">
        <v>33</v>
      </c>
      <c r="AX100" s="13" t="s">
        <v>72</v>
      </c>
      <c r="AY100" s="234" t="s">
        <v>122</v>
      </c>
    </row>
    <row r="101" s="14" customFormat="1">
      <c r="A101" s="14"/>
      <c r="B101" s="235"/>
      <c r="C101" s="236"/>
      <c r="D101" s="226" t="s">
        <v>133</v>
      </c>
      <c r="E101" s="237" t="s">
        <v>19</v>
      </c>
      <c r="F101" s="238" t="s">
        <v>142</v>
      </c>
      <c r="G101" s="236"/>
      <c r="H101" s="239">
        <v>39.600000000000001</v>
      </c>
      <c r="I101" s="240"/>
      <c r="J101" s="236"/>
      <c r="K101" s="236"/>
      <c r="L101" s="241"/>
      <c r="M101" s="242"/>
      <c r="N101" s="243"/>
      <c r="O101" s="243"/>
      <c r="P101" s="243"/>
      <c r="Q101" s="243"/>
      <c r="R101" s="243"/>
      <c r="S101" s="243"/>
      <c r="T101" s="244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T101" s="245" t="s">
        <v>133</v>
      </c>
      <c r="AU101" s="245" t="s">
        <v>82</v>
      </c>
      <c r="AV101" s="14" t="s">
        <v>82</v>
      </c>
      <c r="AW101" s="14" t="s">
        <v>33</v>
      </c>
      <c r="AX101" s="14" t="s">
        <v>80</v>
      </c>
      <c r="AY101" s="245" t="s">
        <v>122</v>
      </c>
    </row>
    <row r="102" s="2" customFormat="1" ht="37.8" customHeight="1">
      <c r="A102" s="40"/>
      <c r="B102" s="41"/>
      <c r="C102" s="206" t="s">
        <v>143</v>
      </c>
      <c r="D102" s="206" t="s">
        <v>124</v>
      </c>
      <c r="E102" s="207" t="s">
        <v>144</v>
      </c>
      <c r="F102" s="208" t="s">
        <v>145</v>
      </c>
      <c r="G102" s="209" t="s">
        <v>127</v>
      </c>
      <c r="H102" s="210">
        <v>36.5</v>
      </c>
      <c r="I102" s="211"/>
      <c r="J102" s="212">
        <f>ROUND(I102*H102,2)</f>
        <v>0</v>
      </c>
      <c r="K102" s="208" t="s">
        <v>128</v>
      </c>
      <c r="L102" s="46"/>
      <c r="M102" s="213" t="s">
        <v>19</v>
      </c>
      <c r="N102" s="214" t="s">
        <v>43</v>
      </c>
      <c r="O102" s="86"/>
      <c r="P102" s="215">
        <f>O102*H102</f>
        <v>0</v>
      </c>
      <c r="Q102" s="215">
        <v>0</v>
      </c>
      <c r="R102" s="215">
        <f>Q102*H102</f>
        <v>0</v>
      </c>
      <c r="S102" s="215">
        <v>0.44</v>
      </c>
      <c r="T102" s="216">
        <f>S102*H102</f>
        <v>16.059999999999999</v>
      </c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R102" s="217" t="s">
        <v>129</v>
      </c>
      <c r="AT102" s="217" t="s">
        <v>124</v>
      </c>
      <c r="AU102" s="217" t="s">
        <v>82</v>
      </c>
      <c r="AY102" s="19" t="s">
        <v>122</v>
      </c>
      <c r="BE102" s="218">
        <f>IF(N102="základní",J102,0)</f>
        <v>0</v>
      </c>
      <c r="BF102" s="218">
        <f>IF(N102="snížená",J102,0)</f>
        <v>0</v>
      </c>
      <c r="BG102" s="218">
        <f>IF(N102="zákl. přenesená",J102,0)</f>
        <v>0</v>
      </c>
      <c r="BH102" s="218">
        <f>IF(N102="sníž. přenesená",J102,0)</f>
        <v>0</v>
      </c>
      <c r="BI102" s="218">
        <f>IF(N102="nulová",J102,0)</f>
        <v>0</v>
      </c>
      <c r="BJ102" s="19" t="s">
        <v>80</v>
      </c>
      <c r="BK102" s="218">
        <f>ROUND(I102*H102,2)</f>
        <v>0</v>
      </c>
      <c r="BL102" s="19" t="s">
        <v>129</v>
      </c>
      <c r="BM102" s="217" t="s">
        <v>146</v>
      </c>
    </row>
    <row r="103" s="2" customFormat="1">
      <c r="A103" s="40"/>
      <c r="B103" s="41"/>
      <c r="C103" s="42"/>
      <c r="D103" s="219" t="s">
        <v>131</v>
      </c>
      <c r="E103" s="42"/>
      <c r="F103" s="220" t="s">
        <v>147</v>
      </c>
      <c r="G103" s="42"/>
      <c r="H103" s="42"/>
      <c r="I103" s="221"/>
      <c r="J103" s="42"/>
      <c r="K103" s="42"/>
      <c r="L103" s="46"/>
      <c r="M103" s="222"/>
      <c r="N103" s="223"/>
      <c r="O103" s="86"/>
      <c r="P103" s="86"/>
      <c r="Q103" s="86"/>
      <c r="R103" s="86"/>
      <c r="S103" s="86"/>
      <c r="T103" s="87"/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T103" s="19" t="s">
        <v>131</v>
      </c>
      <c r="AU103" s="19" t="s">
        <v>82</v>
      </c>
    </row>
    <row r="104" s="13" customFormat="1">
      <c r="A104" s="13"/>
      <c r="B104" s="224"/>
      <c r="C104" s="225"/>
      <c r="D104" s="226" t="s">
        <v>133</v>
      </c>
      <c r="E104" s="227" t="s">
        <v>19</v>
      </c>
      <c r="F104" s="228" t="s">
        <v>148</v>
      </c>
      <c r="G104" s="225"/>
      <c r="H104" s="227" t="s">
        <v>19</v>
      </c>
      <c r="I104" s="229"/>
      <c r="J104" s="225"/>
      <c r="K104" s="225"/>
      <c r="L104" s="230"/>
      <c r="M104" s="231"/>
      <c r="N104" s="232"/>
      <c r="O104" s="232"/>
      <c r="P104" s="232"/>
      <c r="Q104" s="232"/>
      <c r="R104" s="232"/>
      <c r="S104" s="232"/>
      <c r="T104" s="23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T104" s="234" t="s">
        <v>133</v>
      </c>
      <c r="AU104" s="234" t="s">
        <v>82</v>
      </c>
      <c r="AV104" s="13" t="s">
        <v>80</v>
      </c>
      <c r="AW104" s="13" t="s">
        <v>33</v>
      </c>
      <c r="AX104" s="13" t="s">
        <v>72</v>
      </c>
      <c r="AY104" s="234" t="s">
        <v>122</v>
      </c>
    </row>
    <row r="105" s="14" customFormat="1">
      <c r="A105" s="14"/>
      <c r="B105" s="235"/>
      <c r="C105" s="236"/>
      <c r="D105" s="226" t="s">
        <v>133</v>
      </c>
      <c r="E105" s="237" t="s">
        <v>19</v>
      </c>
      <c r="F105" s="238" t="s">
        <v>149</v>
      </c>
      <c r="G105" s="236"/>
      <c r="H105" s="239">
        <v>36.5</v>
      </c>
      <c r="I105" s="240"/>
      <c r="J105" s="236"/>
      <c r="K105" s="236"/>
      <c r="L105" s="241"/>
      <c r="M105" s="242"/>
      <c r="N105" s="243"/>
      <c r="O105" s="243"/>
      <c r="P105" s="243"/>
      <c r="Q105" s="243"/>
      <c r="R105" s="243"/>
      <c r="S105" s="243"/>
      <c r="T105" s="244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T105" s="245" t="s">
        <v>133</v>
      </c>
      <c r="AU105" s="245" t="s">
        <v>82</v>
      </c>
      <c r="AV105" s="14" t="s">
        <v>82</v>
      </c>
      <c r="AW105" s="14" t="s">
        <v>33</v>
      </c>
      <c r="AX105" s="14" t="s">
        <v>80</v>
      </c>
      <c r="AY105" s="245" t="s">
        <v>122</v>
      </c>
    </row>
    <row r="106" s="2" customFormat="1" ht="33" customHeight="1">
      <c r="A106" s="40"/>
      <c r="B106" s="41"/>
      <c r="C106" s="206" t="s">
        <v>129</v>
      </c>
      <c r="D106" s="206" t="s">
        <v>124</v>
      </c>
      <c r="E106" s="207" t="s">
        <v>150</v>
      </c>
      <c r="F106" s="208" t="s">
        <v>151</v>
      </c>
      <c r="G106" s="209" t="s">
        <v>127</v>
      </c>
      <c r="H106" s="210">
        <v>39.600000000000001</v>
      </c>
      <c r="I106" s="211"/>
      <c r="J106" s="212">
        <f>ROUND(I106*H106,2)</f>
        <v>0</v>
      </c>
      <c r="K106" s="208" t="s">
        <v>128</v>
      </c>
      <c r="L106" s="46"/>
      <c r="M106" s="213" t="s">
        <v>19</v>
      </c>
      <c r="N106" s="214" t="s">
        <v>43</v>
      </c>
      <c r="O106" s="86"/>
      <c r="P106" s="215">
        <f>O106*H106</f>
        <v>0</v>
      </c>
      <c r="Q106" s="215">
        <v>0</v>
      </c>
      <c r="R106" s="215">
        <f>Q106*H106</f>
        <v>0</v>
      </c>
      <c r="S106" s="215">
        <v>0.316</v>
      </c>
      <c r="T106" s="216">
        <f>S106*H106</f>
        <v>12.5136</v>
      </c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R106" s="217" t="s">
        <v>129</v>
      </c>
      <c r="AT106" s="217" t="s">
        <v>124</v>
      </c>
      <c r="AU106" s="217" t="s">
        <v>82</v>
      </c>
      <c r="AY106" s="19" t="s">
        <v>122</v>
      </c>
      <c r="BE106" s="218">
        <f>IF(N106="základní",J106,0)</f>
        <v>0</v>
      </c>
      <c r="BF106" s="218">
        <f>IF(N106="snížená",J106,0)</f>
        <v>0</v>
      </c>
      <c r="BG106" s="218">
        <f>IF(N106="zákl. přenesená",J106,0)</f>
        <v>0</v>
      </c>
      <c r="BH106" s="218">
        <f>IF(N106="sníž. přenesená",J106,0)</f>
        <v>0</v>
      </c>
      <c r="BI106" s="218">
        <f>IF(N106="nulová",J106,0)</f>
        <v>0</v>
      </c>
      <c r="BJ106" s="19" t="s">
        <v>80</v>
      </c>
      <c r="BK106" s="218">
        <f>ROUND(I106*H106,2)</f>
        <v>0</v>
      </c>
      <c r="BL106" s="19" t="s">
        <v>129</v>
      </c>
      <c r="BM106" s="217" t="s">
        <v>152</v>
      </c>
    </row>
    <row r="107" s="2" customFormat="1">
      <c r="A107" s="40"/>
      <c r="B107" s="41"/>
      <c r="C107" s="42"/>
      <c r="D107" s="219" t="s">
        <v>131</v>
      </c>
      <c r="E107" s="42"/>
      <c r="F107" s="220" t="s">
        <v>153</v>
      </c>
      <c r="G107" s="42"/>
      <c r="H107" s="42"/>
      <c r="I107" s="221"/>
      <c r="J107" s="42"/>
      <c r="K107" s="42"/>
      <c r="L107" s="46"/>
      <c r="M107" s="222"/>
      <c r="N107" s="223"/>
      <c r="O107" s="86"/>
      <c r="P107" s="86"/>
      <c r="Q107" s="86"/>
      <c r="R107" s="86"/>
      <c r="S107" s="86"/>
      <c r="T107" s="87"/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T107" s="19" t="s">
        <v>131</v>
      </c>
      <c r="AU107" s="19" t="s">
        <v>82</v>
      </c>
    </row>
    <row r="108" s="13" customFormat="1">
      <c r="A108" s="13"/>
      <c r="B108" s="224"/>
      <c r="C108" s="225"/>
      <c r="D108" s="226" t="s">
        <v>133</v>
      </c>
      <c r="E108" s="227" t="s">
        <v>19</v>
      </c>
      <c r="F108" s="228" t="s">
        <v>141</v>
      </c>
      <c r="G108" s="225"/>
      <c r="H108" s="227" t="s">
        <v>19</v>
      </c>
      <c r="I108" s="229"/>
      <c r="J108" s="225"/>
      <c r="K108" s="225"/>
      <c r="L108" s="230"/>
      <c r="M108" s="231"/>
      <c r="N108" s="232"/>
      <c r="O108" s="232"/>
      <c r="P108" s="232"/>
      <c r="Q108" s="232"/>
      <c r="R108" s="232"/>
      <c r="S108" s="232"/>
      <c r="T108" s="233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T108" s="234" t="s">
        <v>133</v>
      </c>
      <c r="AU108" s="234" t="s">
        <v>82</v>
      </c>
      <c r="AV108" s="13" t="s">
        <v>80</v>
      </c>
      <c r="AW108" s="13" t="s">
        <v>33</v>
      </c>
      <c r="AX108" s="13" t="s">
        <v>72</v>
      </c>
      <c r="AY108" s="234" t="s">
        <v>122</v>
      </c>
    </row>
    <row r="109" s="14" customFormat="1">
      <c r="A109" s="14"/>
      <c r="B109" s="235"/>
      <c r="C109" s="236"/>
      <c r="D109" s="226" t="s">
        <v>133</v>
      </c>
      <c r="E109" s="237" t="s">
        <v>19</v>
      </c>
      <c r="F109" s="238" t="s">
        <v>142</v>
      </c>
      <c r="G109" s="236"/>
      <c r="H109" s="239">
        <v>39.600000000000001</v>
      </c>
      <c r="I109" s="240"/>
      <c r="J109" s="236"/>
      <c r="K109" s="236"/>
      <c r="L109" s="241"/>
      <c r="M109" s="242"/>
      <c r="N109" s="243"/>
      <c r="O109" s="243"/>
      <c r="P109" s="243"/>
      <c r="Q109" s="243"/>
      <c r="R109" s="243"/>
      <c r="S109" s="243"/>
      <c r="T109" s="244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T109" s="245" t="s">
        <v>133</v>
      </c>
      <c r="AU109" s="245" t="s">
        <v>82</v>
      </c>
      <c r="AV109" s="14" t="s">
        <v>82</v>
      </c>
      <c r="AW109" s="14" t="s">
        <v>33</v>
      </c>
      <c r="AX109" s="14" t="s">
        <v>80</v>
      </c>
      <c r="AY109" s="245" t="s">
        <v>122</v>
      </c>
    </row>
    <row r="110" s="2" customFormat="1" ht="24.15" customHeight="1">
      <c r="A110" s="40"/>
      <c r="B110" s="41"/>
      <c r="C110" s="206" t="s">
        <v>154</v>
      </c>
      <c r="D110" s="206" t="s">
        <v>124</v>
      </c>
      <c r="E110" s="207" t="s">
        <v>155</v>
      </c>
      <c r="F110" s="208" t="s">
        <v>156</v>
      </c>
      <c r="G110" s="209" t="s">
        <v>127</v>
      </c>
      <c r="H110" s="210">
        <v>46.700000000000003</v>
      </c>
      <c r="I110" s="211"/>
      <c r="J110" s="212">
        <f>ROUND(I110*H110,2)</f>
        <v>0</v>
      </c>
      <c r="K110" s="208" t="s">
        <v>128</v>
      </c>
      <c r="L110" s="46"/>
      <c r="M110" s="213" t="s">
        <v>19</v>
      </c>
      <c r="N110" s="214" t="s">
        <v>43</v>
      </c>
      <c r="O110" s="86"/>
      <c r="P110" s="215">
        <f>O110*H110</f>
        <v>0</v>
      </c>
      <c r="Q110" s="215">
        <v>3.0000000000000001E-05</v>
      </c>
      <c r="R110" s="215">
        <f>Q110*H110</f>
        <v>0.0014010000000000001</v>
      </c>
      <c r="S110" s="215">
        <v>0.23000000000000001</v>
      </c>
      <c r="T110" s="216">
        <f>S110*H110</f>
        <v>10.741000000000001</v>
      </c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R110" s="217" t="s">
        <v>129</v>
      </c>
      <c r="AT110" s="217" t="s">
        <v>124</v>
      </c>
      <c r="AU110" s="217" t="s">
        <v>82</v>
      </c>
      <c r="AY110" s="19" t="s">
        <v>122</v>
      </c>
      <c r="BE110" s="218">
        <f>IF(N110="základní",J110,0)</f>
        <v>0</v>
      </c>
      <c r="BF110" s="218">
        <f>IF(N110="snížená",J110,0)</f>
        <v>0</v>
      </c>
      <c r="BG110" s="218">
        <f>IF(N110="zákl. přenesená",J110,0)</f>
        <v>0</v>
      </c>
      <c r="BH110" s="218">
        <f>IF(N110="sníž. přenesená",J110,0)</f>
        <v>0</v>
      </c>
      <c r="BI110" s="218">
        <f>IF(N110="nulová",J110,0)</f>
        <v>0</v>
      </c>
      <c r="BJ110" s="19" t="s">
        <v>80</v>
      </c>
      <c r="BK110" s="218">
        <f>ROUND(I110*H110,2)</f>
        <v>0</v>
      </c>
      <c r="BL110" s="19" t="s">
        <v>129</v>
      </c>
      <c r="BM110" s="217" t="s">
        <v>157</v>
      </c>
    </row>
    <row r="111" s="2" customFormat="1">
      <c r="A111" s="40"/>
      <c r="B111" s="41"/>
      <c r="C111" s="42"/>
      <c r="D111" s="219" t="s">
        <v>131</v>
      </c>
      <c r="E111" s="42"/>
      <c r="F111" s="220" t="s">
        <v>158</v>
      </c>
      <c r="G111" s="42"/>
      <c r="H111" s="42"/>
      <c r="I111" s="221"/>
      <c r="J111" s="42"/>
      <c r="K111" s="42"/>
      <c r="L111" s="46"/>
      <c r="M111" s="222"/>
      <c r="N111" s="223"/>
      <c r="O111" s="86"/>
      <c r="P111" s="86"/>
      <c r="Q111" s="86"/>
      <c r="R111" s="86"/>
      <c r="S111" s="86"/>
      <c r="T111" s="87"/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T111" s="19" t="s">
        <v>131</v>
      </c>
      <c r="AU111" s="19" t="s">
        <v>82</v>
      </c>
    </row>
    <row r="112" s="2" customFormat="1" ht="16.5" customHeight="1">
      <c r="A112" s="40"/>
      <c r="B112" s="41"/>
      <c r="C112" s="206" t="s">
        <v>159</v>
      </c>
      <c r="D112" s="206" t="s">
        <v>124</v>
      </c>
      <c r="E112" s="207" t="s">
        <v>160</v>
      </c>
      <c r="F112" s="208" t="s">
        <v>161</v>
      </c>
      <c r="G112" s="209" t="s">
        <v>127</v>
      </c>
      <c r="H112" s="210">
        <v>833.5</v>
      </c>
      <c r="I112" s="211"/>
      <c r="J112" s="212">
        <f>ROUND(I112*H112,2)</f>
        <v>0</v>
      </c>
      <c r="K112" s="208" t="s">
        <v>128</v>
      </c>
      <c r="L112" s="46"/>
      <c r="M112" s="213" t="s">
        <v>19</v>
      </c>
      <c r="N112" s="214" t="s">
        <v>43</v>
      </c>
      <c r="O112" s="86"/>
      <c r="P112" s="215">
        <f>O112*H112</f>
        <v>0</v>
      </c>
      <c r="Q112" s="215">
        <v>0</v>
      </c>
      <c r="R112" s="215">
        <f>Q112*H112</f>
        <v>0</v>
      </c>
      <c r="S112" s="215">
        <v>0</v>
      </c>
      <c r="T112" s="216">
        <f>S112*H112</f>
        <v>0</v>
      </c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R112" s="217" t="s">
        <v>129</v>
      </c>
      <c r="AT112" s="217" t="s">
        <v>124</v>
      </c>
      <c r="AU112" s="217" t="s">
        <v>82</v>
      </c>
      <c r="AY112" s="19" t="s">
        <v>122</v>
      </c>
      <c r="BE112" s="218">
        <f>IF(N112="základní",J112,0)</f>
        <v>0</v>
      </c>
      <c r="BF112" s="218">
        <f>IF(N112="snížená",J112,0)</f>
        <v>0</v>
      </c>
      <c r="BG112" s="218">
        <f>IF(N112="zákl. přenesená",J112,0)</f>
        <v>0</v>
      </c>
      <c r="BH112" s="218">
        <f>IF(N112="sníž. přenesená",J112,0)</f>
        <v>0</v>
      </c>
      <c r="BI112" s="218">
        <f>IF(N112="nulová",J112,0)</f>
        <v>0</v>
      </c>
      <c r="BJ112" s="19" t="s">
        <v>80</v>
      </c>
      <c r="BK112" s="218">
        <f>ROUND(I112*H112,2)</f>
        <v>0</v>
      </c>
      <c r="BL112" s="19" t="s">
        <v>129</v>
      </c>
      <c r="BM112" s="217" t="s">
        <v>162</v>
      </c>
    </row>
    <row r="113" s="2" customFormat="1">
      <c r="A113" s="40"/>
      <c r="B113" s="41"/>
      <c r="C113" s="42"/>
      <c r="D113" s="219" t="s">
        <v>131</v>
      </c>
      <c r="E113" s="42"/>
      <c r="F113" s="220" t="s">
        <v>163</v>
      </c>
      <c r="G113" s="42"/>
      <c r="H113" s="42"/>
      <c r="I113" s="221"/>
      <c r="J113" s="42"/>
      <c r="K113" s="42"/>
      <c r="L113" s="46"/>
      <c r="M113" s="222"/>
      <c r="N113" s="223"/>
      <c r="O113" s="86"/>
      <c r="P113" s="86"/>
      <c r="Q113" s="86"/>
      <c r="R113" s="86"/>
      <c r="S113" s="86"/>
      <c r="T113" s="87"/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T113" s="19" t="s">
        <v>131</v>
      </c>
      <c r="AU113" s="19" t="s">
        <v>82</v>
      </c>
    </row>
    <row r="114" s="2" customFormat="1" ht="21.75" customHeight="1">
      <c r="A114" s="40"/>
      <c r="B114" s="41"/>
      <c r="C114" s="206" t="s">
        <v>164</v>
      </c>
      <c r="D114" s="206" t="s">
        <v>124</v>
      </c>
      <c r="E114" s="207" t="s">
        <v>165</v>
      </c>
      <c r="F114" s="208" t="s">
        <v>166</v>
      </c>
      <c r="G114" s="209" t="s">
        <v>167</v>
      </c>
      <c r="H114" s="210">
        <v>33.859999999999999</v>
      </c>
      <c r="I114" s="211"/>
      <c r="J114" s="212">
        <f>ROUND(I114*H114,2)</f>
        <v>0</v>
      </c>
      <c r="K114" s="208" t="s">
        <v>168</v>
      </c>
      <c r="L114" s="46"/>
      <c r="M114" s="213" t="s">
        <v>19</v>
      </c>
      <c r="N114" s="214" t="s">
        <v>43</v>
      </c>
      <c r="O114" s="86"/>
      <c r="P114" s="215">
        <f>O114*H114</f>
        <v>0</v>
      </c>
      <c r="Q114" s="215">
        <v>0</v>
      </c>
      <c r="R114" s="215">
        <f>Q114*H114</f>
        <v>0</v>
      </c>
      <c r="S114" s="215">
        <v>0</v>
      </c>
      <c r="T114" s="216">
        <f>S114*H114</f>
        <v>0</v>
      </c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R114" s="217" t="s">
        <v>129</v>
      </c>
      <c r="AT114" s="217" t="s">
        <v>124</v>
      </c>
      <c r="AU114" s="217" t="s">
        <v>82</v>
      </c>
      <c r="AY114" s="19" t="s">
        <v>122</v>
      </c>
      <c r="BE114" s="218">
        <f>IF(N114="základní",J114,0)</f>
        <v>0</v>
      </c>
      <c r="BF114" s="218">
        <f>IF(N114="snížená",J114,0)</f>
        <v>0</v>
      </c>
      <c r="BG114" s="218">
        <f>IF(N114="zákl. přenesená",J114,0)</f>
        <v>0</v>
      </c>
      <c r="BH114" s="218">
        <f>IF(N114="sníž. přenesená",J114,0)</f>
        <v>0</v>
      </c>
      <c r="BI114" s="218">
        <f>IF(N114="nulová",J114,0)</f>
        <v>0</v>
      </c>
      <c r="BJ114" s="19" t="s">
        <v>80</v>
      </c>
      <c r="BK114" s="218">
        <f>ROUND(I114*H114,2)</f>
        <v>0</v>
      </c>
      <c r="BL114" s="19" t="s">
        <v>129</v>
      </c>
      <c r="BM114" s="217" t="s">
        <v>169</v>
      </c>
    </row>
    <row r="115" s="2" customFormat="1">
      <c r="A115" s="40"/>
      <c r="B115" s="41"/>
      <c r="C115" s="42"/>
      <c r="D115" s="219" t="s">
        <v>131</v>
      </c>
      <c r="E115" s="42"/>
      <c r="F115" s="220" t="s">
        <v>170</v>
      </c>
      <c r="G115" s="42"/>
      <c r="H115" s="42"/>
      <c r="I115" s="221"/>
      <c r="J115" s="42"/>
      <c r="K115" s="42"/>
      <c r="L115" s="46"/>
      <c r="M115" s="222"/>
      <c r="N115" s="223"/>
      <c r="O115" s="86"/>
      <c r="P115" s="86"/>
      <c r="Q115" s="86"/>
      <c r="R115" s="86"/>
      <c r="S115" s="86"/>
      <c r="T115" s="87"/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T115" s="19" t="s">
        <v>131</v>
      </c>
      <c r="AU115" s="19" t="s">
        <v>82</v>
      </c>
    </row>
    <row r="116" s="13" customFormat="1">
      <c r="A116" s="13"/>
      <c r="B116" s="224"/>
      <c r="C116" s="225"/>
      <c r="D116" s="226" t="s">
        <v>133</v>
      </c>
      <c r="E116" s="227" t="s">
        <v>19</v>
      </c>
      <c r="F116" s="228" t="s">
        <v>171</v>
      </c>
      <c r="G116" s="225"/>
      <c r="H116" s="227" t="s">
        <v>19</v>
      </c>
      <c r="I116" s="229"/>
      <c r="J116" s="225"/>
      <c r="K116" s="225"/>
      <c r="L116" s="230"/>
      <c r="M116" s="231"/>
      <c r="N116" s="232"/>
      <c r="O116" s="232"/>
      <c r="P116" s="232"/>
      <c r="Q116" s="232"/>
      <c r="R116" s="232"/>
      <c r="S116" s="232"/>
      <c r="T116" s="233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T116" s="234" t="s">
        <v>133</v>
      </c>
      <c r="AU116" s="234" t="s">
        <v>82</v>
      </c>
      <c r="AV116" s="13" t="s">
        <v>80</v>
      </c>
      <c r="AW116" s="13" t="s">
        <v>33</v>
      </c>
      <c r="AX116" s="13" t="s">
        <v>72</v>
      </c>
      <c r="AY116" s="234" t="s">
        <v>122</v>
      </c>
    </row>
    <row r="117" s="14" customFormat="1">
      <c r="A117" s="14"/>
      <c r="B117" s="235"/>
      <c r="C117" s="236"/>
      <c r="D117" s="226" t="s">
        <v>133</v>
      </c>
      <c r="E117" s="237" t="s">
        <v>19</v>
      </c>
      <c r="F117" s="238" t="s">
        <v>172</v>
      </c>
      <c r="G117" s="236"/>
      <c r="H117" s="239">
        <v>8.3100000000000005</v>
      </c>
      <c r="I117" s="240"/>
      <c r="J117" s="236"/>
      <c r="K117" s="236"/>
      <c r="L117" s="241"/>
      <c r="M117" s="242"/>
      <c r="N117" s="243"/>
      <c r="O117" s="243"/>
      <c r="P117" s="243"/>
      <c r="Q117" s="243"/>
      <c r="R117" s="243"/>
      <c r="S117" s="243"/>
      <c r="T117" s="244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  <c r="AT117" s="245" t="s">
        <v>133</v>
      </c>
      <c r="AU117" s="245" t="s">
        <v>82</v>
      </c>
      <c r="AV117" s="14" t="s">
        <v>82</v>
      </c>
      <c r="AW117" s="14" t="s">
        <v>33</v>
      </c>
      <c r="AX117" s="14" t="s">
        <v>72</v>
      </c>
      <c r="AY117" s="245" t="s">
        <v>122</v>
      </c>
    </row>
    <row r="118" s="13" customFormat="1">
      <c r="A118" s="13"/>
      <c r="B118" s="224"/>
      <c r="C118" s="225"/>
      <c r="D118" s="226" t="s">
        <v>133</v>
      </c>
      <c r="E118" s="227" t="s">
        <v>19</v>
      </c>
      <c r="F118" s="228" t="s">
        <v>173</v>
      </c>
      <c r="G118" s="225"/>
      <c r="H118" s="227" t="s">
        <v>19</v>
      </c>
      <c r="I118" s="229"/>
      <c r="J118" s="225"/>
      <c r="K118" s="225"/>
      <c r="L118" s="230"/>
      <c r="M118" s="231"/>
      <c r="N118" s="232"/>
      <c r="O118" s="232"/>
      <c r="P118" s="232"/>
      <c r="Q118" s="232"/>
      <c r="R118" s="232"/>
      <c r="S118" s="232"/>
      <c r="T118" s="23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T118" s="234" t="s">
        <v>133</v>
      </c>
      <c r="AU118" s="234" t="s">
        <v>82</v>
      </c>
      <c r="AV118" s="13" t="s">
        <v>80</v>
      </c>
      <c r="AW118" s="13" t="s">
        <v>33</v>
      </c>
      <c r="AX118" s="13" t="s">
        <v>72</v>
      </c>
      <c r="AY118" s="234" t="s">
        <v>122</v>
      </c>
    </row>
    <row r="119" s="14" customFormat="1">
      <c r="A119" s="14"/>
      <c r="B119" s="235"/>
      <c r="C119" s="236"/>
      <c r="D119" s="226" t="s">
        <v>133</v>
      </c>
      <c r="E119" s="237" t="s">
        <v>19</v>
      </c>
      <c r="F119" s="238" t="s">
        <v>174</v>
      </c>
      <c r="G119" s="236"/>
      <c r="H119" s="239">
        <v>25.550000000000001</v>
      </c>
      <c r="I119" s="240"/>
      <c r="J119" s="236"/>
      <c r="K119" s="236"/>
      <c r="L119" s="241"/>
      <c r="M119" s="242"/>
      <c r="N119" s="243"/>
      <c r="O119" s="243"/>
      <c r="P119" s="243"/>
      <c r="Q119" s="243"/>
      <c r="R119" s="243"/>
      <c r="S119" s="243"/>
      <c r="T119" s="244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T119" s="245" t="s">
        <v>133</v>
      </c>
      <c r="AU119" s="245" t="s">
        <v>82</v>
      </c>
      <c r="AV119" s="14" t="s">
        <v>82</v>
      </c>
      <c r="AW119" s="14" t="s">
        <v>33</v>
      </c>
      <c r="AX119" s="14" t="s">
        <v>72</v>
      </c>
      <c r="AY119" s="245" t="s">
        <v>122</v>
      </c>
    </row>
    <row r="120" s="15" customFormat="1">
      <c r="A120" s="15"/>
      <c r="B120" s="246"/>
      <c r="C120" s="247"/>
      <c r="D120" s="226" t="s">
        <v>133</v>
      </c>
      <c r="E120" s="248" t="s">
        <v>19</v>
      </c>
      <c r="F120" s="249" t="s">
        <v>175</v>
      </c>
      <c r="G120" s="247"/>
      <c r="H120" s="250">
        <v>33.859999999999999</v>
      </c>
      <c r="I120" s="251"/>
      <c r="J120" s="247"/>
      <c r="K120" s="247"/>
      <c r="L120" s="252"/>
      <c r="M120" s="253"/>
      <c r="N120" s="254"/>
      <c r="O120" s="254"/>
      <c r="P120" s="254"/>
      <c r="Q120" s="254"/>
      <c r="R120" s="254"/>
      <c r="S120" s="254"/>
      <c r="T120" s="255"/>
      <c r="U120" s="15"/>
      <c r="V120" s="15"/>
      <c r="W120" s="15"/>
      <c r="X120" s="15"/>
      <c r="Y120" s="15"/>
      <c r="Z120" s="15"/>
      <c r="AA120" s="15"/>
      <c r="AB120" s="15"/>
      <c r="AC120" s="15"/>
      <c r="AD120" s="15"/>
      <c r="AE120" s="15"/>
      <c r="AT120" s="256" t="s">
        <v>133</v>
      </c>
      <c r="AU120" s="256" t="s">
        <v>82</v>
      </c>
      <c r="AV120" s="15" t="s">
        <v>129</v>
      </c>
      <c r="AW120" s="15" t="s">
        <v>33</v>
      </c>
      <c r="AX120" s="15" t="s">
        <v>80</v>
      </c>
      <c r="AY120" s="256" t="s">
        <v>122</v>
      </c>
    </row>
    <row r="121" s="2" customFormat="1" ht="37.8" customHeight="1">
      <c r="A121" s="40"/>
      <c r="B121" s="41"/>
      <c r="C121" s="206" t="s">
        <v>176</v>
      </c>
      <c r="D121" s="206" t="s">
        <v>124</v>
      </c>
      <c r="E121" s="207" t="s">
        <v>177</v>
      </c>
      <c r="F121" s="208" t="s">
        <v>178</v>
      </c>
      <c r="G121" s="209" t="s">
        <v>167</v>
      </c>
      <c r="H121" s="210">
        <v>200.56</v>
      </c>
      <c r="I121" s="211"/>
      <c r="J121" s="212">
        <f>ROUND(I121*H121,2)</f>
        <v>0</v>
      </c>
      <c r="K121" s="208" t="s">
        <v>128</v>
      </c>
      <c r="L121" s="46"/>
      <c r="M121" s="213" t="s">
        <v>19</v>
      </c>
      <c r="N121" s="214" t="s">
        <v>43</v>
      </c>
      <c r="O121" s="86"/>
      <c r="P121" s="215">
        <f>O121*H121</f>
        <v>0</v>
      </c>
      <c r="Q121" s="215">
        <v>0</v>
      </c>
      <c r="R121" s="215">
        <f>Q121*H121</f>
        <v>0</v>
      </c>
      <c r="S121" s="215">
        <v>0</v>
      </c>
      <c r="T121" s="216">
        <f>S121*H121</f>
        <v>0</v>
      </c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R121" s="217" t="s">
        <v>129</v>
      </c>
      <c r="AT121" s="217" t="s">
        <v>124</v>
      </c>
      <c r="AU121" s="217" t="s">
        <v>82</v>
      </c>
      <c r="AY121" s="19" t="s">
        <v>122</v>
      </c>
      <c r="BE121" s="218">
        <f>IF(N121="základní",J121,0)</f>
        <v>0</v>
      </c>
      <c r="BF121" s="218">
        <f>IF(N121="snížená",J121,0)</f>
        <v>0</v>
      </c>
      <c r="BG121" s="218">
        <f>IF(N121="zákl. přenesená",J121,0)</f>
        <v>0</v>
      </c>
      <c r="BH121" s="218">
        <f>IF(N121="sníž. přenesená",J121,0)</f>
        <v>0</v>
      </c>
      <c r="BI121" s="218">
        <f>IF(N121="nulová",J121,0)</f>
        <v>0</v>
      </c>
      <c r="BJ121" s="19" t="s">
        <v>80</v>
      </c>
      <c r="BK121" s="218">
        <f>ROUND(I121*H121,2)</f>
        <v>0</v>
      </c>
      <c r="BL121" s="19" t="s">
        <v>129</v>
      </c>
      <c r="BM121" s="217" t="s">
        <v>179</v>
      </c>
    </row>
    <row r="122" s="2" customFormat="1">
      <c r="A122" s="40"/>
      <c r="B122" s="41"/>
      <c r="C122" s="42"/>
      <c r="D122" s="219" t="s">
        <v>131</v>
      </c>
      <c r="E122" s="42"/>
      <c r="F122" s="220" t="s">
        <v>180</v>
      </c>
      <c r="G122" s="42"/>
      <c r="H122" s="42"/>
      <c r="I122" s="221"/>
      <c r="J122" s="42"/>
      <c r="K122" s="42"/>
      <c r="L122" s="46"/>
      <c r="M122" s="222"/>
      <c r="N122" s="223"/>
      <c r="O122" s="86"/>
      <c r="P122" s="86"/>
      <c r="Q122" s="86"/>
      <c r="R122" s="86"/>
      <c r="S122" s="86"/>
      <c r="T122" s="87"/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T122" s="19" t="s">
        <v>131</v>
      </c>
      <c r="AU122" s="19" t="s">
        <v>82</v>
      </c>
    </row>
    <row r="123" s="14" customFormat="1">
      <c r="A123" s="14"/>
      <c r="B123" s="235"/>
      <c r="C123" s="236"/>
      <c r="D123" s="226" t="s">
        <v>133</v>
      </c>
      <c r="E123" s="237" t="s">
        <v>19</v>
      </c>
      <c r="F123" s="238" t="s">
        <v>181</v>
      </c>
      <c r="G123" s="236"/>
      <c r="H123" s="239">
        <v>166.69999999999999</v>
      </c>
      <c r="I123" s="240"/>
      <c r="J123" s="236"/>
      <c r="K123" s="236"/>
      <c r="L123" s="241"/>
      <c r="M123" s="242"/>
      <c r="N123" s="243"/>
      <c r="O123" s="243"/>
      <c r="P123" s="243"/>
      <c r="Q123" s="243"/>
      <c r="R123" s="243"/>
      <c r="S123" s="243"/>
      <c r="T123" s="244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T123" s="245" t="s">
        <v>133</v>
      </c>
      <c r="AU123" s="245" t="s">
        <v>82</v>
      </c>
      <c r="AV123" s="14" t="s">
        <v>82</v>
      </c>
      <c r="AW123" s="14" t="s">
        <v>33</v>
      </c>
      <c r="AX123" s="14" t="s">
        <v>72</v>
      </c>
      <c r="AY123" s="245" t="s">
        <v>122</v>
      </c>
    </row>
    <row r="124" s="14" customFormat="1">
      <c r="A124" s="14"/>
      <c r="B124" s="235"/>
      <c r="C124" s="236"/>
      <c r="D124" s="226" t="s">
        <v>133</v>
      </c>
      <c r="E124" s="237" t="s">
        <v>19</v>
      </c>
      <c r="F124" s="238" t="s">
        <v>182</v>
      </c>
      <c r="G124" s="236"/>
      <c r="H124" s="239">
        <v>33.859999999999999</v>
      </c>
      <c r="I124" s="240"/>
      <c r="J124" s="236"/>
      <c r="K124" s="236"/>
      <c r="L124" s="241"/>
      <c r="M124" s="242"/>
      <c r="N124" s="243"/>
      <c r="O124" s="243"/>
      <c r="P124" s="243"/>
      <c r="Q124" s="243"/>
      <c r="R124" s="243"/>
      <c r="S124" s="243"/>
      <c r="T124" s="244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T124" s="245" t="s">
        <v>133</v>
      </c>
      <c r="AU124" s="245" t="s">
        <v>82</v>
      </c>
      <c r="AV124" s="14" t="s">
        <v>82</v>
      </c>
      <c r="AW124" s="14" t="s">
        <v>33</v>
      </c>
      <c r="AX124" s="14" t="s">
        <v>72</v>
      </c>
      <c r="AY124" s="245" t="s">
        <v>122</v>
      </c>
    </row>
    <row r="125" s="15" customFormat="1">
      <c r="A125" s="15"/>
      <c r="B125" s="246"/>
      <c r="C125" s="247"/>
      <c r="D125" s="226" t="s">
        <v>133</v>
      </c>
      <c r="E125" s="248" t="s">
        <v>19</v>
      </c>
      <c r="F125" s="249" t="s">
        <v>175</v>
      </c>
      <c r="G125" s="247"/>
      <c r="H125" s="250">
        <v>200.56</v>
      </c>
      <c r="I125" s="251"/>
      <c r="J125" s="247"/>
      <c r="K125" s="247"/>
      <c r="L125" s="252"/>
      <c r="M125" s="253"/>
      <c r="N125" s="254"/>
      <c r="O125" s="254"/>
      <c r="P125" s="254"/>
      <c r="Q125" s="254"/>
      <c r="R125" s="254"/>
      <c r="S125" s="254"/>
      <c r="T125" s="255"/>
      <c r="U125" s="15"/>
      <c r="V125" s="15"/>
      <c r="W125" s="15"/>
      <c r="X125" s="15"/>
      <c r="Y125" s="15"/>
      <c r="Z125" s="15"/>
      <c r="AA125" s="15"/>
      <c r="AB125" s="15"/>
      <c r="AC125" s="15"/>
      <c r="AD125" s="15"/>
      <c r="AE125" s="15"/>
      <c r="AT125" s="256" t="s">
        <v>133</v>
      </c>
      <c r="AU125" s="256" t="s">
        <v>82</v>
      </c>
      <c r="AV125" s="15" t="s">
        <v>129</v>
      </c>
      <c r="AW125" s="15" t="s">
        <v>33</v>
      </c>
      <c r="AX125" s="15" t="s">
        <v>80</v>
      </c>
      <c r="AY125" s="256" t="s">
        <v>122</v>
      </c>
    </row>
    <row r="126" s="2" customFormat="1" ht="37.8" customHeight="1">
      <c r="A126" s="40"/>
      <c r="B126" s="41"/>
      <c r="C126" s="206" t="s">
        <v>183</v>
      </c>
      <c r="D126" s="206" t="s">
        <v>124</v>
      </c>
      <c r="E126" s="207" t="s">
        <v>184</v>
      </c>
      <c r="F126" s="208" t="s">
        <v>185</v>
      </c>
      <c r="G126" s="209" t="s">
        <v>167</v>
      </c>
      <c r="H126" s="210">
        <v>3008.4000000000001</v>
      </c>
      <c r="I126" s="211"/>
      <c r="J126" s="212">
        <f>ROUND(I126*H126,2)</f>
        <v>0</v>
      </c>
      <c r="K126" s="208" t="s">
        <v>128</v>
      </c>
      <c r="L126" s="46"/>
      <c r="M126" s="213" t="s">
        <v>19</v>
      </c>
      <c r="N126" s="214" t="s">
        <v>43</v>
      </c>
      <c r="O126" s="86"/>
      <c r="P126" s="215">
        <f>O126*H126</f>
        <v>0</v>
      </c>
      <c r="Q126" s="215">
        <v>0</v>
      </c>
      <c r="R126" s="215">
        <f>Q126*H126</f>
        <v>0</v>
      </c>
      <c r="S126" s="215">
        <v>0</v>
      </c>
      <c r="T126" s="216">
        <f>S126*H126</f>
        <v>0</v>
      </c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R126" s="217" t="s">
        <v>129</v>
      </c>
      <c r="AT126" s="217" t="s">
        <v>124</v>
      </c>
      <c r="AU126" s="217" t="s">
        <v>82</v>
      </c>
      <c r="AY126" s="19" t="s">
        <v>122</v>
      </c>
      <c r="BE126" s="218">
        <f>IF(N126="základní",J126,0)</f>
        <v>0</v>
      </c>
      <c r="BF126" s="218">
        <f>IF(N126="snížená",J126,0)</f>
        <v>0</v>
      </c>
      <c r="BG126" s="218">
        <f>IF(N126="zákl. přenesená",J126,0)</f>
        <v>0</v>
      </c>
      <c r="BH126" s="218">
        <f>IF(N126="sníž. přenesená",J126,0)</f>
        <v>0</v>
      </c>
      <c r="BI126" s="218">
        <f>IF(N126="nulová",J126,0)</f>
        <v>0</v>
      </c>
      <c r="BJ126" s="19" t="s">
        <v>80</v>
      </c>
      <c r="BK126" s="218">
        <f>ROUND(I126*H126,2)</f>
        <v>0</v>
      </c>
      <c r="BL126" s="19" t="s">
        <v>129</v>
      </c>
      <c r="BM126" s="217" t="s">
        <v>186</v>
      </c>
    </row>
    <row r="127" s="2" customFormat="1">
      <c r="A127" s="40"/>
      <c r="B127" s="41"/>
      <c r="C127" s="42"/>
      <c r="D127" s="219" t="s">
        <v>131</v>
      </c>
      <c r="E127" s="42"/>
      <c r="F127" s="220" t="s">
        <v>187</v>
      </c>
      <c r="G127" s="42"/>
      <c r="H127" s="42"/>
      <c r="I127" s="221"/>
      <c r="J127" s="42"/>
      <c r="K127" s="42"/>
      <c r="L127" s="46"/>
      <c r="M127" s="222"/>
      <c r="N127" s="223"/>
      <c r="O127" s="86"/>
      <c r="P127" s="86"/>
      <c r="Q127" s="86"/>
      <c r="R127" s="86"/>
      <c r="S127" s="86"/>
      <c r="T127" s="87"/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T127" s="19" t="s">
        <v>131</v>
      </c>
      <c r="AU127" s="19" t="s">
        <v>82</v>
      </c>
    </row>
    <row r="128" s="14" customFormat="1">
      <c r="A128" s="14"/>
      <c r="B128" s="235"/>
      <c r="C128" s="236"/>
      <c r="D128" s="226" t="s">
        <v>133</v>
      </c>
      <c r="E128" s="237" t="s">
        <v>19</v>
      </c>
      <c r="F128" s="238" t="s">
        <v>188</v>
      </c>
      <c r="G128" s="236"/>
      <c r="H128" s="239">
        <v>3008.4000000000001</v>
      </c>
      <c r="I128" s="240"/>
      <c r="J128" s="236"/>
      <c r="K128" s="236"/>
      <c r="L128" s="241"/>
      <c r="M128" s="242"/>
      <c r="N128" s="243"/>
      <c r="O128" s="243"/>
      <c r="P128" s="243"/>
      <c r="Q128" s="243"/>
      <c r="R128" s="243"/>
      <c r="S128" s="243"/>
      <c r="T128" s="244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T128" s="245" t="s">
        <v>133</v>
      </c>
      <c r="AU128" s="245" t="s">
        <v>82</v>
      </c>
      <c r="AV128" s="14" t="s">
        <v>82</v>
      </c>
      <c r="AW128" s="14" t="s">
        <v>33</v>
      </c>
      <c r="AX128" s="14" t="s">
        <v>80</v>
      </c>
      <c r="AY128" s="245" t="s">
        <v>122</v>
      </c>
    </row>
    <row r="129" s="2" customFormat="1" ht="24.15" customHeight="1">
      <c r="A129" s="40"/>
      <c r="B129" s="41"/>
      <c r="C129" s="206" t="s">
        <v>189</v>
      </c>
      <c r="D129" s="206" t="s">
        <v>124</v>
      </c>
      <c r="E129" s="207" t="s">
        <v>190</v>
      </c>
      <c r="F129" s="208" t="s">
        <v>191</v>
      </c>
      <c r="G129" s="209" t="s">
        <v>167</v>
      </c>
      <c r="H129" s="210">
        <v>200.56</v>
      </c>
      <c r="I129" s="211"/>
      <c r="J129" s="212">
        <f>ROUND(I129*H129,2)</f>
        <v>0</v>
      </c>
      <c r="K129" s="208" t="s">
        <v>128</v>
      </c>
      <c r="L129" s="46"/>
      <c r="M129" s="213" t="s">
        <v>19</v>
      </c>
      <c r="N129" s="214" t="s">
        <v>43</v>
      </c>
      <c r="O129" s="86"/>
      <c r="P129" s="215">
        <f>O129*H129</f>
        <v>0</v>
      </c>
      <c r="Q129" s="215">
        <v>0</v>
      </c>
      <c r="R129" s="215">
        <f>Q129*H129</f>
        <v>0</v>
      </c>
      <c r="S129" s="215">
        <v>0</v>
      </c>
      <c r="T129" s="216">
        <f>S129*H129</f>
        <v>0</v>
      </c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R129" s="217" t="s">
        <v>129</v>
      </c>
      <c r="AT129" s="217" t="s">
        <v>124</v>
      </c>
      <c r="AU129" s="217" t="s">
        <v>82</v>
      </c>
      <c r="AY129" s="19" t="s">
        <v>122</v>
      </c>
      <c r="BE129" s="218">
        <f>IF(N129="základní",J129,0)</f>
        <v>0</v>
      </c>
      <c r="BF129" s="218">
        <f>IF(N129="snížená",J129,0)</f>
        <v>0</v>
      </c>
      <c r="BG129" s="218">
        <f>IF(N129="zákl. přenesená",J129,0)</f>
        <v>0</v>
      </c>
      <c r="BH129" s="218">
        <f>IF(N129="sníž. přenesená",J129,0)</f>
        <v>0</v>
      </c>
      <c r="BI129" s="218">
        <f>IF(N129="nulová",J129,0)</f>
        <v>0</v>
      </c>
      <c r="BJ129" s="19" t="s">
        <v>80</v>
      </c>
      <c r="BK129" s="218">
        <f>ROUND(I129*H129,2)</f>
        <v>0</v>
      </c>
      <c r="BL129" s="19" t="s">
        <v>129</v>
      </c>
      <c r="BM129" s="217" t="s">
        <v>192</v>
      </c>
    </row>
    <row r="130" s="2" customFormat="1">
      <c r="A130" s="40"/>
      <c r="B130" s="41"/>
      <c r="C130" s="42"/>
      <c r="D130" s="219" t="s">
        <v>131</v>
      </c>
      <c r="E130" s="42"/>
      <c r="F130" s="220" t="s">
        <v>193</v>
      </c>
      <c r="G130" s="42"/>
      <c r="H130" s="42"/>
      <c r="I130" s="221"/>
      <c r="J130" s="42"/>
      <c r="K130" s="42"/>
      <c r="L130" s="46"/>
      <c r="M130" s="222"/>
      <c r="N130" s="223"/>
      <c r="O130" s="86"/>
      <c r="P130" s="86"/>
      <c r="Q130" s="86"/>
      <c r="R130" s="86"/>
      <c r="S130" s="86"/>
      <c r="T130" s="87"/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T130" s="19" t="s">
        <v>131</v>
      </c>
      <c r="AU130" s="19" t="s">
        <v>82</v>
      </c>
    </row>
    <row r="131" s="2" customFormat="1" ht="24.15" customHeight="1">
      <c r="A131" s="40"/>
      <c r="B131" s="41"/>
      <c r="C131" s="206" t="s">
        <v>194</v>
      </c>
      <c r="D131" s="206" t="s">
        <v>124</v>
      </c>
      <c r="E131" s="207" t="s">
        <v>195</v>
      </c>
      <c r="F131" s="208" t="s">
        <v>196</v>
      </c>
      <c r="G131" s="209" t="s">
        <v>197</v>
      </c>
      <c r="H131" s="210">
        <v>361.00799999999998</v>
      </c>
      <c r="I131" s="211"/>
      <c r="J131" s="212">
        <f>ROUND(I131*H131,2)</f>
        <v>0</v>
      </c>
      <c r="K131" s="208" t="s">
        <v>128</v>
      </c>
      <c r="L131" s="46"/>
      <c r="M131" s="213" t="s">
        <v>19</v>
      </c>
      <c r="N131" s="214" t="s">
        <v>43</v>
      </c>
      <c r="O131" s="86"/>
      <c r="P131" s="215">
        <f>O131*H131</f>
        <v>0</v>
      </c>
      <c r="Q131" s="215">
        <v>0</v>
      </c>
      <c r="R131" s="215">
        <f>Q131*H131</f>
        <v>0</v>
      </c>
      <c r="S131" s="215">
        <v>0</v>
      </c>
      <c r="T131" s="216">
        <f>S131*H131</f>
        <v>0</v>
      </c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R131" s="217" t="s">
        <v>129</v>
      </c>
      <c r="AT131" s="217" t="s">
        <v>124</v>
      </c>
      <c r="AU131" s="217" t="s">
        <v>82</v>
      </c>
      <c r="AY131" s="19" t="s">
        <v>122</v>
      </c>
      <c r="BE131" s="218">
        <f>IF(N131="základní",J131,0)</f>
        <v>0</v>
      </c>
      <c r="BF131" s="218">
        <f>IF(N131="snížená",J131,0)</f>
        <v>0</v>
      </c>
      <c r="BG131" s="218">
        <f>IF(N131="zákl. přenesená",J131,0)</f>
        <v>0</v>
      </c>
      <c r="BH131" s="218">
        <f>IF(N131="sníž. přenesená",J131,0)</f>
        <v>0</v>
      </c>
      <c r="BI131" s="218">
        <f>IF(N131="nulová",J131,0)</f>
        <v>0</v>
      </c>
      <c r="BJ131" s="19" t="s">
        <v>80</v>
      </c>
      <c r="BK131" s="218">
        <f>ROUND(I131*H131,2)</f>
        <v>0</v>
      </c>
      <c r="BL131" s="19" t="s">
        <v>129</v>
      </c>
      <c r="BM131" s="217" t="s">
        <v>198</v>
      </c>
    </row>
    <row r="132" s="2" customFormat="1">
      <c r="A132" s="40"/>
      <c r="B132" s="41"/>
      <c r="C132" s="42"/>
      <c r="D132" s="219" t="s">
        <v>131</v>
      </c>
      <c r="E132" s="42"/>
      <c r="F132" s="220" t="s">
        <v>199</v>
      </c>
      <c r="G132" s="42"/>
      <c r="H132" s="42"/>
      <c r="I132" s="221"/>
      <c r="J132" s="42"/>
      <c r="K132" s="42"/>
      <c r="L132" s="46"/>
      <c r="M132" s="222"/>
      <c r="N132" s="223"/>
      <c r="O132" s="86"/>
      <c r="P132" s="86"/>
      <c r="Q132" s="86"/>
      <c r="R132" s="86"/>
      <c r="S132" s="86"/>
      <c r="T132" s="87"/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T132" s="19" t="s">
        <v>131</v>
      </c>
      <c r="AU132" s="19" t="s">
        <v>82</v>
      </c>
    </row>
    <row r="133" s="14" customFormat="1">
      <c r="A133" s="14"/>
      <c r="B133" s="235"/>
      <c r="C133" s="236"/>
      <c r="D133" s="226" t="s">
        <v>133</v>
      </c>
      <c r="E133" s="237" t="s">
        <v>19</v>
      </c>
      <c r="F133" s="238" t="s">
        <v>200</v>
      </c>
      <c r="G133" s="236"/>
      <c r="H133" s="239">
        <v>361.00799999999998</v>
      </c>
      <c r="I133" s="240"/>
      <c r="J133" s="236"/>
      <c r="K133" s="236"/>
      <c r="L133" s="241"/>
      <c r="M133" s="242"/>
      <c r="N133" s="243"/>
      <c r="O133" s="243"/>
      <c r="P133" s="243"/>
      <c r="Q133" s="243"/>
      <c r="R133" s="243"/>
      <c r="S133" s="243"/>
      <c r="T133" s="244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T133" s="245" t="s">
        <v>133</v>
      </c>
      <c r="AU133" s="245" t="s">
        <v>82</v>
      </c>
      <c r="AV133" s="14" t="s">
        <v>82</v>
      </c>
      <c r="AW133" s="14" t="s">
        <v>33</v>
      </c>
      <c r="AX133" s="14" t="s">
        <v>80</v>
      </c>
      <c r="AY133" s="245" t="s">
        <v>122</v>
      </c>
    </row>
    <row r="134" s="2" customFormat="1" ht="24.15" customHeight="1">
      <c r="A134" s="40"/>
      <c r="B134" s="41"/>
      <c r="C134" s="206" t="s">
        <v>8</v>
      </c>
      <c r="D134" s="206" t="s">
        <v>124</v>
      </c>
      <c r="E134" s="207" t="s">
        <v>201</v>
      </c>
      <c r="F134" s="208" t="s">
        <v>202</v>
      </c>
      <c r="G134" s="209" t="s">
        <v>167</v>
      </c>
      <c r="H134" s="210">
        <v>200.56</v>
      </c>
      <c r="I134" s="211"/>
      <c r="J134" s="212">
        <f>ROUND(I134*H134,2)</f>
        <v>0</v>
      </c>
      <c r="K134" s="208" t="s">
        <v>128</v>
      </c>
      <c r="L134" s="46"/>
      <c r="M134" s="213" t="s">
        <v>19</v>
      </c>
      <c r="N134" s="214" t="s">
        <v>43</v>
      </c>
      <c r="O134" s="86"/>
      <c r="P134" s="215">
        <f>O134*H134</f>
        <v>0</v>
      </c>
      <c r="Q134" s="215">
        <v>0</v>
      </c>
      <c r="R134" s="215">
        <f>Q134*H134</f>
        <v>0</v>
      </c>
      <c r="S134" s="215">
        <v>0</v>
      </c>
      <c r="T134" s="216">
        <f>S134*H134</f>
        <v>0</v>
      </c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R134" s="217" t="s">
        <v>129</v>
      </c>
      <c r="AT134" s="217" t="s">
        <v>124</v>
      </c>
      <c r="AU134" s="217" t="s">
        <v>82</v>
      </c>
      <c r="AY134" s="19" t="s">
        <v>122</v>
      </c>
      <c r="BE134" s="218">
        <f>IF(N134="základní",J134,0)</f>
        <v>0</v>
      </c>
      <c r="BF134" s="218">
        <f>IF(N134="snížená",J134,0)</f>
        <v>0</v>
      </c>
      <c r="BG134" s="218">
        <f>IF(N134="zákl. přenesená",J134,0)</f>
        <v>0</v>
      </c>
      <c r="BH134" s="218">
        <f>IF(N134="sníž. přenesená",J134,0)</f>
        <v>0</v>
      </c>
      <c r="BI134" s="218">
        <f>IF(N134="nulová",J134,0)</f>
        <v>0</v>
      </c>
      <c r="BJ134" s="19" t="s">
        <v>80</v>
      </c>
      <c r="BK134" s="218">
        <f>ROUND(I134*H134,2)</f>
        <v>0</v>
      </c>
      <c r="BL134" s="19" t="s">
        <v>129</v>
      </c>
      <c r="BM134" s="217" t="s">
        <v>203</v>
      </c>
    </row>
    <row r="135" s="2" customFormat="1">
      <c r="A135" s="40"/>
      <c r="B135" s="41"/>
      <c r="C135" s="42"/>
      <c r="D135" s="219" t="s">
        <v>131</v>
      </c>
      <c r="E135" s="42"/>
      <c r="F135" s="220" t="s">
        <v>204</v>
      </c>
      <c r="G135" s="42"/>
      <c r="H135" s="42"/>
      <c r="I135" s="221"/>
      <c r="J135" s="42"/>
      <c r="K135" s="42"/>
      <c r="L135" s="46"/>
      <c r="M135" s="222"/>
      <c r="N135" s="223"/>
      <c r="O135" s="86"/>
      <c r="P135" s="86"/>
      <c r="Q135" s="86"/>
      <c r="R135" s="86"/>
      <c r="S135" s="86"/>
      <c r="T135" s="87"/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T135" s="19" t="s">
        <v>131</v>
      </c>
      <c r="AU135" s="19" t="s">
        <v>82</v>
      </c>
    </row>
    <row r="136" s="2" customFormat="1" ht="16.5" customHeight="1">
      <c r="A136" s="40"/>
      <c r="B136" s="41"/>
      <c r="C136" s="206" t="s">
        <v>205</v>
      </c>
      <c r="D136" s="206" t="s">
        <v>124</v>
      </c>
      <c r="E136" s="207" t="s">
        <v>206</v>
      </c>
      <c r="F136" s="208" t="s">
        <v>207</v>
      </c>
      <c r="G136" s="209" t="s">
        <v>127</v>
      </c>
      <c r="H136" s="210">
        <v>1002.3</v>
      </c>
      <c r="I136" s="211"/>
      <c r="J136" s="212">
        <f>ROUND(I136*H136,2)</f>
        <v>0</v>
      </c>
      <c r="K136" s="208" t="s">
        <v>128</v>
      </c>
      <c r="L136" s="46"/>
      <c r="M136" s="213" t="s">
        <v>19</v>
      </c>
      <c r="N136" s="214" t="s">
        <v>43</v>
      </c>
      <c r="O136" s="86"/>
      <c r="P136" s="215">
        <f>O136*H136</f>
        <v>0</v>
      </c>
      <c r="Q136" s="215">
        <v>0</v>
      </c>
      <c r="R136" s="215">
        <f>Q136*H136</f>
        <v>0</v>
      </c>
      <c r="S136" s="215">
        <v>0</v>
      </c>
      <c r="T136" s="216">
        <f>S136*H136</f>
        <v>0</v>
      </c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R136" s="217" t="s">
        <v>129</v>
      </c>
      <c r="AT136" s="217" t="s">
        <v>124</v>
      </c>
      <c r="AU136" s="217" t="s">
        <v>82</v>
      </c>
      <c r="AY136" s="19" t="s">
        <v>122</v>
      </c>
      <c r="BE136" s="218">
        <f>IF(N136="základní",J136,0)</f>
        <v>0</v>
      </c>
      <c r="BF136" s="218">
        <f>IF(N136="snížená",J136,0)</f>
        <v>0</v>
      </c>
      <c r="BG136" s="218">
        <f>IF(N136="zákl. přenesená",J136,0)</f>
        <v>0</v>
      </c>
      <c r="BH136" s="218">
        <f>IF(N136="sníž. přenesená",J136,0)</f>
        <v>0</v>
      </c>
      <c r="BI136" s="218">
        <f>IF(N136="nulová",J136,0)</f>
        <v>0</v>
      </c>
      <c r="BJ136" s="19" t="s">
        <v>80</v>
      </c>
      <c r="BK136" s="218">
        <f>ROUND(I136*H136,2)</f>
        <v>0</v>
      </c>
      <c r="BL136" s="19" t="s">
        <v>129</v>
      </c>
      <c r="BM136" s="217" t="s">
        <v>208</v>
      </c>
    </row>
    <row r="137" s="2" customFormat="1">
      <c r="A137" s="40"/>
      <c r="B137" s="41"/>
      <c r="C137" s="42"/>
      <c r="D137" s="219" t="s">
        <v>131</v>
      </c>
      <c r="E137" s="42"/>
      <c r="F137" s="220" t="s">
        <v>209</v>
      </c>
      <c r="G137" s="42"/>
      <c r="H137" s="42"/>
      <c r="I137" s="221"/>
      <c r="J137" s="42"/>
      <c r="K137" s="42"/>
      <c r="L137" s="46"/>
      <c r="M137" s="222"/>
      <c r="N137" s="223"/>
      <c r="O137" s="86"/>
      <c r="P137" s="86"/>
      <c r="Q137" s="86"/>
      <c r="R137" s="86"/>
      <c r="S137" s="86"/>
      <c r="T137" s="87"/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T137" s="19" t="s">
        <v>131</v>
      </c>
      <c r="AU137" s="19" t="s">
        <v>82</v>
      </c>
    </row>
    <row r="138" s="14" customFormat="1">
      <c r="A138" s="14"/>
      <c r="B138" s="235"/>
      <c r="C138" s="236"/>
      <c r="D138" s="226" t="s">
        <v>133</v>
      </c>
      <c r="E138" s="237" t="s">
        <v>19</v>
      </c>
      <c r="F138" s="238" t="s">
        <v>210</v>
      </c>
      <c r="G138" s="236"/>
      <c r="H138" s="239">
        <v>1002.3</v>
      </c>
      <c r="I138" s="240"/>
      <c r="J138" s="236"/>
      <c r="K138" s="236"/>
      <c r="L138" s="241"/>
      <c r="M138" s="242"/>
      <c r="N138" s="243"/>
      <c r="O138" s="243"/>
      <c r="P138" s="243"/>
      <c r="Q138" s="243"/>
      <c r="R138" s="243"/>
      <c r="S138" s="243"/>
      <c r="T138" s="244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T138" s="245" t="s">
        <v>133</v>
      </c>
      <c r="AU138" s="245" t="s">
        <v>82</v>
      </c>
      <c r="AV138" s="14" t="s">
        <v>82</v>
      </c>
      <c r="AW138" s="14" t="s">
        <v>33</v>
      </c>
      <c r="AX138" s="14" t="s">
        <v>80</v>
      </c>
      <c r="AY138" s="245" t="s">
        <v>122</v>
      </c>
    </row>
    <row r="139" s="2" customFormat="1" ht="24.15" customHeight="1">
      <c r="A139" s="40"/>
      <c r="B139" s="41"/>
      <c r="C139" s="206" t="s">
        <v>211</v>
      </c>
      <c r="D139" s="206" t="s">
        <v>124</v>
      </c>
      <c r="E139" s="207" t="s">
        <v>212</v>
      </c>
      <c r="F139" s="208" t="s">
        <v>213</v>
      </c>
      <c r="G139" s="209" t="s">
        <v>127</v>
      </c>
      <c r="H139" s="210">
        <v>534</v>
      </c>
      <c r="I139" s="211"/>
      <c r="J139" s="212">
        <f>ROUND(I139*H139,2)</f>
        <v>0</v>
      </c>
      <c r="K139" s="208" t="s">
        <v>128</v>
      </c>
      <c r="L139" s="46"/>
      <c r="M139" s="213" t="s">
        <v>19</v>
      </c>
      <c r="N139" s="214" t="s">
        <v>43</v>
      </c>
      <c r="O139" s="86"/>
      <c r="P139" s="215">
        <f>O139*H139</f>
        <v>0</v>
      </c>
      <c r="Q139" s="215">
        <v>0</v>
      </c>
      <c r="R139" s="215">
        <f>Q139*H139</f>
        <v>0</v>
      </c>
      <c r="S139" s="215">
        <v>0</v>
      </c>
      <c r="T139" s="216">
        <f>S139*H139</f>
        <v>0</v>
      </c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R139" s="217" t="s">
        <v>129</v>
      </c>
      <c r="AT139" s="217" t="s">
        <v>124</v>
      </c>
      <c r="AU139" s="217" t="s">
        <v>82</v>
      </c>
      <c r="AY139" s="19" t="s">
        <v>122</v>
      </c>
      <c r="BE139" s="218">
        <f>IF(N139="základní",J139,0)</f>
        <v>0</v>
      </c>
      <c r="BF139" s="218">
        <f>IF(N139="snížená",J139,0)</f>
        <v>0</v>
      </c>
      <c r="BG139" s="218">
        <f>IF(N139="zákl. přenesená",J139,0)</f>
        <v>0</v>
      </c>
      <c r="BH139" s="218">
        <f>IF(N139="sníž. přenesená",J139,0)</f>
        <v>0</v>
      </c>
      <c r="BI139" s="218">
        <f>IF(N139="nulová",J139,0)</f>
        <v>0</v>
      </c>
      <c r="BJ139" s="19" t="s">
        <v>80</v>
      </c>
      <c r="BK139" s="218">
        <f>ROUND(I139*H139,2)</f>
        <v>0</v>
      </c>
      <c r="BL139" s="19" t="s">
        <v>129</v>
      </c>
      <c r="BM139" s="217" t="s">
        <v>214</v>
      </c>
    </row>
    <row r="140" s="2" customFormat="1">
      <c r="A140" s="40"/>
      <c r="B140" s="41"/>
      <c r="C140" s="42"/>
      <c r="D140" s="219" t="s">
        <v>131</v>
      </c>
      <c r="E140" s="42"/>
      <c r="F140" s="220" t="s">
        <v>215</v>
      </c>
      <c r="G140" s="42"/>
      <c r="H140" s="42"/>
      <c r="I140" s="221"/>
      <c r="J140" s="42"/>
      <c r="K140" s="42"/>
      <c r="L140" s="46"/>
      <c r="M140" s="222"/>
      <c r="N140" s="223"/>
      <c r="O140" s="86"/>
      <c r="P140" s="86"/>
      <c r="Q140" s="86"/>
      <c r="R140" s="86"/>
      <c r="S140" s="86"/>
      <c r="T140" s="87"/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T140" s="19" t="s">
        <v>131</v>
      </c>
      <c r="AU140" s="19" t="s">
        <v>82</v>
      </c>
    </row>
    <row r="141" s="13" customFormat="1">
      <c r="A141" s="13"/>
      <c r="B141" s="224"/>
      <c r="C141" s="225"/>
      <c r="D141" s="226" t="s">
        <v>133</v>
      </c>
      <c r="E141" s="227" t="s">
        <v>19</v>
      </c>
      <c r="F141" s="228" t="s">
        <v>216</v>
      </c>
      <c r="G141" s="225"/>
      <c r="H141" s="227" t="s">
        <v>19</v>
      </c>
      <c r="I141" s="229"/>
      <c r="J141" s="225"/>
      <c r="K141" s="225"/>
      <c r="L141" s="230"/>
      <c r="M141" s="231"/>
      <c r="N141" s="232"/>
      <c r="O141" s="232"/>
      <c r="P141" s="232"/>
      <c r="Q141" s="232"/>
      <c r="R141" s="232"/>
      <c r="S141" s="232"/>
      <c r="T141" s="23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34" t="s">
        <v>133</v>
      </c>
      <c r="AU141" s="234" t="s">
        <v>82</v>
      </c>
      <c r="AV141" s="13" t="s">
        <v>80</v>
      </c>
      <c r="AW141" s="13" t="s">
        <v>33</v>
      </c>
      <c r="AX141" s="13" t="s">
        <v>72</v>
      </c>
      <c r="AY141" s="234" t="s">
        <v>122</v>
      </c>
    </row>
    <row r="142" s="14" customFormat="1">
      <c r="A142" s="14"/>
      <c r="B142" s="235"/>
      <c r="C142" s="236"/>
      <c r="D142" s="226" t="s">
        <v>133</v>
      </c>
      <c r="E142" s="237" t="s">
        <v>19</v>
      </c>
      <c r="F142" s="238" t="s">
        <v>217</v>
      </c>
      <c r="G142" s="236"/>
      <c r="H142" s="239">
        <v>534</v>
      </c>
      <c r="I142" s="240"/>
      <c r="J142" s="236"/>
      <c r="K142" s="236"/>
      <c r="L142" s="241"/>
      <c r="M142" s="242"/>
      <c r="N142" s="243"/>
      <c r="O142" s="243"/>
      <c r="P142" s="243"/>
      <c r="Q142" s="243"/>
      <c r="R142" s="243"/>
      <c r="S142" s="243"/>
      <c r="T142" s="244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T142" s="245" t="s">
        <v>133</v>
      </c>
      <c r="AU142" s="245" t="s">
        <v>82</v>
      </c>
      <c r="AV142" s="14" t="s">
        <v>82</v>
      </c>
      <c r="AW142" s="14" t="s">
        <v>33</v>
      </c>
      <c r="AX142" s="14" t="s">
        <v>80</v>
      </c>
      <c r="AY142" s="245" t="s">
        <v>122</v>
      </c>
    </row>
    <row r="143" s="2" customFormat="1" ht="16.5" customHeight="1">
      <c r="A143" s="40"/>
      <c r="B143" s="41"/>
      <c r="C143" s="257" t="s">
        <v>218</v>
      </c>
      <c r="D143" s="257" t="s">
        <v>219</v>
      </c>
      <c r="E143" s="258" t="s">
        <v>220</v>
      </c>
      <c r="F143" s="259" t="s">
        <v>221</v>
      </c>
      <c r="G143" s="260" t="s">
        <v>222</v>
      </c>
      <c r="H143" s="261">
        <v>10.68</v>
      </c>
      <c r="I143" s="262"/>
      <c r="J143" s="263">
        <f>ROUND(I143*H143,2)</f>
        <v>0</v>
      </c>
      <c r="K143" s="259" t="s">
        <v>128</v>
      </c>
      <c r="L143" s="264"/>
      <c r="M143" s="265" t="s">
        <v>19</v>
      </c>
      <c r="N143" s="266" t="s">
        <v>43</v>
      </c>
      <c r="O143" s="86"/>
      <c r="P143" s="215">
        <f>O143*H143</f>
        <v>0</v>
      </c>
      <c r="Q143" s="215">
        <v>0.001</v>
      </c>
      <c r="R143" s="215">
        <f>Q143*H143</f>
        <v>0.01068</v>
      </c>
      <c r="S143" s="215">
        <v>0</v>
      </c>
      <c r="T143" s="216">
        <f>S143*H143</f>
        <v>0</v>
      </c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R143" s="217" t="s">
        <v>176</v>
      </c>
      <c r="AT143" s="217" t="s">
        <v>219</v>
      </c>
      <c r="AU143" s="217" t="s">
        <v>82</v>
      </c>
      <c r="AY143" s="19" t="s">
        <v>122</v>
      </c>
      <c r="BE143" s="218">
        <f>IF(N143="základní",J143,0)</f>
        <v>0</v>
      </c>
      <c r="BF143" s="218">
        <f>IF(N143="snížená",J143,0)</f>
        <v>0</v>
      </c>
      <c r="BG143" s="218">
        <f>IF(N143="zákl. přenesená",J143,0)</f>
        <v>0</v>
      </c>
      <c r="BH143" s="218">
        <f>IF(N143="sníž. přenesená",J143,0)</f>
        <v>0</v>
      </c>
      <c r="BI143" s="218">
        <f>IF(N143="nulová",J143,0)</f>
        <v>0</v>
      </c>
      <c r="BJ143" s="19" t="s">
        <v>80</v>
      </c>
      <c r="BK143" s="218">
        <f>ROUND(I143*H143,2)</f>
        <v>0</v>
      </c>
      <c r="BL143" s="19" t="s">
        <v>129</v>
      </c>
      <c r="BM143" s="217" t="s">
        <v>223</v>
      </c>
    </row>
    <row r="144" s="14" customFormat="1">
      <c r="A144" s="14"/>
      <c r="B144" s="235"/>
      <c r="C144" s="236"/>
      <c r="D144" s="226" t="s">
        <v>133</v>
      </c>
      <c r="E144" s="237" t="s">
        <v>19</v>
      </c>
      <c r="F144" s="238" t="s">
        <v>224</v>
      </c>
      <c r="G144" s="236"/>
      <c r="H144" s="239">
        <v>10.68</v>
      </c>
      <c r="I144" s="240"/>
      <c r="J144" s="236"/>
      <c r="K144" s="236"/>
      <c r="L144" s="241"/>
      <c r="M144" s="242"/>
      <c r="N144" s="243"/>
      <c r="O144" s="243"/>
      <c r="P144" s="243"/>
      <c r="Q144" s="243"/>
      <c r="R144" s="243"/>
      <c r="S144" s="243"/>
      <c r="T144" s="244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T144" s="245" t="s">
        <v>133</v>
      </c>
      <c r="AU144" s="245" t="s">
        <v>82</v>
      </c>
      <c r="AV144" s="14" t="s">
        <v>82</v>
      </c>
      <c r="AW144" s="14" t="s">
        <v>33</v>
      </c>
      <c r="AX144" s="14" t="s">
        <v>80</v>
      </c>
      <c r="AY144" s="245" t="s">
        <v>122</v>
      </c>
    </row>
    <row r="145" s="2" customFormat="1" ht="21.75" customHeight="1">
      <c r="A145" s="40"/>
      <c r="B145" s="41"/>
      <c r="C145" s="206" t="s">
        <v>225</v>
      </c>
      <c r="D145" s="206" t="s">
        <v>124</v>
      </c>
      <c r="E145" s="207" t="s">
        <v>226</v>
      </c>
      <c r="F145" s="208" t="s">
        <v>227</v>
      </c>
      <c r="G145" s="209" t="s">
        <v>127</v>
      </c>
      <c r="H145" s="210">
        <v>2136</v>
      </c>
      <c r="I145" s="211"/>
      <c r="J145" s="212">
        <f>ROUND(I145*H145,2)</f>
        <v>0</v>
      </c>
      <c r="K145" s="208" t="s">
        <v>128</v>
      </c>
      <c r="L145" s="46"/>
      <c r="M145" s="213" t="s">
        <v>19</v>
      </c>
      <c r="N145" s="214" t="s">
        <v>43</v>
      </c>
      <c r="O145" s="86"/>
      <c r="P145" s="215">
        <f>O145*H145</f>
        <v>0</v>
      </c>
      <c r="Q145" s="215">
        <v>0</v>
      </c>
      <c r="R145" s="215">
        <f>Q145*H145</f>
        <v>0</v>
      </c>
      <c r="S145" s="215">
        <v>0</v>
      </c>
      <c r="T145" s="216">
        <f>S145*H145</f>
        <v>0</v>
      </c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R145" s="217" t="s">
        <v>129</v>
      </c>
      <c r="AT145" s="217" t="s">
        <v>124</v>
      </c>
      <c r="AU145" s="217" t="s">
        <v>82</v>
      </c>
      <c r="AY145" s="19" t="s">
        <v>122</v>
      </c>
      <c r="BE145" s="218">
        <f>IF(N145="základní",J145,0)</f>
        <v>0</v>
      </c>
      <c r="BF145" s="218">
        <f>IF(N145="snížená",J145,0)</f>
        <v>0</v>
      </c>
      <c r="BG145" s="218">
        <f>IF(N145="zákl. přenesená",J145,0)</f>
        <v>0</v>
      </c>
      <c r="BH145" s="218">
        <f>IF(N145="sníž. přenesená",J145,0)</f>
        <v>0</v>
      </c>
      <c r="BI145" s="218">
        <f>IF(N145="nulová",J145,0)</f>
        <v>0</v>
      </c>
      <c r="BJ145" s="19" t="s">
        <v>80</v>
      </c>
      <c r="BK145" s="218">
        <f>ROUND(I145*H145,2)</f>
        <v>0</v>
      </c>
      <c r="BL145" s="19" t="s">
        <v>129</v>
      </c>
      <c r="BM145" s="217" t="s">
        <v>228</v>
      </c>
    </row>
    <row r="146" s="2" customFormat="1">
      <c r="A146" s="40"/>
      <c r="B146" s="41"/>
      <c r="C146" s="42"/>
      <c r="D146" s="219" t="s">
        <v>131</v>
      </c>
      <c r="E146" s="42"/>
      <c r="F146" s="220" t="s">
        <v>229</v>
      </c>
      <c r="G146" s="42"/>
      <c r="H146" s="42"/>
      <c r="I146" s="221"/>
      <c r="J146" s="42"/>
      <c r="K146" s="42"/>
      <c r="L146" s="46"/>
      <c r="M146" s="222"/>
      <c r="N146" s="223"/>
      <c r="O146" s="86"/>
      <c r="P146" s="86"/>
      <c r="Q146" s="86"/>
      <c r="R146" s="86"/>
      <c r="S146" s="86"/>
      <c r="T146" s="87"/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T146" s="19" t="s">
        <v>131</v>
      </c>
      <c r="AU146" s="19" t="s">
        <v>82</v>
      </c>
    </row>
    <row r="147" s="13" customFormat="1">
      <c r="A147" s="13"/>
      <c r="B147" s="224"/>
      <c r="C147" s="225"/>
      <c r="D147" s="226" t="s">
        <v>133</v>
      </c>
      <c r="E147" s="227" t="s">
        <v>19</v>
      </c>
      <c r="F147" s="228" t="s">
        <v>230</v>
      </c>
      <c r="G147" s="225"/>
      <c r="H147" s="227" t="s">
        <v>19</v>
      </c>
      <c r="I147" s="229"/>
      <c r="J147" s="225"/>
      <c r="K147" s="225"/>
      <c r="L147" s="230"/>
      <c r="M147" s="231"/>
      <c r="N147" s="232"/>
      <c r="O147" s="232"/>
      <c r="P147" s="232"/>
      <c r="Q147" s="232"/>
      <c r="R147" s="232"/>
      <c r="S147" s="232"/>
      <c r="T147" s="233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34" t="s">
        <v>133</v>
      </c>
      <c r="AU147" s="234" t="s">
        <v>82</v>
      </c>
      <c r="AV147" s="13" t="s">
        <v>80</v>
      </c>
      <c r="AW147" s="13" t="s">
        <v>33</v>
      </c>
      <c r="AX147" s="13" t="s">
        <v>72</v>
      </c>
      <c r="AY147" s="234" t="s">
        <v>122</v>
      </c>
    </row>
    <row r="148" s="14" customFormat="1">
      <c r="A148" s="14"/>
      <c r="B148" s="235"/>
      <c r="C148" s="236"/>
      <c r="D148" s="226" t="s">
        <v>133</v>
      </c>
      <c r="E148" s="237" t="s">
        <v>19</v>
      </c>
      <c r="F148" s="238" t="s">
        <v>231</v>
      </c>
      <c r="G148" s="236"/>
      <c r="H148" s="239">
        <v>2136</v>
      </c>
      <c r="I148" s="240"/>
      <c r="J148" s="236"/>
      <c r="K148" s="236"/>
      <c r="L148" s="241"/>
      <c r="M148" s="242"/>
      <c r="N148" s="243"/>
      <c r="O148" s="243"/>
      <c r="P148" s="243"/>
      <c r="Q148" s="243"/>
      <c r="R148" s="243"/>
      <c r="S148" s="243"/>
      <c r="T148" s="244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T148" s="245" t="s">
        <v>133</v>
      </c>
      <c r="AU148" s="245" t="s">
        <v>82</v>
      </c>
      <c r="AV148" s="14" t="s">
        <v>82</v>
      </c>
      <c r="AW148" s="14" t="s">
        <v>33</v>
      </c>
      <c r="AX148" s="14" t="s">
        <v>72</v>
      </c>
      <c r="AY148" s="245" t="s">
        <v>122</v>
      </c>
    </row>
    <row r="149" s="15" customFormat="1">
      <c r="A149" s="15"/>
      <c r="B149" s="246"/>
      <c r="C149" s="247"/>
      <c r="D149" s="226" t="s">
        <v>133</v>
      </c>
      <c r="E149" s="248" t="s">
        <v>19</v>
      </c>
      <c r="F149" s="249" t="s">
        <v>175</v>
      </c>
      <c r="G149" s="247"/>
      <c r="H149" s="250">
        <v>2136</v>
      </c>
      <c r="I149" s="251"/>
      <c r="J149" s="247"/>
      <c r="K149" s="247"/>
      <c r="L149" s="252"/>
      <c r="M149" s="253"/>
      <c r="N149" s="254"/>
      <c r="O149" s="254"/>
      <c r="P149" s="254"/>
      <c r="Q149" s="254"/>
      <c r="R149" s="254"/>
      <c r="S149" s="254"/>
      <c r="T149" s="255"/>
      <c r="U149" s="15"/>
      <c r="V149" s="15"/>
      <c r="W149" s="15"/>
      <c r="X149" s="15"/>
      <c r="Y149" s="15"/>
      <c r="Z149" s="15"/>
      <c r="AA149" s="15"/>
      <c r="AB149" s="15"/>
      <c r="AC149" s="15"/>
      <c r="AD149" s="15"/>
      <c r="AE149" s="15"/>
      <c r="AT149" s="256" t="s">
        <v>133</v>
      </c>
      <c r="AU149" s="256" t="s">
        <v>82</v>
      </c>
      <c r="AV149" s="15" t="s">
        <v>129</v>
      </c>
      <c r="AW149" s="15" t="s">
        <v>33</v>
      </c>
      <c r="AX149" s="15" t="s">
        <v>80</v>
      </c>
      <c r="AY149" s="256" t="s">
        <v>122</v>
      </c>
    </row>
    <row r="150" s="2" customFormat="1" ht="16.5" customHeight="1">
      <c r="A150" s="40"/>
      <c r="B150" s="41"/>
      <c r="C150" s="257" t="s">
        <v>232</v>
      </c>
      <c r="D150" s="257" t="s">
        <v>219</v>
      </c>
      <c r="E150" s="258" t="s">
        <v>233</v>
      </c>
      <c r="F150" s="259" t="s">
        <v>234</v>
      </c>
      <c r="G150" s="260" t="s">
        <v>197</v>
      </c>
      <c r="H150" s="261">
        <v>170.88</v>
      </c>
      <c r="I150" s="262"/>
      <c r="J150" s="263">
        <f>ROUND(I150*H150,2)</f>
        <v>0</v>
      </c>
      <c r="K150" s="259" t="s">
        <v>128</v>
      </c>
      <c r="L150" s="264"/>
      <c r="M150" s="265" t="s">
        <v>19</v>
      </c>
      <c r="N150" s="266" t="s">
        <v>43</v>
      </c>
      <c r="O150" s="86"/>
      <c r="P150" s="215">
        <f>O150*H150</f>
        <v>0</v>
      </c>
      <c r="Q150" s="215">
        <v>1</v>
      </c>
      <c r="R150" s="215">
        <f>Q150*H150</f>
        <v>170.88</v>
      </c>
      <c r="S150" s="215">
        <v>0</v>
      </c>
      <c r="T150" s="216">
        <f>S150*H150</f>
        <v>0</v>
      </c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R150" s="217" t="s">
        <v>176</v>
      </c>
      <c r="AT150" s="217" t="s">
        <v>219</v>
      </c>
      <c r="AU150" s="217" t="s">
        <v>82</v>
      </c>
      <c r="AY150" s="19" t="s">
        <v>122</v>
      </c>
      <c r="BE150" s="218">
        <f>IF(N150="základní",J150,0)</f>
        <v>0</v>
      </c>
      <c r="BF150" s="218">
        <f>IF(N150="snížená",J150,0)</f>
        <v>0</v>
      </c>
      <c r="BG150" s="218">
        <f>IF(N150="zákl. přenesená",J150,0)</f>
        <v>0</v>
      </c>
      <c r="BH150" s="218">
        <f>IF(N150="sníž. přenesená",J150,0)</f>
        <v>0</v>
      </c>
      <c r="BI150" s="218">
        <f>IF(N150="nulová",J150,0)</f>
        <v>0</v>
      </c>
      <c r="BJ150" s="19" t="s">
        <v>80</v>
      </c>
      <c r="BK150" s="218">
        <f>ROUND(I150*H150,2)</f>
        <v>0</v>
      </c>
      <c r="BL150" s="19" t="s">
        <v>129</v>
      </c>
      <c r="BM150" s="217" t="s">
        <v>235</v>
      </c>
    </row>
    <row r="151" s="14" customFormat="1">
      <c r="A151" s="14"/>
      <c r="B151" s="235"/>
      <c r="C151" s="236"/>
      <c r="D151" s="226" t="s">
        <v>133</v>
      </c>
      <c r="E151" s="237" t="s">
        <v>19</v>
      </c>
      <c r="F151" s="238" t="s">
        <v>236</v>
      </c>
      <c r="G151" s="236"/>
      <c r="H151" s="239">
        <v>170.88</v>
      </c>
      <c r="I151" s="240"/>
      <c r="J151" s="236"/>
      <c r="K151" s="236"/>
      <c r="L151" s="241"/>
      <c r="M151" s="242"/>
      <c r="N151" s="243"/>
      <c r="O151" s="243"/>
      <c r="P151" s="243"/>
      <c r="Q151" s="243"/>
      <c r="R151" s="243"/>
      <c r="S151" s="243"/>
      <c r="T151" s="244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T151" s="245" t="s">
        <v>133</v>
      </c>
      <c r="AU151" s="245" t="s">
        <v>82</v>
      </c>
      <c r="AV151" s="14" t="s">
        <v>82</v>
      </c>
      <c r="AW151" s="14" t="s">
        <v>33</v>
      </c>
      <c r="AX151" s="14" t="s">
        <v>72</v>
      </c>
      <c r="AY151" s="245" t="s">
        <v>122</v>
      </c>
    </row>
    <row r="152" s="15" customFormat="1">
      <c r="A152" s="15"/>
      <c r="B152" s="246"/>
      <c r="C152" s="247"/>
      <c r="D152" s="226" t="s">
        <v>133</v>
      </c>
      <c r="E152" s="248" t="s">
        <v>19</v>
      </c>
      <c r="F152" s="249" t="s">
        <v>175</v>
      </c>
      <c r="G152" s="247"/>
      <c r="H152" s="250">
        <v>170.88</v>
      </c>
      <c r="I152" s="251"/>
      <c r="J152" s="247"/>
      <c r="K152" s="247"/>
      <c r="L152" s="252"/>
      <c r="M152" s="253"/>
      <c r="N152" s="254"/>
      <c r="O152" s="254"/>
      <c r="P152" s="254"/>
      <c r="Q152" s="254"/>
      <c r="R152" s="254"/>
      <c r="S152" s="254"/>
      <c r="T152" s="255"/>
      <c r="U152" s="15"/>
      <c r="V152" s="15"/>
      <c r="W152" s="15"/>
      <c r="X152" s="15"/>
      <c r="Y152" s="15"/>
      <c r="Z152" s="15"/>
      <c r="AA152" s="15"/>
      <c r="AB152" s="15"/>
      <c r="AC152" s="15"/>
      <c r="AD152" s="15"/>
      <c r="AE152" s="15"/>
      <c r="AT152" s="256" t="s">
        <v>133</v>
      </c>
      <c r="AU152" s="256" t="s">
        <v>82</v>
      </c>
      <c r="AV152" s="15" t="s">
        <v>129</v>
      </c>
      <c r="AW152" s="15" t="s">
        <v>33</v>
      </c>
      <c r="AX152" s="15" t="s">
        <v>80</v>
      </c>
      <c r="AY152" s="256" t="s">
        <v>122</v>
      </c>
    </row>
    <row r="153" s="12" customFormat="1" ht="22.8" customHeight="1">
      <c r="A153" s="12"/>
      <c r="B153" s="190"/>
      <c r="C153" s="191"/>
      <c r="D153" s="192" t="s">
        <v>71</v>
      </c>
      <c r="E153" s="204" t="s">
        <v>154</v>
      </c>
      <c r="F153" s="204" t="s">
        <v>237</v>
      </c>
      <c r="G153" s="191"/>
      <c r="H153" s="191"/>
      <c r="I153" s="194"/>
      <c r="J153" s="205">
        <f>BK153</f>
        <v>0</v>
      </c>
      <c r="K153" s="191"/>
      <c r="L153" s="196"/>
      <c r="M153" s="197"/>
      <c r="N153" s="198"/>
      <c r="O153" s="198"/>
      <c r="P153" s="199">
        <f>SUM(P154:P207)</f>
        <v>0</v>
      </c>
      <c r="Q153" s="198"/>
      <c r="R153" s="199">
        <f>SUM(R154:R207)</f>
        <v>9.4353869999999986</v>
      </c>
      <c r="S153" s="198"/>
      <c r="T153" s="200">
        <f>SUM(T154:T207)</f>
        <v>0</v>
      </c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R153" s="201" t="s">
        <v>80</v>
      </c>
      <c r="AT153" s="202" t="s">
        <v>71</v>
      </c>
      <c r="AU153" s="202" t="s">
        <v>80</v>
      </c>
      <c r="AY153" s="201" t="s">
        <v>122</v>
      </c>
      <c r="BK153" s="203">
        <f>SUM(BK154:BK207)</f>
        <v>0</v>
      </c>
    </row>
    <row r="154" s="2" customFormat="1" ht="21.75" customHeight="1">
      <c r="A154" s="40"/>
      <c r="B154" s="41"/>
      <c r="C154" s="206" t="s">
        <v>238</v>
      </c>
      <c r="D154" s="206" t="s">
        <v>124</v>
      </c>
      <c r="E154" s="207" t="s">
        <v>239</v>
      </c>
      <c r="F154" s="208" t="s">
        <v>240</v>
      </c>
      <c r="G154" s="209" t="s">
        <v>127</v>
      </c>
      <c r="H154" s="210">
        <v>1040.8</v>
      </c>
      <c r="I154" s="211"/>
      <c r="J154" s="212">
        <f>ROUND(I154*H154,2)</f>
        <v>0</v>
      </c>
      <c r="K154" s="208" t="s">
        <v>128</v>
      </c>
      <c r="L154" s="46"/>
      <c r="M154" s="213" t="s">
        <v>19</v>
      </c>
      <c r="N154" s="214" t="s">
        <v>43</v>
      </c>
      <c r="O154" s="86"/>
      <c r="P154" s="215">
        <f>O154*H154</f>
        <v>0</v>
      </c>
      <c r="Q154" s="215">
        <v>0</v>
      </c>
      <c r="R154" s="215">
        <f>Q154*H154</f>
        <v>0</v>
      </c>
      <c r="S154" s="215">
        <v>0</v>
      </c>
      <c r="T154" s="216">
        <f>S154*H154</f>
        <v>0</v>
      </c>
      <c r="U154" s="40"/>
      <c r="V154" s="40"/>
      <c r="W154" s="40"/>
      <c r="X154" s="40"/>
      <c r="Y154" s="40"/>
      <c r="Z154" s="40"/>
      <c r="AA154" s="40"/>
      <c r="AB154" s="40"/>
      <c r="AC154" s="40"/>
      <c r="AD154" s="40"/>
      <c r="AE154" s="40"/>
      <c r="AR154" s="217" t="s">
        <v>129</v>
      </c>
      <c r="AT154" s="217" t="s">
        <v>124</v>
      </c>
      <c r="AU154" s="217" t="s">
        <v>82</v>
      </c>
      <c r="AY154" s="19" t="s">
        <v>122</v>
      </c>
      <c r="BE154" s="218">
        <f>IF(N154="základní",J154,0)</f>
        <v>0</v>
      </c>
      <c r="BF154" s="218">
        <f>IF(N154="snížená",J154,0)</f>
        <v>0</v>
      </c>
      <c r="BG154" s="218">
        <f>IF(N154="zákl. přenesená",J154,0)</f>
        <v>0</v>
      </c>
      <c r="BH154" s="218">
        <f>IF(N154="sníž. přenesená",J154,0)</f>
        <v>0</v>
      </c>
      <c r="BI154" s="218">
        <f>IF(N154="nulová",J154,0)</f>
        <v>0</v>
      </c>
      <c r="BJ154" s="19" t="s">
        <v>80</v>
      </c>
      <c r="BK154" s="218">
        <f>ROUND(I154*H154,2)</f>
        <v>0</v>
      </c>
      <c r="BL154" s="19" t="s">
        <v>129</v>
      </c>
      <c r="BM154" s="217" t="s">
        <v>241</v>
      </c>
    </row>
    <row r="155" s="2" customFormat="1">
      <c r="A155" s="40"/>
      <c r="B155" s="41"/>
      <c r="C155" s="42"/>
      <c r="D155" s="219" t="s">
        <v>131</v>
      </c>
      <c r="E155" s="42"/>
      <c r="F155" s="220" t="s">
        <v>242</v>
      </c>
      <c r="G155" s="42"/>
      <c r="H155" s="42"/>
      <c r="I155" s="221"/>
      <c r="J155" s="42"/>
      <c r="K155" s="42"/>
      <c r="L155" s="46"/>
      <c r="M155" s="222"/>
      <c r="N155" s="223"/>
      <c r="O155" s="86"/>
      <c r="P155" s="86"/>
      <c r="Q155" s="86"/>
      <c r="R155" s="86"/>
      <c r="S155" s="86"/>
      <c r="T155" s="87"/>
      <c r="U155" s="40"/>
      <c r="V155" s="40"/>
      <c r="W155" s="40"/>
      <c r="X155" s="40"/>
      <c r="Y155" s="40"/>
      <c r="Z155" s="40"/>
      <c r="AA155" s="40"/>
      <c r="AB155" s="40"/>
      <c r="AC155" s="40"/>
      <c r="AD155" s="40"/>
      <c r="AE155" s="40"/>
      <c r="AT155" s="19" t="s">
        <v>131</v>
      </c>
      <c r="AU155" s="19" t="s">
        <v>82</v>
      </c>
    </row>
    <row r="156" s="13" customFormat="1">
      <c r="A156" s="13"/>
      <c r="B156" s="224"/>
      <c r="C156" s="225"/>
      <c r="D156" s="226" t="s">
        <v>133</v>
      </c>
      <c r="E156" s="227" t="s">
        <v>19</v>
      </c>
      <c r="F156" s="228" t="s">
        <v>243</v>
      </c>
      <c r="G156" s="225"/>
      <c r="H156" s="227" t="s">
        <v>19</v>
      </c>
      <c r="I156" s="229"/>
      <c r="J156" s="225"/>
      <c r="K156" s="225"/>
      <c r="L156" s="230"/>
      <c r="M156" s="231"/>
      <c r="N156" s="232"/>
      <c r="O156" s="232"/>
      <c r="P156" s="232"/>
      <c r="Q156" s="232"/>
      <c r="R156" s="232"/>
      <c r="S156" s="232"/>
      <c r="T156" s="233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34" t="s">
        <v>133</v>
      </c>
      <c r="AU156" s="234" t="s">
        <v>82</v>
      </c>
      <c r="AV156" s="13" t="s">
        <v>80</v>
      </c>
      <c r="AW156" s="13" t="s">
        <v>33</v>
      </c>
      <c r="AX156" s="13" t="s">
        <v>72</v>
      </c>
      <c r="AY156" s="234" t="s">
        <v>122</v>
      </c>
    </row>
    <row r="157" s="13" customFormat="1">
      <c r="A157" s="13"/>
      <c r="B157" s="224"/>
      <c r="C157" s="225"/>
      <c r="D157" s="226" t="s">
        <v>133</v>
      </c>
      <c r="E157" s="227" t="s">
        <v>19</v>
      </c>
      <c r="F157" s="228" t="s">
        <v>244</v>
      </c>
      <c r="G157" s="225"/>
      <c r="H157" s="227" t="s">
        <v>19</v>
      </c>
      <c r="I157" s="229"/>
      <c r="J157" s="225"/>
      <c r="K157" s="225"/>
      <c r="L157" s="230"/>
      <c r="M157" s="231"/>
      <c r="N157" s="232"/>
      <c r="O157" s="232"/>
      <c r="P157" s="232"/>
      <c r="Q157" s="232"/>
      <c r="R157" s="232"/>
      <c r="S157" s="232"/>
      <c r="T157" s="233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34" t="s">
        <v>133</v>
      </c>
      <c r="AU157" s="234" t="s">
        <v>82</v>
      </c>
      <c r="AV157" s="13" t="s">
        <v>80</v>
      </c>
      <c r="AW157" s="13" t="s">
        <v>33</v>
      </c>
      <c r="AX157" s="13" t="s">
        <v>72</v>
      </c>
      <c r="AY157" s="234" t="s">
        <v>122</v>
      </c>
    </row>
    <row r="158" s="14" customFormat="1">
      <c r="A158" s="14"/>
      <c r="B158" s="235"/>
      <c r="C158" s="236"/>
      <c r="D158" s="226" t="s">
        <v>133</v>
      </c>
      <c r="E158" s="237" t="s">
        <v>19</v>
      </c>
      <c r="F158" s="238" t="s">
        <v>245</v>
      </c>
      <c r="G158" s="236"/>
      <c r="H158" s="239">
        <v>828.29999999999995</v>
      </c>
      <c r="I158" s="240"/>
      <c r="J158" s="236"/>
      <c r="K158" s="236"/>
      <c r="L158" s="241"/>
      <c r="M158" s="242"/>
      <c r="N158" s="243"/>
      <c r="O158" s="243"/>
      <c r="P158" s="243"/>
      <c r="Q158" s="243"/>
      <c r="R158" s="243"/>
      <c r="S158" s="243"/>
      <c r="T158" s="244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T158" s="245" t="s">
        <v>133</v>
      </c>
      <c r="AU158" s="245" t="s">
        <v>82</v>
      </c>
      <c r="AV158" s="14" t="s">
        <v>82</v>
      </c>
      <c r="AW158" s="14" t="s">
        <v>33</v>
      </c>
      <c r="AX158" s="14" t="s">
        <v>72</v>
      </c>
      <c r="AY158" s="245" t="s">
        <v>122</v>
      </c>
    </row>
    <row r="159" s="13" customFormat="1">
      <c r="A159" s="13"/>
      <c r="B159" s="224"/>
      <c r="C159" s="225"/>
      <c r="D159" s="226" t="s">
        <v>133</v>
      </c>
      <c r="E159" s="227" t="s">
        <v>19</v>
      </c>
      <c r="F159" s="228" t="s">
        <v>246</v>
      </c>
      <c r="G159" s="225"/>
      <c r="H159" s="227" t="s">
        <v>19</v>
      </c>
      <c r="I159" s="229"/>
      <c r="J159" s="225"/>
      <c r="K159" s="225"/>
      <c r="L159" s="230"/>
      <c r="M159" s="231"/>
      <c r="N159" s="232"/>
      <c r="O159" s="232"/>
      <c r="P159" s="232"/>
      <c r="Q159" s="232"/>
      <c r="R159" s="232"/>
      <c r="S159" s="232"/>
      <c r="T159" s="233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34" t="s">
        <v>133</v>
      </c>
      <c r="AU159" s="234" t="s">
        <v>82</v>
      </c>
      <c r="AV159" s="13" t="s">
        <v>80</v>
      </c>
      <c r="AW159" s="13" t="s">
        <v>33</v>
      </c>
      <c r="AX159" s="13" t="s">
        <v>72</v>
      </c>
      <c r="AY159" s="234" t="s">
        <v>122</v>
      </c>
    </row>
    <row r="160" s="13" customFormat="1">
      <c r="A160" s="13"/>
      <c r="B160" s="224"/>
      <c r="C160" s="225"/>
      <c r="D160" s="226" t="s">
        <v>133</v>
      </c>
      <c r="E160" s="227" t="s">
        <v>19</v>
      </c>
      <c r="F160" s="228" t="s">
        <v>247</v>
      </c>
      <c r="G160" s="225"/>
      <c r="H160" s="227" t="s">
        <v>19</v>
      </c>
      <c r="I160" s="229"/>
      <c r="J160" s="225"/>
      <c r="K160" s="225"/>
      <c r="L160" s="230"/>
      <c r="M160" s="231"/>
      <c r="N160" s="232"/>
      <c r="O160" s="232"/>
      <c r="P160" s="232"/>
      <c r="Q160" s="232"/>
      <c r="R160" s="232"/>
      <c r="S160" s="232"/>
      <c r="T160" s="233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34" t="s">
        <v>133</v>
      </c>
      <c r="AU160" s="234" t="s">
        <v>82</v>
      </c>
      <c r="AV160" s="13" t="s">
        <v>80</v>
      </c>
      <c r="AW160" s="13" t="s">
        <v>33</v>
      </c>
      <c r="AX160" s="13" t="s">
        <v>72</v>
      </c>
      <c r="AY160" s="234" t="s">
        <v>122</v>
      </c>
    </row>
    <row r="161" s="14" customFormat="1">
      <c r="A161" s="14"/>
      <c r="B161" s="235"/>
      <c r="C161" s="236"/>
      <c r="D161" s="226" t="s">
        <v>133</v>
      </c>
      <c r="E161" s="237" t="s">
        <v>19</v>
      </c>
      <c r="F161" s="238" t="s">
        <v>248</v>
      </c>
      <c r="G161" s="236"/>
      <c r="H161" s="239">
        <v>212.5</v>
      </c>
      <c r="I161" s="240"/>
      <c r="J161" s="236"/>
      <c r="K161" s="236"/>
      <c r="L161" s="241"/>
      <c r="M161" s="242"/>
      <c r="N161" s="243"/>
      <c r="O161" s="243"/>
      <c r="P161" s="243"/>
      <c r="Q161" s="243"/>
      <c r="R161" s="243"/>
      <c r="S161" s="243"/>
      <c r="T161" s="244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T161" s="245" t="s">
        <v>133</v>
      </c>
      <c r="AU161" s="245" t="s">
        <v>82</v>
      </c>
      <c r="AV161" s="14" t="s">
        <v>82</v>
      </c>
      <c r="AW161" s="14" t="s">
        <v>33</v>
      </c>
      <c r="AX161" s="14" t="s">
        <v>72</v>
      </c>
      <c r="AY161" s="245" t="s">
        <v>122</v>
      </c>
    </row>
    <row r="162" s="15" customFormat="1">
      <c r="A162" s="15"/>
      <c r="B162" s="246"/>
      <c r="C162" s="247"/>
      <c r="D162" s="226" t="s">
        <v>133</v>
      </c>
      <c r="E162" s="248" t="s">
        <v>19</v>
      </c>
      <c r="F162" s="249" t="s">
        <v>175</v>
      </c>
      <c r="G162" s="247"/>
      <c r="H162" s="250">
        <v>1040.8</v>
      </c>
      <c r="I162" s="251"/>
      <c r="J162" s="247"/>
      <c r="K162" s="247"/>
      <c r="L162" s="252"/>
      <c r="M162" s="253"/>
      <c r="N162" s="254"/>
      <c r="O162" s="254"/>
      <c r="P162" s="254"/>
      <c r="Q162" s="254"/>
      <c r="R162" s="254"/>
      <c r="S162" s="254"/>
      <c r="T162" s="255"/>
      <c r="U162" s="15"/>
      <c r="V162" s="15"/>
      <c r="W162" s="15"/>
      <c r="X162" s="15"/>
      <c r="Y162" s="15"/>
      <c r="Z162" s="15"/>
      <c r="AA162" s="15"/>
      <c r="AB162" s="15"/>
      <c r="AC162" s="15"/>
      <c r="AD162" s="15"/>
      <c r="AE162" s="15"/>
      <c r="AT162" s="256" t="s">
        <v>133</v>
      </c>
      <c r="AU162" s="256" t="s">
        <v>82</v>
      </c>
      <c r="AV162" s="15" t="s">
        <v>129</v>
      </c>
      <c r="AW162" s="15" t="s">
        <v>33</v>
      </c>
      <c r="AX162" s="15" t="s">
        <v>80</v>
      </c>
      <c r="AY162" s="256" t="s">
        <v>122</v>
      </c>
    </row>
    <row r="163" s="2" customFormat="1" ht="21.75" customHeight="1">
      <c r="A163" s="40"/>
      <c r="B163" s="41"/>
      <c r="C163" s="206" t="s">
        <v>249</v>
      </c>
      <c r="D163" s="206" t="s">
        <v>124</v>
      </c>
      <c r="E163" s="207" t="s">
        <v>250</v>
      </c>
      <c r="F163" s="208" t="s">
        <v>251</v>
      </c>
      <c r="G163" s="209" t="s">
        <v>127</v>
      </c>
      <c r="H163" s="210">
        <v>133.90000000000001</v>
      </c>
      <c r="I163" s="211"/>
      <c r="J163" s="212">
        <f>ROUND(I163*H163,2)</f>
        <v>0</v>
      </c>
      <c r="K163" s="208" t="s">
        <v>128</v>
      </c>
      <c r="L163" s="46"/>
      <c r="M163" s="213" t="s">
        <v>19</v>
      </c>
      <c r="N163" s="214" t="s">
        <v>43</v>
      </c>
      <c r="O163" s="86"/>
      <c r="P163" s="215">
        <f>O163*H163</f>
        <v>0</v>
      </c>
      <c r="Q163" s="215">
        <v>0</v>
      </c>
      <c r="R163" s="215">
        <f>Q163*H163</f>
        <v>0</v>
      </c>
      <c r="S163" s="215">
        <v>0</v>
      </c>
      <c r="T163" s="216">
        <f>S163*H163</f>
        <v>0</v>
      </c>
      <c r="U163" s="40"/>
      <c r="V163" s="40"/>
      <c r="W163" s="40"/>
      <c r="X163" s="40"/>
      <c r="Y163" s="40"/>
      <c r="Z163" s="40"/>
      <c r="AA163" s="40"/>
      <c r="AB163" s="40"/>
      <c r="AC163" s="40"/>
      <c r="AD163" s="40"/>
      <c r="AE163" s="40"/>
      <c r="AR163" s="217" t="s">
        <v>129</v>
      </c>
      <c r="AT163" s="217" t="s">
        <v>124</v>
      </c>
      <c r="AU163" s="217" t="s">
        <v>82</v>
      </c>
      <c r="AY163" s="19" t="s">
        <v>122</v>
      </c>
      <c r="BE163" s="218">
        <f>IF(N163="základní",J163,0)</f>
        <v>0</v>
      </c>
      <c r="BF163" s="218">
        <f>IF(N163="snížená",J163,0)</f>
        <v>0</v>
      </c>
      <c r="BG163" s="218">
        <f>IF(N163="zákl. přenesená",J163,0)</f>
        <v>0</v>
      </c>
      <c r="BH163" s="218">
        <f>IF(N163="sníž. přenesená",J163,0)</f>
        <v>0</v>
      </c>
      <c r="BI163" s="218">
        <f>IF(N163="nulová",J163,0)</f>
        <v>0</v>
      </c>
      <c r="BJ163" s="19" t="s">
        <v>80</v>
      </c>
      <c r="BK163" s="218">
        <f>ROUND(I163*H163,2)</f>
        <v>0</v>
      </c>
      <c r="BL163" s="19" t="s">
        <v>129</v>
      </c>
      <c r="BM163" s="217" t="s">
        <v>252</v>
      </c>
    </row>
    <row r="164" s="2" customFormat="1">
      <c r="A164" s="40"/>
      <c r="B164" s="41"/>
      <c r="C164" s="42"/>
      <c r="D164" s="219" t="s">
        <v>131</v>
      </c>
      <c r="E164" s="42"/>
      <c r="F164" s="220" t="s">
        <v>253</v>
      </c>
      <c r="G164" s="42"/>
      <c r="H164" s="42"/>
      <c r="I164" s="221"/>
      <c r="J164" s="42"/>
      <c r="K164" s="42"/>
      <c r="L164" s="46"/>
      <c r="M164" s="222"/>
      <c r="N164" s="223"/>
      <c r="O164" s="86"/>
      <c r="P164" s="86"/>
      <c r="Q164" s="86"/>
      <c r="R164" s="86"/>
      <c r="S164" s="86"/>
      <c r="T164" s="87"/>
      <c r="U164" s="40"/>
      <c r="V164" s="40"/>
      <c r="W164" s="40"/>
      <c r="X164" s="40"/>
      <c r="Y164" s="40"/>
      <c r="Z164" s="40"/>
      <c r="AA164" s="40"/>
      <c r="AB164" s="40"/>
      <c r="AC164" s="40"/>
      <c r="AD164" s="40"/>
      <c r="AE164" s="40"/>
      <c r="AT164" s="19" t="s">
        <v>131</v>
      </c>
      <c r="AU164" s="19" t="s">
        <v>82</v>
      </c>
    </row>
    <row r="165" s="13" customFormat="1">
      <c r="A165" s="13"/>
      <c r="B165" s="224"/>
      <c r="C165" s="225"/>
      <c r="D165" s="226" t="s">
        <v>133</v>
      </c>
      <c r="E165" s="227" t="s">
        <v>19</v>
      </c>
      <c r="F165" s="228" t="s">
        <v>254</v>
      </c>
      <c r="G165" s="225"/>
      <c r="H165" s="227" t="s">
        <v>19</v>
      </c>
      <c r="I165" s="229"/>
      <c r="J165" s="225"/>
      <c r="K165" s="225"/>
      <c r="L165" s="230"/>
      <c r="M165" s="231"/>
      <c r="N165" s="232"/>
      <c r="O165" s="232"/>
      <c r="P165" s="232"/>
      <c r="Q165" s="232"/>
      <c r="R165" s="232"/>
      <c r="S165" s="232"/>
      <c r="T165" s="233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34" t="s">
        <v>133</v>
      </c>
      <c r="AU165" s="234" t="s">
        <v>82</v>
      </c>
      <c r="AV165" s="13" t="s">
        <v>80</v>
      </c>
      <c r="AW165" s="13" t="s">
        <v>33</v>
      </c>
      <c r="AX165" s="13" t="s">
        <v>72</v>
      </c>
      <c r="AY165" s="234" t="s">
        <v>122</v>
      </c>
    </row>
    <row r="166" s="13" customFormat="1">
      <c r="A166" s="13"/>
      <c r="B166" s="224"/>
      <c r="C166" s="225"/>
      <c r="D166" s="226" t="s">
        <v>133</v>
      </c>
      <c r="E166" s="227" t="s">
        <v>19</v>
      </c>
      <c r="F166" s="228" t="s">
        <v>255</v>
      </c>
      <c r="G166" s="225"/>
      <c r="H166" s="227" t="s">
        <v>19</v>
      </c>
      <c r="I166" s="229"/>
      <c r="J166" s="225"/>
      <c r="K166" s="225"/>
      <c r="L166" s="230"/>
      <c r="M166" s="231"/>
      <c r="N166" s="232"/>
      <c r="O166" s="232"/>
      <c r="P166" s="232"/>
      <c r="Q166" s="232"/>
      <c r="R166" s="232"/>
      <c r="S166" s="232"/>
      <c r="T166" s="233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34" t="s">
        <v>133</v>
      </c>
      <c r="AU166" s="234" t="s">
        <v>82</v>
      </c>
      <c r="AV166" s="13" t="s">
        <v>80</v>
      </c>
      <c r="AW166" s="13" t="s">
        <v>33</v>
      </c>
      <c r="AX166" s="13" t="s">
        <v>72</v>
      </c>
      <c r="AY166" s="234" t="s">
        <v>122</v>
      </c>
    </row>
    <row r="167" s="14" customFormat="1">
      <c r="A167" s="14"/>
      <c r="B167" s="235"/>
      <c r="C167" s="236"/>
      <c r="D167" s="226" t="s">
        <v>133</v>
      </c>
      <c r="E167" s="237" t="s">
        <v>19</v>
      </c>
      <c r="F167" s="238" t="s">
        <v>256</v>
      </c>
      <c r="G167" s="236"/>
      <c r="H167" s="239">
        <v>27.699999999999999</v>
      </c>
      <c r="I167" s="240"/>
      <c r="J167" s="236"/>
      <c r="K167" s="236"/>
      <c r="L167" s="241"/>
      <c r="M167" s="242"/>
      <c r="N167" s="243"/>
      <c r="O167" s="243"/>
      <c r="P167" s="243"/>
      <c r="Q167" s="243"/>
      <c r="R167" s="243"/>
      <c r="S167" s="243"/>
      <c r="T167" s="244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T167" s="245" t="s">
        <v>133</v>
      </c>
      <c r="AU167" s="245" t="s">
        <v>82</v>
      </c>
      <c r="AV167" s="14" t="s">
        <v>82</v>
      </c>
      <c r="AW167" s="14" t="s">
        <v>33</v>
      </c>
      <c r="AX167" s="14" t="s">
        <v>72</v>
      </c>
      <c r="AY167" s="245" t="s">
        <v>122</v>
      </c>
    </row>
    <row r="168" s="13" customFormat="1">
      <c r="A168" s="13"/>
      <c r="B168" s="224"/>
      <c r="C168" s="225"/>
      <c r="D168" s="226" t="s">
        <v>133</v>
      </c>
      <c r="E168" s="227" t="s">
        <v>19</v>
      </c>
      <c r="F168" s="228" t="s">
        <v>257</v>
      </c>
      <c r="G168" s="225"/>
      <c r="H168" s="227" t="s">
        <v>19</v>
      </c>
      <c r="I168" s="229"/>
      <c r="J168" s="225"/>
      <c r="K168" s="225"/>
      <c r="L168" s="230"/>
      <c r="M168" s="231"/>
      <c r="N168" s="232"/>
      <c r="O168" s="232"/>
      <c r="P168" s="232"/>
      <c r="Q168" s="232"/>
      <c r="R168" s="232"/>
      <c r="S168" s="232"/>
      <c r="T168" s="233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34" t="s">
        <v>133</v>
      </c>
      <c r="AU168" s="234" t="s">
        <v>82</v>
      </c>
      <c r="AV168" s="13" t="s">
        <v>80</v>
      </c>
      <c r="AW168" s="13" t="s">
        <v>33</v>
      </c>
      <c r="AX168" s="13" t="s">
        <v>72</v>
      </c>
      <c r="AY168" s="234" t="s">
        <v>122</v>
      </c>
    </row>
    <row r="169" s="13" customFormat="1">
      <c r="A169" s="13"/>
      <c r="B169" s="224"/>
      <c r="C169" s="225"/>
      <c r="D169" s="226" t="s">
        <v>133</v>
      </c>
      <c r="E169" s="227" t="s">
        <v>19</v>
      </c>
      <c r="F169" s="228" t="s">
        <v>258</v>
      </c>
      <c r="G169" s="225"/>
      <c r="H169" s="227" t="s">
        <v>19</v>
      </c>
      <c r="I169" s="229"/>
      <c r="J169" s="225"/>
      <c r="K169" s="225"/>
      <c r="L169" s="230"/>
      <c r="M169" s="231"/>
      <c r="N169" s="232"/>
      <c r="O169" s="232"/>
      <c r="P169" s="232"/>
      <c r="Q169" s="232"/>
      <c r="R169" s="232"/>
      <c r="S169" s="232"/>
      <c r="T169" s="233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34" t="s">
        <v>133</v>
      </c>
      <c r="AU169" s="234" t="s">
        <v>82</v>
      </c>
      <c r="AV169" s="13" t="s">
        <v>80</v>
      </c>
      <c r="AW169" s="13" t="s">
        <v>33</v>
      </c>
      <c r="AX169" s="13" t="s">
        <v>72</v>
      </c>
      <c r="AY169" s="234" t="s">
        <v>122</v>
      </c>
    </row>
    <row r="170" s="14" customFormat="1">
      <c r="A170" s="14"/>
      <c r="B170" s="235"/>
      <c r="C170" s="236"/>
      <c r="D170" s="226" t="s">
        <v>133</v>
      </c>
      <c r="E170" s="237" t="s">
        <v>19</v>
      </c>
      <c r="F170" s="238" t="s">
        <v>194</v>
      </c>
      <c r="G170" s="236"/>
      <c r="H170" s="239">
        <v>11</v>
      </c>
      <c r="I170" s="240"/>
      <c r="J170" s="236"/>
      <c r="K170" s="236"/>
      <c r="L170" s="241"/>
      <c r="M170" s="242"/>
      <c r="N170" s="243"/>
      <c r="O170" s="243"/>
      <c r="P170" s="243"/>
      <c r="Q170" s="243"/>
      <c r="R170" s="243"/>
      <c r="S170" s="243"/>
      <c r="T170" s="244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T170" s="245" t="s">
        <v>133</v>
      </c>
      <c r="AU170" s="245" t="s">
        <v>82</v>
      </c>
      <c r="AV170" s="14" t="s">
        <v>82</v>
      </c>
      <c r="AW170" s="14" t="s">
        <v>33</v>
      </c>
      <c r="AX170" s="14" t="s">
        <v>72</v>
      </c>
      <c r="AY170" s="245" t="s">
        <v>122</v>
      </c>
    </row>
    <row r="171" s="13" customFormat="1">
      <c r="A171" s="13"/>
      <c r="B171" s="224"/>
      <c r="C171" s="225"/>
      <c r="D171" s="226" t="s">
        <v>133</v>
      </c>
      <c r="E171" s="227" t="s">
        <v>19</v>
      </c>
      <c r="F171" s="228" t="s">
        <v>259</v>
      </c>
      <c r="G171" s="225"/>
      <c r="H171" s="227" t="s">
        <v>19</v>
      </c>
      <c r="I171" s="229"/>
      <c r="J171" s="225"/>
      <c r="K171" s="225"/>
      <c r="L171" s="230"/>
      <c r="M171" s="231"/>
      <c r="N171" s="232"/>
      <c r="O171" s="232"/>
      <c r="P171" s="232"/>
      <c r="Q171" s="232"/>
      <c r="R171" s="232"/>
      <c r="S171" s="232"/>
      <c r="T171" s="233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34" t="s">
        <v>133</v>
      </c>
      <c r="AU171" s="234" t="s">
        <v>82</v>
      </c>
      <c r="AV171" s="13" t="s">
        <v>80</v>
      </c>
      <c r="AW171" s="13" t="s">
        <v>33</v>
      </c>
      <c r="AX171" s="13" t="s">
        <v>72</v>
      </c>
      <c r="AY171" s="234" t="s">
        <v>122</v>
      </c>
    </row>
    <row r="172" s="13" customFormat="1">
      <c r="A172" s="13"/>
      <c r="B172" s="224"/>
      <c r="C172" s="225"/>
      <c r="D172" s="226" t="s">
        <v>133</v>
      </c>
      <c r="E172" s="227" t="s">
        <v>19</v>
      </c>
      <c r="F172" s="228" t="s">
        <v>258</v>
      </c>
      <c r="G172" s="225"/>
      <c r="H172" s="227" t="s">
        <v>19</v>
      </c>
      <c r="I172" s="229"/>
      <c r="J172" s="225"/>
      <c r="K172" s="225"/>
      <c r="L172" s="230"/>
      <c r="M172" s="231"/>
      <c r="N172" s="232"/>
      <c r="O172" s="232"/>
      <c r="P172" s="232"/>
      <c r="Q172" s="232"/>
      <c r="R172" s="232"/>
      <c r="S172" s="232"/>
      <c r="T172" s="233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234" t="s">
        <v>133</v>
      </c>
      <c r="AU172" s="234" t="s">
        <v>82</v>
      </c>
      <c r="AV172" s="13" t="s">
        <v>80</v>
      </c>
      <c r="AW172" s="13" t="s">
        <v>33</v>
      </c>
      <c r="AX172" s="13" t="s">
        <v>72</v>
      </c>
      <c r="AY172" s="234" t="s">
        <v>122</v>
      </c>
    </row>
    <row r="173" s="14" customFormat="1">
      <c r="A173" s="14"/>
      <c r="B173" s="235"/>
      <c r="C173" s="236"/>
      <c r="D173" s="226" t="s">
        <v>133</v>
      </c>
      <c r="E173" s="237" t="s">
        <v>19</v>
      </c>
      <c r="F173" s="238" t="s">
        <v>260</v>
      </c>
      <c r="G173" s="236"/>
      <c r="H173" s="239">
        <v>95.200000000000003</v>
      </c>
      <c r="I173" s="240"/>
      <c r="J173" s="236"/>
      <c r="K173" s="236"/>
      <c r="L173" s="241"/>
      <c r="M173" s="242"/>
      <c r="N173" s="243"/>
      <c r="O173" s="243"/>
      <c r="P173" s="243"/>
      <c r="Q173" s="243"/>
      <c r="R173" s="243"/>
      <c r="S173" s="243"/>
      <c r="T173" s="244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T173" s="245" t="s">
        <v>133</v>
      </c>
      <c r="AU173" s="245" t="s">
        <v>82</v>
      </c>
      <c r="AV173" s="14" t="s">
        <v>82</v>
      </c>
      <c r="AW173" s="14" t="s">
        <v>33</v>
      </c>
      <c r="AX173" s="14" t="s">
        <v>72</v>
      </c>
      <c r="AY173" s="245" t="s">
        <v>122</v>
      </c>
    </row>
    <row r="174" s="15" customFormat="1">
      <c r="A174" s="15"/>
      <c r="B174" s="246"/>
      <c r="C174" s="247"/>
      <c r="D174" s="226" t="s">
        <v>133</v>
      </c>
      <c r="E174" s="248" t="s">
        <v>19</v>
      </c>
      <c r="F174" s="249" t="s">
        <v>175</v>
      </c>
      <c r="G174" s="247"/>
      <c r="H174" s="250">
        <v>133.90000000000001</v>
      </c>
      <c r="I174" s="251"/>
      <c r="J174" s="247"/>
      <c r="K174" s="247"/>
      <c r="L174" s="252"/>
      <c r="M174" s="253"/>
      <c r="N174" s="254"/>
      <c r="O174" s="254"/>
      <c r="P174" s="254"/>
      <c r="Q174" s="254"/>
      <c r="R174" s="254"/>
      <c r="S174" s="254"/>
      <c r="T174" s="255"/>
      <c r="U174" s="15"/>
      <c r="V174" s="15"/>
      <c r="W174" s="15"/>
      <c r="X174" s="15"/>
      <c r="Y174" s="15"/>
      <c r="Z174" s="15"/>
      <c r="AA174" s="15"/>
      <c r="AB174" s="15"/>
      <c r="AC174" s="15"/>
      <c r="AD174" s="15"/>
      <c r="AE174" s="15"/>
      <c r="AT174" s="256" t="s">
        <v>133</v>
      </c>
      <c r="AU174" s="256" t="s">
        <v>82</v>
      </c>
      <c r="AV174" s="15" t="s">
        <v>129</v>
      </c>
      <c r="AW174" s="15" t="s">
        <v>33</v>
      </c>
      <c r="AX174" s="15" t="s">
        <v>80</v>
      </c>
      <c r="AY174" s="256" t="s">
        <v>122</v>
      </c>
    </row>
    <row r="175" s="2" customFormat="1" ht="21.75" customHeight="1">
      <c r="A175" s="40"/>
      <c r="B175" s="41"/>
      <c r="C175" s="206" t="s">
        <v>261</v>
      </c>
      <c r="D175" s="206" t="s">
        <v>124</v>
      </c>
      <c r="E175" s="207" t="s">
        <v>262</v>
      </c>
      <c r="F175" s="208" t="s">
        <v>263</v>
      </c>
      <c r="G175" s="209" t="s">
        <v>127</v>
      </c>
      <c r="H175" s="210">
        <v>828.29999999999995</v>
      </c>
      <c r="I175" s="211"/>
      <c r="J175" s="212">
        <f>ROUND(I175*H175,2)</f>
        <v>0</v>
      </c>
      <c r="K175" s="208" t="s">
        <v>128</v>
      </c>
      <c r="L175" s="46"/>
      <c r="M175" s="213" t="s">
        <v>19</v>
      </c>
      <c r="N175" s="214" t="s">
        <v>43</v>
      </c>
      <c r="O175" s="86"/>
      <c r="P175" s="215">
        <f>O175*H175</f>
        <v>0</v>
      </c>
      <c r="Q175" s="215">
        <v>0</v>
      </c>
      <c r="R175" s="215">
        <f>Q175*H175</f>
        <v>0</v>
      </c>
      <c r="S175" s="215">
        <v>0</v>
      </c>
      <c r="T175" s="216">
        <f>S175*H175</f>
        <v>0</v>
      </c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  <c r="AE175" s="40"/>
      <c r="AR175" s="217" t="s">
        <v>129</v>
      </c>
      <c r="AT175" s="217" t="s">
        <v>124</v>
      </c>
      <c r="AU175" s="217" t="s">
        <v>82</v>
      </c>
      <c r="AY175" s="19" t="s">
        <v>122</v>
      </c>
      <c r="BE175" s="218">
        <f>IF(N175="základní",J175,0)</f>
        <v>0</v>
      </c>
      <c r="BF175" s="218">
        <f>IF(N175="snížená",J175,0)</f>
        <v>0</v>
      </c>
      <c r="BG175" s="218">
        <f>IF(N175="zákl. přenesená",J175,0)</f>
        <v>0</v>
      </c>
      <c r="BH175" s="218">
        <f>IF(N175="sníž. přenesená",J175,0)</f>
        <v>0</v>
      </c>
      <c r="BI175" s="218">
        <f>IF(N175="nulová",J175,0)</f>
        <v>0</v>
      </c>
      <c r="BJ175" s="19" t="s">
        <v>80</v>
      </c>
      <c r="BK175" s="218">
        <f>ROUND(I175*H175,2)</f>
        <v>0</v>
      </c>
      <c r="BL175" s="19" t="s">
        <v>129</v>
      </c>
      <c r="BM175" s="217" t="s">
        <v>264</v>
      </c>
    </row>
    <row r="176" s="2" customFormat="1">
      <c r="A176" s="40"/>
      <c r="B176" s="41"/>
      <c r="C176" s="42"/>
      <c r="D176" s="219" t="s">
        <v>131</v>
      </c>
      <c r="E176" s="42"/>
      <c r="F176" s="220" t="s">
        <v>265</v>
      </c>
      <c r="G176" s="42"/>
      <c r="H176" s="42"/>
      <c r="I176" s="221"/>
      <c r="J176" s="42"/>
      <c r="K176" s="42"/>
      <c r="L176" s="46"/>
      <c r="M176" s="222"/>
      <c r="N176" s="223"/>
      <c r="O176" s="86"/>
      <c r="P176" s="86"/>
      <c r="Q176" s="86"/>
      <c r="R176" s="86"/>
      <c r="S176" s="86"/>
      <c r="T176" s="87"/>
      <c r="U176" s="40"/>
      <c r="V176" s="40"/>
      <c r="W176" s="40"/>
      <c r="X176" s="40"/>
      <c r="Y176" s="40"/>
      <c r="Z176" s="40"/>
      <c r="AA176" s="40"/>
      <c r="AB176" s="40"/>
      <c r="AC176" s="40"/>
      <c r="AD176" s="40"/>
      <c r="AE176" s="40"/>
      <c r="AT176" s="19" t="s">
        <v>131</v>
      </c>
      <c r="AU176" s="19" t="s">
        <v>82</v>
      </c>
    </row>
    <row r="177" s="13" customFormat="1">
      <c r="A177" s="13"/>
      <c r="B177" s="224"/>
      <c r="C177" s="225"/>
      <c r="D177" s="226" t="s">
        <v>133</v>
      </c>
      <c r="E177" s="227" t="s">
        <v>19</v>
      </c>
      <c r="F177" s="228" t="s">
        <v>243</v>
      </c>
      <c r="G177" s="225"/>
      <c r="H177" s="227" t="s">
        <v>19</v>
      </c>
      <c r="I177" s="229"/>
      <c r="J177" s="225"/>
      <c r="K177" s="225"/>
      <c r="L177" s="230"/>
      <c r="M177" s="231"/>
      <c r="N177" s="232"/>
      <c r="O177" s="232"/>
      <c r="P177" s="232"/>
      <c r="Q177" s="232"/>
      <c r="R177" s="232"/>
      <c r="S177" s="232"/>
      <c r="T177" s="233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234" t="s">
        <v>133</v>
      </c>
      <c r="AU177" s="234" t="s">
        <v>82</v>
      </c>
      <c r="AV177" s="13" t="s">
        <v>80</v>
      </c>
      <c r="AW177" s="13" t="s">
        <v>33</v>
      </c>
      <c r="AX177" s="13" t="s">
        <v>72</v>
      </c>
      <c r="AY177" s="234" t="s">
        <v>122</v>
      </c>
    </row>
    <row r="178" s="14" customFormat="1">
      <c r="A178" s="14"/>
      <c r="B178" s="235"/>
      <c r="C178" s="236"/>
      <c r="D178" s="226" t="s">
        <v>133</v>
      </c>
      <c r="E178" s="237" t="s">
        <v>19</v>
      </c>
      <c r="F178" s="238" t="s">
        <v>245</v>
      </c>
      <c r="G178" s="236"/>
      <c r="H178" s="239">
        <v>828.29999999999995</v>
      </c>
      <c r="I178" s="240"/>
      <c r="J178" s="236"/>
      <c r="K178" s="236"/>
      <c r="L178" s="241"/>
      <c r="M178" s="242"/>
      <c r="N178" s="243"/>
      <c r="O178" s="243"/>
      <c r="P178" s="243"/>
      <c r="Q178" s="243"/>
      <c r="R178" s="243"/>
      <c r="S178" s="243"/>
      <c r="T178" s="244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T178" s="245" t="s">
        <v>133</v>
      </c>
      <c r="AU178" s="245" t="s">
        <v>82</v>
      </c>
      <c r="AV178" s="14" t="s">
        <v>82</v>
      </c>
      <c r="AW178" s="14" t="s">
        <v>33</v>
      </c>
      <c r="AX178" s="14" t="s">
        <v>80</v>
      </c>
      <c r="AY178" s="245" t="s">
        <v>122</v>
      </c>
    </row>
    <row r="179" s="2" customFormat="1" ht="24.15" customHeight="1">
      <c r="A179" s="40"/>
      <c r="B179" s="41"/>
      <c r="C179" s="206" t="s">
        <v>7</v>
      </c>
      <c r="D179" s="206" t="s">
        <v>124</v>
      </c>
      <c r="E179" s="207" t="s">
        <v>266</v>
      </c>
      <c r="F179" s="208" t="s">
        <v>267</v>
      </c>
      <c r="G179" s="209" t="s">
        <v>127</v>
      </c>
      <c r="H179" s="210">
        <v>95.200000000000003</v>
      </c>
      <c r="I179" s="211"/>
      <c r="J179" s="212">
        <f>ROUND(I179*H179,2)</f>
        <v>0</v>
      </c>
      <c r="K179" s="208" t="s">
        <v>128</v>
      </c>
      <c r="L179" s="46"/>
      <c r="M179" s="213" t="s">
        <v>19</v>
      </c>
      <c r="N179" s="214" t="s">
        <v>43</v>
      </c>
      <c r="O179" s="86"/>
      <c r="P179" s="215">
        <f>O179*H179</f>
        <v>0</v>
      </c>
      <c r="Q179" s="215">
        <v>0</v>
      </c>
      <c r="R179" s="215">
        <f>Q179*H179</f>
        <v>0</v>
      </c>
      <c r="S179" s="215">
        <v>0</v>
      </c>
      <c r="T179" s="216">
        <f>S179*H179</f>
        <v>0</v>
      </c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  <c r="AE179" s="40"/>
      <c r="AR179" s="217" t="s">
        <v>129</v>
      </c>
      <c r="AT179" s="217" t="s">
        <v>124</v>
      </c>
      <c r="AU179" s="217" t="s">
        <v>82</v>
      </c>
      <c r="AY179" s="19" t="s">
        <v>122</v>
      </c>
      <c r="BE179" s="218">
        <f>IF(N179="základní",J179,0)</f>
        <v>0</v>
      </c>
      <c r="BF179" s="218">
        <f>IF(N179="snížená",J179,0)</f>
        <v>0</v>
      </c>
      <c r="BG179" s="218">
        <f>IF(N179="zákl. přenesená",J179,0)</f>
        <v>0</v>
      </c>
      <c r="BH179" s="218">
        <f>IF(N179="sníž. přenesená",J179,0)</f>
        <v>0</v>
      </c>
      <c r="BI179" s="218">
        <f>IF(N179="nulová",J179,0)</f>
        <v>0</v>
      </c>
      <c r="BJ179" s="19" t="s">
        <v>80</v>
      </c>
      <c r="BK179" s="218">
        <f>ROUND(I179*H179,2)</f>
        <v>0</v>
      </c>
      <c r="BL179" s="19" t="s">
        <v>129</v>
      </c>
      <c r="BM179" s="217" t="s">
        <v>268</v>
      </c>
    </row>
    <row r="180" s="2" customFormat="1">
      <c r="A180" s="40"/>
      <c r="B180" s="41"/>
      <c r="C180" s="42"/>
      <c r="D180" s="219" t="s">
        <v>131</v>
      </c>
      <c r="E180" s="42"/>
      <c r="F180" s="220" t="s">
        <v>269</v>
      </c>
      <c r="G180" s="42"/>
      <c r="H180" s="42"/>
      <c r="I180" s="221"/>
      <c r="J180" s="42"/>
      <c r="K180" s="42"/>
      <c r="L180" s="46"/>
      <c r="M180" s="222"/>
      <c r="N180" s="223"/>
      <c r="O180" s="86"/>
      <c r="P180" s="86"/>
      <c r="Q180" s="86"/>
      <c r="R180" s="86"/>
      <c r="S180" s="86"/>
      <c r="T180" s="87"/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  <c r="AE180" s="40"/>
      <c r="AT180" s="19" t="s">
        <v>131</v>
      </c>
      <c r="AU180" s="19" t="s">
        <v>82</v>
      </c>
    </row>
    <row r="181" s="13" customFormat="1">
      <c r="A181" s="13"/>
      <c r="B181" s="224"/>
      <c r="C181" s="225"/>
      <c r="D181" s="226" t="s">
        <v>133</v>
      </c>
      <c r="E181" s="227" t="s">
        <v>19</v>
      </c>
      <c r="F181" s="228" t="s">
        <v>259</v>
      </c>
      <c r="G181" s="225"/>
      <c r="H181" s="227" t="s">
        <v>19</v>
      </c>
      <c r="I181" s="229"/>
      <c r="J181" s="225"/>
      <c r="K181" s="225"/>
      <c r="L181" s="230"/>
      <c r="M181" s="231"/>
      <c r="N181" s="232"/>
      <c r="O181" s="232"/>
      <c r="P181" s="232"/>
      <c r="Q181" s="232"/>
      <c r="R181" s="232"/>
      <c r="S181" s="232"/>
      <c r="T181" s="23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234" t="s">
        <v>133</v>
      </c>
      <c r="AU181" s="234" t="s">
        <v>82</v>
      </c>
      <c r="AV181" s="13" t="s">
        <v>80</v>
      </c>
      <c r="AW181" s="13" t="s">
        <v>33</v>
      </c>
      <c r="AX181" s="13" t="s">
        <v>72</v>
      </c>
      <c r="AY181" s="234" t="s">
        <v>122</v>
      </c>
    </row>
    <row r="182" s="14" customFormat="1">
      <c r="A182" s="14"/>
      <c r="B182" s="235"/>
      <c r="C182" s="236"/>
      <c r="D182" s="226" t="s">
        <v>133</v>
      </c>
      <c r="E182" s="237" t="s">
        <v>19</v>
      </c>
      <c r="F182" s="238" t="s">
        <v>260</v>
      </c>
      <c r="G182" s="236"/>
      <c r="H182" s="239">
        <v>95.200000000000003</v>
      </c>
      <c r="I182" s="240"/>
      <c r="J182" s="236"/>
      <c r="K182" s="236"/>
      <c r="L182" s="241"/>
      <c r="M182" s="242"/>
      <c r="N182" s="243"/>
      <c r="O182" s="243"/>
      <c r="P182" s="243"/>
      <c r="Q182" s="243"/>
      <c r="R182" s="243"/>
      <c r="S182" s="243"/>
      <c r="T182" s="244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T182" s="245" t="s">
        <v>133</v>
      </c>
      <c r="AU182" s="245" t="s">
        <v>82</v>
      </c>
      <c r="AV182" s="14" t="s">
        <v>82</v>
      </c>
      <c r="AW182" s="14" t="s">
        <v>33</v>
      </c>
      <c r="AX182" s="14" t="s">
        <v>80</v>
      </c>
      <c r="AY182" s="245" t="s">
        <v>122</v>
      </c>
    </row>
    <row r="183" s="2" customFormat="1" ht="24.15" customHeight="1">
      <c r="A183" s="40"/>
      <c r="B183" s="41"/>
      <c r="C183" s="206" t="s">
        <v>270</v>
      </c>
      <c r="D183" s="206" t="s">
        <v>124</v>
      </c>
      <c r="E183" s="207" t="s">
        <v>271</v>
      </c>
      <c r="F183" s="208" t="s">
        <v>272</v>
      </c>
      <c r="G183" s="209" t="s">
        <v>127</v>
      </c>
      <c r="H183" s="210">
        <v>22.800000000000001</v>
      </c>
      <c r="I183" s="211"/>
      <c r="J183" s="212">
        <f>ROUND(I183*H183,2)</f>
        <v>0</v>
      </c>
      <c r="K183" s="208" t="s">
        <v>128</v>
      </c>
      <c r="L183" s="46"/>
      <c r="M183" s="213" t="s">
        <v>19</v>
      </c>
      <c r="N183" s="214" t="s">
        <v>43</v>
      </c>
      <c r="O183" s="86"/>
      <c r="P183" s="215">
        <f>O183*H183</f>
        <v>0</v>
      </c>
      <c r="Q183" s="215">
        <v>0</v>
      </c>
      <c r="R183" s="215">
        <f>Q183*H183</f>
        <v>0</v>
      </c>
      <c r="S183" s="215">
        <v>0</v>
      </c>
      <c r="T183" s="216">
        <f>S183*H183</f>
        <v>0</v>
      </c>
      <c r="U183" s="40"/>
      <c r="V183" s="40"/>
      <c r="W183" s="40"/>
      <c r="X183" s="40"/>
      <c r="Y183" s="40"/>
      <c r="Z183" s="40"/>
      <c r="AA183" s="40"/>
      <c r="AB183" s="40"/>
      <c r="AC183" s="40"/>
      <c r="AD183" s="40"/>
      <c r="AE183" s="40"/>
      <c r="AR183" s="217" t="s">
        <v>129</v>
      </c>
      <c r="AT183" s="217" t="s">
        <v>124</v>
      </c>
      <c r="AU183" s="217" t="s">
        <v>82</v>
      </c>
      <c r="AY183" s="19" t="s">
        <v>122</v>
      </c>
      <c r="BE183" s="218">
        <f>IF(N183="základní",J183,0)</f>
        <v>0</v>
      </c>
      <c r="BF183" s="218">
        <f>IF(N183="snížená",J183,0)</f>
        <v>0</v>
      </c>
      <c r="BG183" s="218">
        <f>IF(N183="zákl. přenesená",J183,0)</f>
        <v>0</v>
      </c>
      <c r="BH183" s="218">
        <f>IF(N183="sníž. přenesená",J183,0)</f>
        <v>0</v>
      </c>
      <c r="BI183" s="218">
        <f>IF(N183="nulová",J183,0)</f>
        <v>0</v>
      </c>
      <c r="BJ183" s="19" t="s">
        <v>80</v>
      </c>
      <c r="BK183" s="218">
        <f>ROUND(I183*H183,2)</f>
        <v>0</v>
      </c>
      <c r="BL183" s="19" t="s">
        <v>129</v>
      </c>
      <c r="BM183" s="217" t="s">
        <v>273</v>
      </c>
    </row>
    <row r="184" s="2" customFormat="1">
      <c r="A184" s="40"/>
      <c r="B184" s="41"/>
      <c r="C184" s="42"/>
      <c r="D184" s="219" t="s">
        <v>131</v>
      </c>
      <c r="E184" s="42"/>
      <c r="F184" s="220" t="s">
        <v>274</v>
      </c>
      <c r="G184" s="42"/>
      <c r="H184" s="42"/>
      <c r="I184" s="221"/>
      <c r="J184" s="42"/>
      <c r="K184" s="42"/>
      <c r="L184" s="46"/>
      <c r="M184" s="222"/>
      <c r="N184" s="223"/>
      <c r="O184" s="86"/>
      <c r="P184" s="86"/>
      <c r="Q184" s="86"/>
      <c r="R184" s="86"/>
      <c r="S184" s="86"/>
      <c r="T184" s="87"/>
      <c r="U184" s="40"/>
      <c r="V184" s="40"/>
      <c r="W184" s="40"/>
      <c r="X184" s="40"/>
      <c r="Y184" s="40"/>
      <c r="Z184" s="40"/>
      <c r="AA184" s="40"/>
      <c r="AB184" s="40"/>
      <c r="AC184" s="40"/>
      <c r="AD184" s="40"/>
      <c r="AE184" s="40"/>
      <c r="AT184" s="19" t="s">
        <v>131</v>
      </c>
      <c r="AU184" s="19" t="s">
        <v>82</v>
      </c>
    </row>
    <row r="185" s="13" customFormat="1">
      <c r="A185" s="13"/>
      <c r="B185" s="224"/>
      <c r="C185" s="225"/>
      <c r="D185" s="226" t="s">
        <v>133</v>
      </c>
      <c r="E185" s="227" t="s">
        <v>19</v>
      </c>
      <c r="F185" s="228" t="s">
        <v>275</v>
      </c>
      <c r="G185" s="225"/>
      <c r="H185" s="227" t="s">
        <v>19</v>
      </c>
      <c r="I185" s="229"/>
      <c r="J185" s="225"/>
      <c r="K185" s="225"/>
      <c r="L185" s="230"/>
      <c r="M185" s="231"/>
      <c r="N185" s="232"/>
      <c r="O185" s="232"/>
      <c r="P185" s="232"/>
      <c r="Q185" s="232"/>
      <c r="R185" s="232"/>
      <c r="S185" s="232"/>
      <c r="T185" s="23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234" t="s">
        <v>133</v>
      </c>
      <c r="AU185" s="234" t="s">
        <v>82</v>
      </c>
      <c r="AV185" s="13" t="s">
        <v>80</v>
      </c>
      <c r="AW185" s="13" t="s">
        <v>33</v>
      </c>
      <c r="AX185" s="13" t="s">
        <v>72</v>
      </c>
      <c r="AY185" s="234" t="s">
        <v>122</v>
      </c>
    </row>
    <row r="186" s="14" customFormat="1">
      <c r="A186" s="14"/>
      <c r="B186" s="235"/>
      <c r="C186" s="236"/>
      <c r="D186" s="226" t="s">
        <v>133</v>
      </c>
      <c r="E186" s="237" t="s">
        <v>19</v>
      </c>
      <c r="F186" s="238" t="s">
        <v>276</v>
      </c>
      <c r="G186" s="236"/>
      <c r="H186" s="239">
        <v>22.800000000000001</v>
      </c>
      <c r="I186" s="240"/>
      <c r="J186" s="236"/>
      <c r="K186" s="236"/>
      <c r="L186" s="241"/>
      <c r="M186" s="242"/>
      <c r="N186" s="243"/>
      <c r="O186" s="243"/>
      <c r="P186" s="243"/>
      <c r="Q186" s="243"/>
      <c r="R186" s="243"/>
      <c r="S186" s="243"/>
      <c r="T186" s="244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T186" s="245" t="s">
        <v>133</v>
      </c>
      <c r="AU186" s="245" t="s">
        <v>82</v>
      </c>
      <c r="AV186" s="14" t="s">
        <v>82</v>
      </c>
      <c r="AW186" s="14" t="s">
        <v>33</v>
      </c>
      <c r="AX186" s="14" t="s">
        <v>80</v>
      </c>
      <c r="AY186" s="245" t="s">
        <v>122</v>
      </c>
    </row>
    <row r="187" s="2" customFormat="1" ht="24.15" customHeight="1">
      <c r="A187" s="40"/>
      <c r="B187" s="41"/>
      <c r="C187" s="206" t="s">
        <v>277</v>
      </c>
      <c r="D187" s="206" t="s">
        <v>124</v>
      </c>
      <c r="E187" s="207" t="s">
        <v>278</v>
      </c>
      <c r="F187" s="208" t="s">
        <v>279</v>
      </c>
      <c r="G187" s="209" t="s">
        <v>127</v>
      </c>
      <c r="H187" s="210">
        <v>828.29999999999995</v>
      </c>
      <c r="I187" s="211"/>
      <c r="J187" s="212">
        <f>ROUND(I187*H187,2)</f>
        <v>0</v>
      </c>
      <c r="K187" s="208" t="s">
        <v>128</v>
      </c>
      <c r="L187" s="46"/>
      <c r="M187" s="213" t="s">
        <v>19</v>
      </c>
      <c r="N187" s="214" t="s">
        <v>43</v>
      </c>
      <c r="O187" s="86"/>
      <c r="P187" s="215">
        <f>O187*H187</f>
        <v>0</v>
      </c>
      <c r="Q187" s="215">
        <v>0</v>
      </c>
      <c r="R187" s="215">
        <f>Q187*H187</f>
        <v>0</v>
      </c>
      <c r="S187" s="215">
        <v>0</v>
      </c>
      <c r="T187" s="216">
        <f>S187*H187</f>
        <v>0</v>
      </c>
      <c r="U187" s="40"/>
      <c r="V187" s="40"/>
      <c r="W187" s="40"/>
      <c r="X187" s="40"/>
      <c r="Y187" s="40"/>
      <c r="Z187" s="40"/>
      <c r="AA187" s="40"/>
      <c r="AB187" s="40"/>
      <c r="AC187" s="40"/>
      <c r="AD187" s="40"/>
      <c r="AE187" s="40"/>
      <c r="AR187" s="217" t="s">
        <v>129</v>
      </c>
      <c r="AT187" s="217" t="s">
        <v>124</v>
      </c>
      <c r="AU187" s="217" t="s">
        <v>82</v>
      </c>
      <c r="AY187" s="19" t="s">
        <v>122</v>
      </c>
      <c r="BE187" s="218">
        <f>IF(N187="základní",J187,0)</f>
        <v>0</v>
      </c>
      <c r="BF187" s="218">
        <f>IF(N187="snížená",J187,0)</f>
        <v>0</v>
      </c>
      <c r="BG187" s="218">
        <f>IF(N187="zákl. přenesená",J187,0)</f>
        <v>0</v>
      </c>
      <c r="BH187" s="218">
        <f>IF(N187="sníž. přenesená",J187,0)</f>
        <v>0</v>
      </c>
      <c r="BI187" s="218">
        <f>IF(N187="nulová",J187,0)</f>
        <v>0</v>
      </c>
      <c r="BJ187" s="19" t="s">
        <v>80</v>
      </c>
      <c r="BK187" s="218">
        <f>ROUND(I187*H187,2)</f>
        <v>0</v>
      </c>
      <c r="BL187" s="19" t="s">
        <v>129</v>
      </c>
      <c r="BM187" s="217" t="s">
        <v>280</v>
      </c>
    </row>
    <row r="188" s="2" customFormat="1">
      <c r="A188" s="40"/>
      <c r="B188" s="41"/>
      <c r="C188" s="42"/>
      <c r="D188" s="219" t="s">
        <v>131</v>
      </c>
      <c r="E188" s="42"/>
      <c r="F188" s="220" t="s">
        <v>281</v>
      </c>
      <c r="G188" s="42"/>
      <c r="H188" s="42"/>
      <c r="I188" s="221"/>
      <c r="J188" s="42"/>
      <c r="K188" s="42"/>
      <c r="L188" s="46"/>
      <c r="M188" s="222"/>
      <c r="N188" s="223"/>
      <c r="O188" s="86"/>
      <c r="P188" s="86"/>
      <c r="Q188" s="86"/>
      <c r="R188" s="86"/>
      <c r="S188" s="86"/>
      <c r="T188" s="87"/>
      <c r="U188" s="40"/>
      <c r="V188" s="40"/>
      <c r="W188" s="40"/>
      <c r="X188" s="40"/>
      <c r="Y188" s="40"/>
      <c r="Z188" s="40"/>
      <c r="AA188" s="40"/>
      <c r="AB188" s="40"/>
      <c r="AC188" s="40"/>
      <c r="AD188" s="40"/>
      <c r="AE188" s="40"/>
      <c r="AT188" s="19" t="s">
        <v>131</v>
      </c>
      <c r="AU188" s="19" t="s">
        <v>82</v>
      </c>
    </row>
    <row r="189" s="13" customFormat="1">
      <c r="A189" s="13"/>
      <c r="B189" s="224"/>
      <c r="C189" s="225"/>
      <c r="D189" s="226" t="s">
        <v>133</v>
      </c>
      <c r="E189" s="227" t="s">
        <v>19</v>
      </c>
      <c r="F189" s="228" t="s">
        <v>243</v>
      </c>
      <c r="G189" s="225"/>
      <c r="H189" s="227" t="s">
        <v>19</v>
      </c>
      <c r="I189" s="229"/>
      <c r="J189" s="225"/>
      <c r="K189" s="225"/>
      <c r="L189" s="230"/>
      <c r="M189" s="231"/>
      <c r="N189" s="232"/>
      <c r="O189" s="232"/>
      <c r="P189" s="232"/>
      <c r="Q189" s="232"/>
      <c r="R189" s="232"/>
      <c r="S189" s="232"/>
      <c r="T189" s="233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234" t="s">
        <v>133</v>
      </c>
      <c r="AU189" s="234" t="s">
        <v>82</v>
      </c>
      <c r="AV189" s="13" t="s">
        <v>80</v>
      </c>
      <c r="AW189" s="13" t="s">
        <v>33</v>
      </c>
      <c r="AX189" s="13" t="s">
        <v>72</v>
      </c>
      <c r="AY189" s="234" t="s">
        <v>122</v>
      </c>
    </row>
    <row r="190" s="14" customFormat="1">
      <c r="A190" s="14"/>
      <c r="B190" s="235"/>
      <c r="C190" s="236"/>
      <c r="D190" s="226" t="s">
        <v>133</v>
      </c>
      <c r="E190" s="237" t="s">
        <v>19</v>
      </c>
      <c r="F190" s="238" t="s">
        <v>245</v>
      </c>
      <c r="G190" s="236"/>
      <c r="H190" s="239">
        <v>828.29999999999995</v>
      </c>
      <c r="I190" s="240"/>
      <c r="J190" s="236"/>
      <c r="K190" s="236"/>
      <c r="L190" s="241"/>
      <c r="M190" s="242"/>
      <c r="N190" s="243"/>
      <c r="O190" s="243"/>
      <c r="P190" s="243"/>
      <c r="Q190" s="243"/>
      <c r="R190" s="243"/>
      <c r="S190" s="243"/>
      <c r="T190" s="244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T190" s="245" t="s">
        <v>133</v>
      </c>
      <c r="AU190" s="245" t="s">
        <v>82</v>
      </c>
      <c r="AV190" s="14" t="s">
        <v>82</v>
      </c>
      <c r="AW190" s="14" t="s">
        <v>33</v>
      </c>
      <c r="AX190" s="14" t="s">
        <v>80</v>
      </c>
      <c r="AY190" s="245" t="s">
        <v>122</v>
      </c>
    </row>
    <row r="191" s="2" customFormat="1" ht="24.15" customHeight="1">
      <c r="A191" s="40"/>
      <c r="B191" s="41"/>
      <c r="C191" s="206" t="s">
        <v>282</v>
      </c>
      <c r="D191" s="206" t="s">
        <v>124</v>
      </c>
      <c r="E191" s="207" t="s">
        <v>283</v>
      </c>
      <c r="F191" s="208" t="s">
        <v>284</v>
      </c>
      <c r="G191" s="209" t="s">
        <v>127</v>
      </c>
      <c r="H191" s="210">
        <v>95.200000000000003</v>
      </c>
      <c r="I191" s="211"/>
      <c r="J191" s="212">
        <f>ROUND(I191*H191,2)</f>
        <v>0</v>
      </c>
      <c r="K191" s="208" t="s">
        <v>19</v>
      </c>
      <c r="L191" s="46"/>
      <c r="M191" s="213" t="s">
        <v>19</v>
      </c>
      <c r="N191" s="214" t="s">
        <v>43</v>
      </c>
      <c r="O191" s="86"/>
      <c r="P191" s="215">
        <f>O191*H191</f>
        <v>0</v>
      </c>
      <c r="Q191" s="215">
        <v>0</v>
      </c>
      <c r="R191" s="215">
        <f>Q191*H191</f>
        <v>0</v>
      </c>
      <c r="S191" s="215">
        <v>0</v>
      </c>
      <c r="T191" s="216">
        <f>S191*H191</f>
        <v>0</v>
      </c>
      <c r="U191" s="40"/>
      <c r="V191" s="40"/>
      <c r="W191" s="40"/>
      <c r="X191" s="40"/>
      <c r="Y191" s="40"/>
      <c r="Z191" s="40"/>
      <c r="AA191" s="40"/>
      <c r="AB191" s="40"/>
      <c r="AC191" s="40"/>
      <c r="AD191" s="40"/>
      <c r="AE191" s="40"/>
      <c r="AR191" s="217" t="s">
        <v>129</v>
      </c>
      <c r="AT191" s="217" t="s">
        <v>124</v>
      </c>
      <c r="AU191" s="217" t="s">
        <v>82</v>
      </c>
      <c r="AY191" s="19" t="s">
        <v>122</v>
      </c>
      <c r="BE191" s="218">
        <f>IF(N191="základní",J191,0)</f>
        <v>0</v>
      </c>
      <c r="BF191" s="218">
        <f>IF(N191="snížená",J191,0)</f>
        <v>0</v>
      </c>
      <c r="BG191" s="218">
        <f>IF(N191="zákl. přenesená",J191,0)</f>
        <v>0</v>
      </c>
      <c r="BH191" s="218">
        <f>IF(N191="sníž. přenesená",J191,0)</f>
        <v>0</v>
      </c>
      <c r="BI191" s="218">
        <f>IF(N191="nulová",J191,0)</f>
        <v>0</v>
      </c>
      <c r="BJ191" s="19" t="s">
        <v>80</v>
      </c>
      <c r="BK191" s="218">
        <f>ROUND(I191*H191,2)</f>
        <v>0</v>
      </c>
      <c r="BL191" s="19" t="s">
        <v>129</v>
      </c>
      <c r="BM191" s="217" t="s">
        <v>285</v>
      </c>
    </row>
    <row r="192" s="13" customFormat="1">
      <c r="A192" s="13"/>
      <c r="B192" s="224"/>
      <c r="C192" s="225"/>
      <c r="D192" s="226" t="s">
        <v>133</v>
      </c>
      <c r="E192" s="227" t="s">
        <v>19</v>
      </c>
      <c r="F192" s="228" t="s">
        <v>259</v>
      </c>
      <c r="G192" s="225"/>
      <c r="H192" s="227" t="s">
        <v>19</v>
      </c>
      <c r="I192" s="229"/>
      <c r="J192" s="225"/>
      <c r="K192" s="225"/>
      <c r="L192" s="230"/>
      <c r="M192" s="231"/>
      <c r="N192" s="232"/>
      <c r="O192" s="232"/>
      <c r="P192" s="232"/>
      <c r="Q192" s="232"/>
      <c r="R192" s="232"/>
      <c r="S192" s="232"/>
      <c r="T192" s="23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234" t="s">
        <v>133</v>
      </c>
      <c r="AU192" s="234" t="s">
        <v>82</v>
      </c>
      <c r="AV192" s="13" t="s">
        <v>80</v>
      </c>
      <c r="AW192" s="13" t="s">
        <v>33</v>
      </c>
      <c r="AX192" s="13" t="s">
        <v>72</v>
      </c>
      <c r="AY192" s="234" t="s">
        <v>122</v>
      </c>
    </row>
    <row r="193" s="14" customFormat="1">
      <c r="A193" s="14"/>
      <c r="B193" s="235"/>
      <c r="C193" s="236"/>
      <c r="D193" s="226" t="s">
        <v>133</v>
      </c>
      <c r="E193" s="237" t="s">
        <v>19</v>
      </c>
      <c r="F193" s="238" t="s">
        <v>260</v>
      </c>
      <c r="G193" s="236"/>
      <c r="H193" s="239">
        <v>95.200000000000003</v>
      </c>
      <c r="I193" s="240"/>
      <c r="J193" s="236"/>
      <c r="K193" s="236"/>
      <c r="L193" s="241"/>
      <c r="M193" s="242"/>
      <c r="N193" s="243"/>
      <c r="O193" s="243"/>
      <c r="P193" s="243"/>
      <c r="Q193" s="243"/>
      <c r="R193" s="243"/>
      <c r="S193" s="243"/>
      <c r="T193" s="244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T193" s="245" t="s">
        <v>133</v>
      </c>
      <c r="AU193" s="245" t="s">
        <v>82</v>
      </c>
      <c r="AV193" s="14" t="s">
        <v>82</v>
      </c>
      <c r="AW193" s="14" t="s">
        <v>33</v>
      </c>
      <c r="AX193" s="14" t="s">
        <v>80</v>
      </c>
      <c r="AY193" s="245" t="s">
        <v>122</v>
      </c>
    </row>
    <row r="194" s="2" customFormat="1" ht="37.8" customHeight="1">
      <c r="A194" s="40"/>
      <c r="B194" s="41"/>
      <c r="C194" s="206" t="s">
        <v>286</v>
      </c>
      <c r="D194" s="206" t="s">
        <v>124</v>
      </c>
      <c r="E194" s="207" t="s">
        <v>287</v>
      </c>
      <c r="F194" s="208" t="s">
        <v>288</v>
      </c>
      <c r="G194" s="209" t="s">
        <v>127</v>
      </c>
      <c r="H194" s="210">
        <v>27.699999999999999</v>
      </c>
      <c r="I194" s="211"/>
      <c r="J194" s="212">
        <f>ROUND(I194*H194,2)</f>
        <v>0</v>
      </c>
      <c r="K194" s="208" t="s">
        <v>128</v>
      </c>
      <c r="L194" s="46"/>
      <c r="M194" s="213" t="s">
        <v>19</v>
      </c>
      <c r="N194" s="214" t="s">
        <v>43</v>
      </c>
      <c r="O194" s="86"/>
      <c r="P194" s="215">
        <f>O194*H194</f>
        <v>0</v>
      </c>
      <c r="Q194" s="215">
        <v>0.089219999999999994</v>
      </c>
      <c r="R194" s="215">
        <f>Q194*H194</f>
        <v>2.4713939999999996</v>
      </c>
      <c r="S194" s="215">
        <v>0</v>
      </c>
      <c r="T194" s="216">
        <f>S194*H194</f>
        <v>0</v>
      </c>
      <c r="U194" s="40"/>
      <c r="V194" s="40"/>
      <c r="W194" s="40"/>
      <c r="X194" s="40"/>
      <c r="Y194" s="40"/>
      <c r="Z194" s="40"/>
      <c r="AA194" s="40"/>
      <c r="AB194" s="40"/>
      <c r="AC194" s="40"/>
      <c r="AD194" s="40"/>
      <c r="AE194" s="40"/>
      <c r="AR194" s="217" t="s">
        <v>129</v>
      </c>
      <c r="AT194" s="217" t="s">
        <v>124</v>
      </c>
      <c r="AU194" s="217" t="s">
        <v>82</v>
      </c>
      <c r="AY194" s="19" t="s">
        <v>122</v>
      </c>
      <c r="BE194" s="218">
        <f>IF(N194="základní",J194,0)</f>
        <v>0</v>
      </c>
      <c r="BF194" s="218">
        <f>IF(N194="snížená",J194,0)</f>
        <v>0</v>
      </c>
      <c r="BG194" s="218">
        <f>IF(N194="zákl. přenesená",J194,0)</f>
        <v>0</v>
      </c>
      <c r="BH194" s="218">
        <f>IF(N194="sníž. přenesená",J194,0)</f>
        <v>0</v>
      </c>
      <c r="BI194" s="218">
        <f>IF(N194="nulová",J194,0)</f>
        <v>0</v>
      </c>
      <c r="BJ194" s="19" t="s">
        <v>80</v>
      </c>
      <c r="BK194" s="218">
        <f>ROUND(I194*H194,2)</f>
        <v>0</v>
      </c>
      <c r="BL194" s="19" t="s">
        <v>129</v>
      </c>
      <c r="BM194" s="217" t="s">
        <v>289</v>
      </c>
    </row>
    <row r="195" s="2" customFormat="1">
      <c r="A195" s="40"/>
      <c r="B195" s="41"/>
      <c r="C195" s="42"/>
      <c r="D195" s="219" t="s">
        <v>131</v>
      </c>
      <c r="E195" s="42"/>
      <c r="F195" s="220" t="s">
        <v>290</v>
      </c>
      <c r="G195" s="42"/>
      <c r="H195" s="42"/>
      <c r="I195" s="221"/>
      <c r="J195" s="42"/>
      <c r="K195" s="42"/>
      <c r="L195" s="46"/>
      <c r="M195" s="222"/>
      <c r="N195" s="223"/>
      <c r="O195" s="86"/>
      <c r="P195" s="86"/>
      <c r="Q195" s="86"/>
      <c r="R195" s="86"/>
      <c r="S195" s="86"/>
      <c r="T195" s="87"/>
      <c r="U195" s="40"/>
      <c r="V195" s="40"/>
      <c r="W195" s="40"/>
      <c r="X195" s="40"/>
      <c r="Y195" s="40"/>
      <c r="Z195" s="40"/>
      <c r="AA195" s="40"/>
      <c r="AB195" s="40"/>
      <c r="AC195" s="40"/>
      <c r="AD195" s="40"/>
      <c r="AE195" s="40"/>
      <c r="AT195" s="19" t="s">
        <v>131</v>
      </c>
      <c r="AU195" s="19" t="s">
        <v>82</v>
      </c>
    </row>
    <row r="196" s="13" customFormat="1">
      <c r="A196" s="13"/>
      <c r="B196" s="224"/>
      <c r="C196" s="225"/>
      <c r="D196" s="226" t="s">
        <v>133</v>
      </c>
      <c r="E196" s="227" t="s">
        <v>19</v>
      </c>
      <c r="F196" s="228" t="s">
        <v>254</v>
      </c>
      <c r="G196" s="225"/>
      <c r="H196" s="227" t="s">
        <v>19</v>
      </c>
      <c r="I196" s="229"/>
      <c r="J196" s="225"/>
      <c r="K196" s="225"/>
      <c r="L196" s="230"/>
      <c r="M196" s="231"/>
      <c r="N196" s="232"/>
      <c r="O196" s="232"/>
      <c r="P196" s="232"/>
      <c r="Q196" s="232"/>
      <c r="R196" s="232"/>
      <c r="S196" s="232"/>
      <c r="T196" s="23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234" t="s">
        <v>133</v>
      </c>
      <c r="AU196" s="234" t="s">
        <v>82</v>
      </c>
      <c r="AV196" s="13" t="s">
        <v>80</v>
      </c>
      <c r="AW196" s="13" t="s">
        <v>33</v>
      </c>
      <c r="AX196" s="13" t="s">
        <v>72</v>
      </c>
      <c r="AY196" s="234" t="s">
        <v>122</v>
      </c>
    </row>
    <row r="197" s="14" customFormat="1">
      <c r="A197" s="14"/>
      <c r="B197" s="235"/>
      <c r="C197" s="236"/>
      <c r="D197" s="226" t="s">
        <v>133</v>
      </c>
      <c r="E197" s="237" t="s">
        <v>19</v>
      </c>
      <c r="F197" s="238" t="s">
        <v>256</v>
      </c>
      <c r="G197" s="236"/>
      <c r="H197" s="239">
        <v>27.699999999999999</v>
      </c>
      <c r="I197" s="240"/>
      <c r="J197" s="236"/>
      <c r="K197" s="236"/>
      <c r="L197" s="241"/>
      <c r="M197" s="242"/>
      <c r="N197" s="243"/>
      <c r="O197" s="243"/>
      <c r="P197" s="243"/>
      <c r="Q197" s="243"/>
      <c r="R197" s="243"/>
      <c r="S197" s="243"/>
      <c r="T197" s="244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T197" s="245" t="s">
        <v>133</v>
      </c>
      <c r="AU197" s="245" t="s">
        <v>82</v>
      </c>
      <c r="AV197" s="14" t="s">
        <v>82</v>
      </c>
      <c r="AW197" s="14" t="s">
        <v>33</v>
      </c>
      <c r="AX197" s="14" t="s">
        <v>80</v>
      </c>
      <c r="AY197" s="245" t="s">
        <v>122</v>
      </c>
    </row>
    <row r="198" s="2" customFormat="1" ht="16.5" customHeight="1">
      <c r="A198" s="40"/>
      <c r="B198" s="41"/>
      <c r="C198" s="257" t="s">
        <v>291</v>
      </c>
      <c r="D198" s="257" t="s">
        <v>219</v>
      </c>
      <c r="E198" s="258" t="s">
        <v>292</v>
      </c>
      <c r="F198" s="259" t="s">
        <v>293</v>
      </c>
      <c r="G198" s="260" t="s">
        <v>127</v>
      </c>
      <c r="H198" s="261">
        <v>15.862</v>
      </c>
      <c r="I198" s="262"/>
      <c r="J198" s="263">
        <f>ROUND(I198*H198,2)</f>
        <v>0</v>
      </c>
      <c r="K198" s="259" t="s">
        <v>128</v>
      </c>
      <c r="L198" s="264"/>
      <c r="M198" s="265" t="s">
        <v>19</v>
      </c>
      <c r="N198" s="266" t="s">
        <v>43</v>
      </c>
      <c r="O198" s="86"/>
      <c r="P198" s="215">
        <f>O198*H198</f>
        <v>0</v>
      </c>
      <c r="Q198" s="215">
        <v>0.13200000000000001</v>
      </c>
      <c r="R198" s="215">
        <f>Q198*H198</f>
        <v>2.0937840000000003</v>
      </c>
      <c r="S198" s="215">
        <v>0</v>
      </c>
      <c r="T198" s="216">
        <f>S198*H198</f>
        <v>0</v>
      </c>
      <c r="U198" s="40"/>
      <c r="V198" s="40"/>
      <c r="W198" s="40"/>
      <c r="X198" s="40"/>
      <c r="Y198" s="40"/>
      <c r="Z198" s="40"/>
      <c r="AA198" s="40"/>
      <c r="AB198" s="40"/>
      <c r="AC198" s="40"/>
      <c r="AD198" s="40"/>
      <c r="AE198" s="40"/>
      <c r="AR198" s="217" t="s">
        <v>176</v>
      </c>
      <c r="AT198" s="217" t="s">
        <v>219</v>
      </c>
      <c r="AU198" s="217" t="s">
        <v>82</v>
      </c>
      <c r="AY198" s="19" t="s">
        <v>122</v>
      </c>
      <c r="BE198" s="218">
        <f>IF(N198="základní",J198,0)</f>
        <v>0</v>
      </c>
      <c r="BF198" s="218">
        <f>IF(N198="snížená",J198,0)</f>
        <v>0</v>
      </c>
      <c r="BG198" s="218">
        <f>IF(N198="zákl. přenesená",J198,0)</f>
        <v>0</v>
      </c>
      <c r="BH198" s="218">
        <f>IF(N198="sníž. přenesená",J198,0)</f>
        <v>0</v>
      </c>
      <c r="BI198" s="218">
        <f>IF(N198="nulová",J198,0)</f>
        <v>0</v>
      </c>
      <c r="BJ198" s="19" t="s">
        <v>80</v>
      </c>
      <c r="BK198" s="218">
        <f>ROUND(I198*H198,2)</f>
        <v>0</v>
      </c>
      <c r="BL198" s="19" t="s">
        <v>129</v>
      </c>
      <c r="BM198" s="217" t="s">
        <v>294</v>
      </c>
    </row>
    <row r="199" s="14" customFormat="1">
      <c r="A199" s="14"/>
      <c r="B199" s="235"/>
      <c r="C199" s="236"/>
      <c r="D199" s="226" t="s">
        <v>133</v>
      </c>
      <c r="E199" s="237" t="s">
        <v>19</v>
      </c>
      <c r="F199" s="238" t="s">
        <v>295</v>
      </c>
      <c r="G199" s="236"/>
      <c r="H199" s="239">
        <v>15.862</v>
      </c>
      <c r="I199" s="240"/>
      <c r="J199" s="236"/>
      <c r="K199" s="236"/>
      <c r="L199" s="241"/>
      <c r="M199" s="242"/>
      <c r="N199" s="243"/>
      <c r="O199" s="243"/>
      <c r="P199" s="243"/>
      <c r="Q199" s="243"/>
      <c r="R199" s="243"/>
      <c r="S199" s="243"/>
      <c r="T199" s="244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T199" s="245" t="s">
        <v>133</v>
      </c>
      <c r="AU199" s="245" t="s">
        <v>82</v>
      </c>
      <c r="AV199" s="14" t="s">
        <v>82</v>
      </c>
      <c r="AW199" s="14" t="s">
        <v>33</v>
      </c>
      <c r="AX199" s="14" t="s">
        <v>80</v>
      </c>
      <c r="AY199" s="245" t="s">
        <v>122</v>
      </c>
    </row>
    <row r="200" s="2" customFormat="1" ht="16.5" customHeight="1">
      <c r="A200" s="40"/>
      <c r="B200" s="41"/>
      <c r="C200" s="257" t="s">
        <v>296</v>
      </c>
      <c r="D200" s="257" t="s">
        <v>219</v>
      </c>
      <c r="E200" s="258" t="s">
        <v>297</v>
      </c>
      <c r="F200" s="259" t="s">
        <v>298</v>
      </c>
      <c r="G200" s="260" t="s">
        <v>127</v>
      </c>
      <c r="H200" s="261">
        <v>12.669000000000001</v>
      </c>
      <c r="I200" s="262"/>
      <c r="J200" s="263">
        <f>ROUND(I200*H200,2)</f>
        <v>0</v>
      </c>
      <c r="K200" s="259" t="s">
        <v>128</v>
      </c>
      <c r="L200" s="264"/>
      <c r="M200" s="265" t="s">
        <v>19</v>
      </c>
      <c r="N200" s="266" t="s">
        <v>43</v>
      </c>
      <c r="O200" s="86"/>
      <c r="P200" s="215">
        <f>O200*H200</f>
        <v>0</v>
      </c>
      <c r="Q200" s="215">
        <v>0.13100000000000001</v>
      </c>
      <c r="R200" s="215">
        <f>Q200*H200</f>
        <v>1.6596390000000001</v>
      </c>
      <c r="S200" s="215">
        <v>0</v>
      </c>
      <c r="T200" s="216">
        <f>S200*H200</f>
        <v>0</v>
      </c>
      <c r="U200" s="40"/>
      <c r="V200" s="40"/>
      <c r="W200" s="40"/>
      <c r="X200" s="40"/>
      <c r="Y200" s="40"/>
      <c r="Z200" s="40"/>
      <c r="AA200" s="40"/>
      <c r="AB200" s="40"/>
      <c r="AC200" s="40"/>
      <c r="AD200" s="40"/>
      <c r="AE200" s="40"/>
      <c r="AR200" s="217" t="s">
        <v>176</v>
      </c>
      <c r="AT200" s="217" t="s">
        <v>219</v>
      </c>
      <c r="AU200" s="217" t="s">
        <v>82</v>
      </c>
      <c r="AY200" s="19" t="s">
        <v>122</v>
      </c>
      <c r="BE200" s="218">
        <f>IF(N200="základní",J200,0)</f>
        <v>0</v>
      </c>
      <c r="BF200" s="218">
        <f>IF(N200="snížená",J200,0)</f>
        <v>0</v>
      </c>
      <c r="BG200" s="218">
        <f>IF(N200="zákl. přenesená",J200,0)</f>
        <v>0</v>
      </c>
      <c r="BH200" s="218">
        <f>IF(N200="sníž. přenesená",J200,0)</f>
        <v>0</v>
      </c>
      <c r="BI200" s="218">
        <f>IF(N200="nulová",J200,0)</f>
        <v>0</v>
      </c>
      <c r="BJ200" s="19" t="s">
        <v>80</v>
      </c>
      <c r="BK200" s="218">
        <f>ROUND(I200*H200,2)</f>
        <v>0</v>
      </c>
      <c r="BL200" s="19" t="s">
        <v>129</v>
      </c>
      <c r="BM200" s="217" t="s">
        <v>299</v>
      </c>
    </row>
    <row r="201" s="14" customFormat="1">
      <c r="A201" s="14"/>
      <c r="B201" s="235"/>
      <c r="C201" s="236"/>
      <c r="D201" s="226" t="s">
        <v>133</v>
      </c>
      <c r="E201" s="237" t="s">
        <v>19</v>
      </c>
      <c r="F201" s="238" t="s">
        <v>300</v>
      </c>
      <c r="G201" s="236"/>
      <c r="H201" s="239">
        <v>12.669000000000001</v>
      </c>
      <c r="I201" s="240"/>
      <c r="J201" s="236"/>
      <c r="K201" s="236"/>
      <c r="L201" s="241"/>
      <c r="M201" s="242"/>
      <c r="N201" s="243"/>
      <c r="O201" s="243"/>
      <c r="P201" s="243"/>
      <c r="Q201" s="243"/>
      <c r="R201" s="243"/>
      <c r="S201" s="243"/>
      <c r="T201" s="244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T201" s="245" t="s">
        <v>133</v>
      </c>
      <c r="AU201" s="245" t="s">
        <v>82</v>
      </c>
      <c r="AV201" s="14" t="s">
        <v>82</v>
      </c>
      <c r="AW201" s="14" t="s">
        <v>33</v>
      </c>
      <c r="AX201" s="14" t="s">
        <v>80</v>
      </c>
      <c r="AY201" s="245" t="s">
        <v>122</v>
      </c>
    </row>
    <row r="202" s="2" customFormat="1" ht="37.8" customHeight="1">
      <c r="A202" s="40"/>
      <c r="B202" s="41"/>
      <c r="C202" s="206" t="s">
        <v>301</v>
      </c>
      <c r="D202" s="206" t="s">
        <v>124</v>
      </c>
      <c r="E202" s="207" t="s">
        <v>302</v>
      </c>
      <c r="F202" s="208" t="s">
        <v>303</v>
      </c>
      <c r="G202" s="209" t="s">
        <v>127</v>
      </c>
      <c r="H202" s="210">
        <v>11</v>
      </c>
      <c r="I202" s="211"/>
      <c r="J202" s="212">
        <f>ROUND(I202*H202,2)</f>
        <v>0</v>
      </c>
      <c r="K202" s="208" t="s">
        <v>128</v>
      </c>
      <c r="L202" s="46"/>
      <c r="M202" s="213" t="s">
        <v>19</v>
      </c>
      <c r="N202" s="214" t="s">
        <v>43</v>
      </c>
      <c r="O202" s="86"/>
      <c r="P202" s="215">
        <f>O202*H202</f>
        <v>0</v>
      </c>
      <c r="Q202" s="215">
        <v>0.11162</v>
      </c>
      <c r="R202" s="215">
        <f>Q202*H202</f>
        <v>1.2278199999999999</v>
      </c>
      <c r="S202" s="215">
        <v>0</v>
      </c>
      <c r="T202" s="216">
        <f>S202*H202</f>
        <v>0</v>
      </c>
      <c r="U202" s="40"/>
      <c r="V202" s="40"/>
      <c r="W202" s="40"/>
      <c r="X202" s="40"/>
      <c r="Y202" s="40"/>
      <c r="Z202" s="40"/>
      <c r="AA202" s="40"/>
      <c r="AB202" s="40"/>
      <c r="AC202" s="40"/>
      <c r="AD202" s="40"/>
      <c r="AE202" s="40"/>
      <c r="AR202" s="217" t="s">
        <v>129</v>
      </c>
      <c r="AT202" s="217" t="s">
        <v>124</v>
      </c>
      <c r="AU202" s="217" t="s">
        <v>82</v>
      </c>
      <c r="AY202" s="19" t="s">
        <v>122</v>
      </c>
      <c r="BE202" s="218">
        <f>IF(N202="základní",J202,0)</f>
        <v>0</v>
      </c>
      <c r="BF202" s="218">
        <f>IF(N202="snížená",J202,0)</f>
        <v>0</v>
      </c>
      <c r="BG202" s="218">
        <f>IF(N202="zákl. přenesená",J202,0)</f>
        <v>0</v>
      </c>
      <c r="BH202" s="218">
        <f>IF(N202="sníž. přenesená",J202,0)</f>
        <v>0</v>
      </c>
      <c r="BI202" s="218">
        <f>IF(N202="nulová",J202,0)</f>
        <v>0</v>
      </c>
      <c r="BJ202" s="19" t="s">
        <v>80</v>
      </c>
      <c r="BK202" s="218">
        <f>ROUND(I202*H202,2)</f>
        <v>0</v>
      </c>
      <c r="BL202" s="19" t="s">
        <v>129</v>
      </c>
      <c r="BM202" s="217" t="s">
        <v>304</v>
      </c>
    </row>
    <row r="203" s="2" customFormat="1">
      <c r="A203" s="40"/>
      <c r="B203" s="41"/>
      <c r="C203" s="42"/>
      <c r="D203" s="219" t="s">
        <v>131</v>
      </c>
      <c r="E203" s="42"/>
      <c r="F203" s="220" t="s">
        <v>305</v>
      </c>
      <c r="G203" s="42"/>
      <c r="H203" s="42"/>
      <c r="I203" s="221"/>
      <c r="J203" s="42"/>
      <c r="K203" s="42"/>
      <c r="L203" s="46"/>
      <c r="M203" s="222"/>
      <c r="N203" s="223"/>
      <c r="O203" s="86"/>
      <c r="P203" s="86"/>
      <c r="Q203" s="86"/>
      <c r="R203" s="86"/>
      <c r="S203" s="86"/>
      <c r="T203" s="87"/>
      <c r="U203" s="40"/>
      <c r="V203" s="40"/>
      <c r="W203" s="40"/>
      <c r="X203" s="40"/>
      <c r="Y203" s="40"/>
      <c r="Z203" s="40"/>
      <c r="AA203" s="40"/>
      <c r="AB203" s="40"/>
      <c r="AC203" s="40"/>
      <c r="AD203" s="40"/>
      <c r="AE203" s="40"/>
      <c r="AT203" s="19" t="s">
        <v>131</v>
      </c>
      <c r="AU203" s="19" t="s">
        <v>82</v>
      </c>
    </row>
    <row r="204" s="13" customFormat="1">
      <c r="A204" s="13"/>
      <c r="B204" s="224"/>
      <c r="C204" s="225"/>
      <c r="D204" s="226" t="s">
        <v>133</v>
      </c>
      <c r="E204" s="227" t="s">
        <v>19</v>
      </c>
      <c r="F204" s="228" t="s">
        <v>257</v>
      </c>
      <c r="G204" s="225"/>
      <c r="H204" s="227" t="s">
        <v>19</v>
      </c>
      <c r="I204" s="229"/>
      <c r="J204" s="225"/>
      <c r="K204" s="225"/>
      <c r="L204" s="230"/>
      <c r="M204" s="231"/>
      <c r="N204" s="232"/>
      <c r="O204" s="232"/>
      <c r="P204" s="232"/>
      <c r="Q204" s="232"/>
      <c r="R204" s="232"/>
      <c r="S204" s="232"/>
      <c r="T204" s="233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T204" s="234" t="s">
        <v>133</v>
      </c>
      <c r="AU204" s="234" t="s">
        <v>82</v>
      </c>
      <c r="AV204" s="13" t="s">
        <v>80</v>
      </c>
      <c r="AW204" s="13" t="s">
        <v>33</v>
      </c>
      <c r="AX204" s="13" t="s">
        <v>72</v>
      </c>
      <c r="AY204" s="234" t="s">
        <v>122</v>
      </c>
    </row>
    <row r="205" s="14" customFormat="1">
      <c r="A205" s="14"/>
      <c r="B205" s="235"/>
      <c r="C205" s="236"/>
      <c r="D205" s="226" t="s">
        <v>133</v>
      </c>
      <c r="E205" s="237" t="s">
        <v>19</v>
      </c>
      <c r="F205" s="238" t="s">
        <v>194</v>
      </c>
      <c r="G205" s="236"/>
      <c r="H205" s="239">
        <v>11</v>
      </c>
      <c r="I205" s="240"/>
      <c r="J205" s="236"/>
      <c r="K205" s="236"/>
      <c r="L205" s="241"/>
      <c r="M205" s="242"/>
      <c r="N205" s="243"/>
      <c r="O205" s="243"/>
      <c r="P205" s="243"/>
      <c r="Q205" s="243"/>
      <c r="R205" s="243"/>
      <c r="S205" s="243"/>
      <c r="T205" s="244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T205" s="245" t="s">
        <v>133</v>
      </c>
      <c r="AU205" s="245" t="s">
        <v>82</v>
      </c>
      <c r="AV205" s="14" t="s">
        <v>82</v>
      </c>
      <c r="AW205" s="14" t="s">
        <v>33</v>
      </c>
      <c r="AX205" s="14" t="s">
        <v>80</v>
      </c>
      <c r="AY205" s="245" t="s">
        <v>122</v>
      </c>
    </row>
    <row r="206" s="2" customFormat="1" ht="16.5" customHeight="1">
      <c r="A206" s="40"/>
      <c r="B206" s="41"/>
      <c r="C206" s="257" t="s">
        <v>306</v>
      </c>
      <c r="D206" s="257" t="s">
        <v>219</v>
      </c>
      <c r="E206" s="258" t="s">
        <v>307</v>
      </c>
      <c r="F206" s="259" t="s">
        <v>308</v>
      </c>
      <c r="G206" s="260" t="s">
        <v>127</v>
      </c>
      <c r="H206" s="261">
        <v>11.33</v>
      </c>
      <c r="I206" s="262"/>
      <c r="J206" s="263">
        <f>ROUND(I206*H206,2)</f>
        <v>0</v>
      </c>
      <c r="K206" s="259" t="s">
        <v>128</v>
      </c>
      <c r="L206" s="264"/>
      <c r="M206" s="265" t="s">
        <v>19</v>
      </c>
      <c r="N206" s="266" t="s">
        <v>43</v>
      </c>
      <c r="O206" s="86"/>
      <c r="P206" s="215">
        <f>O206*H206</f>
        <v>0</v>
      </c>
      <c r="Q206" s="215">
        <v>0.17499999999999999</v>
      </c>
      <c r="R206" s="215">
        <f>Q206*H206</f>
        <v>1.9827499999999998</v>
      </c>
      <c r="S206" s="215">
        <v>0</v>
      </c>
      <c r="T206" s="216">
        <f>S206*H206</f>
        <v>0</v>
      </c>
      <c r="U206" s="40"/>
      <c r="V206" s="40"/>
      <c r="W206" s="40"/>
      <c r="X206" s="40"/>
      <c r="Y206" s="40"/>
      <c r="Z206" s="40"/>
      <c r="AA206" s="40"/>
      <c r="AB206" s="40"/>
      <c r="AC206" s="40"/>
      <c r="AD206" s="40"/>
      <c r="AE206" s="40"/>
      <c r="AR206" s="217" t="s">
        <v>176</v>
      </c>
      <c r="AT206" s="217" t="s">
        <v>219</v>
      </c>
      <c r="AU206" s="217" t="s">
        <v>82</v>
      </c>
      <c r="AY206" s="19" t="s">
        <v>122</v>
      </c>
      <c r="BE206" s="218">
        <f>IF(N206="základní",J206,0)</f>
        <v>0</v>
      </c>
      <c r="BF206" s="218">
        <f>IF(N206="snížená",J206,0)</f>
        <v>0</v>
      </c>
      <c r="BG206" s="218">
        <f>IF(N206="zákl. přenesená",J206,0)</f>
        <v>0</v>
      </c>
      <c r="BH206" s="218">
        <f>IF(N206="sníž. přenesená",J206,0)</f>
        <v>0</v>
      </c>
      <c r="BI206" s="218">
        <f>IF(N206="nulová",J206,0)</f>
        <v>0</v>
      </c>
      <c r="BJ206" s="19" t="s">
        <v>80</v>
      </c>
      <c r="BK206" s="218">
        <f>ROUND(I206*H206,2)</f>
        <v>0</v>
      </c>
      <c r="BL206" s="19" t="s">
        <v>129</v>
      </c>
      <c r="BM206" s="217" t="s">
        <v>309</v>
      </c>
    </row>
    <row r="207" s="14" customFormat="1">
      <c r="A207" s="14"/>
      <c r="B207" s="235"/>
      <c r="C207" s="236"/>
      <c r="D207" s="226" t="s">
        <v>133</v>
      </c>
      <c r="E207" s="237" t="s">
        <v>19</v>
      </c>
      <c r="F207" s="238" t="s">
        <v>310</v>
      </c>
      <c r="G207" s="236"/>
      <c r="H207" s="239">
        <v>11.33</v>
      </c>
      <c r="I207" s="240"/>
      <c r="J207" s="236"/>
      <c r="K207" s="236"/>
      <c r="L207" s="241"/>
      <c r="M207" s="242"/>
      <c r="N207" s="243"/>
      <c r="O207" s="243"/>
      <c r="P207" s="243"/>
      <c r="Q207" s="243"/>
      <c r="R207" s="243"/>
      <c r="S207" s="243"/>
      <c r="T207" s="244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T207" s="245" t="s">
        <v>133</v>
      </c>
      <c r="AU207" s="245" t="s">
        <v>82</v>
      </c>
      <c r="AV207" s="14" t="s">
        <v>82</v>
      </c>
      <c r="AW207" s="14" t="s">
        <v>33</v>
      </c>
      <c r="AX207" s="14" t="s">
        <v>80</v>
      </c>
      <c r="AY207" s="245" t="s">
        <v>122</v>
      </c>
    </row>
    <row r="208" s="12" customFormat="1" ht="22.8" customHeight="1">
      <c r="A208" s="12"/>
      <c r="B208" s="190"/>
      <c r="C208" s="191"/>
      <c r="D208" s="192" t="s">
        <v>71</v>
      </c>
      <c r="E208" s="204" t="s">
        <v>183</v>
      </c>
      <c r="F208" s="204" t="s">
        <v>311</v>
      </c>
      <c r="G208" s="191"/>
      <c r="H208" s="191"/>
      <c r="I208" s="194"/>
      <c r="J208" s="205">
        <f>BK208</f>
        <v>0</v>
      </c>
      <c r="K208" s="191"/>
      <c r="L208" s="196"/>
      <c r="M208" s="197"/>
      <c r="N208" s="198"/>
      <c r="O208" s="198"/>
      <c r="P208" s="199">
        <f>SUM(P209:P251)</f>
        <v>0</v>
      </c>
      <c r="Q208" s="198"/>
      <c r="R208" s="199">
        <f>SUM(R209:R251)</f>
        <v>151.13192379999998</v>
      </c>
      <c r="S208" s="198"/>
      <c r="T208" s="200">
        <f>SUM(T209:T251)</f>
        <v>0</v>
      </c>
      <c r="U208" s="12"/>
      <c r="V208" s="12"/>
      <c r="W208" s="12"/>
      <c r="X208" s="12"/>
      <c r="Y208" s="12"/>
      <c r="Z208" s="12"/>
      <c r="AA208" s="12"/>
      <c r="AB208" s="12"/>
      <c r="AC208" s="12"/>
      <c r="AD208" s="12"/>
      <c r="AE208" s="12"/>
      <c r="AR208" s="201" t="s">
        <v>80</v>
      </c>
      <c r="AT208" s="202" t="s">
        <v>71</v>
      </c>
      <c r="AU208" s="202" t="s">
        <v>80</v>
      </c>
      <c r="AY208" s="201" t="s">
        <v>122</v>
      </c>
      <c r="BK208" s="203">
        <f>SUM(BK209:BK251)</f>
        <v>0</v>
      </c>
    </row>
    <row r="209" s="2" customFormat="1" ht="16.5" customHeight="1">
      <c r="A209" s="40"/>
      <c r="B209" s="41"/>
      <c r="C209" s="206" t="s">
        <v>312</v>
      </c>
      <c r="D209" s="206" t="s">
        <v>124</v>
      </c>
      <c r="E209" s="207" t="s">
        <v>313</v>
      </c>
      <c r="F209" s="208" t="s">
        <v>314</v>
      </c>
      <c r="G209" s="209" t="s">
        <v>315</v>
      </c>
      <c r="H209" s="210">
        <v>7</v>
      </c>
      <c r="I209" s="211"/>
      <c r="J209" s="212">
        <f>ROUND(I209*H209,2)</f>
        <v>0</v>
      </c>
      <c r="K209" s="208" t="s">
        <v>128</v>
      </c>
      <c r="L209" s="46"/>
      <c r="M209" s="213" t="s">
        <v>19</v>
      </c>
      <c r="N209" s="214" t="s">
        <v>43</v>
      </c>
      <c r="O209" s="86"/>
      <c r="P209" s="215">
        <f>O209*H209</f>
        <v>0</v>
      </c>
      <c r="Q209" s="215">
        <v>0.00069999999999999999</v>
      </c>
      <c r="R209" s="215">
        <f>Q209*H209</f>
        <v>0.0048999999999999998</v>
      </c>
      <c r="S209" s="215">
        <v>0</v>
      </c>
      <c r="T209" s="216">
        <f>S209*H209</f>
        <v>0</v>
      </c>
      <c r="U209" s="40"/>
      <c r="V209" s="40"/>
      <c r="W209" s="40"/>
      <c r="X209" s="40"/>
      <c r="Y209" s="40"/>
      <c r="Z209" s="40"/>
      <c r="AA209" s="40"/>
      <c r="AB209" s="40"/>
      <c r="AC209" s="40"/>
      <c r="AD209" s="40"/>
      <c r="AE209" s="40"/>
      <c r="AR209" s="217" t="s">
        <v>129</v>
      </c>
      <c r="AT209" s="217" t="s">
        <v>124</v>
      </c>
      <c r="AU209" s="217" t="s">
        <v>82</v>
      </c>
      <c r="AY209" s="19" t="s">
        <v>122</v>
      </c>
      <c r="BE209" s="218">
        <f>IF(N209="základní",J209,0)</f>
        <v>0</v>
      </c>
      <c r="BF209" s="218">
        <f>IF(N209="snížená",J209,0)</f>
        <v>0</v>
      </c>
      <c r="BG209" s="218">
        <f>IF(N209="zákl. přenesená",J209,0)</f>
        <v>0</v>
      </c>
      <c r="BH209" s="218">
        <f>IF(N209="sníž. přenesená",J209,0)</f>
        <v>0</v>
      </c>
      <c r="BI209" s="218">
        <f>IF(N209="nulová",J209,0)</f>
        <v>0</v>
      </c>
      <c r="BJ209" s="19" t="s">
        <v>80</v>
      </c>
      <c r="BK209" s="218">
        <f>ROUND(I209*H209,2)</f>
        <v>0</v>
      </c>
      <c r="BL209" s="19" t="s">
        <v>129</v>
      </c>
      <c r="BM209" s="217" t="s">
        <v>316</v>
      </c>
    </row>
    <row r="210" s="2" customFormat="1">
      <c r="A210" s="40"/>
      <c r="B210" s="41"/>
      <c r="C210" s="42"/>
      <c r="D210" s="219" t="s">
        <v>131</v>
      </c>
      <c r="E210" s="42"/>
      <c r="F210" s="220" t="s">
        <v>317</v>
      </c>
      <c r="G210" s="42"/>
      <c r="H210" s="42"/>
      <c r="I210" s="221"/>
      <c r="J210" s="42"/>
      <c r="K210" s="42"/>
      <c r="L210" s="46"/>
      <c r="M210" s="222"/>
      <c r="N210" s="223"/>
      <c r="O210" s="86"/>
      <c r="P210" s="86"/>
      <c r="Q210" s="86"/>
      <c r="R210" s="86"/>
      <c r="S210" s="86"/>
      <c r="T210" s="87"/>
      <c r="U210" s="40"/>
      <c r="V210" s="40"/>
      <c r="W210" s="40"/>
      <c r="X210" s="40"/>
      <c r="Y210" s="40"/>
      <c r="Z210" s="40"/>
      <c r="AA210" s="40"/>
      <c r="AB210" s="40"/>
      <c r="AC210" s="40"/>
      <c r="AD210" s="40"/>
      <c r="AE210" s="40"/>
      <c r="AT210" s="19" t="s">
        <v>131</v>
      </c>
      <c r="AU210" s="19" t="s">
        <v>82</v>
      </c>
    </row>
    <row r="211" s="2" customFormat="1" ht="16.5" customHeight="1">
      <c r="A211" s="40"/>
      <c r="B211" s="41"/>
      <c r="C211" s="257" t="s">
        <v>318</v>
      </c>
      <c r="D211" s="257" t="s">
        <v>219</v>
      </c>
      <c r="E211" s="258" t="s">
        <v>319</v>
      </c>
      <c r="F211" s="259" t="s">
        <v>320</v>
      </c>
      <c r="G211" s="260" t="s">
        <v>315</v>
      </c>
      <c r="H211" s="261">
        <v>6</v>
      </c>
      <c r="I211" s="262"/>
      <c r="J211" s="263">
        <f>ROUND(I211*H211,2)</f>
        <v>0</v>
      </c>
      <c r="K211" s="259" t="s">
        <v>128</v>
      </c>
      <c r="L211" s="264"/>
      <c r="M211" s="265" t="s">
        <v>19</v>
      </c>
      <c r="N211" s="266" t="s">
        <v>43</v>
      </c>
      <c r="O211" s="86"/>
      <c r="P211" s="215">
        <f>O211*H211</f>
        <v>0</v>
      </c>
      <c r="Q211" s="215">
        <v>0.0025000000000000001</v>
      </c>
      <c r="R211" s="215">
        <f>Q211*H211</f>
        <v>0.014999999999999999</v>
      </c>
      <c r="S211" s="215">
        <v>0</v>
      </c>
      <c r="T211" s="216">
        <f>S211*H211</f>
        <v>0</v>
      </c>
      <c r="U211" s="40"/>
      <c r="V211" s="40"/>
      <c r="W211" s="40"/>
      <c r="X211" s="40"/>
      <c r="Y211" s="40"/>
      <c r="Z211" s="40"/>
      <c r="AA211" s="40"/>
      <c r="AB211" s="40"/>
      <c r="AC211" s="40"/>
      <c r="AD211" s="40"/>
      <c r="AE211" s="40"/>
      <c r="AR211" s="217" t="s">
        <v>176</v>
      </c>
      <c r="AT211" s="217" t="s">
        <v>219</v>
      </c>
      <c r="AU211" s="217" t="s">
        <v>82</v>
      </c>
      <c r="AY211" s="19" t="s">
        <v>122</v>
      </c>
      <c r="BE211" s="218">
        <f>IF(N211="základní",J211,0)</f>
        <v>0</v>
      </c>
      <c r="BF211" s="218">
        <f>IF(N211="snížená",J211,0)</f>
        <v>0</v>
      </c>
      <c r="BG211" s="218">
        <f>IF(N211="zákl. přenesená",J211,0)</f>
        <v>0</v>
      </c>
      <c r="BH211" s="218">
        <f>IF(N211="sníž. přenesená",J211,0)</f>
        <v>0</v>
      </c>
      <c r="BI211" s="218">
        <f>IF(N211="nulová",J211,0)</f>
        <v>0</v>
      </c>
      <c r="BJ211" s="19" t="s">
        <v>80</v>
      </c>
      <c r="BK211" s="218">
        <f>ROUND(I211*H211,2)</f>
        <v>0</v>
      </c>
      <c r="BL211" s="19" t="s">
        <v>129</v>
      </c>
      <c r="BM211" s="217" t="s">
        <v>321</v>
      </c>
    </row>
    <row r="212" s="2" customFormat="1" ht="16.5" customHeight="1">
      <c r="A212" s="40"/>
      <c r="B212" s="41"/>
      <c r="C212" s="257" t="s">
        <v>322</v>
      </c>
      <c r="D212" s="257" t="s">
        <v>219</v>
      </c>
      <c r="E212" s="258" t="s">
        <v>323</v>
      </c>
      <c r="F212" s="259" t="s">
        <v>324</v>
      </c>
      <c r="G212" s="260" t="s">
        <v>315</v>
      </c>
      <c r="H212" s="261">
        <v>1</v>
      </c>
      <c r="I212" s="262"/>
      <c r="J212" s="263">
        <f>ROUND(I212*H212,2)</f>
        <v>0</v>
      </c>
      <c r="K212" s="259" t="s">
        <v>128</v>
      </c>
      <c r="L212" s="264"/>
      <c r="M212" s="265" t="s">
        <v>19</v>
      </c>
      <c r="N212" s="266" t="s">
        <v>43</v>
      </c>
      <c r="O212" s="86"/>
      <c r="P212" s="215">
        <f>O212*H212</f>
        <v>0</v>
      </c>
      <c r="Q212" s="215">
        <v>0.0016999999999999999</v>
      </c>
      <c r="R212" s="215">
        <f>Q212*H212</f>
        <v>0.0016999999999999999</v>
      </c>
      <c r="S212" s="215">
        <v>0</v>
      </c>
      <c r="T212" s="216">
        <f>S212*H212</f>
        <v>0</v>
      </c>
      <c r="U212" s="40"/>
      <c r="V212" s="40"/>
      <c r="W212" s="40"/>
      <c r="X212" s="40"/>
      <c r="Y212" s="40"/>
      <c r="Z212" s="40"/>
      <c r="AA212" s="40"/>
      <c r="AB212" s="40"/>
      <c r="AC212" s="40"/>
      <c r="AD212" s="40"/>
      <c r="AE212" s="40"/>
      <c r="AR212" s="217" t="s">
        <v>176</v>
      </c>
      <c r="AT212" s="217" t="s">
        <v>219</v>
      </c>
      <c r="AU212" s="217" t="s">
        <v>82</v>
      </c>
      <c r="AY212" s="19" t="s">
        <v>122</v>
      </c>
      <c r="BE212" s="218">
        <f>IF(N212="základní",J212,0)</f>
        <v>0</v>
      </c>
      <c r="BF212" s="218">
        <f>IF(N212="snížená",J212,0)</f>
        <v>0</v>
      </c>
      <c r="BG212" s="218">
        <f>IF(N212="zákl. přenesená",J212,0)</f>
        <v>0</v>
      </c>
      <c r="BH212" s="218">
        <f>IF(N212="sníž. přenesená",J212,0)</f>
        <v>0</v>
      </c>
      <c r="BI212" s="218">
        <f>IF(N212="nulová",J212,0)</f>
        <v>0</v>
      </c>
      <c r="BJ212" s="19" t="s">
        <v>80</v>
      </c>
      <c r="BK212" s="218">
        <f>ROUND(I212*H212,2)</f>
        <v>0</v>
      </c>
      <c r="BL212" s="19" t="s">
        <v>129</v>
      </c>
      <c r="BM212" s="217" t="s">
        <v>325</v>
      </c>
    </row>
    <row r="213" s="2" customFormat="1" ht="16.5" customHeight="1">
      <c r="A213" s="40"/>
      <c r="B213" s="41"/>
      <c r="C213" s="206" t="s">
        <v>326</v>
      </c>
      <c r="D213" s="206" t="s">
        <v>124</v>
      </c>
      <c r="E213" s="207" t="s">
        <v>327</v>
      </c>
      <c r="F213" s="208" t="s">
        <v>328</v>
      </c>
      <c r="G213" s="209" t="s">
        <v>315</v>
      </c>
      <c r="H213" s="210">
        <v>6</v>
      </c>
      <c r="I213" s="211"/>
      <c r="J213" s="212">
        <f>ROUND(I213*H213,2)</f>
        <v>0</v>
      </c>
      <c r="K213" s="208" t="s">
        <v>128</v>
      </c>
      <c r="L213" s="46"/>
      <c r="M213" s="213" t="s">
        <v>19</v>
      </c>
      <c r="N213" s="214" t="s">
        <v>43</v>
      </c>
      <c r="O213" s="86"/>
      <c r="P213" s="215">
        <f>O213*H213</f>
        <v>0</v>
      </c>
      <c r="Q213" s="215">
        <v>0.10940999999999999</v>
      </c>
      <c r="R213" s="215">
        <f>Q213*H213</f>
        <v>0.65645999999999993</v>
      </c>
      <c r="S213" s="215">
        <v>0</v>
      </c>
      <c r="T213" s="216">
        <f>S213*H213</f>
        <v>0</v>
      </c>
      <c r="U213" s="40"/>
      <c r="V213" s="40"/>
      <c r="W213" s="40"/>
      <c r="X213" s="40"/>
      <c r="Y213" s="40"/>
      <c r="Z213" s="40"/>
      <c r="AA213" s="40"/>
      <c r="AB213" s="40"/>
      <c r="AC213" s="40"/>
      <c r="AD213" s="40"/>
      <c r="AE213" s="40"/>
      <c r="AR213" s="217" t="s">
        <v>129</v>
      </c>
      <c r="AT213" s="217" t="s">
        <v>124</v>
      </c>
      <c r="AU213" s="217" t="s">
        <v>82</v>
      </c>
      <c r="AY213" s="19" t="s">
        <v>122</v>
      </c>
      <c r="BE213" s="218">
        <f>IF(N213="základní",J213,0)</f>
        <v>0</v>
      </c>
      <c r="BF213" s="218">
        <f>IF(N213="snížená",J213,0)</f>
        <v>0</v>
      </c>
      <c r="BG213" s="218">
        <f>IF(N213="zákl. přenesená",J213,0)</f>
        <v>0</v>
      </c>
      <c r="BH213" s="218">
        <f>IF(N213="sníž. přenesená",J213,0)</f>
        <v>0</v>
      </c>
      <c r="BI213" s="218">
        <f>IF(N213="nulová",J213,0)</f>
        <v>0</v>
      </c>
      <c r="BJ213" s="19" t="s">
        <v>80</v>
      </c>
      <c r="BK213" s="218">
        <f>ROUND(I213*H213,2)</f>
        <v>0</v>
      </c>
      <c r="BL213" s="19" t="s">
        <v>129</v>
      </c>
      <c r="BM213" s="217" t="s">
        <v>329</v>
      </c>
    </row>
    <row r="214" s="2" customFormat="1">
      <c r="A214" s="40"/>
      <c r="B214" s="41"/>
      <c r="C214" s="42"/>
      <c r="D214" s="219" t="s">
        <v>131</v>
      </c>
      <c r="E214" s="42"/>
      <c r="F214" s="220" t="s">
        <v>330</v>
      </c>
      <c r="G214" s="42"/>
      <c r="H214" s="42"/>
      <c r="I214" s="221"/>
      <c r="J214" s="42"/>
      <c r="K214" s="42"/>
      <c r="L214" s="46"/>
      <c r="M214" s="222"/>
      <c r="N214" s="223"/>
      <c r="O214" s="86"/>
      <c r="P214" s="86"/>
      <c r="Q214" s="86"/>
      <c r="R214" s="86"/>
      <c r="S214" s="86"/>
      <c r="T214" s="87"/>
      <c r="U214" s="40"/>
      <c r="V214" s="40"/>
      <c r="W214" s="40"/>
      <c r="X214" s="40"/>
      <c r="Y214" s="40"/>
      <c r="Z214" s="40"/>
      <c r="AA214" s="40"/>
      <c r="AB214" s="40"/>
      <c r="AC214" s="40"/>
      <c r="AD214" s="40"/>
      <c r="AE214" s="40"/>
      <c r="AT214" s="19" t="s">
        <v>131</v>
      </c>
      <c r="AU214" s="19" t="s">
        <v>82</v>
      </c>
    </row>
    <row r="215" s="2" customFormat="1" ht="16.5" customHeight="1">
      <c r="A215" s="40"/>
      <c r="B215" s="41"/>
      <c r="C215" s="257" t="s">
        <v>331</v>
      </c>
      <c r="D215" s="257" t="s">
        <v>219</v>
      </c>
      <c r="E215" s="258" t="s">
        <v>332</v>
      </c>
      <c r="F215" s="259" t="s">
        <v>333</v>
      </c>
      <c r="G215" s="260" t="s">
        <v>315</v>
      </c>
      <c r="H215" s="261">
        <v>6</v>
      </c>
      <c r="I215" s="262"/>
      <c r="J215" s="263">
        <f>ROUND(I215*H215,2)</f>
        <v>0</v>
      </c>
      <c r="K215" s="259" t="s">
        <v>128</v>
      </c>
      <c r="L215" s="264"/>
      <c r="M215" s="265" t="s">
        <v>19</v>
      </c>
      <c r="N215" s="266" t="s">
        <v>43</v>
      </c>
      <c r="O215" s="86"/>
      <c r="P215" s="215">
        <f>O215*H215</f>
        <v>0</v>
      </c>
      <c r="Q215" s="215">
        <v>0.0061000000000000004</v>
      </c>
      <c r="R215" s="215">
        <f>Q215*H215</f>
        <v>0.036600000000000001</v>
      </c>
      <c r="S215" s="215">
        <v>0</v>
      </c>
      <c r="T215" s="216">
        <f>S215*H215</f>
        <v>0</v>
      </c>
      <c r="U215" s="40"/>
      <c r="V215" s="40"/>
      <c r="W215" s="40"/>
      <c r="X215" s="40"/>
      <c r="Y215" s="40"/>
      <c r="Z215" s="40"/>
      <c r="AA215" s="40"/>
      <c r="AB215" s="40"/>
      <c r="AC215" s="40"/>
      <c r="AD215" s="40"/>
      <c r="AE215" s="40"/>
      <c r="AR215" s="217" t="s">
        <v>176</v>
      </c>
      <c r="AT215" s="217" t="s">
        <v>219</v>
      </c>
      <c r="AU215" s="217" t="s">
        <v>82</v>
      </c>
      <c r="AY215" s="19" t="s">
        <v>122</v>
      </c>
      <c r="BE215" s="218">
        <f>IF(N215="základní",J215,0)</f>
        <v>0</v>
      </c>
      <c r="BF215" s="218">
        <f>IF(N215="snížená",J215,0)</f>
        <v>0</v>
      </c>
      <c r="BG215" s="218">
        <f>IF(N215="zákl. přenesená",J215,0)</f>
        <v>0</v>
      </c>
      <c r="BH215" s="218">
        <f>IF(N215="sníž. přenesená",J215,0)</f>
        <v>0</v>
      </c>
      <c r="BI215" s="218">
        <f>IF(N215="nulová",J215,0)</f>
        <v>0</v>
      </c>
      <c r="BJ215" s="19" t="s">
        <v>80</v>
      </c>
      <c r="BK215" s="218">
        <f>ROUND(I215*H215,2)</f>
        <v>0</v>
      </c>
      <c r="BL215" s="19" t="s">
        <v>129</v>
      </c>
      <c r="BM215" s="217" t="s">
        <v>334</v>
      </c>
    </row>
    <row r="216" s="2" customFormat="1" ht="16.5" customHeight="1">
      <c r="A216" s="40"/>
      <c r="B216" s="41"/>
      <c r="C216" s="206" t="s">
        <v>335</v>
      </c>
      <c r="D216" s="206" t="s">
        <v>124</v>
      </c>
      <c r="E216" s="207" t="s">
        <v>336</v>
      </c>
      <c r="F216" s="208" t="s">
        <v>337</v>
      </c>
      <c r="G216" s="209" t="s">
        <v>127</v>
      </c>
      <c r="H216" s="210">
        <v>20</v>
      </c>
      <c r="I216" s="211"/>
      <c r="J216" s="212">
        <f>ROUND(I216*H216,2)</f>
        <v>0</v>
      </c>
      <c r="K216" s="208" t="s">
        <v>128</v>
      </c>
      <c r="L216" s="46"/>
      <c r="M216" s="213" t="s">
        <v>19</v>
      </c>
      <c r="N216" s="214" t="s">
        <v>43</v>
      </c>
      <c r="O216" s="86"/>
      <c r="P216" s="215">
        <f>O216*H216</f>
        <v>0</v>
      </c>
      <c r="Q216" s="215">
        <v>0.0014499999999999999</v>
      </c>
      <c r="R216" s="215">
        <f>Q216*H216</f>
        <v>0.028999999999999998</v>
      </c>
      <c r="S216" s="215">
        <v>0</v>
      </c>
      <c r="T216" s="216">
        <f>S216*H216</f>
        <v>0</v>
      </c>
      <c r="U216" s="40"/>
      <c r="V216" s="40"/>
      <c r="W216" s="40"/>
      <c r="X216" s="40"/>
      <c r="Y216" s="40"/>
      <c r="Z216" s="40"/>
      <c r="AA216" s="40"/>
      <c r="AB216" s="40"/>
      <c r="AC216" s="40"/>
      <c r="AD216" s="40"/>
      <c r="AE216" s="40"/>
      <c r="AR216" s="217" t="s">
        <v>129</v>
      </c>
      <c r="AT216" s="217" t="s">
        <v>124</v>
      </c>
      <c r="AU216" s="217" t="s">
        <v>82</v>
      </c>
      <c r="AY216" s="19" t="s">
        <v>122</v>
      </c>
      <c r="BE216" s="218">
        <f>IF(N216="základní",J216,0)</f>
        <v>0</v>
      </c>
      <c r="BF216" s="218">
        <f>IF(N216="snížená",J216,0)</f>
        <v>0</v>
      </c>
      <c r="BG216" s="218">
        <f>IF(N216="zákl. přenesená",J216,0)</f>
        <v>0</v>
      </c>
      <c r="BH216" s="218">
        <f>IF(N216="sníž. přenesená",J216,0)</f>
        <v>0</v>
      </c>
      <c r="BI216" s="218">
        <f>IF(N216="nulová",J216,0)</f>
        <v>0</v>
      </c>
      <c r="BJ216" s="19" t="s">
        <v>80</v>
      </c>
      <c r="BK216" s="218">
        <f>ROUND(I216*H216,2)</f>
        <v>0</v>
      </c>
      <c r="BL216" s="19" t="s">
        <v>129</v>
      </c>
      <c r="BM216" s="217" t="s">
        <v>338</v>
      </c>
    </row>
    <row r="217" s="2" customFormat="1">
      <c r="A217" s="40"/>
      <c r="B217" s="41"/>
      <c r="C217" s="42"/>
      <c r="D217" s="219" t="s">
        <v>131</v>
      </c>
      <c r="E217" s="42"/>
      <c r="F217" s="220" t="s">
        <v>339</v>
      </c>
      <c r="G217" s="42"/>
      <c r="H217" s="42"/>
      <c r="I217" s="221"/>
      <c r="J217" s="42"/>
      <c r="K217" s="42"/>
      <c r="L217" s="46"/>
      <c r="M217" s="222"/>
      <c r="N217" s="223"/>
      <c r="O217" s="86"/>
      <c r="P217" s="86"/>
      <c r="Q217" s="86"/>
      <c r="R217" s="86"/>
      <c r="S217" s="86"/>
      <c r="T217" s="87"/>
      <c r="U217" s="40"/>
      <c r="V217" s="40"/>
      <c r="W217" s="40"/>
      <c r="X217" s="40"/>
      <c r="Y217" s="40"/>
      <c r="Z217" s="40"/>
      <c r="AA217" s="40"/>
      <c r="AB217" s="40"/>
      <c r="AC217" s="40"/>
      <c r="AD217" s="40"/>
      <c r="AE217" s="40"/>
      <c r="AT217" s="19" t="s">
        <v>131</v>
      </c>
      <c r="AU217" s="19" t="s">
        <v>82</v>
      </c>
    </row>
    <row r="218" s="13" customFormat="1">
      <c r="A218" s="13"/>
      <c r="B218" s="224"/>
      <c r="C218" s="225"/>
      <c r="D218" s="226" t="s">
        <v>133</v>
      </c>
      <c r="E218" s="227" t="s">
        <v>19</v>
      </c>
      <c r="F218" s="228" t="s">
        <v>340</v>
      </c>
      <c r="G218" s="225"/>
      <c r="H218" s="227" t="s">
        <v>19</v>
      </c>
      <c r="I218" s="229"/>
      <c r="J218" s="225"/>
      <c r="K218" s="225"/>
      <c r="L218" s="230"/>
      <c r="M218" s="231"/>
      <c r="N218" s="232"/>
      <c r="O218" s="232"/>
      <c r="P218" s="232"/>
      <c r="Q218" s="232"/>
      <c r="R218" s="232"/>
      <c r="S218" s="232"/>
      <c r="T218" s="233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T218" s="234" t="s">
        <v>133</v>
      </c>
      <c r="AU218" s="234" t="s">
        <v>82</v>
      </c>
      <c r="AV218" s="13" t="s">
        <v>80</v>
      </c>
      <c r="AW218" s="13" t="s">
        <v>33</v>
      </c>
      <c r="AX218" s="13" t="s">
        <v>72</v>
      </c>
      <c r="AY218" s="234" t="s">
        <v>122</v>
      </c>
    </row>
    <row r="219" s="14" customFormat="1">
      <c r="A219" s="14"/>
      <c r="B219" s="235"/>
      <c r="C219" s="236"/>
      <c r="D219" s="226" t="s">
        <v>133</v>
      </c>
      <c r="E219" s="237" t="s">
        <v>19</v>
      </c>
      <c r="F219" s="238" t="s">
        <v>341</v>
      </c>
      <c r="G219" s="236"/>
      <c r="H219" s="239">
        <v>10</v>
      </c>
      <c r="I219" s="240"/>
      <c r="J219" s="236"/>
      <c r="K219" s="236"/>
      <c r="L219" s="241"/>
      <c r="M219" s="242"/>
      <c r="N219" s="243"/>
      <c r="O219" s="243"/>
      <c r="P219" s="243"/>
      <c r="Q219" s="243"/>
      <c r="R219" s="243"/>
      <c r="S219" s="243"/>
      <c r="T219" s="244"/>
      <c r="U219" s="14"/>
      <c r="V219" s="14"/>
      <c r="W219" s="14"/>
      <c r="X219" s="14"/>
      <c r="Y219" s="14"/>
      <c r="Z219" s="14"/>
      <c r="AA219" s="14"/>
      <c r="AB219" s="14"/>
      <c r="AC219" s="14"/>
      <c r="AD219" s="14"/>
      <c r="AE219" s="14"/>
      <c r="AT219" s="245" t="s">
        <v>133</v>
      </c>
      <c r="AU219" s="245" t="s">
        <v>82</v>
      </c>
      <c r="AV219" s="14" t="s">
        <v>82</v>
      </c>
      <c r="AW219" s="14" t="s">
        <v>33</v>
      </c>
      <c r="AX219" s="14" t="s">
        <v>72</v>
      </c>
      <c r="AY219" s="245" t="s">
        <v>122</v>
      </c>
    </row>
    <row r="220" s="13" customFormat="1">
      <c r="A220" s="13"/>
      <c r="B220" s="224"/>
      <c r="C220" s="225"/>
      <c r="D220" s="226" t="s">
        <v>133</v>
      </c>
      <c r="E220" s="227" t="s">
        <v>19</v>
      </c>
      <c r="F220" s="228" t="s">
        <v>342</v>
      </c>
      <c r="G220" s="225"/>
      <c r="H220" s="227" t="s">
        <v>19</v>
      </c>
      <c r="I220" s="229"/>
      <c r="J220" s="225"/>
      <c r="K220" s="225"/>
      <c r="L220" s="230"/>
      <c r="M220" s="231"/>
      <c r="N220" s="232"/>
      <c r="O220" s="232"/>
      <c r="P220" s="232"/>
      <c r="Q220" s="232"/>
      <c r="R220" s="232"/>
      <c r="S220" s="232"/>
      <c r="T220" s="233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T220" s="234" t="s">
        <v>133</v>
      </c>
      <c r="AU220" s="234" t="s">
        <v>82</v>
      </c>
      <c r="AV220" s="13" t="s">
        <v>80</v>
      </c>
      <c r="AW220" s="13" t="s">
        <v>33</v>
      </c>
      <c r="AX220" s="13" t="s">
        <v>72</v>
      </c>
      <c r="AY220" s="234" t="s">
        <v>122</v>
      </c>
    </row>
    <row r="221" s="14" customFormat="1">
      <c r="A221" s="14"/>
      <c r="B221" s="235"/>
      <c r="C221" s="236"/>
      <c r="D221" s="226" t="s">
        <v>133</v>
      </c>
      <c r="E221" s="237" t="s">
        <v>19</v>
      </c>
      <c r="F221" s="238" t="s">
        <v>341</v>
      </c>
      <c r="G221" s="236"/>
      <c r="H221" s="239">
        <v>10</v>
      </c>
      <c r="I221" s="240"/>
      <c r="J221" s="236"/>
      <c r="K221" s="236"/>
      <c r="L221" s="241"/>
      <c r="M221" s="242"/>
      <c r="N221" s="243"/>
      <c r="O221" s="243"/>
      <c r="P221" s="243"/>
      <c r="Q221" s="243"/>
      <c r="R221" s="243"/>
      <c r="S221" s="243"/>
      <c r="T221" s="244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T221" s="245" t="s">
        <v>133</v>
      </c>
      <c r="AU221" s="245" t="s">
        <v>82</v>
      </c>
      <c r="AV221" s="14" t="s">
        <v>82</v>
      </c>
      <c r="AW221" s="14" t="s">
        <v>33</v>
      </c>
      <c r="AX221" s="14" t="s">
        <v>72</v>
      </c>
      <c r="AY221" s="245" t="s">
        <v>122</v>
      </c>
    </row>
    <row r="222" s="15" customFormat="1">
      <c r="A222" s="15"/>
      <c r="B222" s="246"/>
      <c r="C222" s="247"/>
      <c r="D222" s="226" t="s">
        <v>133</v>
      </c>
      <c r="E222" s="248" t="s">
        <v>19</v>
      </c>
      <c r="F222" s="249" t="s">
        <v>175</v>
      </c>
      <c r="G222" s="247"/>
      <c r="H222" s="250">
        <v>20</v>
      </c>
      <c r="I222" s="251"/>
      <c r="J222" s="247"/>
      <c r="K222" s="247"/>
      <c r="L222" s="252"/>
      <c r="M222" s="253"/>
      <c r="N222" s="254"/>
      <c r="O222" s="254"/>
      <c r="P222" s="254"/>
      <c r="Q222" s="254"/>
      <c r="R222" s="254"/>
      <c r="S222" s="254"/>
      <c r="T222" s="255"/>
      <c r="U222" s="15"/>
      <c r="V222" s="15"/>
      <c r="W222" s="15"/>
      <c r="X222" s="15"/>
      <c r="Y222" s="15"/>
      <c r="Z222" s="15"/>
      <c r="AA222" s="15"/>
      <c r="AB222" s="15"/>
      <c r="AC222" s="15"/>
      <c r="AD222" s="15"/>
      <c r="AE222" s="15"/>
      <c r="AT222" s="256" t="s">
        <v>133</v>
      </c>
      <c r="AU222" s="256" t="s">
        <v>82</v>
      </c>
      <c r="AV222" s="15" t="s">
        <v>129</v>
      </c>
      <c r="AW222" s="15" t="s">
        <v>33</v>
      </c>
      <c r="AX222" s="15" t="s">
        <v>80</v>
      </c>
      <c r="AY222" s="256" t="s">
        <v>122</v>
      </c>
    </row>
    <row r="223" s="2" customFormat="1" ht="24.15" customHeight="1">
      <c r="A223" s="40"/>
      <c r="B223" s="41"/>
      <c r="C223" s="206" t="s">
        <v>343</v>
      </c>
      <c r="D223" s="206" t="s">
        <v>124</v>
      </c>
      <c r="E223" s="207" t="s">
        <v>344</v>
      </c>
      <c r="F223" s="208" t="s">
        <v>345</v>
      </c>
      <c r="G223" s="209" t="s">
        <v>127</v>
      </c>
      <c r="H223" s="210">
        <v>20</v>
      </c>
      <c r="I223" s="211"/>
      <c r="J223" s="212">
        <f>ROUND(I223*H223,2)</f>
        <v>0</v>
      </c>
      <c r="K223" s="208" t="s">
        <v>128</v>
      </c>
      <c r="L223" s="46"/>
      <c r="M223" s="213" t="s">
        <v>19</v>
      </c>
      <c r="N223" s="214" t="s">
        <v>43</v>
      </c>
      <c r="O223" s="86"/>
      <c r="P223" s="215">
        <f>O223*H223</f>
        <v>0</v>
      </c>
      <c r="Q223" s="215">
        <v>1.0000000000000001E-05</v>
      </c>
      <c r="R223" s="215">
        <f>Q223*H223</f>
        <v>0.00020000000000000001</v>
      </c>
      <c r="S223" s="215">
        <v>0</v>
      </c>
      <c r="T223" s="216">
        <f>S223*H223</f>
        <v>0</v>
      </c>
      <c r="U223" s="40"/>
      <c r="V223" s="40"/>
      <c r="W223" s="40"/>
      <c r="X223" s="40"/>
      <c r="Y223" s="40"/>
      <c r="Z223" s="40"/>
      <c r="AA223" s="40"/>
      <c r="AB223" s="40"/>
      <c r="AC223" s="40"/>
      <c r="AD223" s="40"/>
      <c r="AE223" s="40"/>
      <c r="AR223" s="217" t="s">
        <v>129</v>
      </c>
      <c r="AT223" s="217" t="s">
        <v>124</v>
      </c>
      <c r="AU223" s="217" t="s">
        <v>82</v>
      </c>
      <c r="AY223" s="19" t="s">
        <v>122</v>
      </c>
      <c r="BE223" s="218">
        <f>IF(N223="základní",J223,0)</f>
        <v>0</v>
      </c>
      <c r="BF223" s="218">
        <f>IF(N223="snížená",J223,0)</f>
        <v>0</v>
      </c>
      <c r="BG223" s="218">
        <f>IF(N223="zákl. přenesená",J223,0)</f>
        <v>0</v>
      </c>
      <c r="BH223" s="218">
        <f>IF(N223="sníž. přenesená",J223,0)</f>
        <v>0</v>
      </c>
      <c r="BI223" s="218">
        <f>IF(N223="nulová",J223,0)</f>
        <v>0</v>
      </c>
      <c r="BJ223" s="19" t="s">
        <v>80</v>
      </c>
      <c r="BK223" s="218">
        <f>ROUND(I223*H223,2)</f>
        <v>0</v>
      </c>
      <c r="BL223" s="19" t="s">
        <v>129</v>
      </c>
      <c r="BM223" s="217" t="s">
        <v>346</v>
      </c>
    </row>
    <row r="224" s="2" customFormat="1">
      <c r="A224" s="40"/>
      <c r="B224" s="41"/>
      <c r="C224" s="42"/>
      <c r="D224" s="219" t="s">
        <v>131</v>
      </c>
      <c r="E224" s="42"/>
      <c r="F224" s="220" t="s">
        <v>347</v>
      </c>
      <c r="G224" s="42"/>
      <c r="H224" s="42"/>
      <c r="I224" s="221"/>
      <c r="J224" s="42"/>
      <c r="K224" s="42"/>
      <c r="L224" s="46"/>
      <c r="M224" s="222"/>
      <c r="N224" s="223"/>
      <c r="O224" s="86"/>
      <c r="P224" s="86"/>
      <c r="Q224" s="86"/>
      <c r="R224" s="86"/>
      <c r="S224" s="86"/>
      <c r="T224" s="87"/>
      <c r="U224" s="40"/>
      <c r="V224" s="40"/>
      <c r="W224" s="40"/>
      <c r="X224" s="40"/>
      <c r="Y224" s="40"/>
      <c r="Z224" s="40"/>
      <c r="AA224" s="40"/>
      <c r="AB224" s="40"/>
      <c r="AC224" s="40"/>
      <c r="AD224" s="40"/>
      <c r="AE224" s="40"/>
      <c r="AT224" s="19" t="s">
        <v>131</v>
      </c>
      <c r="AU224" s="19" t="s">
        <v>82</v>
      </c>
    </row>
    <row r="225" s="2" customFormat="1" ht="24.15" customHeight="1">
      <c r="A225" s="40"/>
      <c r="B225" s="41"/>
      <c r="C225" s="206" t="s">
        <v>348</v>
      </c>
      <c r="D225" s="206" t="s">
        <v>124</v>
      </c>
      <c r="E225" s="207" t="s">
        <v>349</v>
      </c>
      <c r="F225" s="208" t="s">
        <v>350</v>
      </c>
      <c r="G225" s="209" t="s">
        <v>351</v>
      </c>
      <c r="H225" s="210">
        <v>154.09999999999999</v>
      </c>
      <c r="I225" s="211"/>
      <c r="J225" s="212">
        <f>ROUND(I225*H225,2)</f>
        <v>0</v>
      </c>
      <c r="K225" s="208" t="s">
        <v>128</v>
      </c>
      <c r="L225" s="46"/>
      <c r="M225" s="213" t="s">
        <v>19</v>
      </c>
      <c r="N225" s="214" t="s">
        <v>43</v>
      </c>
      <c r="O225" s="86"/>
      <c r="P225" s="215">
        <f>O225*H225</f>
        <v>0</v>
      </c>
      <c r="Q225" s="215">
        <v>0.15540000000000001</v>
      </c>
      <c r="R225" s="215">
        <f>Q225*H225</f>
        <v>23.947140000000001</v>
      </c>
      <c r="S225" s="215">
        <v>0</v>
      </c>
      <c r="T225" s="216">
        <f>S225*H225</f>
        <v>0</v>
      </c>
      <c r="U225" s="40"/>
      <c r="V225" s="40"/>
      <c r="W225" s="40"/>
      <c r="X225" s="40"/>
      <c r="Y225" s="40"/>
      <c r="Z225" s="40"/>
      <c r="AA225" s="40"/>
      <c r="AB225" s="40"/>
      <c r="AC225" s="40"/>
      <c r="AD225" s="40"/>
      <c r="AE225" s="40"/>
      <c r="AR225" s="217" t="s">
        <v>129</v>
      </c>
      <c r="AT225" s="217" t="s">
        <v>124</v>
      </c>
      <c r="AU225" s="217" t="s">
        <v>82</v>
      </c>
      <c r="AY225" s="19" t="s">
        <v>122</v>
      </c>
      <c r="BE225" s="218">
        <f>IF(N225="základní",J225,0)</f>
        <v>0</v>
      </c>
      <c r="BF225" s="218">
        <f>IF(N225="snížená",J225,0)</f>
        <v>0</v>
      </c>
      <c r="BG225" s="218">
        <f>IF(N225="zákl. přenesená",J225,0)</f>
        <v>0</v>
      </c>
      <c r="BH225" s="218">
        <f>IF(N225="sníž. přenesená",J225,0)</f>
        <v>0</v>
      </c>
      <c r="BI225" s="218">
        <f>IF(N225="nulová",J225,0)</f>
        <v>0</v>
      </c>
      <c r="BJ225" s="19" t="s">
        <v>80</v>
      </c>
      <c r="BK225" s="218">
        <f>ROUND(I225*H225,2)</f>
        <v>0</v>
      </c>
      <c r="BL225" s="19" t="s">
        <v>129</v>
      </c>
      <c r="BM225" s="217" t="s">
        <v>352</v>
      </c>
    </row>
    <row r="226" s="2" customFormat="1">
      <c r="A226" s="40"/>
      <c r="B226" s="41"/>
      <c r="C226" s="42"/>
      <c r="D226" s="219" t="s">
        <v>131</v>
      </c>
      <c r="E226" s="42"/>
      <c r="F226" s="220" t="s">
        <v>353</v>
      </c>
      <c r="G226" s="42"/>
      <c r="H226" s="42"/>
      <c r="I226" s="221"/>
      <c r="J226" s="42"/>
      <c r="K226" s="42"/>
      <c r="L226" s="46"/>
      <c r="M226" s="222"/>
      <c r="N226" s="223"/>
      <c r="O226" s="86"/>
      <c r="P226" s="86"/>
      <c r="Q226" s="86"/>
      <c r="R226" s="86"/>
      <c r="S226" s="86"/>
      <c r="T226" s="87"/>
      <c r="U226" s="40"/>
      <c r="V226" s="40"/>
      <c r="W226" s="40"/>
      <c r="X226" s="40"/>
      <c r="Y226" s="40"/>
      <c r="Z226" s="40"/>
      <c r="AA226" s="40"/>
      <c r="AB226" s="40"/>
      <c r="AC226" s="40"/>
      <c r="AD226" s="40"/>
      <c r="AE226" s="40"/>
      <c r="AT226" s="19" t="s">
        <v>131</v>
      </c>
      <c r="AU226" s="19" t="s">
        <v>82</v>
      </c>
    </row>
    <row r="227" s="13" customFormat="1">
      <c r="A227" s="13"/>
      <c r="B227" s="224"/>
      <c r="C227" s="225"/>
      <c r="D227" s="226" t="s">
        <v>133</v>
      </c>
      <c r="E227" s="227" t="s">
        <v>19</v>
      </c>
      <c r="F227" s="228" t="s">
        <v>354</v>
      </c>
      <c r="G227" s="225"/>
      <c r="H227" s="227" t="s">
        <v>19</v>
      </c>
      <c r="I227" s="229"/>
      <c r="J227" s="225"/>
      <c r="K227" s="225"/>
      <c r="L227" s="230"/>
      <c r="M227" s="231"/>
      <c r="N227" s="232"/>
      <c r="O227" s="232"/>
      <c r="P227" s="232"/>
      <c r="Q227" s="232"/>
      <c r="R227" s="232"/>
      <c r="S227" s="232"/>
      <c r="T227" s="23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T227" s="234" t="s">
        <v>133</v>
      </c>
      <c r="AU227" s="234" t="s">
        <v>82</v>
      </c>
      <c r="AV227" s="13" t="s">
        <v>80</v>
      </c>
      <c r="AW227" s="13" t="s">
        <v>33</v>
      </c>
      <c r="AX227" s="13" t="s">
        <v>72</v>
      </c>
      <c r="AY227" s="234" t="s">
        <v>122</v>
      </c>
    </row>
    <row r="228" s="14" customFormat="1">
      <c r="A228" s="14"/>
      <c r="B228" s="235"/>
      <c r="C228" s="236"/>
      <c r="D228" s="226" t="s">
        <v>133</v>
      </c>
      <c r="E228" s="237" t="s">
        <v>19</v>
      </c>
      <c r="F228" s="238" t="s">
        <v>355</v>
      </c>
      <c r="G228" s="236"/>
      <c r="H228" s="239">
        <v>90.5</v>
      </c>
      <c r="I228" s="240"/>
      <c r="J228" s="236"/>
      <c r="K228" s="236"/>
      <c r="L228" s="241"/>
      <c r="M228" s="242"/>
      <c r="N228" s="243"/>
      <c r="O228" s="243"/>
      <c r="P228" s="243"/>
      <c r="Q228" s="243"/>
      <c r="R228" s="243"/>
      <c r="S228" s="243"/>
      <c r="T228" s="244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  <c r="AT228" s="245" t="s">
        <v>133</v>
      </c>
      <c r="AU228" s="245" t="s">
        <v>82</v>
      </c>
      <c r="AV228" s="14" t="s">
        <v>82</v>
      </c>
      <c r="AW228" s="14" t="s">
        <v>33</v>
      </c>
      <c r="AX228" s="14" t="s">
        <v>72</v>
      </c>
      <c r="AY228" s="245" t="s">
        <v>122</v>
      </c>
    </row>
    <row r="229" s="13" customFormat="1">
      <c r="A229" s="13"/>
      <c r="B229" s="224"/>
      <c r="C229" s="225"/>
      <c r="D229" s="226" t="s">
        <v>133</v>
      </c>
      <c r="E229" s="227" t="s">
        <v>19</v>
      </c>
      <c r="F229" s="228" t="s">
        <v>356</v>
      </c>
      <c r="G229" s="225"/>
      <c r="H229" s="227" t="s">
        <v>19</v>
      </c>
      <c r="I229" s="229"/>
      <c r="J229" s="225"/>
      <c r="K229" s="225"/>
      <c r="L229" s="230"/>
      <c r="M229" s="231"/>
      <c r="N229" s="232"/>
      <c r="O229" s="232"/>
      <c r="P229" s="232"/>
      <c r="Q229" s="232"/>
      <c r="R229" s="232"/>
      <c r="S229" s="232"/>
      <c r="T229" s="23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T229" s="234" t="s">
        <v>133</v>
      </c>
      <c r="AU229" s="234" t="s">
        <v>82</v>
      </c>
      <c r="AV229" s="13" t="s">
        <v>80</v>
      </c>
      <c r="AW229" s="13" t="s">
        <v>33</v>
      </c>
      <c r="AX229" s="13" t="s">
        <v>72</v>
      </c>
      <c r="AY229" s="234" t="s">
        <v>122</v>
      </c>
    </row>
    <row r="230" s="14" customFormat="1">
      <c r="A230" s="14"/>
      <c r="B230" s="235"/>
      <c r="C230" s="236"/>
      <c r="D230" s="226" t="s">
        <v>133</v>
      </c>
      <c r="E230" s="237" t="s">
        <v>19</v>
      </c>
      <c r="F230" s="238" t="s">
        <v>142</v>
      </c>
      <c r="G230" s="236"/>
      <c r="H230" s="239">
        <v>39.600000000000001</v>
      </c>
      <c r="I230" s="240"/>
      <c r="J230" s="236"/>
      <c r="K230" s="236"/>
      <c r="L230" s="241"/>
      <c r="M230" s="242"/>
      <c r="N230" s="243"/>
      <c r="O230" s="243"/>
      <c r="P230" s="243"/>
      <c r="Q230" s="243"/>
      <c r="R230" s="243"/>
      <c r="S230" s="243"/>
      <c r="T230" s="244"/>
      <c r="U230" s="14"/>
      <c r="V230" s="14"/>
      <c r="W230" s="14"/>
      <c r="X230" s="14"/>
      <c r="Y230" s="14"/>
      <c r="Z230" s="14"/>
      <c r="AA230" s="14"/>
      <c r="AB230" s="14"/>
      <c r="AC230" s="14"/>
      <c r="AD230" s="14"/>
      <c r="AE230" s="14"/>
      <c r="AT230" s="245" t="s">
        <v>133</v>
      </c>
      <c r="AU230" s="245" t="s">
        <v>82</v>
      </c>
      <c r="AV230" s="14" t="s">
        <v>82</v>
      </c>
      <c r="AW230" s="14" t="s">
        <v>33</v>
      </c>
      <c r="AX230" s="14" t="s">
        <v>72</v>
      </c>
      <c r="AY230" s="245" t="s">
        <v>122</v>
      </c>
    </row>
    <row r="231" s="13" customFormat="1">
      <c r="A231" s="13"/>
      <c r="B231" s="224"/>
      <c r="C231" s="225"/>
      <c r="D231" s="226" t="s">
        <v>133</v>
      </c>
      <c r="E231" s="227" t="s">
        <v>19</v>
      </c>
      <c r="F231" s="228" t="s">
        <v>357</v>
      </c>
      <c r="G231" s="225"/>
      <c r="H231" s="227" t="s">
        <v>19</v>
      </c>
      <c r="I231" s="229"/>
      <c r="J231" s="225"/>
      <c r="K231" s="225"/>
      <c r="L231" s="230"/>
      <c r="M231" s="231"/>
      <c r="N231" s="232"/>
      <c r="O231" s="232"/>
      <c r="P231" s="232"/>
      <c r="Q231" s="232"/>
      <c r="R231" s="232"/>
      <c r="S231" s="232"/>
      <c r="T231" s="233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T231" s="234" t="s">
        <v>133</v>
      </c>
      <c r="AU231" s="234" t="s">
        <v>82</v>
      </c>
      <c r="AV231" s="13" t="s">
        <v>80</v>
      </c>
      <c r="AW231" s="13" t="s">
        <v>33</v>
      </c>
      <c r="AX231" s="13" t="s">
        <v>72</v>
      </c>
      <c r="AY231" s="234" t="s">
        <v>122</v>
      </c>
    </row>
    <row r="232" s="14" customFormat="1">
      <c r="A232" s="14"/>
      <c r="B232" s="235"/>
      <c r="C232" s="236"/>
      <c r="D232" s="226" t="s">
        <v>133</v>
      </c>
      <c r="E232" s="237" t="s">
        <v>19</v>
      </c>
      <c r="F232" s="238" t="s">
        <v>358</v>
      </c>
      <c r="G232" s="236"/>
      <c r="H232" s="239">
        <v>3</v>
      </c>
      <c r="I232" s="240"/>
      <c r="J232" s="236"/>
      <c r="K232" s="236"/>
      <c r="L232" s="241"/>
      <c r="M232" s="242"/>
      <c r="N232" s="243"/>
      <c r="O232" s="243"/>
      <c r="P232" s="243"/>
      <c r="Q232" s="243"/>
      <c r="R232" s="243"/>
      <c r="S232" s="243"/>
      <c r="T232" s="244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  <c r="AT232" s="245" t="s">
        <v>133</v>
      </c>
      <c r="AU232" s="245" t="s">
        <v>82</v>
      </c>
      <c r="AV232" s="14" t="s">
        <v>82</v>
      </c>
      <c r="AW232" s="14" t="s">
        <v>33</v>
      </c>
      <c r="AX232" s="14" t="s">
        <v>72</v>
      </c>
      <c r="AY232" s="245" t="s">
        <v>122</v>
      </c>
    </row>
    <row r="233" s="13" customFormat="1">
      <c r="A233" s="13"/>
      <c r="B233" s="224"/>
      <c r="C233" s="225"/>
      <c r="D233" s="226" t="s">
        <v>133</v>
      </c>
      <c r="E233" s="227" t="s">
        <v>19</v>
      </c>
      <c r="F233" s="228" t="s">
        <v>359</v>
      </c>
      <c r="G233" s="225"/>
      <c r="H233" s="227" t="s">
        <v>19</v>
      </c>
      <c r="I233" s="229"/>
      <c r="J233" s="225"/>
      <c r="K233" s="225"/>
      <c r="L233" s="230"/>
      <c r="M233" s="231"/>
      <c r="N233" s="232"/>
      <c r="O233" s="232"/>
      <c r="P233" s="232"/>
      <c r="Q233" s="232"/>
      <c r="R233" s="232"/>
      <c r="S233" s="232"/>
      <c r="T233" s="233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T233" s="234" t="s">
        <v>133</v>
      </c>
      <c r="AU233" s="234" t="s">
        <v>82</v>
      </c>
      <c r="AV233" s="13" t="s">
        <v>80</v>
      </c>
      <c r="AW233" s="13" t="s">
        <v>33</v>
      </c>
      <c r="AX233" s="13" t="s">
        <v>72</v>
      </c>
      <c r="AY233" s="234" t="s">
        <v>122</v>
      </c>
    </row>
    <row r="234" s="14" customFormat="1">
      <c r="A234" s="14"/>
      <c r="B234" s="235"/>
      <c r="C234" s="236"/>
      <c r="D234" s="226" t="s">
        <v>133</v>
      </c>
      <c r="E234" s="237" t="s">
        <v>19</v>
      </c>
      <c r="F234" s="238" t="s">
        <v>7</v>
      </c>
      <c r="G234" s="236"/>
      <c r="H234" s="239">
        <v>21</v>
      </c>
      <c r="I234" s="240"/>
      <c r="J234" s="236"/>
      <c r="K234" s="236"/>
      <c r="L234" s="241"/>
      <c r="M234" s="242"/>
      <c r="N234" s="243"/>
      <c r="O234" s="243"/>
      <c r="P234" s="243"/>
      <c r="Q234" s="243"/>
      <c r="R234" s="243"/>
      <c r="S234" s="243"/>
      <c r="T234" s="244"/>
      <c r="U234" s="14"/>
      <c r="V234" s="14"/>
      <c r="W234" s="14"/>
      <c r="X234" s="14"/>
      <c r="Y234" s="14"/>
      <c r="Z234" s="14"/>
      <c r="AA234" s="14"/>
      <c r="AB234" s="14"/>
      <c r="AC234" s="14"/>
      <c r="AD234" s="14"/>
      <c r="AE234" s="14"/>
      <c r="AT234" s="245" t="s">
        <v>133</v>
      </c>
      <c r="AU234" s="245" t="s">
        <v>82</v>
      </c>
      <c r="AV234" s="14" t="s">
        <v>82</v>
      </c>
      <c r="AW234" s="14" t="s">
        <v>33</v>
      </c>
      <c r="AX234" s="14" t="s">
        <v>72</v>
      </c>
      <c r="AY234" s="245" t="s">
        <v>122</v>
      </c>
    </row>
    <row r="235" s="15" customFormat="1">
      <c r="A235" s="15"/>
      <c r="B235" s="246"/>
      <c r="C235" s="247"/>
      <c r="D235" s="226" t="s">
        <v>133</v>
      </c>
      <c r="E235" s="248" t="s">
        <v>19</v>
      </c>
      <c r="F235" s="249" t="s">
        <v>175</v>
      </c>
      <c r="G235" s="247"/>
      <c r="H235" s="250">
        <v>154.09999999999999</v>
      </c>
      <c r="I235" s="251"/>
      <c r="J235" s="247"/>
      <c r="K235" s="247"/>
      <c r="L235" s="252"/>
      <c r="M235" s="253"/>
      <c r="N235" s="254"/>
      <c r="O235" s="254"/>
      <c r="P235" s="254"/>
      <c r="Q235" s="254"/>
      <c r="R235" s="254"/>
      <c r="S235" s="254"/>
      <c r="T235" s="255"/>
      <c r="U235" s="15"/>
      <c r="V235" s="15"/>
      <c r="W235" s="15"/>
      <c r="X235" s="15"/>
      <c r="Y235" s="15"/>
      <c r="Z235" s="15"/>
      <c r="AA235" s="15"/>
      <c r="AB235" s="15"/>
      <c r="AC235" s="15"/>
      <c r="AD235" s="15"/>
      <c r="AE235" s="15"/>
      <c r="AT235" s="256" t="s">
        <v>133</v>
      </c>
      <c r="AU235" s="256" t="s">
        <v>82</v>
      </c>
      <c r="AV235" s="15" t="s">
        <v>129</v>
      </c>
      <c r="AW235" s="15" t="s">
        <v>33</v>
      </c>
      <c r="AX235" s="15" t="s">
        <v>80</v>
      </c>
      <c r="AY235" s="256" t="s">
        <v>122</v>
      </c>
    </row>
    <row r="236" s="2" customFormat="1" ht="16.5" customHeight="1">
      <c r="A236" s="40"/>
      <c r="B236" s="41"/>
      <c r="C236" s="257" t="s">
        <v>360</v>
      </c>
      <c r="D236" s="257" t="s">
        <v>219</v>
      </c>
      <c r="E236" s="258" t="s">
        <v>361</v>
      </c>
      <c r="F236" s="259" t="s">
        <v>362</v>
      </c>
      <c r="G236" s="260" t="s">
        <v>351</v>
      </c>
      <c r="H236" s="261">
        <v>92.310000000000002</v>
      </c>
      <c r="I236" s="262"/>
      <c r="J236" s="263">
        <f>ROUND(I236*H236,2)</f>
        <v>0</v>
      </c>
      <c r="K236" s="259" t="s">
        <v>128</v>
      </c>
      <c r="L236" s="264"/>
      <c r="M236" s="265" t="s">
        <v>19</v>
      </c>
      <c r="N236" s="266" t="s">
        <v>43</v>
      </c>
      <c r="O236" s="86"/>
      <c r="P236" s="215">
        <f>O236*H236</f>
        <v>0</v>
      </c>
      <c r="Q236" s="215">
        <v>0.080000000000000002</v>
      </c>
      <c r="R236" s="215">
        <f>Q236*H236</f>
        <v>7.3848000000000003</v>
      </c>
      <c r="S236" s="215">
        <v>0</v>
      </c>
      <c r="T236" s="216">
        <f>S236*H236</f>
        <v>0</v>
      </c>
      <c r="U236" s="40"/>
      <c r="V236" s="40"/>
      <c r="W236" s="40"/>
      <c r="X236" s="40"/>
      <c r="Y236" s="40"/>
      <c r="Z236" s="40"/>
      <c r="AA236" s="40"/>
      <c r="AB236" s="40"/>
      <c r="AC236" s="40"/>
      <c r="AD236" s="40"/>
      <c r="AE236" s="40"/>
      <c r="AR236" s="217" t="s">
        <v>176</v>
      </c>
      <c r="AT236" s="217" t="s">
        <v>219</v>
      </c>
      <c r="AU236" s="217" t="s">
        <v>82</v>
      </c>
      <c r="AY236" s="19" t="s">
        <v>122</v>
      </c>
      <c r="BE236" s="218">
        <f>IF(N236="základní",J236,0)</f>
        <v>0</v>
      </c>
      <c r="BF236" s="218">
        <f>IF(N236="snížená",J236,0)</f>
        <v>0</v>
      </c>
      <c r="BG236" s="218">
        <f>IF(N236="zákl. přenesená",J236,0)</f>
        <v>0</v>
      </c>
      <c r="BH236" s="218">
        <f>IF(N236="sníž. přenesená",J236,0)</f>
        <v>0</v>
      </c>
      <c r="BI236" s="218">
        <f>IF(N236="nulová",J236,0)</f>
        <v>0</v>
      </c>
      <c r="BJ236" s="19" t="s">
        <v>80</v>
      </c>
      <c r="BK236" s="218">
        <f>ROUND(I236*H236,2)</f>
        <v>0</v>
      </c>
      <c r="BL236" s="19" t="s">
        <v>129</v>
      </c>
      <c r="BM236" s="217" t="s">
        <v>363</v>
      </c>
    </row>
    <row r="237" s="14" customFormat="1">
      <c r="A237" s="14"/>
      <c r="B237" s="235"/>
      <c r="C237" s="236"/>
      <c r="D237" s="226" t="s">
        <v>133</v>
      </c>
      <c r="E237" s="237" t="s">
        <v>19</v>
      </c>
      <c r="F237" s="238" t="s">
        <v>355</v>
      </c>
      <c r="G237" s="236"/>
      <c r="H237" s="239">
        <v>90.5</v>
      </c>
      <c r="I237" s="240"/>
      <c r="J237" s="236"/>
      <c r="K237" s="236"/>
      <c r="L237" s="241"/>
      <c r="M237" s="242"/>
      <c r="N237" s="243"/>
      <c r="O237" s="243"/>
      <c r="P237" s="243"/>
      <c r="Q237" s="243"/>
      <c r="R237" s="243"/>
      <c r="S237" s="243"/>
      <c r="T237" s="244"/>
      <c r="U237" s="14"/>
      <c r="V237" s="14"/>
      <c r="W237" s="14"/>
      <c r="X237" s="14"/>
      <c r="Y237" s="14"/>
      <c r="Z237" s="14"/>
      <c r="AA237" s="14"/>
      <c r="AB237" s="14"/>
      <c r="AC237" s="14"/>
      <c r="AD237" s="14"/>
      <c r="AE237" s="14"/>
      <c r="AT237" s="245" t="s">
        <v>133</v>
      </c>
      <c r="AU237" s="245" t="s">
        <v>82</v>
      </c>
      <c r="AV237" s="14" t="s">
        <v>82</v>
      </c>
      <c r="AW237" s="14" t="s">
        <v>33</v>
      </c>
      <c r="AX237" s="14" t="s">
        <v>72</v>
      </c>
      <c r="AY237" s="245" t="s">
        <v>122</v>
      </c>
    </row>
    <row r="238" s="14" customFormat="1">
      <c r="A238" s="14"/>
      <c r="B238" s="235"/>
      <c r="C238" s="236"/>
      <c r="D238" s="226" t="s">
        <v>133</v>
      </c>
      <c r="E238" s="237" t="s">
        <v>19</v>
      </c>
      <c r="F238" s="238" t="s">
        <v>364</v>
      </c>
      <c r="G238" s="236"/>
      <c r="H238" s="239">
        <v>92.310000000000002</v>
      </c>
      <c r="I238" s="240"/>
      <c r="J238" s="236"/>
      <c r="K238" s="236"/>
      <c r="L238" s="241"/>
      <c r="M238" s="242"/>
      <c r="N238" s="243"/>
      <c r="O238" s="243"/>
      <c r="P238" s="243"/>
      <c r="Q238" s="243"/>
      <c r="R238" s="243"/>
      <c r="S238" s="243"/>
      <c r="T238" s="244"/>
      <c r="U238" s="14"/>
      <c r="V238" s="14"/>
      <c r="W238" s="14"/>
      <c r="X238" s="14"/>
      <c r="Y238" s="14"/>
      <c r="Z238" s="14"/>
      <c r="AA238" s="14"/>
      <c r="AB238" s="14"/>
      <c r="AC238" s="14"/>
      <c r="AD238" s="14"/>
      <c r="AE238" s="14"/>
      <c r="AT238" s="245" t="s">
        <v>133</v>
      </c>
      <c r="AU238" s="245" t="s">
        <v>82</v>
      </c>
      <c r="AV238" s="14" t="s">
        <v>82</v>
      </c>
      <c r="AW238" s="14" t="s">
        <v>33</v>
      </c>
      <c r="AX238" s="14" t="s">
        <v>80</v>
      </c>
      <c r="AY238" s="245" t="s">
        <v>122</v>
      </c>
    </row>
    <row r="239" s="2" customFormat="1" ht="16.5" customHeight="1">
      <c r="A239" s="40"/>
      <c r="B239" s="41"/>
      <c r="C239" s="257" t="s">
        <v>365</v>
      </c>
      <c r="D239" s="257" t="s">
        <v>219</v>
      </c>
      <c r="E239" s="258" t="s">
        <v>366</v>
      </c>
      <c r="F239" s="259" t="s">
        <v>367</v>
      </c>
      <c r="G239" s="260" t="s">
        <v>351</v>
      </c>
      <c r="H239" s="261">
        <v>40.392000000000003</v>
      </c>
      <c r="I239" s="262"/>
      <c r="J239" s="263">
        <f>ROUND(I239*H239,2)</f>
        <v>0</v>
      </c>
      <c r="K239" s="259" t="s">
        <v>128</v>
      </c>
      <c r="L239" s="264"/>
      <c r="M239" s="265" t="s">
        <v>19</v>
      </c>
      <c r="N239" s="266" t="s">
        <v>43</v>
      </c>
      <c r="O239" s="86"/>
      <c r="P239" s="215">
        <f>O239*H239</f>
        <v>0</v>
      </c>
      <c r="Q239" s="215">
        <v>0.048300000000000003</v>
      </c>
      <c r="R239" s="215">
        <f>Q239*H239</f>
        <v>1.9509336000000002</v>
      </c>
      <c r="S239" s="215">
        <v>0</v>
      </c>
      <c r="T239" s="216">
        <f>S239*H239</f>
        <v>0</v>
      </c>
      <c r="U239" s="40"/>
      <c r="V239" s="40"/>
      <c r="W239" s="40"/>
      <c r="X239" s="40"/>
      <c r="Y239" s="40"/>
      <c r="Z239" s="40"/>
      <c r="AA239" s="40"/>
      <c r="AB239" s="40"/>
      <c r="AC239" s="40"/>
      <c r="AD239" s="40"/>
      <c r="AE239" s="40"/>
      <c r="AR239" s="217" t="s">
        <v>176</v>
      </c>
      <c r="AT239" s="217" t="s">
        <v>219</v>
      </c>
      <c r="AU239" s="217" t="s">
        <v>82</v>
      </c>
      <c r="AY239" s="19" t="s">
        <v>122</v>
      </c>
      <c r="BE239" s="218">
        <f>IF(N239="základní",J239,0)</f>
        <v>0</v>
      </c>
      <c r="BF239" s="218">
        <f>IF(N239="snížená",J239,0)</f>
        <v>0</v>
      </c>
      <c r="BG239" s="218">
        <f>IF(N239="zákl. přenesená",J239,0)</f>
        <v>0</v>
      </c>
      <c r="BH239" s="218">
        <f>IF(N239="sníž. přenesená",J239,0)</f>
        <v>0</v>
      </c>
      <c r="BI239" s="218">
        <f>IF(N239="nulová",J239,0)</f>
        <v>0</v>
      </c>
      <c r="BJ239" s="19" t="s">
        <v>80</v>
      </c>
      <c r="BK239" s="218">
        <f>ROUND(I239*H239,2)</f>
        <v>0</v>
      </c>
      <c r="BL239" s="19" t="s">
        <v>129</v>
      </c>
      <c r="BM239" s="217" t="s">
        <v>368</v>
      </c>
    </row>
    <row r="240" s="14" customFormat="1">
      <c r="A240" s="14"/>
      <c r="B240" s="235"/>
      <c r="C240" s="236"/>
      <c r="D240" s="226" t="s">
        <v>133</v>
      </c>
      <c r="E240" s="237" t="s">
        <v>19</v>
      </c>
      <c r="F240" s="238" t="s">
        <v>369</v>
      </c>
      <c r="G240" s="236"/>
      <c r="H240" s="239">
        <v>40.392000000000003</v>
      </c>
      <c r="I240" s="240"/>
      <c r="J240" s="236"/>
      <c r="K240" s="236"/>
      <c r="L240" s="241"/>
      <c r="M240" s="242"/>
      <c r="N240" s="243"/>
      <c r="O240" s="243"/>
      <c r="P240" s="243"/>
      <c r="Q240" s="243"/>
      <c r="R240" s="243"/>
      <c r="S240" s="243"/>
      <c r="T240" s="244"/>
      <c r="U240" s="14"/>
      <c r="V240" s="14"/>
      <c r="W240" s="14"/>
      <c r="X240" s="14"/>
      <c r="Y240" s="14"/>
      <c r="Z240" s="14"/>
      <c r="AA240" s="14"/>
      <c r="AB240" s="14"/>
      <c r="AC240" s="14"/>
      <c r="AD240" s="14"/>
      <c r="AE240" s="14"/>
      <c r="AT240" s="245" t="s">
        <v>133</v>
      </c>
      <c r="AU240" s="245" t="s">
        <v>82</v>
      </c>
      <c r="AV240" s="14" t="s">
        <v>82</v>
      </c>
      <c r="AW240" s="14" t="s">
        <v>33</v>
      </c>
      <c r="AX240" s="14" t="s">
        <v>80</v>
      </c>
      <c r="AY240" s="245" t="s">
        <v>122</v>
      </c>
    </row>
    <row r="241" s="2" customFormat="1" ht="16.5" customHeight="1">
      <c r="A241" s="40"/>
      <c r="B241" s="41"/>
      <c r="C241" s="257" t="s">
        <v>370</v>
      </c>
      <c r="D241" s="257" t="s">
        <v>219</v>
      </c>
      <c r="E241" s="258" t="s">
        <v>371</v>
      </c>
      <c r="F241" s="259" t="s">
        <v>372</v>
      </c>
      <c r="G241" s="260" t="s">
        <v>351</v>
      </c>
      <c r="H241" s="261">
        <v>3.0600000000000001</v>
      </c>
      <c r="I241" s="262"/>
      <c r="J241" s="263">
        <f>ROUND(I241*H241,2)</f>
        <v>0</v>
      </c>
      <c r="K241" s="259" t="s">
        <v>128</v>
      </c>
      <c r="L241" s="264"/>
      <c r="M241" s="265" t="s">
        <v>19</v>
      </c>
      <c r="N241" s="266" t="s">
        <v>43</v>
      </c>
      <c r="O241" s="86"/>
      <c r="P241" s="215">
        <f>O241*H241</f>
        <v>0</v>
      </c>
      <c r="Q241" s="215">
        <v>0.065670000000000006</v>
      </c>
      <c r="R241" s="215">
        <f>Q241*H241</f>
        <v>0.20095020000000002</v>
      </c>
      <c r="S241" s="215">
        <v>0</v>
      </c>
      <c r="T241" s="216">
        <f>S241*H241</f>
        <v>0</v>
      </c>
      <c r="U241" s="40"/>
      <c r="V241" s="40"/>
      <c r="W241" s="40"/>
      <c r="X241" s="40"/>
      <c r="Y241" s="40"/>
      <c r="Z241" s="40"/>
      <c r="AA241" s="40"/>
      <c r="AB241" s="40"/>
      <c r="AC241" s="40"/>
      <c r="AD241" s="40"/>
      <c r="AE241" s="40"/>
      <c r="AR241" s="217" t="s">
        <v>176</v>
      </c>
      <c r="AT241" s="217" t="s">
        <v>219</v>
      </c>
      <c r="AU241" s="217" t="s">
        <v>82</v>
      </c>
      <c r="AY241" s="19" t="s">
        <v>122</v>
      </c>
      <c r="BE241" s="218">
        <f>IF(N241="základní",J241,0)</f>
        <v>0</v>
      </c>
      <c r="BF241" s="218">
        <f>IF(N241="snížená",J241,0)</f>
        <v>0</v>
      </c>
      <c r="BG241" s="218">
        <f>IF(N241="zákl. přenesená",J241,0)</f>
        <v>0</v>
      </c>
      <c r="BH241" s="218">
        <f>IF(N241="sníž. přenesená",J241,0)</f>
        <v>0</v>
      </c>
      <c r="BI241" s="218">
        <f>IF(N241="nulová",J241,0)</f>
        <v>0</v>
      </c>
      <c r="BJ241" s="19" t="s">
        <v>80</v>
      </c>
      <c r="BK241" s="218">
        <f>ROUND(I241*H241,2)</f>
        <v>0</v>
      </c>
      <c r="BL241" s="19" t="s">
        <v>129</v>
      </c>
      <c r="BM241" s="217" t="s">
        <v>373</v>
      </c>
    </row>
    <row r="242" s="14" customFormat="1">
      <c r="A242" s="14"/>
      <c r="B242" s="235"/>
      <c r="C242" s="236"/>
      <c r="D242" s="226" t="s">
        <v>133</v>
      </c>
      <c r="E242" s="237" t="s">
        <v>19</v>
      </c>
      <c r="F242" s="238" t="s">
        <v>143</v>
      </c>
      <c r="G242" s="236"/>
      <c r="H242" s="239">
        <v>3</v>
      </c>
      <c r="I242" s="240"/>
      <c r="J242" s="236"/>
      <c r="K242" s="236"/>
      <c r="L242" s="241"/>
      <c r="M242" s="242"/>
      <c r="N242" s="243"/>
      <c r="O242" s="243"/>
      <c r="P242" s="243"/>
      <c r="Q242" s="243"/>
      <c r="R242" s="243"/>
      <c r="S242" s="243"/>
      <c r="T242" s="244"/>
      <c r="U242" s="14"/>
      <c r="V242" s="14"/>
      <c r="W242" s="14"/>
      <c r="X242" s="14"/>
      <c r="Y242" s="14"/>
      <c r="Z242" s="14"/>
      <c r="AA242" s="14"/>
      <c r="AB242" s="14"/>
      <c r="AC242" s="14"/>
      <c r="AD242" s="14"/>
      <c r="AE242" s="14"/>
      <c r="AT242" s="245" t="s">
        <v>133</v>
      </c>
      <c r="AU242" s="245" t="s">
        <v>82</v>
      </c>
      <c r="AV242" s="14" t="s">
        <v>82</v>
      </c>
      <c r="AW242" s="14" t="s">
        <v>33</v>
      </c>
      <c r="AX242" s="14" t="s">
        <v>72</v>
      </c>
      <c r="AY242" s="245" t="s">
        <v>122</v>
      </c>
    </row>
    <row r="243" s="14" customFormat="1">
      <c r="A243" s="14"/>
      <c r="B243" s="235"/>
      <c r="C243" s="236"/>
      <c r="D243" s="226" t="s">
        <v>133</v>
      </c>
      <c r="E243" s="237" t="s">
        <v>19</v>
      </c>
      <c r="F243" s="238" t="s">
        <v>374</v>
      </c>
      <c r="G243" s="236"/>
      <c r="H243" s="239">
        <v>3.0600000000000001</v>
      </c>
      <c r="I243" s="240"/>
      <c r="J243" s="236"/>
      <c r="K243" s="236"/>
      <c r="L243" s="241"/>
      <c r="M243" s="242"/>
      <c r="N243" s="243"/>
      <c r="O243" s="243"/>
      <c r="P243" s="243"/>
      <c r="Q243" s="243"/>
      <c r="R243" s="243"/>
      <c r="S243" s="243"/>
      <c r="T243" s="244"/>
      <c r="U243" s="14"/>
      <c r="V243" s="14"/>
      <c r="W243" s="14"/>
      <c r="X243" s="14"/>
      <c r="Y243" s="14"/>
      <c r="Z243" s="14"/>
      <c r="AA243" s="14"/>
      <c r="AB243" s="14"/>
      <c r="AC243" s="14"/>
      <c r="AD243" s="14"/>
      <c r="AE243" s="14"/>
      <c r="AT243" s="245" t="s">
        <v>133</v>
      </c>
      <c r="AU243" s="245" t="s">
        <v>82</v>
      </c>
      <c r="AV243" s="14" t="s">
        <v>82</v>
      </c>
      <c r="AW243" s="14" t="s">
        <v>33</v>
      </c>
      <c r="AX243" s="14" t="s">
        <v>80</v>
      </c>
      <c r="AY243" s="245" t="s">
        <v>122</v>
      </c>
    </row>
    <row r="244" s="2" customFormat="1" ht="16.5" customHeight="1">
      <c r="A244" s="40"/>
      <c r="B244" s="41"/>
      <c r="C244" s="257" t="s">
        <v>375</v>
      </c>
      <c r="D244" s="257" t="s">
        <v>219</v>
      </c>
      <c r="E244" s="258" t="s">
        <v>376</v>
      </c>
      <c r="F244" s="259" t="s">
        <v>377</v>
      </c>
      <c r="G244" s="260" t="s">
        <v>351</v>
      </c>
      <c r="H244" s="261">
        <v>21.420000000000002</v>
      </c>
      <c r="I244" s="262"/>
      <c r="J244" s="263">
        <f>ROUND(I244*H244,2)</f>
        <v>0</v>
      </c>
      <c r="K244" s="259" t="s">
        <v>128</v>
      </c>
      <c r="L244" s="264"/>
      <c r="M244" s="265" t="s">
        <v>19</v>
      </c>
      <c r="N244" s="266" t="s">
        <v>43</v>
      </c>
      <c r="O244" s="86"/>
      <c r="P244" s="215">
        <f>O244*H244</f>
        <v>0</v>
      </c>
      <c r="Q244" s="215">
        <v>0.056000000000000001</v>
      </c>
      <c r="R244" s="215">
        <f>Q244*H244</f>
        <v>1.1995200000000001</v>
      </c>
      <c r="S244" s="215">
        <v>0</v>
      </c>
      <c r="T244" s="216">
        <f>S244*H244</f>
        <v>0</v>
      </c>
      <c r="U244" s="40"/>
      <c r="V244" s="40"/>
      <c r="W244" s="40"/>
      <c r="X244" s="40"/>
      <c r="Y244" s="40"/>
      <c r="Z244" s="40"/>
      <c r="AA244" s="40"/>
      <c r="AB244" s="40"/>
      <c r="AC244" s="40"/>
      <c r="AD244" s="40"/>
      <c r="AE244" s="40"/>
      <c r="AR244" s="217" t="s">
        <v>176</v>
      </c>
      <c r="AT244" s="217" t="s">
        <v>219</v>
      </c>
      <c r="AU244" s="217" t="s">
        <v>82</v>
      </c>
      <c r="AY244" s="19" t="s">
        <v>122</v>
      </c>
      <c r="BE244" s="218">
        <f>IF(N244="základní",J244,0)</f>
        <v>0</v>
      </c>
      <c r="BF244" s="218">
        <f>IF(N244="snížená",J244,0)</f>
        <v>0</v>
      </c>
      <c r="BG244" s="218">
        <f>IF(N244="zákl. přenesená",J244,0)</f>
        <v>0</v>
      </c>
      <c r="BH244" s="218">
        <f>IF(N244="sníž. přenesená",J244,0)</f>
        <v>0</v>
      </c>
      <c r="BI244" s="218">
        <f>IF(N244="nulová",J244,0)</f>
        <v>0</v>
      </c>
      <c r="BJ244" s="19" t="s">
        <v>80</v>
      </c>
      <c r="BK244" s="218">
        <f>ROUND(I244*H244,2)</f>
        <v>0</v>
      </c>
      <c r="BL244" s="19" t="s">
        <v>129</v>
      </c>
      <c r="BM244" s="217" t="s">
        <v>378</v>
      </c>
    </row>
    <row r="245" s="14" customFormat="1">
      <c r="A245" s="14"/>
      <c r="B245" s="235"/>
      <c r="C245" s="236"/>
      <c r="D245" s="226" t="s">
        <v>133</v>
      </c>
      <c r="E245" s="237" t="s">
        <v>19</v>
      </c>
      <c r="F245" s="238" t="s">
        <v>7</v>
      </c>
      <c r="G245" s="236"/>
      <c r="H245" s="239">
        <v>21</v>
      </c>
      <c r="I245" s="240"/>
      <c r="J245" s="236"/>
      <c r="K245" s="236"/>
      <c r="L245" s="241"/>
      <c r="M245" s="242"/>
      <c r="N245" s="243"/>
      <c r="O245" s="243"/>
      <c r="P245" s="243"/>
      <c r="Q245" s="243"/>
      <c r="R245" s="243"/>
      <c r="S245" s="243"/>
      <c r="T245" s="244"/>
      <c r="U245" s="14"/>
      <c r="V245" s="14"/>
      <c r="W245" s="14"/>
      <c r="X245" s="14"/>
      <c r="Y245" s="14"/>
      <c r="Z245" s="14"/>
      <c r="AA245" s="14"/>
      <c r="AB245" s="14"/>
      <c r="AC245" s="14"/>
      <c r="AD245" s="14"/>
      <c r="AE245" s="14"/>
      <c r="AT245" s="245" t="s">
        <v>133</v>
      </c>
      <c r="AU245" s="245" t="s">
        <v>82</v>
      </c>
      <c r="AV245" s="14" t="s">
        <v>82</v>
      </c>
      <c r="AW245" s="14" t="s">
        <v>33</v>
      </c>
      <c r="AX245" s="14" t="s">
        <v>72</v>
      </c>
      <c r="AY245" s="245" t="s">
        <v>122</v>
      </c>
    </row>
    <row r="246" s="14" customFormat="1">
      <c r="A246" s="14"/>
      <c r="B246" s="235"/>
      <c r="C246" s="236"/>
      <c r="D246" s="226" t="s">
        <v>133</v>
      </c>
      <c r="E246" s="237" t="s">
        <v>19</v>
      </c>
      <c r="F246" s="238" t="s">
        <v>379</v>
      </c>
      <c r="G246" s="236"/>
      <c r="H246" s="239">
        <v>21.420000000000002</v>
      </c>
      <c r="I246" s="240"/>
      <c r="J246" s="236"/>
      <c r="K246" s="236"/>
      <c r="L246" s="241"/>
      <c r="M246" s="242"/>
      <c r="N246" s="243"/>
      <c r="O246" s="243"/>
      <c r="P246" s="243"/>
      <c r="Q246" s="243"/>
      <c r="R246" s="243"/>
      <c r="S246" s="243"/>
      <c r="T246" s="244"/>
      <c r="U246" s="14"/>
      <c r="V246" s="14"/>
      <c r="W246" s="14"/>
      <c r="X246" s="14"/>
      <c r="Y246" s="14"/>
      <c r="Z246" s="14"/>
      <c r="AA246" s="14"/>
      <c r="AB246" s="14"/>
      <c r="AC246" s="14"/>
      <c r="AD246" s="14"/>
      <c r="AE246" s="14"/>
      <c r="AT246" s="245" t="s">
        <v>133</v>
      </c>
      <c r="AU246" s="245" t="s">
        <v>82</v>
      </c>
      <c r="AV246" s="14" t="s">
        <v>82</v>
      </c>
      <c r="AW246" s="14" t="s">
        <v>33</v>
      </c>
      <c r="AX246" s="14" t="s">
        <v>80</v>
      </c>
      <c r="AY246" s="245" t="s">
        <v>122</v>
      </c>
    </row>
    <row r="247" s="2" customFormat="1" ht="24.15" customHeight="1">
      <c r="A247" s="40"/>
      <c r="B247" s="41"/>
      <c r="C247" s="206" t="s">
        <v>380</v>
      </c>
      <c r="D247" s="206" t="s">
        <v>124</v>
      </c>
      <c r="E247" s="207" t="s">
        <v>381</v>
      </c>
      <c r="F247" s="208" t="s">
        <v>382</v>
      </c>
      <c r="G247" s="209" t="s">
        <v>351</v>
      </c>
      <c r="H247" s="210">
        <v>621</v>
      </c>
      <c r="I247" s="211"/>
      <c r="J247" s="212">
        <f>ROUND(I247*H247,2)</f>
        <v>0</v>
      </c>
      <c r="K247" s="208" t="s">
        <v>168</v>
      </c>
      <c r="L247" s="46"/>
      <c r="M247" s="213" t="s">
        <v>19</v>
      </c>
      <c r="N247" s="214" t="s">
        <v>43</v>
      </c>
      <c r="O247" s="86"/>
      <c r="P247" s="215">
        <f>O247*H247</f>
        <v>0</v>
      </c>
      <c r="Q247" s="215">
        <v>0.14041999999999999</v>
      </c>
      <c r="R247" s="215">
        <f>Q247*H247</f>
        <v>87.200819999999993</v>
      </c>
      <c r="S247" s="215">
        <v>0</v>
      </c>
      <c r="T247" s="216">
        <f>S247*H247</f>
        <v>0</v>
      </c>
      <c r="U247" s="40"/>
      <c r="V247" s="40"/>
      <c r="W247" s="40"/>
      <c r="X247" s="40"/>
      <c r="Y247" s="40"/>
      <c r="Z247" s="40"/>
      <c r="AA247" s="40"/>
      <c r="AB247" s="40"/>
      <c r="AC247" s="40"/>
      <c r="AD247" s="40"/>
      <c r="AE247" s="40"/>
      <c r="AR247" s="217" t="s">
        <v>129</v>
      </c>
      <c r="AT247" s="217" t="s">
        <v>124</v>
      </c>
      <c r="AU247" s="217" t="s">
        <v>82</v>
      </c>
      <c r="AY247" s="19" t="s">
        <v>122</v>
      </c>
      <c r="BE247" s="218">
        <f>IF(N247="základní",J247,0)</f>
        <v>0</v>
      </c>
      <c r="BF247" s="218">
        <f>IF(N247="snížená",J247,0)</f>
        <v>0</v>
      </c>
      <c r="BG247" s="218">
        <f>IF(N247="zákl. přenesená",J247,0)</f>
        <v>0</v>
      </c>
      <c r="BH247" s="218">
        <f>IF(N247="sníž. přenesená",J247,0)</f>
        <v>0</v>
      </c>
      <c r="BI247" s="218">
        <f>IF(N247="nulová",J247,0)</f>
        <v>0</v>
      </c>
      <c r="BJ247" s="19" t="s">
        <v>80</v>
      </c>
      <c r="BK247" s="218">
        <f>ROUND(I247*H247,2)</f>
        <v>0</v>
      </c>
      <c r="BL247" s="19" t="s">
        <v>129</v>
      </c>
      <c r="BM247" s="217" t="s">
        <v>383</v>
      </c>
    </row>
    <row r="248" s="2" customFormat="1">
      <c r="A248" s="40"/>
      <c r="B248" s="41"/>
      <c r="C248" s="42"/>
      <c r="D248" s="219" t="s">
        <v>131</v>
      </c>
      <c r="E248" s="42"/>
      <c r="F248" s="220" t="s">
        <v>384</v>
      </c>
      <c r="G248" s="42"/>
      <c r="H248" s="42"/>
      <c r="I248" s="221"/>
      <c r="J248" s="42"/>
      <c r="K248" s="42"/>
      <c r="L248" s="46"/>
      <c r="M248" s="222"/>
      <c r="N248" s="223"/>
      <c r="O248" s="86"/>
      <c r="P248" s="86"/>
      <c r="Q248" s="86"/>
      <c r="R248" s="86"/>
      <c r="S248" s="86"/>
      <c r="T248" s="87"/>
      <c r="U248" s="40"/>
      <c r="V248" s="40"/>
      <c r="W248" s="40"/>
      <c r="X248" s="40"/>
      <c r="Y248" s="40"/>
      <c r="Z248" s="40"/>
      <c r="AA248" s="40"/>
      <c r="AB248" s="40"/>
      <c r="AC248" s="40"/>
      <c r="AD248" s="40"/>
      <c r="AE248" s="40"/>
      <c r="AT248" s="19" t="s">
        <v>131</v>
      </c>
      <c r="AU248" s="19" t="s">
        <v>82</v>
      </c>
    </row>
    <row r="249" s="2" customFormat="1" ht="16.5" customHeight="1">
      <c r="A249" s="40"/>
      <c r="B249" s="41"/>
      <c r="C249" s="257" t="s">
        <v>385</v>
      </c>
      <c r="D249" s="257" t="s">
        <v>219</v>
      </c>
      <c r="E249" s="258" t="s">
        <v>386</v>
      </c>
      <c r="F249" s="259" t="s">
        <v>387</v>
      </c>
      <c r="G249" s="260" t="s">
        <v>351</v>
      </c>
      <c r="H249" s="261">
        <v>633.41999999999996</v>
      </c>
      <c r="I249" s="262"/>
      <c r="J249" s="263">
        <f>ROUND(I249*H249,2)</f>
        <v>0</v>
      </c>
      <c r="K249" s="259" t="s">
        <v>168</v>
      </c>
      <c r="L249" s="264"/>
      <c r="M249" s="265" t="s">
        <v>19</v>
      </c>
      <c r="N249" s="266" t="s">
        <v>43</v>
      </c>
      <c r="O249" s="86"/>
      <c r="P249" s="215">
        <f>O249*H249</f>
        <v>0</v>
      </c>
      <c r="Q249" s="215">
        <v>0.044999999999999998</v>
      </c>
      <c r="R249" s="215">
        <f>Q249*H249</f>
        <v>28.503899999999998</v>
      </c>
      <c r="S249" s="215">
        <v>0</v>
      </c>
      <c r="T249" s="216">
        <f>S249*H249</f>
        <v>0</v>
      </c>
      <c r="U249" s="40"/>
      <c r="V249" s="40"/>
      <c r="W249" s="40"/>
      <c r="X249" s="40"/>
      <c r="Y249" s="40"/>
      <c r="Z249" s="40"/>
      <c r="AA249" s="40"/>
      <c r="AB249" s="40"/>
      <c r="AC249" s="40"/>
      <c r="AD249" s="40"/>
      <c r="AE249" s="40"/>
      <c r="AR249" s="217" t="s">
        <v>176</v>
      </c>
      <c r="AT249" s="217" t="s">
        <v>219</v>
      </c>
      <c r="AU249" s="217" t="s">
        <v>82</v>
      </c>
      <c r="AY249" s="19" t="s">
        <v>122</v>
      </c>
      <c r="BE249" s="218">
        <f>IF(N249="základní",J249,0)</f>
        <v>0</v>
      </c>
      <c r="BF249" s="218">
        <f>IF(N249="snížená",J249,0)</f>
        <v>0</v>
      </c>
      <c r="BG249" s="218">
        <f>IF(N249="zákl. přenesená",J249,0)</f>
        <v>0</v>
      </c>
      <c r="BH249" s="218">
        <f>IF(N249="sníž. přenesená",J249,0)</f>
        <v>0</v>
      </c>
      <c r="BI249" s="218">
        <f>IF(N249="nulová",J249,0)</f>
        <v>0</v>
      </c>
      <c r="BJ249" s="19" t="s">
        <v>80</v>
      </c>
      <c r="BK249" s="218">
        <f>ROUND(I249*H249,2)</f>
        <v>0</v>
      </c>
      <c r="BL249" s="19" t="s">
        <v>129</v>
      </c>
      <c r="BM249" s="217" t="s">
        <v>388</v>
      </c>
    </row>
    <row r="250" s="14" customFormat="1">
      <c r="A250" s="14"/>
      <c r="B250" s="235"/>
      <c r="C250" s="236"/>
      <c r="D250" s="226" t="s">
        <v>133</v>
      </c>
      <c r="E250" s="236"/>
      <c r="F250" s="238" t="s">
        <v>389</v>
      </c>
      <c r="G250" s="236"/>
      <c r="H250" s="239">
        <v>633.41999999999996</v>
      </c>
      <c r="I250" s="240"/>
      <c r="J250" s="236"/>
      <c r="K250" s="236"/>
      <c r="L250" s="241"/>
      <c r="M250" s="242"/>
      <c r="N250" s="243"/>
      <c r="O250" s="243"/>
      <c r="P250" s="243"/>
      <c r="Q250" s="243"/>
      <c r="R250" s="243"/>
      <c r="S250" s="243"/>
      <c r="T250" s="244"/>
      <c r="U250" s="14"/>
      <c r="V250" s="14"/>
      <c r="W250" s="14"/>
      <c r="X250" s="14"/>
      <c r="Y250" s="14"/>
      <c r="Z250" s="14"/>
      <c r="AA250" s="14"/>
      <c r="AB250" s="14"/>
      <c r="AC250" s="14"/>
      <c r="AD250" s="14"/>
      <c r="AE250" s="14"/>
      <c r="AT250" s="245" t="s">
        <v>133</v>
      </c>
      <c r="AU250" s="245" t="s">
        <v>82</v>
      </c>
      <c r="AV250" s="14" t="s">
        <v>82</v>
      </c>
      <c r="AW250" s="14" t="s">
        <v>4</v>
      </c>
      <c r="AX250" s="14" t="s">
        <v>80</v>
      </c>
      <c r="AY250" s="245" t="s">
        <v>122</v>
      </c>
    </row>
    <row r="251" s="2" customFormat="1" ht="16.5" customHeight="1">
      <c r="A251" s="40"/>
      <c r="B251" s="41"/>
      <c r="C251" s="206" t="s">
        <v>390</v>
      </c>
      <c r="D251" s="206" t="s">
        <v>124</v>
      </c>
      <c r="E251" s="207" t="s">
        <v>391</v>
      </c>
      <c r="F251" s="208" t="s">
        <v>392</v>
      </c>
      <c r="G251" s="209" t="s">
        <v>315</v>
      </c>
      <c r="H251" s="210">
        <v>7</v>
      </c>
      <c r="I251" s="211"/>
      <c r="J251" s="212">
        <f>ROUND(I251*H251,2)</f>
        <v>0</v>
      </c>
      <c r="K251" s="208" t="s">
        <v>19</v>
      </c>
      <c r="L251" s="46"/>
      <c r="M251" s="213" t="s">
        <v>19</v>
      </c>
      <c r="N251" s="214" t="s">
        <v>43</v>
      </c>
      <c r="O251" s="86"/>
      <c r="P251" s="215">
        <f>O251*H251</f>
        <v>0</v>
      </c>
      <c r="Q251" s="215">
        <v>0</v>
      </c>
      <c r="R251" s="215">
        <f>Q251*H251</f>
        <v>0</v>
      </c>
      <c r="S251" s="215">
        <v>0</v>
      </c>
      <c r="T251" s="216">
        <f>S251*H251</f>
        <v>0</v>
      </c>
      <c r="U251" s="40"/>
      <c r="V251" s="40"/>
      <c r="W251" s="40"/>
      <c r="X251" s="40"/>
      <c r="Y251" s="40"/>
      <c r="Z251" s="40"/>
      <c r="AA251" s="40"/>
      <c r="AB251" s="40"/>
      <c r="AC251" s="40"/>
      <c r="AD251" s="40"/>
      <c r="AE251" s="40"/>
      <c r="AR251" s="217" t="s">
        <v>129</v>
      </c>
      <c r="AT251" s="217" t="s">
        <v>124</v>
      </c>
      <c r="AU251" s="217" t="s">
        <v>82</v>
      </c>
      <c r="AY251" s="19" t="s">
        <v>122</v>
      </c>
      <c r="BE251" s="218">
        <f>IF(N251="základní",J251,0)</f>
        <v>0</v>
      </c>
      <c r="BF251" s="218">
        <f>IF(N251="snížená",J251,0)</f>
        <v>0</v>
      </c>
      <c r="BG251" s="218">
        <f>IF(N251="zákl. přenesená",J251,0)</f>
        <v>0</v>
      </c>
      <c r="BH251" s="218">
        <f>IF(N251="sníž. přenesená",J251,0)</f>
        <v>0</v>
      </c>
      <c r="BI251" s="218">
        <f>IF(N251="nulová",J251,0)</f>
        <v>0</v>
      </c>
      <c r="BJ251" s="19" t="s">
        <v>80</v>
      </c>
      <c r="BK251" s="218">
        <f>ROUND(I251*H251,2)</f>
        <v>0</v>
      </c>
      <c r="BL251" s="19" t="s">
        <v>129</v>
      </c>
      <c r="BM251" s="217" t="s">
        <v>393</v>
      </c>
    </row>
    <row r="252" s="12" customFormat="1" ht="22.8" customHeight="1">
      <c r="A252" s="12"/>
      <c r="B252" s="190"/>
      <c r="C252" s="191"/>
      <c r="D252" s="192" t="s">
        <v>71</v>
      </c>
      <c r="E252" s="204" t="s">
        <v>394</v>
      </c>
      <c r="F252" s="204" t="s">
        <v>395</v>
      </c>
      <c r="G252" s="191"/>
      <c r="H252" s="191"/>
      <c r="I252" s="194"/>
      <c r="J252" s="205">
        <f>BK252</f>
        <v>0</v>
      </c>
      <c r="K252" s="191"/>
      <c r="L252" s="196"/>
      <c r="M252" s="197"/>
      <c r="N252" s="198"/>
      <c r="O252" s="198"/>
      <c r="P252" s="199">
        <f>SUM(P253:P265)</f>
        <v>0</v>
      </c>
      <c r="Q252" s="198"/>
      <c r="R252" s="199">
        <f>SUM(R253:R265)</f>
        <v>0</v>
      </c>
      <c r="S252" s="198"/>
      <c r="T252" s="200">
        <f>SUM(T253:T265)</f>
        <v>0</v>
      </c>
      <c r="U252" s="12"/>
      <c r="V252" s="12"/>
      <c r="W252" s="12"/>
      <c r="X252" s="12"/>
      <c r="Y252" s="12"/>
      <c r="Z252" s="12"/>
      <c r="AA252" s="12"/>
      <c r="AB252" s="12"/>
      <c r="AC252" s="12"/>
      <c r="AD252" s="12"/>
      <c r="AE252" s="12"/>
      <c r="AR252" s="201" t="s">
        <v>80</v>
      </c>
      <c r="AT252" s="202" t="s">
        <v>71</v>
      </c>
      <c r="AU252" s="202" t="s">
        <v>80</v>
      </c>
      <c r="AY252" s="201" t="s">
        <v>122</v>
      </c>
      <c r="BK252" s="203">
        <f>SUM(BK253:BK265)</f>
        <v>0</v>
      </c>
    </row>
    <row r="253" s="2" customFormat="1" ht="24.15" customHeight="1">
      <c r="A253" s="40"/>
      <c r="B253" s="41"/>
      <c r="C253" s="206" t="s">
        <v>396</v>
      </c>
      <c r="D253" s="206" t="s">
        <v>124</v>
      </c>
      <c r="E253" s="207" t="s">
        <v>397</v>
      </c>
      <c r="F253" s="208" t="s">
        <v>398</v>
      </c>
      <c r="G253" s="209" t="s">
        <v>197</v>
      </c>
      <c r="H253" s="210">
        <v>239.887</v>
      </c>
      <c r="I253" s="211"/>
      <c r="J253" s="212">
        <f>ROUND(I253*H253,2)</f>
        <v>0</v>
      </c>
      <c r="K253" s="208" t="s">
        <v>128</v>
      </c>
      <c r="L253" s="46"/>
      <c r="M253" s="213" t="s">
        <v>19</v>
      </c>
      <c r="N253" s="214" t="s">
        <v>43</v>
      </c>
      <c r="O253" s="86"/>
      <c r="P253" s="215">
        <f>O253*H253</f>
        <v>0</v>
      </c>
      <c r="Q253" s="215">
        <v>0</v>
      </c>
      <c r="R253" s="215">
        <f>Q253*H253</f>
        <v>0</v>
      </c>
      <c r="S253" s="215">
        <v>0</v>
      </c>
      <c r="T253" s="216">
        <f>S253*H253</f>
        <v>0</v>
      </c>
      <c r="U253" s="40"/>
      <c r="V253" s="40"/>
      <c r="W253" s="40"/>
      <c r="X253" s="40"/>
      <c r="Y253" s="40"/>
      <c r="Z253" s="40"/>
      <c r="AA253" s="40"/>
      <c r="AB253" s="40"/>
      <c r="AC253" s="40"/>
      <c r="AD253" s="40"/>
      <c r="AE253" s="40"/>
      <c r="AR253" s="217" t="s">
        <v>129</v>
      </c>
      <c r="AT253" s="217" t="s">
        <v>124</v>
      </c>
      <c r="AU253" s="217" t="s">
        <v>82</v>
      </c>
      <c r="AY253" s="19" t="s">
        <v>122</v>
      </c>
      <c r="BE253" s="218">
        <f>IF(N253="základní",J253,0)</f>
        <v>0</v>
      </c>
      <c r="BF253" s="218">
        <f>IF(N253="snížená",J253,0)</f>
        <v>0</v>
      </c>
      <c r="BG253" s="218">
        <f>IF(N253="zákl. přenesená",J253,0)</f>
        <v>0</v>
      </c>
      <c r="BH253" s="218">
        <f>IF(N253="sníž. přenesená",J253,0)</f>
        <v>0</v>
      </c>
      <c r="BI253" s="218">
        <f>IF(N253="nulová",J253,0)</f>
        <v>0</v>
      </c>
      <c r="BJ253" s="19" t="s">
        <v>80</v>
      </c>
      <c r="BK253" s="218">
        <f>ROUND(I253*H253,2)</f>
        <v>0</v>
      </c>
      <c r="BL253" s="19" t="s">
        <v>129</v>
      </c>
      <c r="BM253" s="217" t="s">
        <v>399</v>
      </c>
    </row>
    <row r="254" s="2" customFormat="1">
      <c r="A254" s="40"/>
      <c r="B254" s="41"/>
      <c r="C254" s="42"/>
      <c r="D254" s="219" t="s">
        <v>131</v>
      </c>
      <c r="E254" s="42"/>
      <c r="F254" s="220" t="s">
        <v>400</v>
      </c>
      <c r="G254" s="42"/>
      <c r="H254" s="42"/>
      <c r="I254" s="221"/>
      <c r="J254" s="42"/>
      <c r="K254" s="42"/>
      <c r="L254" s="46"/>
      <c r="M254" s="222"/>
      <c r="N254" s="223"/>
      <c r="O254" s="86"/>
      <c r="P254" s="86"/>
      <c r="Q254" s="86"/>
      <c r="R254" s="86"/>
      <c r="S254" s="86"/>
      <c r="T254" s="87"/>
      <c r="U254" s="40"/>
      <c r="V254" s="40"/>
      <c r="W254" s="40"/>
      <c r="X254" s="40"/>
      <c r="Y254" s="40"/>
      <c r="Z254" s="40"/>
      <c r="AA254" s="40"/>
      <c r="AB254" s="40"/>
      <c r="AC254" s="40"/>
      <c r="AD254" s="40"/>
      <c r="AE254" s="40"/>
      <c r="AT254" s="19" t="s">
        <v>131</v>
      </c>
      <c r="AU254" s="19" t="s">
        <v>82</v>
      </c>
    </row>
    <row r="255" s="2" customFormat="1" ht="24.15" customHeight="1">
      <c r="A255" s="40"/>
      <c r="B255" s="41"/>
      <c r="C255" s="206" t="s">
        <v>401</v>
      </c>
      <c r="D255" s="206" t="s">
        <v>124</v>
      </c>
      <c r="E255" s="207" t="s">
        <v>402</v>
      </c>
      <c r="F255" s="208" t="s">
        <v>403</v>
      </c>
      <c r="G255" s="209" t="s">
        <v>197</v>
      </c>
      <c r="H255" s="210">
        <v>5757.2879999999996</v>
      </c>
      <c r="I255" s="211"/>
      <c r="J255" s="212">
        <f>ROUND(I255*H255,2)</f>
        <v>0</v>
      </c>
      <c r="K255" s="208" t="s">
        <v>128</v>
      </c>
      <c r="L255" s="46"/>
      <c r="M255" s="213" t="s">
        <v>19</v>
      </c>
      <c r="N255" s="214" t="s">
        <v>43</v>
      </c>
      <c r="O255" s="86"/>
      <c r="P255" s="215">
        <f>O255*H255</f>
        <v>0</v>
      </c>
      <c r="Q255" s="215">
        <v>0</v>
      </c>
      <c r="R255" s="215">
        <f>Q255*H255</f>
        <v>0</v>
      </c>
      <c r="S255" s="215">
        <v>0</v>
      </c>
      <c r="T255" s="216">
        <f>S255*H255</f>
        <v>0</v>
      </c>
      <c r="U255" s="40"/>
      <c r="V255" s="40"/>
      <c r="W255" s="40"/>
      <c r="X255" s="40"/>
      <c r="Y255" s="40"/>
      <c r="Z255" s="40"/>
      <c r="AA255" s="40"/>
      <c r="AB255" s="40"/>
      <c r="AC255" s="40"/>
      <c r="AD255" s="40"/>
      <c r="AE255" s="40"/>
      <c r="AR255" s="217" t="s">
        <v>129</v>
      </c>
      <c r="AT255" s="217" t="s">
        <v>124</v>
      </c>
      <c r="AU255" s="217" t="s">
        <v>82</v>
      </c>
      <c r="AY255" s="19" t="s">
        <v>122</v>
      </c>
      <c r="BE255" s="218">
        <f>IF(N255="základní",J255,0)</f>
        <v>0</v>
      </c>
      <c r="BF255" s="218">
        <f>IF(N255="snížená",J255,0)</f>
        <v>0</v>
      </c>
      <c r="BG255" s="218">
        <f>IF(N255="zákl. přenesená",J255,0)</f>
        <v>0</v>
      </c>
      <c r="BH255" s="218">
        <f>IF(N255="sníž. přenesená",J255,0)</f>
        <v>0</v>
      </c>
      <c r="BI255" s="218">
        <f>IF(N255="nulová",J255,0)</f>
        <v>0</v>
      </c>
      <c r="BJ255" s="19" t="s">
        <v>80</v>
      </c>
      <c r="BK255" s="218">
        <f>ROUND(I255*H255,2)</f>
        <v>0</v>
      </c>
      <c r="BL255" s="19" t="s">
        <v>129</v>
      </c>
      <c r="BM255" s="217" t="s">
        <v>404</v>
      </c>
    </row>
    <row r="256" s="2" customFormat="1">
      <c r="A256" s="40"/>
      <c r="B256" s="41"/>
      <c r="C256" s="42"/>
      <c r="D256" s="219" t="s">
        <v>131</v>
      </c>
      <c r="E256" s="42"/>
      <c r="F256" s="220" t="s">
        <v>405</v>
      </c>
      <c r="G256" s="42"/>
      <c r="H256" s="42"/>
      <c r="I256" s="221"/>
      <c r="J256" s="42"/>
      <c r="K256" s="42"/>
      <c r="L256" s="46"/>
      <c r="M256" s="222"/>
      <c r="N256" s="223"/>
      <c r="O256" s="86"/>
      <c r="P256" s="86"/>
      <c r="Q256" s="86"/>
      <c r="R256" s="86"/>
      <c r="S256" s="86"/>
      <c r="T256" s="87"/>
      <c r="U256" s="40"/>
      <c r="V256" s="40"/>
      <c r="W256" s="40"/>
      <c r="X256" s="40"/>
      <c r="Y256" s="40"/>
      <c r="Z256" s="40"/>
      <c r="AA256" s="40"/>
      <c r="AB256" s="40"/>
      <c r="AC256" s="40"/>
      <c r="AD256" s="40"/>
      <c r="AE256" s="40"/>
      <c r="AT256" s="19" t="s">
        <v>131</v>
      </c>
      <c r="AU256" s="19" t="s">
        <v>82</v>
      </c>
    </row>
    <row r="257" s="14" customFormat="1">
      <c r="A257" s="14"/>
      <c r="B257" s="235"/>
      <c r="C257" s="236"/>
      <c r="D257" s="226" t="s">
        <v>133</v>
      </c>
      <c r="E257" s="237" t="s">
        <v>19</v>
      </c>
      <c r="F257" s="238" t="s">
        <v>406</v>
      </c>
      <c r="G257" s="236"/>
      <c r="H257" s="239">
        <v>5757.2879999999996</v>
      </c>
      <c r="I257" s="240"/>
      <c r="J257" s="236"/>
      <c r="K257" s="236"/>
      <c r="L257" s="241"/>
      <c r="M257" s="242"/>
      <c r="N257" s="243"/>
      <c r="O257" s="243"/>
      <c r="P257" s="243"/>
      <c r="Q257" s="243"/>
      <c r="R257" s="243"/>
      <c r="S257" s="243"/>
      <c r="T257" s="244"/>
      <c r="U257" s="14"/>
      <c r="V257" s="14"/>
      <c r="W257" s="14"/>
      <c r="X257" s="14"/>
      <c r="Y257" s="14"/>
      <c r="Z257" s="14"/>
      <c r="AA257" s="14"/>
      <c r="AB257" s="14"/>
      <c r="AC257" s="14"/>
      <c r="AD257" s="14"/>
      <c r="AE257" s="14"/>
      <c r="AT257" s="245" t="s">
        <v>133</v>
      </c>
      <c r="AU257" s="245" t="s">
        <v>82</v>
      </c>
      <c r="AV257" s="14" t="s">
        <v>82</v>
      </c>
      <c r="AW257" s="14" t="s">
        <v>33</v>
      </c>
      <c r="AX257" s="14" t="s">
        <v>80</v>
      </c>
      <c r="AY257" s="245" t="s">
        <v>122</v>
      </c>
    </row>
    <row r="258" s="2" customFormat="1" ht="16.5" customHeight="1">
      <c r="A258" s="40"/>
      <c r="B258" s="41"/>
      <c r="C258" s="206" t="s">
        <v>407</v>
      </c>
      <c r="D258" s="206" t="s">
        <v>124</v>
      </c>
      <c r="E258" s="207" t="s">
        <v>408</v>
      </c>
      <c r="F258" s="208" t="s">
        <v>409</v>
      </c>
      <c r="G258" s="209" t="s">
        <v>197</v>
      </c>
      <c r="H258" s="210">
        <v>239.887</v>
      </c>
      <c r="I258" s="211"/>
      <c r="J258" s="212">
        <f>ROUND(I258*H258,2)</f>
        <v>0</v>
      </c>
      <c r="K258" s="208" t="s">
        <v>128</v>
      </c>
      <c r="L258" s="46"/>
      <c r="M258" s="213" t="s">
        <v>19</v>
      </c>
      <c r="N258" s="214" t="s">
        <v>43</v>
      </c>
      <c r="O258" s="86"/>
      <c r="P258" s="215">
        <f>O258*H258</f>
        <v>0</v>
      </c>
      <c r="Q258" s="215">
        <v>0</v>
      </c>
      <c r="R258" s="215">
        <f>Q258*H258</f>
        <v>0</v>
      </c>
      <c r="S258" s="215">
        <v>0</v>
      </c>
      <c r="T258" s="216">
        <f>S258*H258</f>
        <v>0</v>
      </c>
      <c r="U258" s="40"/>
      <c r="V258" s="40"/>
      <c r="W258" s="40"/>
      <c r="X258" s="40"/>
      <c r="Y258" s="40"/>
      <c r="Z258" s="40"/>
      <c r="AA258" s="40"/>
      <c r="AB258" s="40"/>
      <c r="AC258" s="40"/>
      <c r="AD258" s="40"/>
      <c r="AE258" s="40"/>
      <c r="AR258" s="217" t="s">
        <v>129</v>
      </c>
      <c r="AT258" s="217" t="s">
        <v>124</v>
      </c>
      <c r="AU258" s="217" t="s">
        <v>82</v>
      </c>
      <c r="AY258" s="19" t="s">
        <v>122</v>
      </c>
      <c r="BE258" s="218">
        <f>IF(N258="základní",J258,0)</f>
        <v>0</v>
      </c>
      <c r="BF258" s="218">
        <f>IF(N258="snížená",J258,0)</f>
        <v>0</v>
      </c>
      <c r="BG258" s="218">
        <f>IF(N258="zákl. přenesená",J258,0)</f>
        <v>0</v>
      </c>
      <c r="BH258" s="218">
        <f>IF(N258="sníž. přenesená",J258,0)</f>
        <v>0</v>
      </c>
      <c r="BI258" s="218">
        <f>IF(N258="nulová",J258,0)</f>
        <v>0</v>
      </c>
      <c r="BJ258" s="19" t="s">
        <v>80</v>
      </c>
      <c r="BK258" s="218">
        <f>ROUND(I258*H258,2)</f>
        <v>0</v>
      </c>
      <c r="BL258" s="19" t="s">
        <v>129</v>
      </c>
      <c r="BM258" s="217" t="s">
        <v>410</v>
      </c>
    </row>
    <row r="259" s="2" customFormat="1">
      <c r="A259" s="40"/>
      <c r="B259" s="41"/>
      <c r="C259" s="42"/>
      <c r="D259" s="219" t="s">
        <v>131</v>
      </c>
      <c r="E259" s="42"/>
      <c r="F259" s="220" t="s">
        <v>411</v>
      </c>
      <c r="G259" s="42"/>
      <c r="H259" s="42"/>
      <c r="I259" s="221"/>
      <c r="J259" s="42"/>
      <c r="K259" s="42"/>
      <c r="L259" s="46"/>
      <c r="M259" s="222"/>
      <c r="N259" s="223"/>
      <c r="O259" s="86"/>
      <c r="P259" s="86"/>
      <c r="Q259" s="86"/>
      <c r="R259" s="86"/>
      <c r="S259" s="86"/>
      <c r="T259" s="87"/>
      <c r="U259" s="40"/>
      <c r="V259" s="40"/>
      <c r="W259" s="40"/>
      <c r="X259" s="40"/>
      <c r="Y259" s="40"/>
      <c r="Z259" s="40"/>
      <c r="AA259" s="40"/>
      <c r="AB259" s="40"/>
      <c r="AC259" s="40"/>
      <c r="AD259" s="40"/>
      <c r="AE259" s="40"/>
      <c r="AT259" s="19" t="s">
        <v>131</v>
      </c>
      <c r="AU259" s="19" t="s">
        <v>82</v>
      </c>
    </row>
    <row r="260" s="2" customFormat="1" ht="24.15" customHeight="1">
      <c r="A260" s="40"/>
      <c r="B260" s="41"/>
      <c r="C260" s="206" t="s">
        <v>412</v>
      </c>
      <c r="D260" s="206" t="s">
        <v>124</v>
      </c>
      <c r="E260" s="207" t="s">
        <v>413</v>
      </c>
      <c r="F260" s="208" t="s">
        <v>196</v>
      </c>
      <c r="G260" s="209" t="s">
        <v>197</v>
      </c>
      <c r="H260" s="210">
        <v>216.63200000000001</v>
      </c>
      <c r="I260" s="211"/>
      <c r="J260" s="212">
        <f>ROUND(I260*H260,2)</f>
        <v>0</v>
      </c>
      <c r="K260" s="208" t="s">
        <v>128</v>
      </c>
      <c r="L260" s="46"/>
      <c r="M260" s="213" t="s">
        <v>19</v>
      </c>
      <c r="N260" s="214" t="s">
        <v>43</v>
      </c>
      <c r="O260" s="86"/>
      <c r="P260" s="215">
        <f>O260*H260</f>
        <v>0</v>
      </c>
      <c r="Q260" s="215">
        <v>0</v>
      </c>
      <c r="R260" s="215">
        <f>Q260*H260</f>
        <v>0</v>
      </c>
      <c r="S260" s="215">
        <v>0</v>
      </c>
      <c r="T260" s="216">
        <f>S260*H260</f>
        <v>0</v>
      </c>
      <c r="U260" s="40"/>
      <c r="V260" s="40"/>
      <c r="W260" s="40"/>
      <c r="X260" s="40"/>
      <c r="Y260" s="40"/>
      <c r="Z260" s="40"/>
      <c r="AA260" s="40"/>
      <c r="AB260" s="40"/>
      <c r="AC260" s="40"/>
      <c r="AD260" s="40"/>
      <c r="AE260" s="40"/>
      <c r="AR260" s="217" t="s">
        <v>129</v>
      </c>
      <c r="AT260" s="217" t="s">
        <v>124</v>
      </c>
      <c r="AU260" s="217" t="s">
        <v>82</v>
      </c>
      <c r="AY260" s="19" t="s">
        <v>122</v>
      </c>
      <c r="BE260" s="218">
        <f>IF(N260="základní",J260,0)</f>
        <v>0</v>
      </c>
      <c r="BF260" s="218">
        <f>IF(N260="snížená",J260,0)</f>
        <v>0</v>
      </c>
      <c r="BG260" s="218">
        <f>IF(N260="zákl. přenesená",J260,0)</f>
        <v>0</v>
      </c>
      <c r="BH260" s="218">
        <f>IF(N260="sníž. přenesená",J260,0)</f>
        <v>0</v>
      </c>
      <c r="BI260" s="218">
        <f>IF(N260="nulová",J260,0)</f>
        <v>0</v>
      </c>
      <c r="BJ260" s="19" t="s">
        <v>80</v>
      </c>
      <c r="BK260" s="218">
        <f>ROUND(I260*H260,2)</f>
        <v>0</v>
      </c>
      <c r="BL260" s="19" t="s">
        <v>129</v>
      </c>
      <c r="BM260" s="217" t="s">
        <v>414</v>
      </c>
    </row>
    <row r="261" s="2" customFormat="1">
      <c r="A261" s="40"/>
      <c r="B261" s="41"/>
      <c r="C261" s="42"/>
      <c r="D261" s="219" t="s">
        <v>131</v>
      </c>
      <c r="E261" s="42"/>
      <c r="F261" s="220" t="s">
        <v>415</v>
      </c>
      <c r="G261" s="42"/>
      <c r="H261" s="42"/>
      <c r="I261" s="221"/>
      <c r="J261" s="42"/>
      <c r="K261" s="42"/>
      <c r="L261" s="46"/>
      <c r="M261" s="222"/>
      <c r="N261" s="223"/>
      <c r="O261" s="86"/>
      <c r="P261" s="86"/>
      <c r="Q261" s="86"/>
      <c r="R261" s="86"/>
      <c r="S261" s="86"/>
      <c r="T261" s="87"/>
      <c r="U261" s="40"/>
      <c r="V261" s="40"/>
      <c r="W261" s="40"/>
      <c r="X261" s="40"/>
      <c r="Y261" s="40"/>
      <c r="Z261" s="40"/>
      <c r="AA261" s="40"/>
      <c r="AB261" s="40"/>
      <c r="AC261" s="40"/>
      <c r="AD261" s="40"/>
      <c r="AE261" s="40"/>
      <c r="AT261" s="19" t="s">
        <v>131</v>
      </c>
      <c r="AU261" s="19" t="s">
        <v>82</v>
      </c>
    </row>
    <row r="262" s="14" customFormat="1">
      <c r="A262" s="14"/>
      <c r="B262" s="235"/>
      <c r="C262" s="236"/>
      <c r="D262" s="226" t="s">
        <v>133</v>
      </c>
      <c r="E262" s="237" t="s">
        <v>19</v>
      </c>
      <c r="F262" s="238" t="s">
        <v>416</v>
      </c>
      <c r="G262" s="236"/>
      <c r="H262" s="239">
        <v>216.63200000000001</v>
      </c>
      <c r="I262" s="240"/>
      <c r="J262" s="236"/>
      <c r="K262" s="236"/>
      <c r="L262" s="241"/>
      <c r="M262" s="242"/>
      <c r="N262" s="243"/>
      <c r="O262" s="243"/>
      <c r="P262" s="243"/>
      <c r="Q262" s="243"/>
      <c r="R262" s="243"/>
      <c r="S262" s="243"/>
      <c r="T262" s="244"/>
      <c r="U262" s="14"/>
      <c r="V262" s="14"/>
      <c r="W262" s="14"/>
      <c r="X262" s="14"/>
      <c r="Y262" s="14"/>
      <c r="Z262" s="14"/>
      <c r="AA262" s="14"/>
      <c r="AB262" s="14"/>
      <c r="AC262" s="14"/>
      <c r="AD262" s="14"/>
      <c r="AE262" s="14"/>
      <c r="AT262" s="245" t="s">
        <v>133</v>
      </c>
      <c r="AU262" s="245" t="s">
        <v>82</v>
      </c>
      <c r="AV262" s="14" t="s">
        <v>82</v>
      </c>
      <c r="AW262" s="14" t="s">
        <v>33</v>
      </c>
      <c r="AX262" s="14" t="s">
        <v>80</v>
      </c>
      <c r="AY262" s="245" t="s">
        <v>122</v>
      </c>
    </row>
    <row r="263" s="2" customFormat="1" ht="24.15" customHeight="1">
      <c r="A263" s="40"/>
      <c r="B263" s="41"/>
      <c r="C263" s="206" t="s">
        <v>417</v>
      </c>
      <c r="D263" s="206" t="s">
        <v>124</v>
      </c>
      <c r="E263" s="207" t="s">
        <v>418</v>
      </c>
      <c r="F263" s="208" t="s">
        <v>419</v>
      </c>
      <c r="G263" s="209" t="s">
        <v>197</v>
      </c>
      <c r="H263" s="210">
        <v>23.254000000000001</v>
      </c>
      <c r="I263" s="211"/>
      <c r="J263" s="212">
        <f>ROUND(I263*H263,2)</f>
        <v>0</v>
      </c>
      <c r="K263" s="208" t="s">
        <v>128</v>
      </c>
      <c r="L263" s="46"/>
      <c r="M263" s="213" t="s">
        <v>19</v>
      </c>
      <c r="N263" s="214" t="s">
        <v>43</v>
      </c>
      <c r="O263" s="86"/>
      <c r="P263" s="215">
        <f>O263*H263</f>
        <v>0</v>
      </c>
      <c r="Q263" s="215">
        <v>0</v>
      </c>
      <c r="R263" s="215">
        <f>Q263*H263</f>
        <v>0</v>
      </c>
      <c r="S263" s="215">
        <v>0</v>
      </c>
      <c r="T263" s="216">
        <f>S263*H263</f>
        <v>0</v>
      </c>
      <c r="U263" s="40"/>
      <c r="V263" s="40"/>
      <c r="W263" s="40"/>
      <c r="X263" s="40"/>
      <c r="Y263" s="40"/>
      <c r="Z263" s="40"/>
      <c r="AA263" s="40"/>
      <c r="AB263" s="40"/>
      <c r="AC263" s="40"/>
      <c r="AD263" s="40"/>
      <c r="AE263" s="40"/>
      <c r="AR263" s="217" t="s">
        <v>129</v>
      </c>
      <c r="AT263" s="217" t="s">
        <v>124</v>
      </c>
      <c r="AU263" s="217" t="s">
        <v>82</v>
      </c>
      <c r="AY263" s="19" t="s">
        <v>122</v>
      </c>
      <c r="BE263" s="218">
        <f>IF(N263="základní",J263,0)</f>
        <v>0</v>
      </c>
      <c r="BF263" s="218">
        <f>IF(N263="snížená",J263,0)</f>
        <v>0</v>
      </c>
      <c r="BG263" s="218">
        <f>IF(N263="zákl. přenesená",J263,0)</f>
        <v>0</v>
      </c>
      <c r="BH263" s="218">
        <f>IF(N263="sníž. přenesená",J263,0)</f>
        <v>0</v>
      </c>
      <c r="BI263" s="218">
        <f>IF(N263="nulová",J263,0)</f>
        <v>0</v>
      </c>
      <c r="BJ263" s="19" t="s">
        <v>80</v>
      </c>
      <c r="BK263" s="218">
        <f>ROUND(I263*H263,2)</f>
        <v>0</v>
      </c>
      <c r="BL263" s="19" t="s">
        <v>129</v>
      </c>
      <c r="BM263" s="217" t="s">
        <v>420</v>
      </c>
    </row>
    <row r="264" s="2" customFormat="1">
      <c r="A264" s="40"/>
      <c r="B264" s="41"/>
      <c r="C264" s="42"/>
      <c r="D264" s="219" t="s">
        <v>131</v>
      </c>
      <c r="E264" s="42"/>
      <c r="F264" s="220" t="s">
        <v>421</v>
      </c>
      <c r="G264" s="42"/>
      <c r="H264" s="42"/>
      <c r="I264" s="221"/>
      <c r="J264" s="42"/>
      <c r="K264" s="42"/>
      <c r="L264" s="46"/>
      <c r="M264" s="222"/>
      <c r="N264" s="223"/>
      <c r="O264" s="86"/>
      <c r="P264" s="86"/>
      <c r="Q264" s="86"/>
      <c r="R264" s="86"/>
      <c r="S264" s="86"/>
      <c r="T264" s="87"/>
      <c r="U264" s="40"/>
      <c r="V264" s="40"/>
      <c r="W264" s="40"/>
      <c r="X264" s="40"/>
      <c r="Y264" s="40"/>
      <c r="Z264" s="40"/>
      <c r="AA264" s="40"/>
      <c r="AB264" s="40"/>
      <c r="AC264" s="40"/>
      <c r="AD264" s="40"/>
      <c r="AE264" s="40"/>
      <c r="AT264" s="19" t="s">
        <v>131</v>
      </c>
      <c r="AU264" s="19" t="s">
        <v>82</v>
      </c>
    </row>
    <row r="265" s="14" customFormat="1">
      <c r="A265" s="14"/>
      <c r="B265" s="235"/>
      <c r="C265" s="236"/>
      <c r="D265" s="226" t="s">
        <v>133</v>
      </c>
      <c r="E265" s="237" t="s">
        <v>19</v>
      </c>
      <c r="F265" s="238" t="s">
        <v>422</v>
      </c>
      <c r="G265" s="236"/>
      <c r="H265" s="239">
        <v>23.254000000000001</v>
      </c>
      <c r="I265" s="240"/>
      <c r="J265" s="236"/>
      <c r="K265" s="236"/>
      <c r="L265" s="241"/>
      <c r="M265" s="242"/>
      <c r="N265" s="243"/>
      <c r="O265" s="243"/>
      <c r="P265" s="243"/>
      <c r="Q265" s="243"/>
      <c r="R265" s="243"/>
      <c r="S265" s="243"/>
      <c r="T265" s="244"/>
      <c r="U265" s="14"/>
      <c r="V265" s="14"/>
      <c r="W265" s="14"/>
      <c r="X265" s="14"/>
      <c r="Y265" s="14"/>
      <c r="Z265" s="14"/>
      <c r="AA265" s="14"/>
      <c r="AB265" s="14"/>
      <c r="AC265" s="14"/>
      <c r="AD265" s="14"/>
      <c r="AE265" s="14"/>
      <c r="AT265" s="245" t="s">
        <v>133</v>
      </c>
      <c r="AU265" s="245" t="s">
        <v>82</v>
      </c>
      <c r="AV265" s="14" t="s">
        <v>82</v>
      </c>
      <c r="AW265" s="14" t="s">
        <v>33</v>
      </c>
      <c r="AX265" s="14" t="s">
        <v>80</v>
      </c>
      <c r="AY265" s="245" t="s">
        <v>122</v>
      </c>
    </row>
    <row r="266" s="12" customFormat="1" ht="22.8" customHeight="1">
      <c r="A266" s="12"/>
      <c r="B266" s="190"/>
      <c r="C266" s="191"/>
      <c r="D266" s="192" t="s">
        <v>71</v>
      </c>
      <c r="E266" s="204" t="s">
        <v>423</v>
      </c>
      <c r="F266" s="204" t="s">
        <v>424</v>
      </c>
      <c r="G266" s="191"/>
      <c r="H266" s="191"/>
      <c r="I266" s="194"/>
      <c r="J266" s="205">
        <f>BK266</f>
        <v>0</v>
      </c>
      <c r="K266" s="191"/>
      <c r="L266" s="196"/>
      <c r="M266" s="197"/>
      <c r="N266" s="198"/>
      <c r="O266" s="198"/>
      <c r="P266" s="199">
        <f>SUM(P267:P268)</f>
        <v>0</v>
      </c>
      <c r="Q266" s="198"/>
      <c r="R266" s="199">
        <f>SUM(R267:R268)</f>
        <v>0</v>
      </c>
      <c r="S266" s="198"/>
      <c r="T266" s="200">
        <f>SUM(T267:T268)</f>
        <v>0</v>
      </c>
      <c r="U266" s="12"/>
      <c r="V266" s="12"/>
      <c r="W266" s="12"/>
      <c r="X266" s="12"/>
      <c r="Y266" s="12"/>
      <c r="Z266" s="12"/>
      <c r="AA266" s="12"/>
      <c r="AB266" s="12"/>
      <c r="AC266" s="12"/>
      <c r="AD266" s="12"/>
      <c r="AE266" s="12"/>
      <c r="AR266" s="201" t="s">
        <v>80</v>
      </c>
      <c r="AT266" s="202" t="s">
        <v>71</v>
      </c>
      <c r="AU266" s="202" t="s">
        <v>80</v>
      </c>
      <c r="AY266" s="201" t="s">
        <v>122</v>
      </c>
      <c r="BK266" s="203">
        <f>SUM(BK267:BK268)</f>
        <v>0</v>
      </c>
    </row>
    <row r="267" s="2" customFormat="1" ht="24.15" customHeight="1">
      <c r="A267" s="40"/>
      <c r="B267" s="41"/>
      <c r="C267" s="206" t="s">
        <v>425</v>
      </c>
      <c r="D267" s="206" t="s">
        <v>124</v>
      </c>
      <c r="E267" s="207" t="s">
        <v>426</v>
      </c>
      <c r="F267" s="208" t="s">
        <v>427</v>
      </c>
      <c r="G267" s="209" t="s">
        <v>197</v>
      </c>
      <c r="H267" s="210">
        <v>331.459</v>
      </c>
      <c r="I267" s="211"/>
      <c r="J267" s="212">
        <f>ROUND(I267*H267,2)</f>
        <v>0</v>
      </c>
      <c r="K267" s="208" t="s">
        <v>128</v>
      </c>
      <c r="L267" s="46"/>
      <c r="M267" s="213" t="s">
        <v>19</v>
      </c>
      <c r="N267" s="214" t="s">
        <v>43</v>
      </c>
      <c r="O267" s="86"/>
      <c r="P267" s="215">
        <f>O267*H267</f>
        <v>0</v>
      </c>
      <c r="Q267" s="215">
        <v>0</v>
      </c>
      <c r="R267" s="215">
        <f>Q267*H267</f>
        <v>0</v>
      </c>
      <c r="S267" s="215">
        <v>0</v>
      </c>
      <c r="T267" s="216">
        <f>S267*H267</f>
        <v>0</v>
      </c>
      <c r="U267" s="40"/>
      <c r="V267" s="40"/>
      <c r="W267" s="40"/>
      <c r="X267" s="40"/>
      <c r="Y267" s="40"/>
      <c r="Z267" s="40"/>
      <c r="AA267" s="40"/>
      <c r="AB267" s="40"/>
      <c r="AC267" s="40"/>
      <c r="AD267" s="40"/>
      <c r="AE267" s="40"/>
      <c r="AR267" s="217" t="s">
        <v>129</v>
      </c>
      <c r="AT267" s="217" t="s">
        <v>124</v>
      </c>
      <c r="AU267" s="217" t="s">
        <v>82</v>
      </c>
      <c r="AY267" s="19" t="s">
        <v>122</v>
      </c>
      <c r="BE267" s="218">
        <f>IF(N267="základní",J267,0)</f>
        <v>0</v>
      </c>
      <c r="BF267" s="218">
        <f>IF(N267="snížená",J267,0)</f>
        <v>0</v>
      </c>
      <c r="BG267" s="218">
        <f>IF(N267="zákl. přenesená",J267,0)</f>
        <v>0</v>
      </c>
      <c r="BH267" s="218">
        <f>IF(N267="sníž. přenesená",J267,0)</f>
        <v>0</v>
      </c>
      <c r="BI267" s="218">
        <f>IF(N267="nulová",J267,0)</f>
        <v>0</v>
      </c>
      <c r="BJ267" s="19" t="s">
        <v>80</v>
      </c>
      <c r="BK267" s="218">
        <f>ROUND(I267*H267,2)</f>
        <v>0</v>
      </c>
      <c r="BL267" s="19" t="s">
        <v>129</v>
      </c>
      <c r="BM267" s="217" t="s">
        <v>428</v>
      </c>
    </row>
    <row r="268" s="2" customFormat="1">
      <c r="A268" s="40"/>
      <c r="B268" s="41"/>
      <c r="C268" s="42"/>
      <c r="D268" s="219" t="s">
        <v>131</v>
      </c>
      <c r="E268" s="42"/>
      <c r="F268" s="220" t="s">
        <v>429</v>
      </c>
      <c r="G268" s="42"/>
      <c r="H268" s="42"/>
      <c r="I268" s="221"/>
      <c r="J268" s="42"/>
      <c r="K268" s="42"/>
      <c r="L268" s="46"/>
      <c r="M268" s="222"/>
      <c r="N268" s="223"/>
      <c r="O268" s="86"/>
      <c r="P268" s="86"/>
      <c r="Q268" s="86"/>
      <c r="R268" s="86"/>
      <c r="S268" s="86"/>
      <c r="T268" s="87"/>
      <c r="U268" s="40"/>
      <c r="V268" s="40"/>
      <c r="W268" s="40"/>
      <c r="X268" s="40"/>
      <c r="Y268" s="40"/>
      <c r="Z268" s="40"/>
      <c r="AA268" s="40"/>
      <c r="AB268" s="40"/>
      <c r="AC268" s="40"/>
      <c r="AD268" s="40"/>
      <c r="AE268" s="40"/>
      <c r="AT268" s="19" t="s">
        <v>131</v>
      </c>
      <c r="AU268" s="19" t="s">
        <v>82</v>
      </c>
    </row>
    <row r="269" s="12" customFormat="1" ht="25.92" customHeight="1">
      <c r="A269" s="12"/>
      <c r="B269" s="190"/>
      <c r="C269" s="191"/>
      <c r="D269" s="192" t="s">
        <v>71</v>
      </c>
      <c r="E269" s="193" t="s">
        <v>430</v>
      </c>
      <c r="F269" s="193" t="s">
        <v>431</v>
      </c>
      <c r="G269" s="191"/>
      <c r="H269" s="191"/>
      <c r="I269" s="194"/>
      <c r="J269" s="195">
        <f>BK269</f>
        <v>0</v>
      </c>
      <c r="K269" s="191"/>
      <c r="L269" s="196"/>
      <c r="M269" s="197"/>
      <c r="N269" s="198"/>
      <c r="O269" s="198"/>
      <c r="P269" s="199">
        <f>SUM(P270:P271)</f>
        <v>0</v>
      </c>
      <c r="Q269" s="198"/>
      <c r="R269" s="199">
        <f>SUM(R270:R271)</f>
        <v>0</v>
      </c>
      <c r="S269" s="198"/>
      <c r="T269" s="200">
        <f>SUM(T270:T271)</f>
        <v>0</v>
      </c>
      <c r="U269" s="12"/>
      <c r="V269" s="12"/>
      <c r="W269" s="12"/>
      <c r="X269" s="12"/>
      <c r="Y269" s="12"/>
      <c r="Z269" s="12"/>
      <c r="AA269" s="12"/>
      <c r="AB269" s="12"/>
      <c r="AC269" s="12"/>
      <c r="AD269" s="12"/>
      <c r="AE269" s="12"/>
      <c r="AR269" s="201" t="s">
        <v>129</v>
      </c>
      <c r="AT269" s="202" t="s">
        <v>71</v>
      </c>
      <c r="AU269" s="202" t="s">
        <v>72</v>
      </c>
      <c r="AY269" s="201" t="s">
        <v>122</v>
      </c>
      <c r="BK269" s="203">
        <f>SUM(BK270:BK271)</f>
        <v>0</v>
      </c>
    </row>
    <row r="270" s="2" customFormat="1" ht="16.5" customHeight="1">
      <c r="A270" s="40"/>
      <c r="B270" s="41"/>
      <c r="C270" s="206" t="s">
        <v>432</v>
      </c>
      <c r="D270" s="206" t="s">
        <v>124</v>
      </c>
      <c r="E270" s="207" t="s">
        <v>433</v>
      </c>
      <c r="F270" s="208" t="s">
        <v>434</v>
      </c>
      <c r="G270" s="209" t="s">
        <v>435</v>
      </c>
      <c r="H270" s="210">
        <v>50</v>
      </c>
      <c r="I270" s="211"/>
      <c r="J270" s="212">
        <f>ROUND(I270*H270,2)</f>
        <v>0</v>
      </c>
      <c r="K270" s="208" t="s">
        <v>128</v>
      </c>
      <c r="L270" s="46"/>
      <c r="M270" s="213" t="s">
        <v>19</v>
      </c>
      <c r="N270" s="214" t="s">
        <v>43</v>
      </c>
      <c r="O270" s="86"/>
      <c r="P270" s="215">
        <f>O270*H270</f>
        <v>0</v>
      </c>
      <c r="Q270" s="215">
        <v>0</v>
      </c>
      <c r="R270" s="215">
        <f>Q270*H270</f>
        <v>0</v>
      </c>
      <c r="S270" s="215">
        <v>0</v>
      </c>
      <c r="T270" s="216">
        <f>S270*H270</f>
        <v>0</v>
      </c>
      <c r="U270" s="40"/>
      <c r="V270" s="40"/>
      <c r="W270" s="40"/>
      <c r="X270" s="40"/>
      <c r="Y270" s="40"/>
      <c r="Z270" s="40"/>
      <c r="AA270" s="40"/>
      <c r="AB270" s="40"/>
      <c r="AC270" s="40"/>
      <c r="AD270" s="40"/>
      <c r="AE270" s="40"/>
      <c r="AR270" s="217" t="s">
        <v>436</v>
      </c>
      <c r="AT270" s="217" t="s">
        <v>124</v>
      </c>
      <c r="AU270" s="217" t="s">
        <v>80</v>
      </c>
      <c r="AY270" s="19" t="s">
        <v>122</v>
      </c>
      <c r="BE270" s="218">
        <f>IF(N270="základní",J270,0)</f>
        <v>0</v>
      </c>
      <c r="BF270" s="218">
        <f>IF(N270="snížená",J270,0)</f>
        <v>0</v>
      </c>
      <c r="BG270" s="218">
        <f>IF(N270="zákl. přenesená",J270,0)</f>
        <v>0</v>
      </c>
      <c r="BH270" s="218">
        <f>IF(N270="sníž. přenesená",J270,0)</f>
        <v>0</v>
      </c>
      <c r="BI270" s="218">
        <f>IF(N270="nulová",J270,0)</f>
        <v>0</v>
      </c>
      <c r="BJ270" s="19" t="s">
        <v>80</v>
      </c>
      <c r="BK270" s="218">
        <f>ROUND(I270*H270,2)</f>
        <v>0</v>
      </c>
      <c r="BL270" s="19" t="s">
        <v>436</v>
      </c>
      <c r="BM270" s="217" t="s">
        <v>437</v>
      </c>
    </row>
    <row r="271" s="2" customFormat="1">
      <c r="A271" s="40"/>
      <c r="B271" s="41"/>
      <c r="C271" s="42"/>
      <c r="D271" s="219" t="s">
        <v>131</v>
      </c>
      <c r="E271" s="42"/>
      <c r="F271" s="220" t="s">
        <v>438</v>
      </c>
      <c r="G271" s="42"/>
      <c r="H271" s="42"/>
      <c r="I271" s="221"/>
      <c r="J271" s="42"/>
      <c r="K271" s="42"/>
      <c r="L271" s="46"/>
      <c r="M271" s="222"/>
      <c r="N271" s="223"/>
      <c r="O271" s="86"/>
      <c r="P271" s="86"/>
      <c r="Q271" s="86"/>
      <c r="R271" s="86"/>
      <c r="S271" s="86"/>
      <c r="T271" s="87"/>
      <c r="U271" s="40"/>
      <c r="V271" s="40"/>
      <c r="W271" s="40"/>
      <c r="X271" s="40"/>
      <c r="Y271" s="40"/>
      <c r="Z271" s="40"/>
      <c r="AA271" s="40"/>
      <c r="AB271" s="40"/>
      <c r="AC271" s="40"/>
      <c r="AD271" s="40"/>
      <c r="AE271" s="40"/>
      <c r="AT271" s="19" t="s">
        <v>131</v>
      </c>
      <c r="AU271" s="19" t="s">
        <v>80</v>
      </c>
    </row>
    <row r="272" s="12" customFormat="1" ht="25.92" customHeight="1">
      <c r="A272" s="12"/>
      <c r="B272" s="190"/>
      <c r="C272" s="191"/>
      <c r="D272" s="192" t="s">
        <v>71</v>
      </c>
      <c r="E272" s="193" t="s">
        <v>439</v>
      </c>
      <c r="F272" s="193" t="s">
        <v>440</v>
      </c>
      <c r="G272" s="191"/>
      <c r="H272" s="191"/>
      <c r="I272" s="194"/>
      <c r="J272" s="195">
        <f>BK272</f>
        <v>0</v>
      </c>
      <c r="K272" s="191"/>
      <c r="L272" s="196"/>
      <c r="M272" s="197"/>
      <c r="N272" s="198"/>
      <c r="O272" s="198"/>
      <c r="P272" s="199">
        <f>P273+P283+P291</f>
        <v>0</v>
      </c>
      <c r="Q272" s="198"/>
      <c r="R272" s="199">
        <f>R273+R283+R291</f>
        <v>0</v>
      </c>
      <c r="S272" s="198"/>
      <c r="T272" s="200">
        <f>T273+T283+T291</f>
        <v>0</v>
      </c>
      <c r="U272" s="12"/>
      <c r="V272" s="12"/>
      <c r="W272" s="12"/>
      <c r="X272" s="12"/>
      <c r="Y272" s="12"/>
      <c r="Z272" s="12"/>
      <c r="AA272" s="12"/>
      <c r="AB272" s="12"/>
      <c r="AC272" s="12"/>
      <c r="AD272" s="12"/>
      <c r="AE272" s="12"/>
      <c r="AR272" s="201" t="s">
        <v>154</v>
      </c>
      <c r="AT272" s="202" t="s">
        <v>71</v>
      </c>
      <c r="AU272" s="202" t="s">
        <v>72</v>
      </c>
      <c r="AY272" s="201" t="s">
        <v>122</v>
      </c>
      <c r="BK272" s="203">
        <f>BK273+BK283+BK291</f>
        <v>0</v>
      </c>
    </row>
    <row r="273" s="12" customFormat="1" ht="22.8" customHeight="1">
      <c r="A273" s="12"/>
      <c r="B273" s="190"/>
      <c r="C273" s="191"/>
      <c r="D273" s="192" t="s">
        <v>71</v>
      </c>
      <c r="E273" s="204" t="s">
        <v>441</v>
      </c>
      <c r="F273" s="204" t="s">
        <v>442</v>
      </c>
      <c r="G273" s="191"/>
      <c r="H273" s="191"/>
      <c r="I273" s="194"/>
      <c r="J273" s="205">
        <f>BK273</f>
        <v>0</v>
      </c>
      <c r="K273" s="191"/>
      <c r="L273" s="196"/>
      <c r="M273" s="197"/>
      <c r="N273" s="198"/>
      <c r="O273" s="198"/>
      <c r="P273" s="199">
        <f>SUM(P274:P282)</f>
        <v>0</v>
      </c>
      <c r="Q273" s="198"/>
      <c r="R273" s="199">
        <f>SUM(R274:R282)</f>
        <v>0</v>
      </c>
      <c r="S273" s="198"/>
      <c r="T273" s="200">
        <f>SUM(T274:T282)</f>
        <v>0</v>
      </c>
      <c r="U273" s="12"/>
      <c r="V273" s="12"/>
      <c r="W273" s="12"/>
      <c r="X273" s="12"/>
      <c r="Y273" s="12"/>
      <c r="Z273" s="12"/>
      <c r="AA273" s="12"/>
      <c r="AB273" s="12"/>
      <c r="AC273" s="12"/>
      <c r="AD273" s="12"/>
      <c r="AE273" s="12"/>
      <c r="AR273" s="201" t="s">
        <v>154</v>
      </c>
      <c r="AT273" s="202" t="s">
        <v>71</v>
      </c>
      <c r="AU273" s="202" t="s">
        <v>80</v>
      </c>
      <c r="AY273" s="201" t="s">
        <v>122</v>
      </c>
      <c r="BK273" s="203">
        <f>SUM(BK274:BK282)</f>
        <v>0</v>
      </c>
    </row>
    <row r="274" s="2" customFormat="1" ht="16.5" customHeight="1">
      <c r="A274" s="40"/>
      <c r="B274" s="41"/>
      <c r="C274" s="206" t="s">
        <v>443</v>
      </c>
      <c r="D274" s="206" t="s">
        <v>124</v>
      </c>
      <c r="E274" s="207" t="s">
        <v>444</v>
      </c>
      <c r="F274" s="208" t="s">
        <v>445</v>
      </c>
      <c r="G274" s="209" t="s">
        <v>446</v>
      </c>
      <c r="H274" s="210">
        <v>15</v>
      </c>
      <c r="I274" s="211"/>
      <c r="J274" s="212">
        <f>ROUND(I274*H274,2)</f>
        <v>0</v>
      </c>
      <c r="K274" s="208" t="s">
        <v>19</v>
      </c>
      <c r="L274" s="46"/>
      <c r="M274" s="213" t="s">
        <v>19</v>
      </c>
      <c r="N274" s="214" t="s">
        <v>43</v>
      </c>
      <c r="O274" s="86"/>
      <c r="P274" s="215">
        <f>O274*H274</f>
        <v>0</v>
      </c>
      <c r="Q274" s="215">
        <v>0</v>
      </c>
      <c r="R274" s="215">
        <f>Q274*H274</f>
        <v>0</v>
      </c>
      <c r="S274" s="215">
        <v>0</v>
      </c>
      <c r="T274" s="216">
        <f>S274*H274</f>
        <v>0</v>
      </c>
      <c r="U274" s="40"/>
      <c r="V274" s="40"/>
      <c r="W274" s="40"/>
      <c r="X274" s="40"/>
      <c r="Y274" s="40"/>
      <c r="Z274" s="40"/>
      <c r="AA274" s="40"/>
      <c r="AB274" s="40"/>
      <c r="AC274" s="40"/>
      <c r="AD274" s="40"/>
      <c r="AE274" s="40"/>
      <c r="AR274" s="217" t="s">
        <v>447</v>
      </c>
      <c r="AT274" s="217" t="s">
        <v>124</v>
      </c>
      <c r="AU274" s="217" t="s">
        <v>82</v>
      </c>
      <c r="AY274" s="19" t="s">
        <v>122</v>
      </c>
      <c r="BE274" s="218">
        <f>IF(N274="základní",J274,0)</f>
        <v>0</v>
      </c>
      <c r="BF274" s="218">
        <f>IF(N274="snížená",J274,0)</f>
        <v>0</v>
      </c>
      <c r="BG274" s="218">
        <f>IF(N274="zákl. přenesená",J274,0)</f>
        <v>0</v>
      </c>
      <c r="BH274" s="218">
        <f>IF(N274="sníž. přenesená",J274,0)</f>
        <v>0</v>
      </c>
      <c r="BI274" s="218">
        <f>IF(N274="nulová",J274,0)</f>
        <v>0</v>
      </c>
      <c r="BJ274" s="19" t="s">
        <v>80</v>
      </c>
      <c r="BK274" s="218">
        <f>ROUND(I274*H274,2)</f>
        <v>0</v>
      </c>
      <c r="BL274" s="19" t="s">
        <v>447</v>
      </c>
      <c r="BM274" s="217" t="s">
        <v>448</v>
      </c>
    </row>
    <row r="275" s="13" customFormat="1">
      <c r="A275" s="13"/>
      <c r="B275" s="224"/>
      <c r="C275" s="225"/>
      <c r="D275" s="226" t="s">
        <v>133</v>
      </c>
      <c r="E275" s="227" t="s">
        <v>19</v>
      </c>
      <c r="F275" s="228" t="s">
        <v>449</v>
      </c>
      <c r="G275" s="225"/>
      <c r="H275" s="227" t="s">
        <v>19</v>
      </c>
      <c r="I275" s="229"/>
      <c r="J275" s="225"/>
      <c r="K275" s="225"/>
      <c r="L275" s="230"/>
      <c r="M275" s="231"/>
      <c r="N275" s="232"/>
      <c r="O275" s="232"/>
      <c r="P275" s="232"/>
      <c r="Q275" s="232"/>
      <c r="R275" s="232"/>
      <c r="S275" s="232"/>
      <c r="T275" s="233"/>
      <c r="U275" s="13"/>
      <c r="V275" s="13"/>
      <c r="W275" s="13"/>
      <c r="X275" s="13"/>
      <c r="Y275" s="13"/>
      <c r="Z275" s="13"/>
      <c r="AA275" s="13"/>
      <c r="AB275" s="13"/>
      <c r="AC275" s="13"/>
      <c r="AD275" s="13"/>
      <c r="AE275" s="13"/>
      <c r="AT275" s="234" t="s">
        <v>133</v>
      </c>
      <c r="AU275" s="234" t="s">
        <v>82</v>
      </c>
      <c r="AV275" s="13" t="s">
        <v>80</v>
      </c>
      <c r="AW275" s="13" t="s">
        <v>33</v>
      </c>
      <c r="AX275" s="13" t="s">
        <v>72</v>
      </c>
      <c r="AY275" s="234" t="s">
        <v>122</v>
      </c>
    </row>
    <row r="276" s="14" customFormat="1">
      <c r="A276" s="14"/>
      <c r="B276" s="235"/>
      <c r="C276" s="236"/>
      <c r="D276" s="226" t="s">
        <v>133</v>
      </c>
      <c r="E276" s="237" t="s">
        <v>19</v>
      </c>
      <c r="F276" s="238" t="s">
        <v>218</v>
      </c>
      <c r="G276" s="236"/>
      <c r="H276" s="239">
        <v>15</v>
      </c>
      <c r="I276" s="240"/>
      <c r="J276" s="236"/>
      <c r="K276" s="236"/>
      <c r="L276" s="241"/>
      <c r="M276" s="242"/>
      <c r="N276" s="243"/>
      <c r="O276" s="243"/>
      <c r="P276" s="243"/>
      <c r="Q276" s="243"/>
      <c r="R276" s="243"/>
      <c r="S276" s="243"/>
      <c r="T276" s="244"/>
      <c r="U276" s="14"/>
      <c r="V276" s="14"/>
      <c r="W276" s="14"/>
      <c r="X276" s="14"/>
      <c r="Y276" s="14"/>
      <c r="Z276" s="14"/>
      <c r="AA276" s="14"/>
      <c r="AB276" s="14"/>
      <c r="AC276" s="14"/>
      <c r="AD276" s="14"/>
      <c r="AE276" s="14"/>
      <c r="AT276" s="245" t="s">
        <v>133</v>
      </c>
      <c r="AU276" s="245" t="s">
        <v>82</v>
      </c>
      <c r="AV276" s="14" t="s">
        <v>82</v>
      </c>
      <c r="AW276" s="14" t="s">
        <v>33</v>
      </c>
      <c r="AX276" s="14" t="s">
        <v>80</v>
      </c>
      <c r="AY276" s="245" t="s">
        <v>122</v>
      </c>
    </row>
    <row r="277" s="2" customFormat="1" ht="16.5" customHeight="1">
      <c r="A277" s="40"/>
      <c r="B277" s="41"/>
      <c r="C277" s="206" t="s">
        <v>450</v>
      </c>
      <c r="D277" s="206" t="s">
        <v>124</v>
      </c>
      <c r="E277" s="207" t="s">
        <v>451</v>
      </c>
      <c r="F277" s="208" t="s">
        <v>452</v>
      </c>
      <c r="G277" s="209" t="s">
        <v>446</v>
      </c>
      <c r="H277" s="210">
        <v>15</v>
      </c>
      <c r="I277" s="211"/>
      <c r="J277" s="212">
        <f>ROUND(I277*H277,2)</f>
        <v>0</v>
      </c>
      <c r="K277" s="208" t="s">
        <v>19</v>
      </c>
      <c r="L277" s="46"/>
      <c r="M277" s="213" t="s">
        <v>19</v>
      </c>
      <c r="N277" s="214" t="s">
        <v>43</v>
      </c>
      <c r="O277" s="86"/>
      <c r="P277" s="215">
        <f>O277*H277</f>
        <v>0</v>
      </c>
      <c r="Q277" s="215">
        <v>0</v>
      </c>
      <c r="R277" s="215">
        <f>Q277*H277</f>
        <v>0</v>
      </c>
      <c r="S277" s="215">
        <v>0</v>
      </c>
      <c r="T277" s="216">
        <f>S277*H277</f>
        <v>0</v>
      </c>
      <c r="U277" s="40"/>
      <c r="V277" s="40"/>
      <c r="W277" s="40"/>
      <c r="X277" s="40"/>
      <c r="Y277" s="40"/>
      <c r="Z277" s="40"/>
      <c r="AA277" s="40"/>
      <c r="AB277" s="40"/>
      <c r="AC277" s="40"/>
      <c r="AD277" s="40"/>
      <c r="AE277" s="40"/>
      <c r="AR277" s="217" t="s">
        <v>447</v>
      </c>
      <c r="AT277" s="217" t="s">
        <v>124</v>
      </c>
      <c r="AU277" s="217" t="s">
        <v>82</v>
      </c>
      <c r="AY277" s="19" t="s">
        <v>122</v>
      </c>
      <c r="BE277" s="218">
        <f>IF(N277="základní",J277,0)</f>
        <v>0</v>
      </c>
      <c r="BF277" s="218">
        <f>IF(N277="snížená",J277,0)</f>
        <v>0</v>
      </c>
      <c r="BG277" s="218">
        <f>IF(N277="zákl. přenesená",J277,0)</f>
        <v>0</v>
      </c>
      <c r="BH277" s="218">
        <f>IF(N277="sníž. přenesená",J277,0)</f>
        <v>0</v>
      </c>
      <c r="BI277" s="218">
        <f>IF(N277="nulová",J277,0)</f>
        <v>0</v>
      </c>
      <c r="BJ277" s="19" t="s">
        <v>80</v>
      </c>
      <c r="BK277" s="218">
        <f>ROUND(I277*H277,2)</f>
        <v>0</v>
      </c>
      <c r="BL277" s="19" t="s">
        <v>447</v>
      </c>
      <c r="BM277" s="217" t="s">
        <v>453</v>
      </c>
    </row>
    <row r="278" s="13" customFormat="1">
      <c r="A278" s="13"/>
      <c r="B278" s="224"/>
      <c r="C278" s="225"/>
      <c r="D278" s="226" t="s">
        <v>133</v>
      </c>
      <c r="E278" s="227" t="s">
        <v>19</v>
      </c>
      <c r="F278" s="228" t="s">
        <v>449</v>
      </c>
      <c r="G278" s="225"/>
      <c r="H278" s="227" t="s">
        <v>19</v>
      </c>
      <c r="I278" s="229"/>
      <c r="J278" s="225"/>
      <c r="K278" s="225"/>
      <c r="L278" s="230"/>
      <c r="M278" s="231"/>
      <c r="N278" s="232"/>
      <c r="O278" s="232"/>
      <c r="P278" s="232"/>
      <c r="Q278" s="232"/>
      <c r="R278" s="232"/>
      <c r="S278" s="232"/>
      <c r="T278" s="233"/>
      <c r="U278" s="13"/>
      <c r="V278" s="13"/>
      <c r="W278" s="13"/>
      <c r="X278" s="13"/>
      <c r="Y278" s="13"/>
      <c r="Z278" s="13"/>
      <c r="AA278" s="13"/>
      <c r="AB278" s="13"/>
      <c r="AC278" s="13"/>
      <c r="AD278" s="13"/>
      <c r="AE278" s="13"/>
      <c r="AT278" s="234" t="s">
        <v>133</v>
      </c>
      <c r="AU278" s="234" t="s">
        <v>82</v>
      </c>
      <c r="AV278" s="13" t="s">
        <v>80</v>
      </c>
      <c r="AW278" s="13" t="s">
        <v>33</v>
      </c>
      <c r="AX278" s="13" t="s">
        <v>72</v>
      </c>
      <c r="AY278" s="234" t="s">
        <v>122</v>
      </c>
    </row>
    <row r="279" s="14" customFormat="1">
      <c r="A279" s="14"/>
      <c r="B279" s="235"/>
      <c r="C279" s="236"/>
      <c r="D279" s="226" t="s">
        <v>133</v>
      </c>
      <c r="E279" s="237" t="s">
        <v>19</v>
      </c>
      <c r="F279" s="238" t="s">
        <v>218</v>
      </c>
      <c r="G279" s="236"/>
      <c r="H279" s="239">
        <v>15</v>
      </c>
      <c r="I279" s="240"/>
      <c r="J279" s="236"/>
      <c r="K279" s="236"/>
      <c r="L279" s="241"/>
      <c r="M279" s="242"/>
      <c r="N279" s="243"/>
      <c r="O279" s="243"/>
      <c r="P279" s="243"/>
      <c r="Q279" s="243"/>
      <c r="R279" s="243"/>
      <c r="S279" s="243"/>
      <c r="T279" s="244"/>
      <c r="U279" s="14"/>
      <c r="V279" s="14"/>
      <c r="W279" s="14"/>
      <c r="X279" s="14"/>
      <c r="Y279" s="14"/>
      <c r="Z279" s="14"/>
      <c r="AA279" s="14"/>
      <c r="AB279" s="14"/>
      <c r="AC279" s="14"/>
      <c r="AD279" s="14"/>
      <c r="AE279" s="14"/>
      <c r="AT279" s="245" t="s">
        <v>133</v>
      </c>
      <c r="AU279" s="245" t="s">
        <v>82</v>
      </c>
      <c r="AV279" s="14" t="s">
        <v>82</v>
      </c>
      <c r="AW279" s="14" t="s">
        <v>33</v>
      </c>
      <c r="AX279" s="14" t="s">
        <v>80</v>
      </c>
      <c r="AY279" s="245" t="s">
        <v>122</v>
      </c>
    </row>
    <row r="280" s="2" customFormat="1" ht="16.5" customHeight="1">
      <c r="A280" s="40"/>
      <c r="B280" s="41"/>
      <c r="C280" s="206" t="s">
        <v>454</v>
      </c>
      <c r="D280" s="206" t="s">
        <v>124</v>
      </c>
      <c r="E280" s="207" t="s">
        <v>455</v>
      </c>
      <c r="F280" s="208" t="s">
        <v>456</v>
      </c>
      <c r="G280" s="209" t="s">
        <v>446</v>
      </c>
      <c r="H280" s="210">
        <v>15</v>
      </c>
      <c r="I280" s="211"/>
      <c r="J280" s="212">
        <f>ROUND(I280*H280,2)</f>
        <v>0</v>
      </c>
      <c r="K280" s="208" t="s">
        <v>19</v>
      </c>
      <c r="L280" s="46"/>
      <c r="M280" s="213" t="s">
        <v>19</v>
      </c>
      <c r="N280" s="214" t="s">
        <v>43</v>
      </c>
      <c r="O280" s="86"/>
      <c r="P280" s="215">
        <f>O280*H280</f>
        <v>0</v>
      </c>
      <c r="Q280" s="215">
        <v>0</v>
      </c>
      <c r="R280" s="215">
        <f>Q280*H280</f>
        <v>0</v>
      </c>
      <c r="S280" s="215">
        <v>0</v>
      </c>
      <c r="T280" s="216">
        <f>S280*H280</f>
        <v>0</v>
      </c>
      <c r="U280" s="40"/>
      <c r="V280" s="40"/>
      <c r="W280" s="40"/>
      <c r="X280" s="40"/>
      <c r="Y280" s="40"/>
      <c r="Z280" s="40"/>
      <c r="AA280" s="40"/>
      <c r="AB280" s="40"/>
      <c r="AC280" s="40"/>
      <c r="AD280" s="40"/>
      <c r="AE280" s="40"/>
      <c r="AR280" s="217" t="s">
        <v>447</v>
      </c>
      <c r="AT280" s="217" t="s">
        <v>124</v>
      </c>
      <c r="AU280" s="217" t="s">
        <v>82</v>
      </c>
      <c r="AY280" s="19" t="s">
        <v>122</v>
      </c>
      <c r="BE280" s="218">
        <f>IF(N280="základní",J280,0)</f>
        <v>0</v>
      </c>
      <c r="BF280" s="218">
        <f>IF(N280="snížená",J280,0)</f>
        <v>0</v>
      </c>
      <c r="BG280" s="218">
        <f>IF(N280="zákl. přenesená",J280,0)</f>
        <v>0</v>
      </c>
      <c r="BH280" s="218">
        <f>IF(N280="sníž. přenesená",J280,0)</f>
        <v>0</v>
      </c>
      <c r="BI280" s="218">
        <f>IF(N280="nulová",J280,0)</f>
        <v>0</v>
      </c>
      <c r="BJ280" s="19" t="s">
        <v>80</v>
      </c>
      <c r="BK280" s="218">
        <f>ROUND(I280*H280,2)</f>
        <v>0</v>
      </c>
      <c r="BL280" s="19" t="s">
        <v>447</v>
      </c>
      <c r="BM280" s="217" t="s">
        <v>457</v>
      </c>
    </row>
    <row r="281" s="13" customFormat="1">
      <c r="A281" s="13"/>
      <c r="B281" s="224"/>
      <c r="C281" s="225"/>
      <c r="D281" s="226" t="s">
        <v>133</v>
      </c>
      <c r="E281" s="227" t="s">
        <v>19</v>
      </c>
      <c r="F281" s="228" t="s">
        <v>458</v>
      </c>
      <c r="G281" s="225"/>
      <c r="H281" s="227" t="s">
        <v>19</v>
      </c>
      <c r="I281" s="229"/>
      <c r="J281" s="225"/>
      <c r="K281" s="225"/>
      <c r="L281" s="230"/>
      <c r="M281" s="231"/>
      <c r="N281" s="232"/>
      <c r="O281" s="232"/>
      <c r="P281" s="232"/>
      <c r="Q281" s="232"/>
      <c r="R281" s="232"/>
      <c r="S281" s="232"/>
      <c r="T281" s="233"/>
      <c r="U281" s="13"/>
      <c r="V281" s="13"/>
      <c r="W281" s="13"/>
      <c r="X281" s="13"/>
      <c r="Y281" s="13"/>
      <c r="Z281" s="13"/>
      <c r="AA281" s="13"/>
      <c r="AB281" s="13"/>
      <c r="AC281" s="13"/>
      <c r="AD281" s="13"/>
      <c r="AE281" s="13"/>
      <c r="AT281" s="234" t="s">
        <v>133</v>
      </c>
      <c r="AU281" s="234" t="s">
        <v>82</v>
      </c>
      <c r="AV281" s="13" t="s">
        <v>80</v>
      </c>
      <c r="AW281" s="13" t="s">
        <v>33</v>
      </c>
      <c r="AX281" s="13" t="s">
        <v>72</v>
      </c>
      <c r="AY281" s="234" t="s">
        <v>122</v>
      </c>
    </row>
    <row r="282" s="14" customFormat="1">
      <c r="A282" s="14"/>
      <c r="B282" s="235"/>
      <c r="C282" s="236"/>
      <c r="D282" s="226" t="s">
        <v>133</v>
      </c>
      <c r="E282" s="237" t="s">
        <v>19</v>
      </c>
      <c r="F282" s="238" t="s">
        <v>218</v>
      </c>
      <c r="G282" s="236"/>
      <c r="H282" s="239">
        <v>15</v>
      </c>
      <c r="I282" s="240"/>
      <c r="J282" s="236"/>
      <c r="K282" s="236"/>
      <c r="L282" s="241"/>
      <c r="M282" s="242"/>
      <c r="N282" s="243"/>
      <c r="O282" s="243"/>
      <c r="P282" s="243"/>
      <c r="Q282" s="243"/>
      <c r="R282" s="243"/>
      <c r="S282" s="243"/>
      <c r="T282" s="244"/>
      <c r="U282" s="14"/>
      <c r="V282" s="14"/>
      <c r="W282" s="14"/>
      <c r="X282" s="14"/>
      <c r="Y282" s="14"/>
      <c r="Z282" s="14"/>
      <c r="AA282" s="14"/>
      <c r="AB282" s="14"/>
      <c r="AC282" s="14"/>
      <c r="AD282" s="14"/>
      <c r="AE282" s="14"/>
      <c r="AT282" s="245" t="s">
        <v>133</v>
      </c>
      <c r="AU282" s="245" t="s">
        <v>82</v>
      </c>
      <c r="AV282" s="14" t="s">
        <v>82</v>
      </c>
      <c r="AW282" s="14" t="s">
        <v>33</v>
      </c>
      <c r="AX282" s="14" t="s">
        <v>80</v>
      </c>
      <c r="AY282" s="245" t="s">
        <v>122</v>
      </c>
    </row>
    <row r="283" s="12" customFormat="1" ht="22.8" customHeight="1">
      <c r="A283" s="12"/>
      <c r="B283" s="190"/>
      <c r="C283" s="191"/>
      <c r="D283" s="192" t="s">
        <v>71</v>
      </c>
      <c r="E283" s="204" t="s">
        <v>459</v>
      </c>
      <c r="F283" s="204" t="s">
        <v>460</v>
      </c>
      <c r="G283" s="191"/>
      <c r="H283" s="191"/>
      <c r="I283" s="194"/>
      <c r="J283" s="205">
        <f>BK283</f>
        <v>0</v>
      </c>
      <c r="K283" s="191"/>
      <c r="L283" s="196"/>
      <c r="M283" s="197"/>
      <c r="N283" s="198"/>
      <c r="O283" s="198"/>
      <c r="P283" s="199">
        <f>SUM(P284:P290)</f>
        <v>0</v>
      </c>
      <c r="Q283" s="198"/>
      <c r="R283" s="199">
        <f>SUM(R284:R290)</f>
        <v>0</v>
      </c>
      <c r="S283" s="198"/>
      <c r="T283" s="200">
        <f>SUM(T284:T290)</f>
        <v>0</v>
      </c>
      <c r="U283" s="12"/>
      <c r="V283" s="12"/>
      <c r="W283" s="12"/>
      <c r="X283" s="12"/>
      <c r="Y283" s="12"/>
      <c r="Z283" s="12"/>
      <c r="AA283" s="12"/>
      <c r="AB283" s="12"/>
      <c r="AC283" s="12"/>
      <c r="AD283" s="12"/>
      <c r="AE283" s="12"/>
      <c r="AR283" s="201" t="s">
        <v>154</v>
      </c>
      <c r="AT283" s="202" t="s">
        <v>71</v>
      </c>
      <c r="AU283" s="202" t="s">
        <v>80</v>
      </c>
      <c r="AY283" s="201" t="s">
        <v>122</v>
      </c>
      <c r="BK283" s="203">
        <f>SUM(BK284:BK290)</f>
        <v>0</v>
      </c>
    </row>
    <row r="284" s="2" customFormat="1" ht="16.5" customHeight="1">
      <c r="A284" s="40"/>
      <c r="B284" s="41"/>
      <c r="C284" s="206" t="s">
        <v>461</v>
      </c>
      <c r="D284" s="206" t="s">
        <v>124</v>
      </c>
      <c r="E284" s="207" t="s">
        <v>462</v>
      </c>
      <c r="F284" s="208" t="s">
        <v>463</v>
      </c>
      <c r="G284" s="209" t="s">
        <v>464</v>
      </c>
      <c r="H284" s="210">
        <v>1</v>
      </c>
      <c r="I284" s="211"/>
      <c r="J284" s="212">
        <f>ROUND(I284*H284,2)</f>
        <v>0</v>
      </c>
      <c r="K284" s="208" t="s">
        <v>19</v>
      </c>
      <c r="L284" s="46"/>
      <c r="M284" s="213" t="s">
        <v>19</v>
      </c>
      <c r="N284" s="214" t="s">
        <v>43</v>
      </c>
      <c r="O284" s="86"/>
      <c r="P284" s="215">
        <f>O284*H284</f>
        <v>0</v>
      </c>
      <c r="Q284" s="215">
        <v>0</v>
      </c>
      <c r="R284" s="215">
        <f>Q284*H284</f>
        <v>0</v>
      </c>
      <c r="S284" s="215">
        <v>0</v>
      </c>
      <c r="T284" s="216">
        <f>S284*H284</f>
        <v>0</v>
      </c>
      <c r="U284" s="40"/>
      <c r="V284" s="40"/>
      <c r="W284" s="40"/>
      <c r="X284" s="40"/>
      <c r="Y284" s="40"/>
      <c r="Z284" s="40"/>
      <c r="AA284" s="40"/>
      <c r="AB284" s="40"/>
      <c r="AC284" s="40"/>
      <c r="AD284" s="40"/>
      <c r="AE284" s="40"/>
      <c r="AR284" s="217" t="s">
        <v>447</v>
      </c>
      <c r="AT284" s="217" t="s">
        <v>124</v>
      </c>
      <c r="AU284" s="217" t="s">
        <v>82</v>
      </c>
      <c r="AY284" s="19" t="s">
        <v>122</v>
      </c>
      <c r="BE284" s="218">
        <f>IF(N284="základní",J284,0)</f>
        <v>0</v>
      </c>
      <c r="BF284" s="218">
        <f>IF(N284="snížená",J284,0)</f>
        <v>0</v>
      </c>
      <c r="BG284" s="218">
        <f>IF(N284="zákl. přenesená",J284,0)</f>
        <v>0</v>
      </c>
      <c r="BH284" s="218">
        <f>IF(N284="sníž. přenesená",J284,0)</f>
        <v>0</v>
      </c>
      <c r="BI284" s="218">
        <f>IF(N284="nulová",J284,0)</f>
        <v>0</v>
      </c>
      <c r="BJ284" s="19" t="s">
        <v>80</v>
      </c>
      <c r="BK284" s="218">
        <f>ROUND(I284*H284,2)</f>
        <v>0</v>
      </c>
      <c r="BL284" s="19" t="s">
        <v>447</v>
      </c>
      <c r="BM284" s="217" t="s">
        <v>465</v>
      </c>
    </row>
    <row r="285" s="2" customFormat="1" ht="16.5" customHeight="1">
      <c r="A285" s="40"/>
      <c r="B285" s="41"/>
      <c r="C285" s="206" t="s">
        <v>466</v>
      </c>
      <c r="D285" s="206" t="s">
        <v>124</v>
      </c>
      <c r="E285" s="207" t="s">
        <v>467</v>
      </c>
      <c r="F285" s="208" t="s">
        <v>468</v>
      </c>
      <c r="G285" s="209" t="s">
        <v>469</v>
      </c>
      <c r="H285" s="210">
        <v>1</v>
      </c>
      <c r="I285" s="211"/>
      <c r="J285" s="212">
        <f>ROUND(I285*H285,2)</f>
        <v>0</v>
      </c>
      <c r="K285" s="208" t="s">
        <v>19</v>
      </c>
      <c r="L285" s="46"/>
      <c r="M285" s="213" t="s">
        <v>19</v>
      </c>
      <c r="N285" s="214" t="s">
        <v>43</v>
      </c>
      <c r="O285" s="86"/>
      <c r="P285" s="215">
        <f>O285*H285</f>
        <v>0</v>
      </c>
      <c r="Q285" s="215">
        <v>0</v>
      </c>
      <c r="R285" s="215">
        <f>Q285*H285</f>
        <v>0</v>
      </c>
      <c r="S285" s="215">
        <v>0</v>
      </c>
      <c r="T285" s="216">
        <f>S285*H285</f>
        <v>0</v>
      </c>
      <c r="U285" s="40"/>
      <c r="V285" s="40"/>
      <c r="W285" s="40"/>
      <c r="X285" s="40"/>
      <c r="Y285" s="40"/>
      <c r="Z285" s="40"/>
      <c r="AA285" s="40"/>
      <c r="AB285" s="40"/>
      <c r="AC285" s="40"/>
      <c r="AD285" s="40"/>
      <c r="AE285" s="40"/>
      <c r="AR285" s="217" t="s">
        <v>447</v>
      </c>
      <c r="AT285" s="217" t="s">
        <v>124</v>
      </c>
      <c r="AU285" s="217" t="s">
        <v>82</v>
      </c>
      <c r="AY285" s="19" t="s">
        <v>122</v>
      </c>
      <c r="BE285" s="218">
        <f>IF(N285="základní",J285,0)</f>
        <v>0</v>
      </c>
      <c r="BF285" s="218">
        <f>IF(N285="snížená",J285,0)</f>
        <v>0</v>
      </c>
      <c r="BG285" s="218">
        <f>IF(N285="zákl. přenesená",J285,0)</f>
        <v>0</v>
      </c>
      <c r="BH285" s="218">
        <f>IF(N285="sníž. přenesená",J285,0)</f>
        <v>0</v>
      </c>
      <c r="BI285" s="218">
        <f>IF(N285="nulová",J285,0)</f>
        <v>0</v>
      </c>
      <c r="BJ285" s="19" t="s">
        <v>80</v>
      </c>
      <c r="BK285" s="218">
        <f>ROUND(I285*H285,2)</f>
        <v>0</v>
      </c>
      <c r="BL285" s="19" t="s">
        <v>447</v>
      </c>
      <c r="BM285" s="217" t="s">
        <v>470</v>
      </c>
    </row>
    <row r="286" s="14" customFormat="1">
      <c r="A286" s="14"/>
      <c r="B286" s="235"/>
      <c r="C286" s="236"/>
      <c r="D286" s="226" t="s">
        <v>133</v>
      </c>
      <c r="E286" s="237" t="s">
        <v>19</v>
      </c>
      <c r="F286" s="238" t="s">
        <v>80</v>
      </c>
      <c r="G286" s="236"/>
      <c r="H286" s="239">
        <v>1</v>
      </c>
      <c r="I286" s="240"/>
      <c r="J286" s="236"/>
      <c r="K286" s="236"/>
      <c r="L286" s="241"/>
      <c r="M286" s="242"/>
      <c r="N286" s="243"/>
      <c r="O286" s="243"/>
      <c r="P286" s="243"/>
      <c r="Q286" s="243"/>
      <c r="R286" s="243"/>
      <c r="S286" s="243"/>
      <c r="T286" s="244"/>
      <c r="U286" s="14"/>
      <c r="V286" s="14"/>
      <c r="W286" s="14"/>
      <c r="X286" s="14"/>
      <c r="Y286" s="14"/>
      <c r="Z286" s="14"/>
      <c r="AA286" s="14"/>
      <c r="AB286" s="14"/>
      <c r="AC286" s="14"/>
      <c r="AD286" s="14"/>
      <c r="AE286" s="14"/>
      <c r="AT286" s="245" t="s">
        <v>133</v>
      </c>
      <c r="AU286" s="245" t="s">
        <v>82</v>
      </c>
      <c r="AV286" s="14" t="s">
        <v>82</v>
      </c>
      <c r="AW286" s="14" t="s">
        <v>33</v>
      </c>
      <c r="AX286" s="14" t="s">
        <v>80</v>
      </c>
      <c r="AY286" s="245" t="s">
        <v>122</v>
      </c>
    </row>
    <row r="287" s="2" customFormat="1" ht="16.5" customHeight="1">
      <c r="A287" s="40"/>
      <c r="B287" s="41"/>
      <c r="C287" s="206" t="s">
        <v>471</v>
      </c>
      <c r="D287" s="206" t="s">
        <v>124</v>
      </c>
      <c r="E287" s="207" t="s">
        <v>472</v>
      </c>
      <c r="F287" s="208" t="s">
        <v>473</v>
      </c>
      <c r="G287" s="209" t="s">
        <v>469</v>
      </c>
      <c r="H287" s="210">
        <v>1</v>
      </c>
      <c r="I287" s="211"/>
      <c r="J287" s="212">
        <f>ROUND(I287*H287,2)</f>
        <v>0</v>
      </c>
      <c r="K287" s="208" t="s">
        <v>19</v>
      </c>
      <c r="L287" s="46"/>
      <c r="M287" s="213" t="s">
        <v>19</v>
      </c>
      <c r="N287" s="214" t="s">
        <v>43</v>
      </c>
      <c r="O287" s="86"/>
      <c r="P287" s="215">
        <f>O287*H287</f>
        <v>0</v>
      </c>
      <c r="Q287" s="215">
        <v>0</v>
      </c>
      <c r="R287" s="215">
        <f>Q287*H287</f>
        <v>0</v>
      </c>
      <c r="S287" s="215">
        <v>0</v>
      </c>
      <c r="T287" s="216">
        <f>S287*H287</f>
        <v>0</v>
      </c>
      <c r="U287" s="40"/>
      <c r="V287" s="40"/>
      <c r="W287" s="40"/>
      <c r="X287" s="40"/>
      <c r="Y287" s="40"/>
      <c r="Z287" s="40"/>
      <c r="AA287" s="40"/>
      <c r="AB287" s="40"/>
      <c r="AC287" s="40"/>
      <c r="AD287" s="40"/>
      <c r="AE287" s="40"/>
      <c r="AR287" s="217" t="s">
        <v>447</v>
      </c>
      <c r="AT287" s="217" t="s">
        <v>124</v>
      </c>
      <c r="AU287" s="217" t="s">
        <v>82</v>
      </c>
      <c r="AY287" s="19" t="s">
        <v>122</v>
      </c>
      <c r="BE287" s="218">
        <f>IF(N287="základní",J287,0)</f>
        <v>0</v>
      </c>
      <c r="BF287" s="218">
        <f>IF(N287="snížená",J287,0)</f>
        <v>0</v>
      </c>
      <c r="BG287" s="218">
        <f>IF(N287="zákl. přenesená",J287,0)</f>
        <v>0</v>
      </c>
      <c r="BH287" s="218">
        <f>IF(N287="sníž. přenesená",J287,0)</f>
        <v>0</v>
      </c>
      <c r="BI287" s="218">
        <f>IF(N287="nulová",J287,0)</f>
        <v>0</v>
      </c>
      <c r="BJ287" s="19" t="s">
        <v>80</v>
      </c>
      <c r="BK287" s="218">
        <f>ROUND(I287*H287,2)</f>
        <v>0</v>
      </c>
      <c r="BL287" s="19" t="s">
        <v>447</v>
      </c>
      <c r="BM287" s="217" t="s">
        <v>474</v>
      </c>
    </row>
    <row r="288" s="13" customFormat="1">
      <c r="A288" s="13"/>
      <c r="B288" s="224"/>
      <c r="C288" s="225"/>
      <c r="D288" s="226" t="s">
        <v>133</v>
      </c>
      <c r="E288" s="227" t="s">
        <v>19</v>
      </c>
      <c r="F288" s="228" t="s">
        <v>475</v>
      </c>
      <c r="G288" s="225"/>
      <c r="H288" s="227" t="s">
        <v>19</v>
      </c>
      <c r="I288" s="229"/>
      <c r="J288" s="225"/>
      <c r="K288" s="225"/>
      <c r="L288" s="230"/>
      <c r="M288" s="231"/>
      <c r="N288" s="232"/>
      <c r="O288" s="232"/>
      <c r="P288" s="232"/>
      <c r="Q288" s="232"/>
      <c r="R288" s="232"/>
      <c r="S288" s="232"/>
      <c r="T288" s="233"/>
      <c r="U288" s="13"/>
      <c r="V288" s="13"/>
      <c r="W288" s="13"/>
      <c r="X288" s="13"/>
      <c r="Y288" s="13"/>
      <c r="Z288" s="13"/>
      <c r="AA288" s="13"/>
      <c r="AB288" s="13"/>
      <c r="AC288" s="13"/>
      <c r="AD288" s="13"/>
      <c r="AE288" s="13"/>
      <c r="AT288" s="234" t="s">
        <v>133</v>
      </c>
      <c r="AU288" s="234" t="s">
        <v>82</v>
      </c>
      <c r="AV288" s="13" t="s">
        <v>80</v>
      </c>
      <c r="AW288" s="13" t="s">
        <v>33</v>
      </c>
      <c r="AX288" s="13" t="s">
        <v>72</v>
      </c>
      <c r="AY288" s="234" t="s">
        <v>122</v>
      </c>
    </row>
    <row r="289" s="14" customFormat="1">
      <c r="A289" s="14"/>
      <c r="B289" s="235"/>
      <c r="C289" s="236"/>
      <c r="D289" s="226" t="s">
        <v>133</v>
      </c>
      <c r="E289" s="237" t="s">
        <v>19</v>
      </c>
      <c r="F289" s="238" t="s">
        <v>80</v>
      </c>
      <c r="G289" s="236"/>
      <c r="H289" s="239">
        <v>1</v>
      </c>
      <c r="I289" s="240"/>
      <c r="J289" s="236"/>
      <c r="K289" s="236"/>
      <c r="L289" s="241"/>
      <c r="M289" s="242"/>
      <c r="N289" s="243"/>
      <c r="O289" s="243"/>
      <c r="P289" s="243"/>
      <c r="Q289" s="243"/>
      <c r="R289" s="243"/>
      <c r="S289" s="243"/>
      <c r="T289" s="244"/>
      <c r="U289" s="14"/>
      <c r="V289" s="14"/>
      <c r="W289" s="14"/>
      <c r="X289" s="14"/>
      <c r="Y289" s="14"/>
      <c r="Z289" s="14"/>
      <c r="AA289" s="14"/>
      <c r="AB289" s="14"/>
      <c r="AC289" s="14"/>
      <c r="AD289" s="14"/>
      <c r="AE289" s="14"/>
      <c r="AT289" s="245" t="s">
        <v>133</v>
      </c>
      <c r="AU289" s="245" t="s">
        <v>82</v>
      </c>
      <c r="AV289" s="14" t="s">
        <v>82</v>
      </c>
      <c r="AW289" s="14" t="s">
        <v>33</v>
      </c>
      <c r="AX289" s="14" t="s">
        <v>80</v>
      </c>
      <c r="AY289" s="245" t="s">
        <v>122</v>
      </c>
    </row>
    <row r="290" s="2" customFormat="1" ht="16.5" customHeight="1">
      <c r="A290" s="40"/>
      <c r="B290" s="41"/>
      <c r="C290" s="206" t="s">
        <v>476</v>
      </c>
      <c r="D290" s="206" t="s">
        <v>124</v>
      </c>
      <c r="E290" s="207" t="s">
        <v>477</v>
      </c>
      <c r="F290" s="208" t="s">
        <v>478</v>
      </c>
      <c r="G290" s="209" t="s">
        <v>315</v>
      </c>
      <c r="H290" s="210">
        <v>1</v>
      </c>
      <c r="I290" s="211"/>
      <c r="J290" s="212">
        <f>ROUND(I290*H290,2)</f>
        <v>0</v>
      </c>
      <c r="K290" s="208" t="s">
        <v>19</v>
      </c>
      <c r="L290" s="46"/>
      <c r="M290" s="213" t="s">
        <v>19</v>
      </c>
      <c r="N290" s="214" t="s">
        <v>43</v>
      </c>
      <c r="O290" s="86"/>
      <c r="P290" s="215">
        <f>O290*H290</f>
        <v>0</v>
      </c>
      <c r="Q290" s="215">
        <v>0</v>
      </c>
      <c r="R290" s="215">
        <f>Q290*H290</f>
        <v>0</v>
      </c>
      <c r="S290" s="215">
        <v>0</v>
      </c>
      <c r="T290" s="216">
        <f>S290*H290</f>
        <v>0</v>
      </c>
      <c r="U290" s="40"/>
      <c r="V290" s="40"/>
      <c r="W290" s="40"/>
      <c r="X290" s="40"/>
      <c r="Y290" s="40"/>
      <c r="Z290" s="40"/>
      <c r="AA290" s="40"/>
      <c r="AB290" s="40"/>
      <c r="AC290" s="40"/>
      <c r="AD290" s="40"/>
      <c r="AE290" s="40"/>
      <c r="AR290" s="217" t="s">
        <v>447</v>
      </c>
      <c r="AT290" s="217" t="s">
        <v>124</v>
      </c>
      <c r="AU290" s="217" t="s">
        <v>82</v>
      </c>
      <c r="AY290" s="19" t="s">
        <v>122</v>
      </c>
      <c r="BE290" s="218">
        <f>IF(N290="základní",J290,0)</f>
        <v>0</v>
      </c>
      <c r="BF290" s="218">
        <f>IF(N290="snížená",J290,0)</f>
        <v>0</v>
      </c>
      <c r="BG290" s="218">
        <f>IF(N290="zákl. přenesená",J290,0)</f>
        <v>0</v>
      </c>
      <c r="BH290" s="218">
        <f>IF(N290="sníž. přenesená",J290,0)</f>
        <v>0</v>
      </c>
      <c r="BI290" s="218">
        <f>IF(N290="nulová",J290,0)</f>
        <v>0</v>
      </c>
      <c r="BJ290" s="19" t="s">
        <v>80</v>
      </c>
      <c r="BK290" s="218">
        <f>ROUND(I290*H290,2)</f>
        <v>0</v>
      </c>
      <c r="BL290" s="19" t="s">
        <v>447</v>
      </c>
      <c r="BM290" s="217" t="s">
        <v>479</v>
      </c>
    </row>
    <row r="291" s="12" customFormat="1" ht="22.8" customHeight="1">
      <c r="A291" s="12"/>
      <c r="B291" s="190"/>
      <c r="C291" s="191"/>
      <c r="D291" s="192" t="s">
        <v>71</v>
      </c>
      <c r="E291" s="204" t="s">
        <v>480</v>
      </c>
      <c r="F291" s="204" t="s">
        <v>481</v>
      </c>
      <c r="G291" s="191"/>
      <c r="H291" s="191"/>
      <c r="I291" s="194"/>
      <c r="J291" s="205">
        <f>BK291</f>
        <v>0</v>
      </c>
      <c r="K291" s="191"/>
      <c r="L291" s="196"/>
      <c r="M291" s="197"/>
      <c r="N291" s="198"/>
      <c r="O291" s="198"/>
      <c r="P291" s="199">
        <f>P292</f>
        <v>0</v>
      </c>
      <c r="Q291" s="198"/>
      <c r="R291" s="199">
        <f>R292</f>
        <v>0</v>
      </c>
      <c r="S291" s="198"/>
      <c r="T291" s="200">
        <f>T292</f>
        <v>0</v>
      </c>
      <c r="U291" s="12"/>
      <c r="V291" s="12"/>
      <c r="W291" s="12"/>
      <c r="X291" s="12"/>
      <c r="Y291" s="12"/>
      <c r="Z291" s="12"/>
      <c r="AA291" s="12"/>
      <c r="AB291" s="12"/>
      <c r="AC291" s="12"/>
      <c r="AD291" s="12"/>
      <c r="AE291" s="12"/>
      <c r="AR291" s="201" t="s">
        <v>154</v>
      </c>
      <c r="AT291" s="202" t="s">
        <v>71</v>
      </c>
      <c r="AU291" s="202" t="s">
        <v>80</v>
      </c>
      <c r="AY291" s="201" t="s">
        <v>122</v>
      </c>
      <c r="BK291" s="203">
        <f>BK292</f>
        <v>0</v>
      </c>
    </row>
    <row r="292" s="2" customFormat="1" ht="16.5" customHeight="1">
      <c r="A292" s="40"/>
      <c r="B292" s="41"/>
      <c r="C292" s="206" t="s">
        <v>482</v>
      </c>
      <c r="D292" s="206" t="s">
        <v>124</v>
      </c>
      <c r="E292" s="207" t="s">
        <v>483</v>
      </c>
      <c r="F292" s="208" t="s">
        <v>484</v>
      </c>
      <c r="G292" s="209" t="s">
        <v>464</v>
      </c>
      <c r="H292" s="210">
        <v>6</v>
      </c>
      <c r="I292" s="211"/>
      <c r="J292" s="212">
        <f>ROUND(I292*H292,2)</f>
        <v>0</v>
      </c>
      <c r="K292" s="208" t="s">
        <v>19</v>
      </c>
      <c r="L292" s="46"/>
      <c r="M292" s="267" t="s">
        <v>19</v>
      </c>
      <c r="N292" s="268" t="s">
        <v>43</v>
      </c>
      <c r="O292" s="269"/>
      <c r="P292" s="270">
        <f>O292*H292</f>
        <v>0</v>
      </c>
      <c r="Q292" s="270">
        <v>0</v>
      </c>
      <c r="R292" s="270">
        <f>Q292*H292</f>
        <v>0</v>
      </c>
      <c r="S292" s="270">
        <v>0</v>
      </c>
      <c r="T292" s="271">
        <f>S292*H292</f>
        <v>0</v>
      </c>
      <c r="U292" s="40"/>
      <c r="V292" s="40"/>
      <c r="W292" s="40"/>
      <c r="X292" s="40"/>
      <c r="Y292" s="40"/>
      <c r="Z292" s="40"/>
      <c r="AA292" s="40"/>
      <c r="AB292" s="40"/>
      <c r="AC292" s="40"/>
      <c r="AD292" s="40"/>
      <c r="AE292" s="40"/>
      <c r="AR292" s="217" t="s">
        <v>447</v>
      </c>
      <c r="AT292" s="217" t="s">
        <v>124</v>
      </c>
      <c r="AU292" s="217" t="s">
        <v>82</v>
      </c>
      <c r="AY292" s="19" t="s">
        <v>122</v>
      </c>
      <c r="BE292" s="218">
        <f>IF(N292="základní",J292,0)</f>
        <v>0</v>
      </c>
      <c r="BF292" s="218">
        <f>IF(N292="snížená",J292,0)</f>
        <v>0</v>
      </c>
      <c r="BG292" s="218">
        <f>IF(N292="zákl. přenesená",J292,0)</f>
        <v>0</v>
      </c>
      <c r="BH292" s="218">
        <f>IF(N292="sníž. přenesená",J292,0)</f>
        <v>0</v>
      </c>
      <c r="BI292" s="218">
        <f>IF(N292="nulová",J292,0)</f>
        <v>0</v>
      </c>
      <c r="BJ292" s="19" t="s">
        <v>80</v>
      </c>
      <c r="BK292" s="218">
        <f>ROUND(I292*H292,2)</f>
        <v>0</v>
      </c>
      <c r="BL292" s="19" t="s">
        <v>447</v>
      </c>
      <c r="BM292" s="217" t="s">
        <v>485</v>
      </c>
    </row>
    <row r="293" s="2" customFormat="1" ht="6.96" customHeight="1">
      <c r="A293" s="40"/>
      <c r="B293" s="61"/>
      <c r="C293" s="62"/>
      <c r="D293" s="62"/>
      <c r="E293" s="62"/>
      <c r="F293" s="62"/>
      <c r="G293" s="62"/>
      <c r="H293" s="62"/>
      <c r="I293" s="62"/>
      <c r="J293" s="62"/>
      <c r="K293" s="62"/>
      <c r="L293" s="46"/>
      <c r="M293" s="40"/>
      <c r="O293" s="40"/>
      <c r="P293" s="40"/>
      <c r="Q293" s="40"/>
      <c r="R293" s="40"/>
      <c r="S293" s="40"/>
      <c r="T293" s="40"/>
      <c r="U293" s="40"/>
      <c r="V293" s="40"/>
      <c r="W293" s="40"/>
      <c r="X293" s="40"/>
      <c r="Y293" s="40"/>
      <c r="Z293" s="40"/>
      <c r="AA293" s="40"/>
      <c r="AB293" s="40"/>
      <c r="AC293" s="40"/>
      <c r="AD293" s="40"/>
      <c r="AE293" s="40"/>
    </row>
  </sheetData>
  <sheetProtection sheet="1" autoFilter="0" formatColumns="0" formatRows="0" objects="1" scenarios="1" spinCount="100000" saltValue="YVfhv5pt7IR3/WhSmwbhIZRxnE5k06eo3vc482Qced6rHskveH/Ijb677/hDNWib3DOTtvlDKuuUC7hlQk5suQ==" hashValue="yElyM/aSyY4ohQPWQC4zFerhOSnqRJVyek8KMN8+sdYmc3sgzwZfgCnCTQsVkJVupopy2C1i3teFM9oGdH62Xg==" algorithmName="SHA-512" password="CC35"/>
  <autoFilter ref="C89:K292"/>
  <mergeCells count="9">
    <mergeCell ref="E7:H7"/>
    <mergeCell ref="E9:H9"/>
    <mergeCell ref="E18:H18"/>
    <mergeCell ref="E27:H27"/>
    <mergeCell ref="E48:H48"/>
    <mergeCell ref="E50:H50"/>
    <mergeCell ref="E80:H80"/>
    <mergeCell ref="E82:H82"/>
    <mergeCell ref="L2:V2"/>
  </mergeCells>
  <hyperlinks>
    <hyperlink ref="F94" r:id="rId1" display="https://podminky.urs.cz/item/CS_URS_2024_02/113106161"/>
    <hyperlink ref="F99" r:id="rId2" display="https://podminky.urs.cz/item/CS_URS_2024_02/113107322"/>
    <hyperlink ref="F103" r:id="rId3" display="https://podminky.urs.cz/item/CS_URS_2024_02/113107323"/>
    <hyperlink ref="F107" r:id="rId4" display="https://podminky.urs.cz/item/CS_URS_2024_02/113107343"/>
    <hyperlink ref="F111" r:id="rId5" display="https://podminky.urs.cz/item/CS_URS_2024_02/113154518"/>
    <hyperlink ref="F113" r:id="rId6" display="https://podminky.urs.cz/item/CS_URS_2024_02/121151123"/>
    <hyperlink ref="F115" r:id="rId7" display="https://podminky.urs.cz/item/CS_URS_2025_01/122252203"/>
    <hyperlink ref="F122" r:id="rId8" display="https://podminky.urs.cz/item/CS_URS_2024_02/162751117"/>
    <hyperlink ref="F127" r:id="rId9" display="https://podminky.urs.cz/item/CS_URS_2024_02/162751119"/>
    <hyperlink ref="F130" r:id="rId10" display="https://podminky.urs.cz/item/CS_URS_2024_02/167151111"/>
    <hyperlink ref="F132" r:id="rId11" display="https://podminky.urs.cz/item/CS_URS_2024_02/171201231"/>
    <hyperlink ref="F135" r:id="rId12" display="https://podminky.urs.cz/item/CS_URS_2024_02/171251201"/>
    <hyperlink ref="F137" r:id="rId13" display="https://podminky.urs.cz/item/CS_URS_2024_02/181152302"/>
    <hyperlink ref="F140" r:id="rId14" display="https://podminky.urs.cz/item/CS_URS_2024_02/181411131"/>
    <hyperlink ref="F146" r:id="rId15" display="https://podminky.urs.cz/item/CS_URS_2024_02/182303111"/>
    <hyperlink ref="F155" r:id="rId16" display="https://podminky.urs.cz/item/CS_URS_2024_02/564851111"/>
    <hyperlink ref="F164" r:id="rId17" display="https://podminky.urs.cz/item/CS_URS_2024_02/564861011"/>
    <hyperlink ref="F176" r:id="rId18" display="https://podminky.urs.cz/item/CS_URS_2024_02/564911511"/>
    <hyperlink ref="F180" r:id="rId19" display="https://podminky.urs.cz/item/CS_URS_2024_02/564920511"/>
    <hyperlink ref="F184" r:id="rId20" display="https://podminky.urs.cz/item/CS_URS_2024_02/564950413"/>
    <hyperlink ref="F188" r:id="rId21" display="https://podminky.urs.cz/item/CS_URS_2024_02/577143111"/>
    <hyperlink ref="F195" r:id="rId22" display="https://podminky.urs.cz/item/CS_URS_2024_02/596211110"/>
    <hyperlink ref="F203" r:id="rId23" display="https://podminky.urs.cz/item/CS_URS_2024_02/596212210"/>
    <hyperlink ref="F210" r:id="rId24" display="https://podminky.urs.cz/item/CS_URS_2024_02/914111111"/>
    <hyperlink ref="F214" r:id="rId25" display="https://podminky.urs.cz/item/CS_URS_2024_02/914511111"/>
    <hyperlink ref="F217" r:id="rId26" display="https://podminky.urs.cz/item/CS_URS_2024_02/915131112"/>
    <hyperlink ref="F224" r:id="rId27" display="https://podminky.urs.cz/item/CS_URS_2024_02/915621111"/>
    <hyperlink ref="F226" r:id="rId28" display="https://podminky.urs.cz/item/CS_URS_2024_02/916131213"/>
    <hyperlink ref="F248" r:id="rId29" display="https://podminky.urs.cz/item/CS_URS_2025_01/916231213"/>
    <hyperlink ref="F254" r:id="rId30" display="https://podminky.urs.cz/item/CS_URS_2024_02/997221551"/>
    <hyperlink ref="F256" r:id="rId31" display="https://podminky.urs.cz/item/CS_URS_2024_02/997221559"/>
    <hyperlink ref="F259" r:id="rId32" display="https://podminky.urs.cz/item/CS_URS_2024_02/997221611"/>
    <hyperlink ref="F261" r:id="rId33" display="https://podminky.urs.cz/item/CS_URS_2024_02/997221873"/>
    <hyperlink ref="F264" r:id="rId34" display="https://podminky.urs.cz/item/CS_URS_2024_02/997221875"/>
    <hyperlink ref="F268" r:id="rId35" display="https://podminky.urs.cz/item/CS_URS_2024_02/998225111"/>
    <hyperlink ref="F271" r:id="rId36" display="https://podminky.urs.cz/item/CS_URS_2024_02/HZS1292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37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85</v>
      </c>
    </row>
    <row r="3" s="1" customFormat="1" ht="6.96" customHeight="1">
      <c r="B3" s="130"/>
      <c r="C3" s="131"/>
      <c r="D3" s="131"/>
      <c r="E3" s="131"/>
      <c r="F3" s="131"/>
      <c r="G3" s="131"/>
      <c r="H3" s="131"/>
      <c r="I3" s="131"/>
      <c r="J3" s="131"/>
      <c r="K3" s="131"/>
      <c r="L3" s="22"/>
      <c r="AT3" s="19" t="s">
        <v>82</v>
      </c>
    </row>
    <row r="4" s="1" customFormat="1" ht="24.96" customHeight="1">
      <c r="B4" s="22"/>
      <c r="D4" s="132" t="s">
        <v>89</v>
      </c>
      <c r="L4" s="22"/>
      <c r="M4" s="13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34" t="s">
        <v>16</v>
      </c>
      <c r="L6" s="22"/>
    </row>
    <row r="7" s="1" customFormat="1" ht="16.5" customHeight="1">
      <c r="B7" s="22"/>
      <c r="E7" s="135" t="str">
        <f>'Rekapitulace stavby'!K6</f>
        <v>Tuchlovice, společná stezka - Dřevěnkov</v>
      </c>
      <c r="F7" s="134"/>
      <c r="G7" s="134"/>
      <c r="H7" s="134"/>
      <c r="L7" s="22"/>
    </row>
    <row r="8" s="2" customFormat="1" ht="12" customHeight="1">
      <c r="A8" s="40"/>
      <c r="B8" s="46"/>
      <c r="C8" s="40"/>
      <c r="D8" s="134" t="s">
        <v>90</v>
      </c>
      <c r="E8" s="40"/>
      <c r="F8" s="40"/>
      <c r="G8" s="40"/>
      <c r="H8" s="40"/>
      <c r="I8" s="40"/>
      <c r="J8" s="40"/>
      <c r="K8" s="40"/>
      <c r="L8" s="136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37" t="s">
        <v>486</v>
      </c>
      <c r="F9" s="40"/>
      <c r="G9" s="40"/>
      <c r="H9" s="40"/>
      <c r="I9" s="40"/>
      <c r="J9" s="40"/>
      <c r="K9" s="40"/>
      <c r="L9" s="13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4" t="s">
        <v>18</v>
      </c>
      <c r="E11" s="40"/>
      <c r="F11" s="138" t="s">
        <v>19</v>
      </c>
      <c r="G11" s="40"/>
      <c r="H11" s="40"/>
      <c r="I11" s="134" t="s">
        <v>20</v>
      </c>
      <c r="J11" s="138" t="s">
        <v>19</v>
      </c>
      <c r="K11" s="40"/>
      <c r="L11" s="13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4" t="s">
        <v>21</v>
      </c>
      <c r="E12" s="40"/>
      <c r="F12" s="138" t="s">
        <v>22</v>
      </c>
      <c r="G12" s="40"/>
      <c r="H12" s="40"/>
      <c r="I12" s="134" t="s">
        <v>23</v>
      </c>
      <c r="J12" s="139" t="str">
        <f>'Rekapitulace stavby'!AN8</f>
        <v>25. 10. 2024</v>
      </c>
      <c r="K12" s="40"/>
      <c r="L12" s="13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4" t="s">
        <v>25</v>
      </c>
      <c r="E14" s="40"/>
      <c r="F14" s="40"/>
      <c r="G14" s="40"/>
      <c r="H14" s="40"/>
      <c r="I14" s="134" t="s">
        <v>26</v>
      </c>
      <c r="J14" s="138" t="s">
        <v>19</v>
      </c>
      <c r="K14" s="40"/>
      <c r="L14" s="13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8" t="s">
        <v>27</v>
      </c>
      <c r="F15" s="40"/>
      <c r="G15" s="40"/>
      <c r="H15" s="40"/>
      <c r="I15" s="134" t="s">
        <v>28</v>
      </c>
      <c r="J15" s="138" t="s">
        <v>19</v>
      </c>
      <c r="K15" s="40"/>
      <c r="L15" s="13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4" t="s">
        <v>29</v>
      </c>
      <c r="E17" s="40"/>
      <c r="F17" s="40"/>
      <c r="G17" s="40"/>
      <c r="H17" s="40"/>
      <c r="I17" s="134" t="s">
        <v>26</v>
      </c>
      <c r="J17" s="35" t="str">
        <f>'Rekapitulace stavby'!AN13</f>
        <v>Vyplň údaj</v>
      </c>
      <c r="K17" s="40"/>
      <c r="L17" s="13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8"/>
      <c r="G18" s="138"/>
      <c r="H18" s="138"/>
      <c r="I18" s="134" t="s">
        <v>28</v>
      </c>
      <c r="J18" s="35" t="str">
        <f>'Rekapitulace stavby'!AN14</f>
        <v>Vyplň údaj</v>
      </c>
      <c r="K18" s="40"/>
      <c r="L18" s="13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4" t="s">
        <v>31</v>
      </c>
      <c r="E20" s="40"/>
      <c r="F20" s="40"/>
      <c r="G20" s="40"/>
      <c r="H20" s="40"/>
      <c r="I20" s="134" t="s">
        <v>26</v>
      </c>
      <c r="J20" s="138" t="s">
        <v>19</v>
      </c>
      <c r="K20" s="40"/>
      <c r="L20" s="13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8" t="s">
        <v>32</v>
      </c>
      <c r="F21" s="40"/>
      <c r="G21" s="40"/>
      <c r="H21" s="40"/>
      <c r="I21" s="134" t="s">
        <v>28</v>
      </c>
      <c r="J21" s="138" t="s">
        <v>19</v>
      </c>
      <c r="K21" s="40"/>
      <c r="L21" s="13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4" t="s">
        <v>34</v>
      </c>
      <c r="E23" s="40"/>
      <c r="F23" s="40"/>
      <c r="G23" s="40"/>
      <c r="H23" s="40"/>
      <c r="I23" s="134" t="s">
        <v>26</v>
      </c>
      <c r="J23" s="138" t="s">
        <v>19</v>
      </c>
      <c r="K23" s="40"/>
      <c r="L23" s="13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8" t="s">
        <v>35</v>
      </c>
      <c r="F24" s="40"/>
      <c r="G24" s="40"/>
      <c r="H24" s="40"/>
      <c r="I24" s="134" t="s">
        <v>28</v>
      </c>
      <c r="J24" s="138" t="s">
        <v>19</v>
      </c>
      <c r="K24" s="40"/>
      <c r="L24" s="13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4" t="s">
        <v>36</v>
      </c>
      <c r="E26" s="40"/>
      <c r="F26" s="40"/>
      <c r="G26" s="40"/>
      <c r="H26" s="40"/>
      <c r="I26" s="40"/>
      <c r="J26" s="40"/>
      <c r="K26" s="40"/>
      <c r="L26" s="13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40"/>
      <c r="B27" s="141"/>
      <c r="C27" s="140"/>
      <c r="D27" s="140"/>
      <c r="E27" s="142" t="s">
        <v>19</v>
      </c>
      <c r="F27" s="142"/>
      <c r="G27" s="142"/>
      <c r="H27" s="142"/>
      <c r="I27" s="140"/>
      <c r="J27" s="140"/>
      <c r="K27" s="140"/>
      <c r="L27" s="143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4"/>
      <c r="E29" s="144"/>
      <c r="F29" s="144"/>
      <c r="G29" s="144"/>
      <c r="H29" s="144"/>
      <c r="I29" s="144"/>
      <c r="J29" s="144"/>
      <c r="K29" s="144"/>
      <c r="L29" s="136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5" t="s">
        <v>38</v>
      </c>
      <c r="E30" s="40"/>
      <c r="F30" s="40"/>
      <c r="G30" s="40"/>
      <c r="H30" s="40"/>
      <c r="I30" s="40"/>
      <c r="J30" s="146">
        <f>ROUND(J90, 2)</f>
        <v>0</v>
      </c>
      <c r="K30" s="40"/>
      <c r="L30" s="13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4"/>
      <c r="E31" s="144"/>
      <c r="F31" s="144"/>
      <c r="G31" s="144"/>
      <c r="H31" s="144"/>
      <c r="I31" s="144"/>
      <c r="J31" s="144"/>
      <c r="K31" s="144"/>
      <c r="L31" s="13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7" t="s">
        <v>40</v>
      </c>
      <c r="G32" s="40"/>
      <c r="H32" s="40"/>
      <c r="I32" s="147" t="s">
        <v>39</v>
      </c>
      <c r="J32" s="147" t="s">
        <v>41</v>
      </c>
      <c r="K32" s="40"/>
      <c r="L32" s="13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8" t="s">
        <v>42</v>
      </c>
      <c r="E33" s="134" t="s">
        <v>43</v>
      </c>
      <c r="F33" s="149">
        <f>ROUND((SUM(BE90:BE278)),  2)</f>
        <v>0</v>
      </c>
      <c r="G33" s="40"/>
      <c r="H33" s="40"/>
      <c r="I33" s="150">
        <v>0.20999999999999999</v>
      </c>
      <c r="J33" s="149">
        <f>ROUND(((SUM(BE90:BE278))*I33),  2)</f>
        <v>0</v>
      </c>
      <c r="K33" s="40"/>
      <c r="L33" s="13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4" t="s">
        <v>44</v>
      </c>
      <c r="F34" s="149">
        <f>ROUND((SUM(BF90:BF278)),  2)</f>
        <v>0</v>
      </c>
      <c r="G34" s="40"/>
      <c r="H34" s="40"/>
      <c r="I34" s="150">
        <v>0.12</v>
      </c>
      <c r="J34" s="149">
        <f>ROUND(((SUM(BF90:BF278))*I34),  2)</f>
        <v>0</v>
      </c>
      <c r="K34" s="40"/>
      <c r="L34" s="13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4" t="s">
        <v>45</v>
      </c>
      <c r="F35" s="149">
        <f>ROUND((SUM(BG90:BG278)),  2)</f>
        <v>0</v>
      </c>
      <c r="G35" s="40"/>
      <c r="H35" s="40"/>
      <c r="I35" s="150">
        <v>0.20999999999999999</v>
      </c>
      <c r="J35" s="149">
        <f>0</f>
        <v>0</v>
      </c>
      <c r="K35" s="40"/>
      <c r="L35" s="13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4" t="s">
        <v>46</v>
      </c>
      <c r="F36" s="149">
        <f>ROUND((SUM(BH90:BH278)),  2)</f>
        <v>0</v>
      </c>
      <c r="G36" s="40"/>
      <c r="H36" s="40"/>
      <c r="I36" s="150">
        <v>0.12</v>
      </c>
      <c r="J36" s="149">
        <f>0</f>
        <v>0</v>
      </c>
      <c r="K36" s="40"/>
      <c r="L36" s="13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4" t="s">
        <v>47</v>
      </c>
      <c r="F37" s="149">
        <f>ROUND((SUM(BI90:BI278)),  2)</f>
        <v>0</v>
      </c>
      <c r="G37" s="40"/>
      <c r="H37" s="40"/>
      <c r="I37" s="150">
        <v>0</v>
      </c>
      <c r="J37" s="149">
        <f>0</f>
        <v>0</v>
      </c>
      <c r="K37" s="40"/>
      <c r="L37" s="13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1"/>
      <c r="D39" s="152" t="s">
        <v>48</v>
      </c>
      <c r="E39" s="153"/>
      <c r="F39" s="153"/>
      <c r="G39" s="154" t="s">
        <v>49</v>
      </c>
      <c r="H39" s="155" t="s">
        <v>50</v>
      </c>
      <c r="I39" s="153"/>
      <c r="J39" s="156">
        <f>SUM(J30:J37)</f>
        <v>0</v>
      </c>
      <c r="K39" s="157"/>
      <c r="L39" s="13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8"/>
      <c r="C40" s="159"/>
      <c r="D40" s="159"/>
      <c r="E40" s="159"/>
      <c r="F40" s="159"/>
      <c r="G40" s="159"/>
      <c r="H40" s="159"/>
      <c r="I40" s="159"/>
      <c r="J40" s="159"/>
      <c r="K40" s="159"/>
      <c r="L40" s="13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0"/>
      <c r="C44" s="161"/>
      <c r="D44" s="161"/>
      <c r="E44" s="161"/>
      <c r="F44" s="161"/>
      <c r="G44" s="161"/>
      <c r="H44" s="161"/>
      <c r="I44" s="161"/>
      <c r="J44" s="161"/>
      <c r="K44" s="161"/>
      <c r="L44" s="136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92</v>
      </c>
      <c r="D45" s="42"/>
      <c r="E45" s="42"/>
      <c r="F45" s="42"/>
      <c r="G45" s="42"/>
      <c r="H45" s="42"/>
      <c r="I45" s="42"/>
      <c r="J45" s="42"/>
      <c r="K45" s="42"/>
      <c r="L45" s="136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3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16.5" customHeight="1">
      <c r="A48" s="40"/>
      <c r="B48" s="41"/>
      <c r="C48" s="42"/>
      <c r="D48" s="42"/>
      <c r="E48" s="162" t="str">
        <f>E7</f>
        <v>Tuchlovice, společná stezka - Dřevěnkov</v>
      </c>
      <c r="F48" s="34"/>
      <c r="G48" s="34"/>
      <c r="H48" s="34"/>
      <c r="I48" s="42"/>
      <c r="J48" s="42"/>
      <c r="K48" s="42"/>
      <c r="L48" s="13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90</v>
      </c>
      <c r="D49" s="42"/>
      <c r="E49" s="42"/>
      <c r="F49" s="42"/>
      <c r="G49" s="42"/>
      <c r="H49" s="42"/>
      <c r="I49" s="42"/>
      <c r="J49" s="42"/>
      <c r="K49" s="42"/>
      <c r="L49" s="13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SO 102 - Parkoviště a zpevnění plochy</v>
      </c>
      <c r="F50" s="42"/>
      <c r="G50" s="42"/>
      <c r="H50" s="42"/>
      <c r="I50" s="42"/>
      <c r="J50" s="42"/>
      <c r="K50" s="42"/>
      <c r="L50" s="13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6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21</v>
      </c>
      <c r="D52" s="42"/>
      <c r="E52" s="42"/>
      <c r="F52" s="29" t="str">
        <f>F12</f>
        <v xml:space="preserve"> </v>
      </c>
      <c r="G52" s="42"/>
      <c r="H52" s="42"/>
      <c r="I52" s="34" t="s">
        <v>23</v>
      </c>
      <c r="J52" s="74" t="str">
        <f>IF(J12="","",J12)</f>
        <v>25. 10. 2024</v>
      </c>
      <c r="K52" s="42"/>
      <c r="L52" s="13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5.15" customHeight="1">
      <c r="A54" s="40"/>
      <c r="B54" s="41"/>
      <c r="C54" s="34" t="s">
        <v>25</v>
      </c>
      <c r="D54" s="42"/>
      <c r="E54" s="42"/>
      <c r="F54" s="29" t="str">
        <f>E15</f>
        <v>Obec Tuchlovice</v>
      </c>
      <c r="G54" s="42"/>
      <c r="H54" s="42"/>
      <c r="I54" s="34" t="s">
        <v>31</v>
      </c>
      <c r="J54" s="38" t="str">
        <f>E21</f>
        <v>PFPROJEKT s.r.o.</v>
      </c>
      <c r="K54" s="42"/>
      <c r="L54" s="13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29</v>
      </c>
      <c r="D55" s="42"/>
      <c r="E55" s="42"/>
      <c r="F55" s="29" t="str">
        <f>IF(E18="","",E18)</f>
        <v>Vyplň údaj</v>
      </c>
      <c r="G55" s="42"/>
      <c r="H55" s="42"/>
      <c r="I55" s="34" t="s">
        <v>34</v>
      </c>
      <c r="J55" s="38" t="str">
        <f>E24</f>
        <v>Lukáš Novák</v>
      </c>
      <c r="K55" s="42"/>
      <c r="L55" s="13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63" t="s">
        <v>93</v>
      </c>
      <c r="D57" s="164"/>
      <c r="E57" s="164"/>
      <c r="F57" s="164"/>
      <c r="G57" s="164"/>
      <c r="H57" s="164"/>
      <c r="I57" s="164"/>
      <c r="J57" s="165" t="s">
        <v>94</v>
      </c>
      <c r="K57" s="164"/>
      <c r="L57" s="13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6" t="s">
        <v>70</v>
      </c>
      <c r="D59" s="42"/>
      <c r="E59" s="42"/>
      <c r="F59" s="42"/>
      <c r="G59" s="42"/>
      <c r="H59" s="42"/>
      <c r="I59" s="42"/>
      <c r="J59" s="104">
        <f>J90</f>
        <v>0</v>
      </c>
      <c r="K59" s="42"/>
      <c r="L59" s="13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95</v>
      </c>
    </row>
    <row r="60" s="9" customFormat="1" ht="24.96" customHeight="1">
      <c r="A60" s="9"/>
      <c r="B60" s="167"/>
      <c r="C60" s="168"/>
      <c r="D60" s="169" t="s">
        <v>96</v>
      </c>
      <c r="E60" s="170"/>
      <c r="F60" s="170"/>
      <c r="G60" s="170"/>
      <c r="H60" s="170"/>
      <c r="I60" s="170"/>
      <c r="J60" s="171">
        <f>J91</f>
        <v>0</v>
      </c>
      <c r="K60" s="168"/>
      <c r="L60" s="17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3"/>
      <c r="C61" s="174"/>
      <c r="D61" s="175" t="s">
        <v>97</v>
      </c>
      <c r="E61" s="176"/>
      <c r="F61" s="176"/>
      <c r="G61" s="176"/>
      <c r="H61" s="176"/>
      <c r="I61" s="176"/>
      <c r="J61" s="177">
        <f>J92</f>
        <v>0</v>
      </c>
      <c r="K61" s="174"/>
      <c r="L61" s="178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3"/>
      <c r="C62" s="174"/>
      <c r="D62" s="175" t="s">
        <v>98</v>
      </c>
      <c r="E62" s="176"/>
      <c r="F62" s="176"/>
      <c r="G62" s="176"/>
      <c r="H62" s="176"/>
      <c r="I62" s="176"/>
      <c r="J62" s="177">
        <f>J144</f>
        <v>0</v>
      </c>
      <c r="K62" s="174"/>
      <c r="L62" s="178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3"/>
      <c r="C63" s="174"/>
      <c r="D63" s="175" t="s">
        <v>99</v>
      </c>
      <c r="E63" s="176"/>
      <c r="F63" s="176"/>
      <c r="G63" s="176"/>
      <c r="H63" s="176"/>
      <c r="I63" s="176"/>
      <c r="J63" s="177">
        <f>J201</f>
        <v>0</v>
      </c>
      <c r="K63" s="174"/>
      <c r="L63" s="178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3"/>
      <c r="C64" s="174"/>
      <c r="D64" s="175" t="s">
        <v>100</v>
      </c>
      <c r="E64" s="176"/>
      <c r="F64" s="176"/>
      <c r="G64" s="176"/>
      <c r="H64" s="176"/>
      <c r="I64" s="176"/>
      <c r="J64" s="177">
        <f>J238</f>
        <v>0</v>
      </c>
      <c r="K64" s="174"/>
      <c r="L64" s="178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73"/>
      <c r="C65" s="174"/>
      <c r="D65" s="175" t="s">
        <v>101</v>
      </c>
      <c r="E65" s="176"/>
      <c r="F65" s="176"/>
      <c r="G65" s="176"/>
      <c r="H65" s="176"/>
      <c r="I65" s="176"/>
      <c r="J65" s="177">
        <f>J252</f>
        <v>0</v>
      </c>
      <c r="K65" s="174"/>
      <c r="L65" s="178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9" customFormat="1" ht="24.96" customHeight="1">
      <c r="A66" s="9"/>
      <c r="B66" s="167"/>
      <c r="C66" s="168"/>
      <c r="D66" s="169" t="s">
        <v>102</v>
      </c>
      <c r="E66" s="170"/>
      <c r="F66" s="170"/>
      <c r="G66" s="170"/>
      <c r="H66" s="170"/>
      <c r="I66" s="170"/>
      <c r="J66" s="171">
        <f>J255</f>
        <v>0</v>
      </c>
      <c r="K66" s="168"/>
      <c r="L66" s="172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</row>
    <row r="67" s="9" customFormat="1" ht="24.96" customHeight="1">
      <c r="A67" s="9"/>
      <c r="B67" s="167"/>
      <c r="C67" s="168"/>
      <c r="D67" s="169" t="s">
        <v>103</v>
      </c>
      <c r="E67" s="170"/>
      <c r="F67" s="170"/>
      <c r="G67" s="170"/>
      <c r="H67" s="170"/>
      <c r="I67" s="170"/>
      <c r="J67" s="171">
        <f>J258</f>
        <v>0</v>
      </c>
      <c r="K67" s="168"/>
      <c r="L67" s="172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</row>
    <row r="68" s="10" customFormat="1" ht="19.92" customHeight="1">
      <c r="A68" s="10"/>
      <c r="B68" s="173"/>
      <c r="C68" s="174"/>
      <c r="D68" s="175" t="s">
        <v>104</v>
      </c>
      <c r="E68" s="176"/>
      <c r="F68" s="176"/>
      <c r="G68" s="176"/>
      <c r="H68" s="176"/>
      <c r="I68" s="176"/>
      <c r="J68" s="177">
        <f>J259</f>
        <v>0</v>
      </c>
      <c r="K68" s="174"/>
      <c r="L68" s="178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73"/>
      <c r="C69" s="174"/>
      <c r="D69" s="175" t="s">
        <v>105</v>
      </c>
      <c r="E69" s="176"/>
      <c r="F69" s="176"/>
      <c r="G69" s="176"/>
      <c r="H69" s="176"/>
      <c r="I69" s="176"/>
      <c r="J69" s="177">
        <f>J269</f>
        <v>0</v>
      </c>
      <c r="K69" s="174"/>
      <c r="L69" s="178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9.92" customHeight="1">
      <c r="A70" s="10"/>
      <c r="B70" s="173"/>
      <c r="C70" s="174"/>
      <c r="D70" s="175" t="s">
        <v>106</v>
      </c>
      <c r="E70" s="176"/>
      <c r="F70" s="176"/>
      <c r="G70" s="176"/>
      <c r="H70" s="176"/>
      <c r="I70" s="176"/>
      <c r="J70" s="177">
        <f>J277</f>
        <v>0</v>
      </c>
      <c r="K70" s="174"/>
      <c r="L70" s="178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2" customFormat="1" ht="21.84" customHeight="1">
      <c r="A71" s="40"/>
      <c r="B71" s="41"/>
      <c r="C71" s="42"/>
      <c r="D71" s="42"/>
      <c r="E71" s="42"/>
      <c r="F71" s="42"/>
      <c r="G71" s="42"/>
      <c r="H71" s="42"/>
      <c r="I71" s="42"/>
      <c r="J71" s="42"/>
      <c r="K71" s="42"/>
      <c r="L71" s="136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</row>
    <row r="72" s="2" customFormat="1" ht="6.96" customHeight="1">
      <c r="A72" s="40"/>
      <c r="B72" s="61"/>
      <c r="C72" s="62"/>
      <c r="D72" s="62"/>
      <c r="E72" s="62"/>
      <c r="F72" s="62"/>
      <c r="G72" s="62"/>
      <c r="H72" s="62"/>
      <c r="I72" s="62"/>
      <c r="J72" s="62"/>
      <c r="K72" s="62"/>
      <c r="L72" s="136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6" s="2" customFormat="1" ht="6.96" customHeight="1">
      <c r="A76" s="40"/>
      <c r="B76" s="63"/>
      <c r="C76" s="64"/>
      <c r="D76" s="64"/>
      <c r="E76" s="64"/>
      <c r="F76" s="64"/>
      <c r="G76" s="64"/>
      <c r="H76" s="64"/>
      <c r="I76" s="64"/>
      <c r="J76" s="64"/>
      <c r="K76" s="64"/>
      <c r="L76" s="136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24.96" customHeight="1">
      <c r="A77" s="40"/>
      <c r="B77" s="41"/>
      <c r="C77" s="25" t="s">
        <v>107</v>
      </c>
      <c r="D77" s="42"/>
      <c r="E77" s="42"/>
      <c r="F77" s="42"/>
      <c r="G77" s="42"/>
      <c r="H77" s="42"/>
      <c r="I77" s="42"/>
      <c r="J77" s="42"/>
      <c r="K77" s="42"/>
      <c r="L77" s="13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6.96" customHeight="1">
      <c r="A78" s="40"/>
      <c r="B78" s="41"/>
      <c r="C78" s="42"/>
      <c r="D78" s="42"/>
      <c r="E78" s="42"/>
      <c r="F78" s="42"/>
      <c r="G78" s="42"/>
      <c r="H78" s="42"/>
      <c r="I78" s="42"/>
      <c r="J78" s="42"/>
      <c r="K78" s="42"/>
      <c r="L78" s="13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12" customHeight="1">
      <c r="A79" s="40"/>
      <c r="B79" s="41"/>
      <c r="C79" s="34" t="s">
        <v>16</v>
      </c>
      <c r="D79" s="42"/>
      <c r="E79" s="42"/>
      <c r="F79" s="42"/>
      <c r="G79" s="42"/>
      <c r="H79" s="42"/>
      <c r="I79" s="42"/>
      <c r="J79" s="42"/>
      <c r="K79" s="42"/>
      <c r="L79" s="13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16.5" customHeight="1">
      <c r="A80" s="40"/>
      <c r="B80" s="41"/>
      <c r="C80" s="42"/>
      <c r="D80" s="42"/>
      <c r="E80" s="162" t="str">
        <f>E7</f>
        <v>Tuchlovice, společná stezka - Dřevěnkov</v>
      </c>
      <c r="F80" s="34"/>
      <c r="G80" s="34"/>
      <c r="H80" s="34"/>
      <c r="I80" s="42"/>
      <c r="J80" s="42"/>
      <c r="K80" s="42"/>
      <c r="L80" s="13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12" customHeight="1">
      <c r="A81" s="40"/>
      <c r="B81" s="41"/>
      <c r="C81" s="34" t="s">
        <v>90</v>
      </c>
      <c r="D81" s="42"/>
      <c r="E81" s="42"/>
      <c r="F81" s="42"/>
      <c r="G81" s="42"/>
      <c r="H81" s="42"/>
      <c r="I81" s="42"/>
      <c r="J81" s="42"/>
      <c r="K81" s="42"/>
      <c r="L81" s="136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16.5" customHeight="1">
      <c r="A82" s="40"/>
      <c r="B82" s="41"/>
      <c r="C82" s="42"/>
      <c r="D82" s="42"/>
      <c r="E82" s="71" t="str">
        <f>E9</f>
        <v>SO 102 - Parkoviště a zpevnění plochy</v>
      </c>
      <c r="F82" s="42"/>
      <c r="G82" s="42"/>
      <c r="H82" s="42"/>
      <c r="I82" s="42"/>
      <c r="J82" s="42"/>
      <c r="K82" s="42"/>
      <c r="L82" s="136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6.96" customHeight="1">
      <c r="A83" s="40"/>
      <c r="B83" s="41"/>
      <c r="C83" s="42"/>
      <c r="D83" s="42"/>
      <c r="E83" s="42"/>
      <c r="F83" s="42"/>
      <c r="G83" s="42"/>
      <c r="H83" s="42"/>
      <c r="I83" s="42"/>
      <c r="J83" s="42"/>
      <c r="K83" s="42"/>
      <c r="L83" s="136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12" customHeight="1">
      <c r="A84" s="40"/>
      <c r="B84" s="41"/>
      <c r="C84" s="34" t="s">
        <v>21</v>
      </c>
      <c r="D84" s="42"/>
      <c r="E84" s="42"/>
      <c r="F84" s="29" t="str">
        <f>F12</f>
        <v xml:space="preserve"> </v>
      </c>
      <c r="G84" s="42"/>
      <c r="H84" s="42"/>
      <c r="I84" s="34" t="s">
        <v>23</v>
      </c>
      <c r="J84" s="74" t="str">
        <f>IF(J12="","",J12)</f>
        <v>25. 10. 2024</v>
      </c>
      <c r="K84" s="42"/>
      <c r="L84" s="136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2" customFormat="1" ht="6.96" customHeight="1">
      <c r="A85" s="40"/>
      <c r="B85" s="41"/>
      <c r="C85" s="42"/>
      <c r="D85" s="42"/>
      <c r="E85" s="42"/>
      <c r="F85" s="42"/>
      <c r="G85" s="42"/>
      <c r="H85" s="42"/>
      <c r="I85" s="42"/>
      <c r="J85" s="42"/>
      <c r="K85" s="42"/>
      <c r="L85" s="136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2" customFormat="1" ht="15.15" customHeight="1">
      <c r="A86" s="40"/>
      <c r="B86" s="41"/>
      <c r="C86" s="34" t="s">
        <v>25</v>
      </c>
      <c r="D86" s="42"/>
      <c r="E86" s="42"/>
      <c r="F86" s="29" t="str">
        <f>E15</f>
        <v>Obec Tuchlovice</v>
      </c>
      <c r="G86" s="42"/>
      <c r="H86" s="42"/>
      <c r="I86" s="34" t="s">
        <v>31</v>
      </c>
      <c r="J86" s="38" t="str">
        <f>E21</f>
        <v>PFPROJEKT s.r.o.</v>
      </c>
      <c r="K86" s="42"/>
      <c r="L86" s="136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</row>
    <row r="87" s="2" customFormat="1" ht="15.15" customHeight="1">
      <c r="A87" s="40"/>
      <c r="B87" s="41"/>
      <c r="C87" s="34" t="s">
        <v>29</v>
      </c>
      <c r="D87" s="42"/>
      <c r="E87" s="42"/>
      <c r="F87" s="29" t="str">
        <f>IF(E18="","",E18)</f>
        <v>Vyplň údaj</v>
      </c>
      <c r="G87" s="42"/>
      <c r="H87" s="42"/>
      <c r="I87" s="34" t="s">
        <v>34</v>
      </c>
      <c r="J87" s="38" t="str">
        <f>E24</f>
        <v>Lukáš Novák</v>
      </c>
      <c r="K87" s="42"/>
      <c r="L87" s="136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</row>
    <row r="88" s="2" customFormat="1" ht="10.32" customHeight="1">
      <c r="A88" s="40"/>
      <c r="B88" s="41"/>
      <c r="C88" s="42"/>
      <c r="D88" s="42"/>
      <c r="E88" s="42"/>
      <c r="F88" s="42"/>
      <c r="G88" s="42"/>
      <c r="H88" s="42"/>
      <c r="I88" s="42"/>
      <c r="J88" s="42"/>
      <c r="K88" s="42"/>
      <c r="L88" s="136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</row>
    <row r="89" s="11" customFormat="1" ht="29.28" customHeight="1">
      <c r="A89" s="179"/>
      <c r="B89" s="180"/>
      <c r="C89" s="181" t="s">
        <v>108</v>
      </c>
      <c r="D89" s="182" t="s">
        <v>57</v>
      </c>
      <c r="E89" s="182" t="s">
        <v>53</v>
      </c>
      <c r="F89" s="182" t="s">
        <v>54</v>
      </c>
      <c r="G89" s="182" t="s">
        <v>109</v>
      </c>
      <c r="H89" s="182" t="s">
        <v>110</v>
      </c>
      <c r="I89" s="182" t="s">
        <v>111</v>
      </c>
      <c r="J89" s="182" t="s">
        <v>94</v>
      </c>
      <c r="K89" s="183" t="s">
        <v>112</v>
      </c>
      <c r="L89" s="184"/>
      <c r="M89" s="94" t="s">
        <v>19</v>
      </c>
      <c r="N89" s="95" t="s">
        <v>42</v>
      </c>
      <c r="O89" s="95" t="s">
        <v>113</v>
      </c>
      <c r="P89" s="95" t="s">
        <v>114</v>
      </c>
      <c r="Q89" s="95" t="s">
        <v>115</v>
      </c>
      <c r="R89" s="95" t="s">
        <v>116</v>
      </c>
      <c r="S89" s="95" t="s">
        <v>117</v>
      </c>
      <c r="T89" s="96" t="s">
        <v>118</v>
      </c>
      <c r="U89" s="179"/>
      <c r="V89" s="179"/>
      <c r="W89" s="179"/>
      <c r="X89" s="179"/>
      <c r="Y89" s="179"/>
      <c r="Z89" s="179"/>
      <c r="AA89" s="179"/>
      <c r="AB89" s="179"/>
      <c r="AC89" s="179"/>
      <c r="AD89" s="179"/>
      <c r="AE89" s="179"/>
    </row>
    <row r="90" s="2" customFormat="1" ht="22.8" customHeight="1">
      <c r="A90" s="40"/>
      <c r="B90" s="41"/>
      <c r="C90" s="101" t="s">
        <v>119</v>
      </c>
      <c r="D90" s="42"/>
      <c r="E90" s="42"/>
      <c r="F90" s="42"/>
      <c r="G90" s="42"/>
      <c r="H90" s="42"/>
      <c r="I90" s="42"/>
      <c r="J90" s="185">
        <f>BK90</f>
        <v>0</v>
      </c>
      <c r="K90" s="42"/>
      <c r="L90" s="46"/>
      <c r="M90" s="97"/>
      <c r="N90" s="186"/>
      <c r="O90" s="98"/>
      <c r="P90" s="187">
        <f>P91+P255+P258</f>
        <v>0</v>
      </c>
      <c r="Q90" s="98"/>
      <c r="R90" s="187">
        <f>R91+R255+R258</f>
        <v>186.88776580000001</v>
      </c>
      <c r="S90" s="98"/>
      <c r="T90" s="188">
        <f>T91+T255+T258</f>
        <v>180.5102</v>
      </c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T90" s="19" t="s">
        <v>71</v>
      </c>
      <c r="AU90" s="19" t="s">
        <v>95</v>
      </c>
      <c r="BK90" s="189">
        <f>BK91+BK255+BK258</f>
        <v>0</v>
      </c>
    </row>
    <row r="91" s="12" customFormat="1" ht="25.92" customHeight="1">
      <c r="A91" s="12"/>
      <c r="B91" s="190"/>
      <c r="C91" s="191"/>
      <c r="D91" s="192" t="s">
        <v>71</v>
      </c>
      <c r="E91" s="193" t="s">
        <v>120</v>
      </c>
      <c r="F91" s="193" t="s">
        <v>121</v>
      </c>
      <c r="G91" s="191"/>
      <c r="H91" s="191"/>
      <c r="I91" s="194"/>
      <c r="J91" s="195">
        <f>BK91</f>
        <v>0</v>
      </c>
      <c r="K91" s="191"/>
      <c r="L91" s="196"/>
      <c r="M91" s="197"/>
      <c r="N91" s="198"/>
      <c r="O91" s="198"/>
      <c r="P91" s="199">
        <f>P92+P144+P201+P238+P252</f>
        <v>0</v>
      </c>
      <c r="Q91" s="198"/>
      <c r="R91" s="199">
        <f>R92+R144+R201+R238+R252</f>
        <v>186.88776580000001</v>
      </c>
      <c r="S91" s="198"/>
      <c r="T91" s="200">
        <f>T92+T144+T201+T238+T252</f>
        <v>180.5102</v>
      </c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R91" s="201" t="s">
        <v>80</v>
      </c>
      <c r="AT91" s="202" t="s">
        <v>71</v>
      </c>
      <c r="AU91" s="202" t="s">
        <v>72</v>
      </c>
      <c r="AY91" s="201" t="s">
        <v>122</v>
      </c>
      <c r="BK91" s="203">
        <f>BK92+BK144+BK201+BK238+BK252</f>
        <v>0</v>
      </c>
    </row>
    <row r="92" s="12" customFormat="1" ht="22.8" customHeight="1">
      <c r="A92" s="12"/>
      <c r="B92" s="190"/>
      <c r="C92" s="191"/>
      <c r="D92" s="192" t="s">
        <v>71</v>
      </c>
      <c r="E92" s="204" t="s">
        <v>80</v>
      </c>
      <c r="F92" s="204" t="s">
        <v>123</v>
      </c>
      <c r="G92" s="191"/>
      <c r="H92" s="191"/>
      <c r="I92" s="194"/>
      <c r="J92" s="205">
        <f>BK92</f>
        <v>0</v>
      </c>
      <c r="K92" s="191"/>
      <c r="L92" s="196"/>
      <c r="M92" s="197"/>
      <c r="N92" s="198"/>
      <c r="O92" s="198"/>
      <c r="P92" s="199">
        <f>SUM(P93:P143)</f>
        <v>0</v>
      </c>
      <c r="Q92" s="198"/>
      <c r="R92" s="199">
        <f>SUM(R93:R143)</f>
        <v>82.597564000000006</v>
      </c>
      <c r="S92" s="198"/>
      <c r="T92" s="200">
        <f>SUM(T93:T143)</f>
        <v>171.9742</v>
      </c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R92" s="201" t="s">
        <v>80</v>
      </c>
      <c r="AT92" s="202" t="s">
        <v>71</v>
      </c>
      <c r="AU92" s="202" t="s">
        <v>80</v>
      </c>
      <c r="AY92" s="201" t="s">
        <v>122</v>
      </c>
      <c r="BK92" s="203">
        <f>SUM(BK93:BK143)</f>
        <v>0</v>
      </c>
    </row>
    <row r="93" s="2" customFormat="1" ht="37.8" customHeight="1">
      <c r="A93" s="40"/>
      <c r="B93" s="41"/>
      <c r="C93" s="206" t="s">
        <v>80</v>
      </c>
      <c r="D93" s="206" t="s">
        <v>124</v>
      </c>
      <c r="E93" s="207" t="s">
        <v>487</v>
      </c>
      <c r="F93" s="208" t="s">
        <v>488</v>
      </c>
      <c r="G93" s="209" t="s">
        <v>127</v>
      </c>
      <c r="H93" s="210">
        <v>278.69999999999999</v>
      </c>
      <c r="I93" s="211"/>
      <c r="J93" s="212">
        <f>ROUND(I93*H93,2)</f>
        <v>0</v>
      </c>
      <c r="K93" s="208" t="s">
        <v>128</v>
      </c>
      <c r="L93" s="46"/>
      <c r="M93" s="213" t="s">
        <v>19</v>
      </c>
      <c r="N93" s="214" t="s">
        <v>43</v>
      </c>
      <c r="O93" s="86"/>
      <c r="P93" s="215">
        <f>O93*H93</f>
        <v>0</v>
      </c>
      <c r="Q93" s="215">
        <v>0</v>
      </c>
      <c r="R93" s="215">
        <f>Q93*H93</f>
        <v>0</v>
      </c>
      <c r="S93" s="215">
        <v>0.28999999999999998</v>
      </c>
      <c r="T93" s="216">
        <f>S93*H93</f>
        <v>80.822999999999993</v>
      </c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R93" s="217" t="s">
        <v>129</v>
      </c>
      <c r="AT93" s="217" t="s">
        <v>124</v>
      </c>
      <c r="AU93" s="217" t="s">
        <v>82</v>
      </c>
      <c r="AY93" s="19" t="s">
        <v>122</v>
      </c>
      <c r="BE93" s="218">
        <f>IF(N93="základní",J93,0)</f>
        <v>0</v>
      </c>
      <c r="BF93" s="218">
        <f>IF(N93="snížená",J93,0)</f>
        <v>0</v>
      </c>
      <c r="BG93" s="218">
        <f>IF(N93="zákl. přenesená",J93,0)</f>
        <v>0</v>
      </c>
      <c r="BH93" s="218">
        <f>IF(N93="sníž. přenesená",J93,0)</f>
        <v>0</v>
      </c>
      <c r="BI93" s="218">
        <f>IF(N93="nulová",J93,0)</f>
        <v>0</v>
      </c>
      <c r="BJ93" s="19" t="s">
        <v>80</v>
      </c>
      <c r="BK93" s="218">
        <f>ROUND(I93*H93,2)</f>
        <v>0</v>
      </c>
      <c r="BL93" s="19" t="s">
        <v>129</v>
      </c>
      <c r="BM93" s="217" t="s">
        <v>489</v>
      </c>
    </row>
    <row r="94" s="2" customFormat="1">
      <c r="A94" s="40"/>
      <c r="B94" s="41"/>
      <c r="C94" s="42"/>
      <c r="D94" s="219" t="s">
        <v>131</v>
      </c>
      <c r="E94" s="42"/>
      <c r="F94" s="220" t="s">
        <v>490</v>
      </c>
      <c r="G94" s="42"/>
      <c r="H94" s="42"/>
      <c r="I94" s="221"/>
      <c r="J94" s="42"/>
      <c r="K94" s="42"/>
      <c r="L94" s="46"/>
      <c r="M94" s="222"/>
      <c r="N94" s="223"/>
      <c r="O94" s="86"/>
      <c r="P94" s="86"/>
      <c r="Q94" s="86"/>
      <c r="R94" s="86"/>
      <c r="S94" s="86"/>
      <c r="T94" s="87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T94" s="19" t="s">
        <v>131</v>
      </c>
      <c r="AU94" s="19" t="s">
        <v>82</v>
      </c>
    </row>
    <row r="95" s="13" customFormat="1">
      <c r="A95" s="13"/>
      <c r="B95" s="224"/>
      <c r="C95" s="225"/>
      <c r="D95" s="226" t="s">
        <v>133</v>
      </c>
      <c r="E95" s="227" t="s">
        <v>19</v>
      </c>
      <c r="F95" s="228" t="s">
        <v>141</v>
      </c>
      <c r="G95" s="225"/>
      <c r="H95" s="227" t="s">
        <v>19</v>
      </c>
      <c r="I95" s="229"/>
      <c r="J95" s="225"/>
      <c r="K95" s="225"/>
      <c r="L95" s="230"/>
      <c r="M95" s="231"/>
      <c r="N95" s="232"/>
      <c r="O95" s="232"/>
      <c r="P95" s="232"/>
      <c r="Q95" s="232"/>
      <c r="R95" s="232"/>
      <c r="S95" s="232"/>
      <c r="T95" s="23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T95" s="234" t="s">
        <v>133</v>
      </c>
      <c r="AU95" s="234" t="s">
        <v>82</v>
      </c>
      <c r="AV95" s="13" t="s">
        <v>80</v>
      </c>
      <c r="AW95" s="13" t="s">
        <v>33</v>
      </c>
      <c r="AX95" s="13" t="s">
        <v>72</v>
      </c>
      <c r="AY95" s="234" t="s">
        <v>122</v>
      </c>
    </row>
    <row r="96" s="14" customFormat="1">
      <c r="A96" s="14"/>
      <c r="B96" s="235"/>
      <c r="C96" s="236"/>
      <c r="D96" s="226" t="s">
        <v>133</v>
      </c>
      <c r="E96" s="237" t="s">
        <v>19</v>
      </c>
      <c r="F96" s="238" t="s">
        <v>491</v>
      </c>
      <c r="G96" s="236"/>
      <c r="H96" s="239">
        <v>278.69999999999999</v>
      </c>
      <c r="I96" s="240"/>
      <c r="J96" s="236"/>
      <c r="K96" s="236"/>
      <c r="L96" s="241"/>
      <c r="M96" s="242"/>
      <c r="N96" s="243"/>
      <c r="O96" s="243"/>
      <c r="P96" s="243"/>
      <c r="Q96" s="243"/>
      <c r="R96" s="243"/>
      <c r="S96" s="243"/>
      <c r="T96" s="244"/>
      <c r="U96" s="14"/>
      <c r="V96" s="14"/>
      <c r="W96" s="14"/>
      <c r="X96" s="14"/>
      <c r="Y96" s="14"/>
      <c r="Z96" s="14"/>
      <c r="AA96" s="14"/>
      <c r="AB96" s="14"/>
      <c r="AC96" s="14"/>
      <c r="AD96" s="14"/>
      <c r="AE96" s="14"/>
      <c r="AT96" s="245" t="s">
        <v>133</v>
      </c>
      <c r="AU96" s="245" t="s">
        <v>82</v>
      </c>
      <c r="AV96" s="14" t="s">
        <v>82</v>
      </c>
      <c r="AW96" s="14" t="s">
        <v>33</v>
      </c>
      <c r="AX96" s="14" t="s">
        <v>80</v>
      </c>
      <c r="AY96" s="245" t="s">
        <v>122</v>
      </c>
    </row>
    <row r="97" s="2" customFormat="1" ht="33" customHeight="1">
      <c r="A97" s="40"/>
      <c r="B97" s="41"/>
      <c r="C97" s="206" t="s">
        <v>82</v>
      </c>
      <c r="D97" s="206" t="s">
        <v>124</v>
      </c>
      <c r="E97" s="207" t="s">
        <v>492</v>
      </c>
      <c r="F97" s="208" t="s">
        <v>493</v>
      </c>
      <c r="G97" s="209" t="s">
        <v>127</v>
      </c>
      <c r="H97" s="210">
        <v>278.69999999999999</v>
      </c>
      <c r="I97" s="211"/>
      <c r="J97" s="212">
        <f>ROUND(I97*H97,2)</f>
        <v>0</v>
      </c>
      <c r="K97" s="208" t="s">
        <v>128</v>
      </c>
      <c r="L97" s="46"/>
      <c r="M97" s="213" t="s">
        <v>19</v>
      </c>
      <c r="N97" s="214" t="s">
        <v>43</v>
      </c>
      <c r="O97" s="86"/>
      <c r="P97" s="215">
        <f>O97*H97</f>
        <v>0</v>
      </c>
      <c r="Q97" s="215">
        <v>0</v>
      </c>
      <c r="R97" s="215">
        <f>Q97*H97</f>
        <v>0</v>
      </c>
      <c r="S97" s="215">
        <v>0.316</v>
      </c>
      <c r="T97" s="216">
        <f>S97*H97</f>
        <v>88.069199999999995</v>
      </c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R97" s="217" t="s">
        <v>129</v>
      </c>
      <c r="AT97" s="217" t="s">
        <v>124</v>
      </c>
      <c r="AU97" s="217" t="s">
        <v>82</v>
      </c>
      <c r="AY97" s="19" t="s">
        <v>122</v>
      </c>
      <c r="BE97" s="218">
        <f>IF(N97="základní",J97,0)</f>
        <v>0</v>
      </c>
      <c r="BF97" s="218">
        <f>IF(N97="snížená",J97,0)</f>
        <v>0</v>
      </c>
      <c r="BG97" s="218">
        <f>IF(N97="zákl. přenesená",J97,0)</f>
        <v>0</v>
      </c>
      <c r="BH97" s="218">
        <f>IF(N97="sníž. přenesená",J97,0)</f>
        <v>0</v>
      </c>
      <c r="BI97" s="218">
        <f>IF(N97="nulová",J97,0)</f>
        <v>0</v>
      </c>
      <c r="BJ97" s="19" t="s">
        <v>80</v>
      </c>
      <c r="BK97" s="218">
        <f>ROUND(I97*H97,2)</f>
        <v>0</v>
      </c>
      <c r="BL97" s="19" t="s">
        <v>129</v>
      </c>
      <c r="BM97" s="217" t="s">
        <v>494</v>
      </c>
    </row>
    <row r="98" s="2" customFormat="1">
      <c r="A98" s="40"/>
      <c r="B98" s="41"/>
      <c r="C98" s="42"/>
      <c r="D98" s="219" t="s">
        <v>131</v>
      </c>
      <c r="E98" s="42"/>
      <c r="F98" s="220" t="s">
        <v>495</v>
      </c>
      <c r="G98" s="42"/>
      <c r="H98" s="42"/>
      <c r="I98" s="221"/>
      <c r="J98" s="42"/>
      <c r="K98" s="42"/>
      <c r="L98" s="46"/>
      <c r="M98" s="222"/>
      <c r="N98" s="223"/>
      <c r="O98" s="86"/>
      <c r="P98" s="86"/>
      <c r="Q98" s="86"/>
      <c r="R98" s="86"/>
      <c r="S98" s="86"/>
      <c r="T98" s="87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T98" s="19" t="s">
        <v>131</v>
      </c>
      <c r="AU98" s="19" t="s">
        <v>82</v>
      </c>
    </row>
    <row r="99" s="13" customFormat="1">
      <c r="A99" s="13"/>
      <c r="B99" s="224"/>
      <c r="C99" s="225"/>
      <c r="D99" s="226" t="s">
        <v>133</v>
      </c>
      <c r="E99" s="227" t="s">
        <v>19</v>
      </c>
      <c r="F99" s="228" t="s">
        <v>141</v>
      </c>
      <c r="G99" s="225"/>
      <c r="H99" s="227" t="s">
        <v>19</v>
      </c>
      <c r="I99" s="229"/>
      <c r="J99" s="225"/>
      <c r="K99" s="225"/>
      <c r="L99" s="230"/>
      <c r="M99" s="231"/>
      <c r="N99" s="232"/>
      <c r="O99" s="232"/>
      <c r="P99" s="232"/>
      <c r="Q99" s="232"/>
      <c r="R99" s="232"/>
      <c r="S99" s="232"/>
      <c r="T99" s="23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T99" s="234" t="s">
        <v>133</v>
      </c>
      <c r="AU99" s="234" t="s">
        <v>82</v>
      </c>
      <c r="AV99" s="13" t="s">
        <v>80</v>
      </c>
      <c r="AW99" s="13" t="s">
        <v>33</v>
      </c>
      <c r="AX99" s="13" t="s">
        <v>72</v>
      </c>
      <c r="AY99" s="234" t="s">
        <v>122</v>
      </c>
    </row>
    <row r="100" s="14" customFormat="1">
      <c r="A100" s="14"/>
      <c r="B100" s="235"/>
      <c r="C100" s="236"/>
      <c r="D100" s="226" t="s">
        <v>133</v>
      </c>
      <c r="E100" s="237" t="s">
        <v>19</v>
      </c>
      <c r="F100" s="238" t="s">
        <v>491</v>
      </c>
      <c r="G100" s="236"/>
      <c r="H100" s="239">
        <v>278.69999999999999</v>
      </c>
      <c r="I100" s="240"/>
      <c r="J100" s="236"/>
      <c r="K100" s="236"/>
      <c r="L100" s="241"/>
      <c r="M100" s="242"/>
      <c r="N100" s="243"/>
      <c r="O100" s="243"/>
      <c r="P100" s="243"/>
      <c r="Q100" s="243"/>
      <c r="R100" s="243"/>
      <c r="S100" s="243"/>
      <c r="T100" s="244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T100" s="245" t="s">
        <v>133</v>
      </c>
      <c r="AU100" s="245" t="s">
        <v>82</v>
      </c>
      <c r="AV100" s="14" t="s">
        <v>82</v>
      </c>
      <c r="AW100" s="14" t="s">
        <v>33</v>
      </c>
      <c r="AX100" s="14" t="s">
        <v>80</v>
      </c>
      <c r="AY100" s="245" t="s">
        <v>122</v>
      </c>
    </row>
    <row r="101" s="2" customFormat="1" ht="24.15" customHeight="1">
      <c r="A101" s="40"/>
      <c r="B101" s="41"/>
      <c r="C101" s="206" t="s">
        <v>143</v>
      </c>
      <c r="D101" s="206" t="s">
        <v>124</v>
      </c>
      <c r="E101" s="207" t="s">
        <v>155</v>
      </c>
      <c r="F101" s="208" t="s">
        <v>156</v>
      </c>
      <c r="G101" s="209" t="s">
        <v>127</v>
      </c>
      <c r="H101" s="210">
        <v>13.4</v>
      </c>
      <c r="I101" s="211"/>
      <c r="J101" s="212">
        <f>ROUND(I101*H101,2)</f>
        <v>0</v>
      </c>
      <c r="K101" s="208" t="s">
        <v>128</v>
      </c>
      <c r="L101" s="46"/>
      <c r="M101" s="213" t="s">
        <v>19</v>
      </c>
      <c r="N101" s="214" t="s">
        <v>43</v>
      </c>
      <c r="O101" s="86"/>
      <c r="P101" s="215">
        <f>O101*H101</f>
        <v>0</v>
      </c>
      <c r="Q101" s="215">
        <v>3.0000000000000001E-05</v>
      </c>
      <c r="R101" s="215">
        <f>Q101*H101</f>
        <v>0.00040200000000000001</v>
      </c>
      <c r="S101" s="215">
        <v>0.23000000000000001</v>
      </c>
      <c r="T101" s="216">
        <f>S101*H101</f>
        <v>3.0820000000000003</v>
      </c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R101" s="217" t="s">
        <v>129</v>
      </c>
      <c r="AT101" s="217" t="s">
        <v>124</v>
      </c>
      <c r="AU101" s="217" t="s">
        <v>82</v>
      </c>
      <c r="AY101" s="19" t="s">
        <v>122</v>
      </c>
      <c r="BE101" s="218">
        <f>IF(N101="základní",J101,0)</f>
        <v>0</v>
      </c>
      <c r="BF101" s="218">
        <f>IF(N101="snížená",J101,0)</f>
        <v>0</v>
      </c>
      <c r="BG101" s="218">
        <f>IF(N101="zákl. přenesená",J101,0)</f>
        <v>0</v>
      </c>
      <c r="BH101" s="218">
        <f>IF(N101="sníž. přenesená",J101,0)</f>
        <v>0</v>
      </c>
      <c r="BI101" s="218">
        <f>IF(N101="nulová",J101,0)</f>
        <v>0</v>
      </c>
      <c r="BJ101" s="19" t="s">
        <v>80</v>
      </c>
      <c r="BK101" s="218">
        <f>ROUND(I101*H101,2)</f>
        <v>0</v>
      </c>
      <c r="BL101" s="19" t="s">
        <v>129</v>
      </c>
      <c r="BM101" s="217" t="s">
        <v>496</v>
      </c>
    </row>
    <row r="102" s="2" customFormat="1">
      <c r="A102" s="40"/>
      <c r="B102" s="41"/>
      <c r="C102" s="42"/>
      <c r="D102" s="219" t="s">
        <v>131</v>
      </c>
      <c r="E102" s="42"/>
      <c r="F102" s="220" t="s">
        <v>158</v>
      </c>
      <c r="G102" s="42"/>
      <c r="H102" s="42"/>
      <c r="I102" s="221"/>
      <c r="J102" s="42"/>
      <c r="K102" s="42"/>
      <c r="L102" s="46"/>
      <c r="M102" s="222"/>
      <c r="N102" s="223"/>
      <c r="O102" s="86"/>
      <c r="P102" s="86"/>
      <c r="Q102" s="86"/>
      <c r="R102" s="86"/>
      <c r="S102" s="86"/>
      <c r="T102" s="87"/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T102" s="19" t="s">
        <v>131</v>
      </c>
      <c r="AU102" s="19" t="s">
        <v>82</v>
      </c>
    </row>
    <row r="103" s="2" customFormat="1" ht="16.5" customHeight="1">
      <c r="A103" s="40"/>
      <c r="B103" s="41"/>
      <c r="C103" s="206" t="s">
        <v>129</v>
      </c>
      <c r="D103" s="206" t="s">
        <v>124</v>
      </c>
      <c r="E103" s="207" t="s">
        <v>497</v>
      </c>
      <c r="F103" s="208" t="s">
        <v>498</v>
      </c>
      <c r="G103" s="209" t="s">
        <v>127</v>
      </c>
      <c r="H103" s="210">
        <v>492.60000000000002</v>
      </c>
      <c r="I103" s="211"/>
      <c r="J103" s="212">
        <f>ROUND(I103*H103,2)</f>
        <v>0</v>
      </c>
      <c r="K103" s="208" t="s">
        <v>128</v>
      </c>
      <c r="L103" s="46"/>
      <c r="M103" s="213" t="s">
        <v>19</v>
      </c>
      <c r="N103" s="214" t="s">
        <v>43</v>
      </c>
      <c r="O103" s="86"/>
      <c r="P103" s="215">
        <f>O103*H103</f>
        <v>0</v>
      </c>
      <c r="Q103" s="215">
        <v>0</v>
      </c>
      <c r="R103" s="215">
        <f>Q103*H103</f>
        <v>0</v>
      </c>
      <c r="S103" s="215">
        <v>0</v>
      </c>
      <c r="T103" s="216">
        <f>S103*H103</f>
        <v>0</v>
      </c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R103" s="217" t="s">
        <v>129</v>
      </c>
      <c r="AT103" s="217" t="s">
        <v>124</v>
      </c>
      <c r="AU103" s="217" t="s">
        <v>82</v>
      </c>
      <c r="AY103" s="19" t="s">
        <v>122</v>
      </c>
      <c r="BE103" s="218">
        <f>IF(N103="základní",J103,0)</f>
        <v>0</v>
      </c>
      <c r="BF103" s="218">
        <f>IF(N103="snížená",J103,0)</f>
        <v>0</v>
      </c>
      <c r="BG103" s="218">
        <f>IF(N103="zákl. přenesená",J103,0)</f>
        <v>0</v>
      </c>
      <c r="BH103" s="218">
        <f>IF(N103="sníž. přenesená",J103,0)</f>
        <v>0</v>
      </c>
      <c r="BI103" s="218">
        <f>IF(N103="nulová",J103,0)</f>
        <v>0</v>
      </c>
      <c r="BJ103" s="19" t="s">
        <v>80</v>
      </c>
      <c r="BK103" s="218">
        <f>ROUND(I103*H103,2)</f>
        <v>0</v>
      </c>
      <c r="BL103" s="19" t="s">
        <v>129</v>
      </c>
      <c r="BM103" s="217" t="s">
        <v>499</v>
      </c>
    </row>
    <row r="104" s="2" customFormat="1">
      <c r="A104" s="40"/>
      <c r="B104" s="41"/>
      <c r="C104" s="42"/>
      <c r="D104" s="219" t="s">
        <v>131</v>
      </c>
      <c r="E104" s="42"/>
      <c r="F104" s="220" t="s">
        <v>500</v>
      </c>
      <c r="G104" s="42"/>
      <c r="H104" s="42"/>
      <c r="I104" s="221"/>
      <c r="J104" s="42"/>
      <c r="K104" s="42"/>
      <c r="L104" s="46"/>
      <c r="M104" s="222"/>
      <c r="N104" s="223"/>
      <c r="O104" s="86"/>
      <c r="P104" s="86"/>
      <c r="Q104" s="86"/>
      <c r="R104" s="86"/>
      <c r="S104" s="86"/>
      <c r="T104" s="87"/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T104" s="19" t="s">
        <v>131</v>
      </c>
      <c r="AU104" s="19" t="s">
        <v>82</v>
      </c>
    </row>
    <row r="105" s="2" customFormat="1" ht="24.15" customHeight="1">
      <c r="A105" s="40"/>
      <c r="B105" s="41"/>
      <c r="C105" s="206" t="s">
        <v>154</v>
      </c>
      <c r="D105" s="206" t="s">
        <v>124</v>
      </c>
      <c r="E105" s="207" t="s">
        <v>501</v>
      </c>
      <c r="F105" s="208" t="s">
        <v>502</v>
      </c>
      <c r="G105" s="209" t="s">
        <v>167</v>
      </c>
      <c r="H105" s="210">
        <v>559.40999999999997</v>
      </c>
      <c r="I105" s="211"/>
      <c r="J105" s="212">
        <f>ROUND(I105*H105,2)</f>
        <v>0</v>
      </c>
      <c r="K105" s="208" t="s">
        <v>128</v>
      </c>
      <c r="L105" s="46"/>
      <c r="M105" s="213" t="s">
        <v>19</v>
      </c>
      <c r="N105" s="214" t="s">
        <v>43</v>
      </c>
      <c r="O105" s="86"/>
      <c r="P105" s="215">
        <f>O105*H105</f>
        <v>0</v>
      </c>
      <c r="Q105" s="215">
        <v>0</v>
      </c>
      <c r="R105" s="215">
        <f>Q105*H105</f>
        <v>0</v>
      </c>
      <c r="S105" s="215">
        <v>0</v>
      </c>
      <c r="T105" s="216">
        <f>S105*H105</f>
        <v>0</v>
      </c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R105" s="217" t="s">
        <v>129</v>
      </c>
      <c r="AT105" s="217" t="s">
        <v>124</v>
      </c>
      <c r="AU105" s="217" t="s">
        <v>82</v>
      </c>
      <c r="AY105" s="19" t="s">
        <v>122</v>
      </c>
      <c r="BE105" s="218">
        <f>IF(N105="základní",J105,0)</f>
        <v>0</v>
      </c>
      <c r="BF105" s="218">
        <f>IF(N105="snížená",J105,0)</f>
        <v>0</v>
      </c>
      <c r="BG105" s="218">
        <f>IF(N105="zákl. přenesená",J105,0)</f>
        <v>0</v>
      </c>
      <c r="BH105" s="218">
        <f>IF(N105="sníž. přenesená",J105,0)</f>
        <v>0</v>
      </c>
      <c r="BI105" s="218">
        <f>IF(N105="nulová",J105,0)</f>
        <v>0</v>
      </c>
      <c r="BJ105" s="19" t="s">
        <v>80</v>
      </c>
      <c r="BK105" s="218">
        <f>ROUND(I105*H105,2)</f>
        <v>0</v>
      </c>
      <c r="BL105" s="19" t="s">
        <v>129</v>
      </c>
      <c r="BM105" s="217" t="s">
        <v>503</v>
      </c>
    </row>
    <row r="106" s="2" customFormat="1">
      <c r="A106" s="40"/>
      <c r="B106" s="41"/>
      <c r="C106" s="42"/>
      <c r="D106" s="219" t="s">
        <v>131</v>
      </c>
      <c r="E106" s="42"/>
      <c r="F106" s="220" t="s">
        <v>504</v>
      </c>
      <c r="G106" s="42"/>
      <c r="H106" s="42"/>
      <c r="I106" s="221"/>
      <c r="J106" s="42"/>
      <c r="K106" s="42"/>
      <c r="L106" s="46"/>
      <c r="M106" s="222"/>
      <c r="N106" s="223"/>
      <c r="O106" s="86"/>
      <c r="P106" s="86"/>
      <c r="Q106" s="86"/>
      <c r="R106" s="86"/>
      <c r="S106" s="86"/>
      <c r="T106" s="87"/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T106" s="19" t="s">
        <v>131</v>
      </c>
      <c r="AU106" s="19" t="s">
        <v>82</v>
      </c>
    </row>
    <row r="107" s="13" customFormat="1">
      <c r="A107" s="13"/>
      <c r="B107" s="224"/>
      <c r="C107" s="225"/>
      <c r="D107" s="226" t="s">
        <v>133</v>
      </c>
      <c r="E107" s="227" t="s">
        <v>19</v>
      </c>
      <c r="F107" s="228" t="s">
        <v>171</v>
      </c>
      <c r="G107" s="225"/>
      <c r="H107" s="227" t="s">
        <v>19</v>
      </c>
      <c r="I107" s="229"/>
      <c r="J107" s="225"/>
      <c r="K107" s="225"/>
      <c r="L107" s="230"/>
      <c r="M107" s="231"/>
      <c r="N107" s="232"/>
      <c r="O107" s="232"/>
      <c r="P107" s="232"/>
      <c r="Q107" s="232"/>
      <c r="R107" s="232"/>
      <c r="S107" s="232"/>
      <c r="T107" s="233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T107" s="234" t="s">
        <v>133</v>
      </c>
      <c r="AU107" s="234" t="s">
        <v>82</v>
      </c>
      <c r="AV107" s="13" t="s">
        <v>80</v>
      </c>
      <c r="AW107" s="13" t="s">
        <v>33</v>
      </c>
      <c r="AX107" s="13" t="s">
        <v>72</v>
      </c>
      <c r="AY107" s="234" t="s">
        <v>122</v>
      </c>
    </row>
    <row r="108" s="14" customFormat="1">
      <c r="A108" s="14"/>
      <c r="B108" s="235"/>
      <c r="C108" s="236"/>
      <c r="D108" s="226" t="s">
        <v>133</v>
      </c>
      <c r="E108" s="237" t="s">
        <v>19</v>
      </c>
      <c r="F108" s="238" t="s">
        <v>505</v>
      </c>
      <c r="G108" s="236"/>
      <c r="H108" s="239">
        <v>14.609999999999999</v>
      </c>
      <c r="I108" s="240"/>
      <c r="J108" s="236"/>
      <c r="K108" s="236"/>
      <c r="L108" s="241"/>
      <c r="M108" s="242"/>
      <c r="N108" s="243"/>
      <c r="O108" s="243"/>
      <c r="P108" s="243"/>
      <c r="Q108" s="243"/>
      <c r="R108" s="243"/>
      <c r="S108" s="243"/>
      <c r="T108" s="244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T108" s="245" t="s">
        <v>133</v>
      </c>
      <c r="AU108" s="245" t="s">
        <v>82</v>
      </c>
      <c r="AV108" s="14" t="s">
        <v>82</v>
      </c>
      <c r="AW108" s="14" t="s">
        <v>33</v>
      </c>
      <c r="AX108" s="14" t="s">
        <v>72</v>
      </c>
      <c r="AY108" s="245" t="s">
        <v>122</v>
      </c>
    </row>
    <row r="109" s="13" customFormat="1">
      <c r="A109" s="13"/>
      <c r="B109" s="224"/>
      <c r="C109" s="225"/>
      <c r="D109" s="226" t="s">
        <v>133</v>
      </c>
      <c r="E109" s="227" t="s">
        <v>19</v>
      </c>
      <c r="F109" s="228" t="s">
        <v>173</v>
      </c>
      <c r="G109" s="225"/>
      <c r="H109" s="227" t="s">
        <v>19</v>
      </c>
      <c r="I109" s="229"/>
      <c r="J109" s="225"/>
      <c r="K109" s="225"/>
      <c r="L109" s="230"/>
      <c r="M109" s="231"/>
      <c r="N109" s="232"/>
      <c r="O109" s="232"/>
      <c r="P109" s="232"/>
      <c r="Q109" s="232"/>
      <c r="R109" s="232"/>
      <c r="S109" s="232"/>
      <c r="T109" s="23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T109" s="234" t="s">
        <v>133</v>
      </c>
      <c r="AU109" s="234" t="s">
        <v>82</v>
      </c>
      <c r="AV109" s="13" t="s">
        <v>80</v>
      </c>
      <c r="AW109" s="13" t="s">
        <v>33</v>
      </c>
      <c r="AX109" s="13" t="s">
        <v>72</v>
      </c>
      <c r="AY109" s="234" t="s">
        <v>122</v>
      </c>
    </row>
    <row r="110" s="14" customFormat="1">
      <c r="A110" s="14"/>
      <c r="B110" s="235"/>
      <c r="C110" s="236"/>
      <c r="D110" s="226" t="s">
        <v>133</v>
      </c>
      <c r="E110" s="237" t="s">
        <v>19</v>
      </c>
      <c r="F110" s="238" t="s">
        <v>506</v>
      </c>
      <c r="G110" s="236"/>
      <c r="H110" s="239">
        <v>544.79999999999995</v>
      </c>
      <c r="I110" s="240"/>
      <c r="J110" s="236"/>
      <c r="K110" s="236"/>
      <c r="L110" s="241"/>
      <c r="M110" s="242"/>
      <c r="N110" s="243"/>
      <c r="O110" s="243"/>
      <c r="P110" s="243"/>
      <c r="Q110" s="243"/>
      <c r="R110" s="243"/>
      <c r="S110" s="243"/>
      <c r="T110" s="244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T110" s="245" t="s">
        <v>133</v>
      </c>
      <c r="AU110" s="245" t="s">
        <v>82</v>
      </c>
      <c r="AV110" s="14" t="s">
        <v>82</v>
      </c>
      <c r="AW110" s="14" t="s">
        <v>33</v>
      </c>
      <c r="AX110" s="14" t="s">
        <v>72</v>
      </c>
      <c r="AY110" s="245" t="s">
        <v>122</v>
      </c>
    </row>
    <row r="111" s="15" customFormat="1">
      <c r="A111" s="15"/>
      <c r="B111" s="246"/>
      <c r="C111" s="247"/>
      <c r="D111" s="226" t="s">
        <v>133</v>
      </c>
      <c r="E111" s="248" t="s">
        <v>19</v>
      </c>
      <c r="F111" s="249" t="s">
        <v>175</v>
      </c>
      <c r="G111" s="247"/>
      <c r="H111" s="250">
        <v>559.40999999999997</v>
      </c>
      <c r="I111" s="251"/>
      <c r="J111" s="247"/>
      <c r="K111" s="247"/>
      <c r="L111" s="252"/>
      <c r="M111" s="253"/>
      <c r="N111" s="254"/>
      <c r="O111" s="254"/>
      <c r="P111" s="254"/>
      <c r="Q111" s="254"/>
      <c r="R111" s="254"/>
      <c r="S111" s="254"/>
      <c r="T111" s="255"/>
      <c r="U111" s="15"/>
      <c r="V111" s="15"/>
      <c r="W111" s="15"/>
      <c r="X111" s="15"/>
      <c r="Y111" s="15"/>
      <c r="Z111" s="15"/>
      <c r="AA111" s="15"/>
      <c r="AB111" s="15"/>
      <c r="AC111" s="15"/>
      <c r="AD111" s="15"/>
      <c r="AE111" s="15"/>
      <c r="AT111" s="256" t="s">
        <v>133</v>
      </c>
      <c r="AU111" s="256" t="s">
        <v>82</v>
      </c>
      <c r="AV111" s="15" t="s">
        <v>129</v>
      </c>
      <c r="AW111" s="15" t="s">
        <v>33</v>
      </c>
      <c r="AX111" s="15" t="s">
        <v>80</v>
      </c>
      <c r="AY111" s="256" t="s">
        <v>122</v>
      </c>
    </row>
    <row r="112" s="2" customFormat="1" ht="37.8" customHeight="1">
      <c r="A112" s="40"/>
      <c r="B112" s="41"/>
      <c r="C112" s="206" t="s">
        <v>159</v>
      </c>
      <c r="D112" s="206" t="s">
        <v>124</v>
      </c>
      <c r="E112" s="207" t="s">
        <v>177</v>
      </c>
      <c r="F112" s="208" t="s">
        <v>178</v>
      </c>
      <c r="G112" s="209" t="s">
        <v>167</v>
      </c>
      <c r="H112" s="210">
        <v>657.92999999999995</v>
      </c>
      <c r="I112" s="211"/>
      <c r="J112" s="212">
        <f>ROUND(I112*H112,2)</f>
        <v>0</v>
      </c>
      <c r="K112" s="208" t="s">
        <v>128</v>
      </c>
      <c r="L112" s="46"/>
      <c r="M112" s="213" t="s">
        <v>19</v>
      </c>
      <c r="N112" s="214" t="s">
        <v>43</v>
      </c>
      <c r="O112" s="86"/>
      <c r="P112" s="215">
        <f>O112*H112</f>
        <v>0</v>
      </c>
      <c r="Q112" s="215">
        <v>0</v>
      </c>
      <c r="R112" s="215">
        <f>Q112*H112</f>
        <v>0</v>
      </c>
      <c r="S112" s="215">
        <v>0</v>
      </c>
      <c r="T112" s="216">
        <f>S112*H112</f>
        <v>0</v>
      </c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R112" s="217" t="s">
        <v>129</v>
      </c>
      <c r="AT112" s="217" t="s">
        <v>124</v>
      </c>
      <c r="AU112" s="217" t="s">
        <v>82</v>
      </c>
      <c r="AY112" s="19" t="s">
        <v>122</v>
      </c>
      <c r="BE112" s="218">
        <f>IF(N112="základní",J112,0)</f>
        <v>0</v>
      </c>
      <c r="BF112" s="218">
        <f>IF(N112="snížená",J112,0)</f>
        <v>0</v>
      </c>
      <c r="BG112" s="218">
        <f>IF(N112="zákl. přenesená",J112,0)</f>
        <v>0</v>
      </c>
      <c r="BH112" s="218">
        <f>IF(N112="sníž. přenesená",J112,0)</f>
        <v>0</v>
      </c>
      <c r="BI112" s="218">
        <f>IF(N112="nulová",J112,0)</f>
        <v>0</v>
      </c>
      <c r="BJ112" s="19" t="s">
        <v>80</v>
      </c>
      <c r="BK112" s="218">
        <f>ROUND(I112*H112,2)</f>
        <v>0</v>
      </c>
      <c r="BL112" s="19" t="s">
        <v>129</v>
      </c>
      <c r="BM112" s="217" t="s">
        <v>507</v>
      </c>
    </row>
    <row r="113" s="2" customFormat="1">
      <c r="A113" s="40"/>
      <c r="B113" s="41"/>
      <c r="C113" s="42"/>
      <c r="D113" s="219" t="s">
        <v>131</v>
      </c>
      <c r="E113" s="42"/>
      <c r="F113" s="220" t="s">
        <v>180</v>
      </c>
      <c r="G113" s="42"/>
      <c r="H113" s="42"/>
      <c r="I113" s="221"/>
      <c r="J113" s="42"/>
      <c r="K113" s="42"/>
      <c r="L113" s="46"/>
      <c r="M113" s="222"/>
      <c r="N113" s="223"/>
      <c r="O113" s="86"/>
      <c r="P113" s="86"/>
      <c r="Q113" s="86"/>
      <c r="R113" s="86"/>
      <c r="S113" s="86"/>
      <c r="T113" s="87"/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T113" s="19" t="s">
        <v>131</v>
      </c>
      <c r="AU113" s="19" t="s">
        <v>82</v>
      </c>
    </row>
    <row r="114" s="14" customFormat="1">
      <c r="A114" s="14"/>
      <c r="B114" s="235"/>
      <c r="C114" s="236"/>
      <c r="D114" s="226" t="s">
        <v>133</v>
      </c>
      <c r="E114" s="237" t="s">
        <v>19</v>
      </c>
      <c r="F114" s="238" t="s">
        <v>508</v>
      </c>
      <c r="G114" s="236"/>
      <c r="H114" s="239">
        <v>98.519999999999996</v>
      </c>
      <c r="I114" s="240"/>
      <c r="J114" s="236"/>
      <c r="K114" s="236"/>
      <c r="L114" s="241"/>
      <c r="M114" s="242"/>
      <c r="N114" s="243"/>
      <c r="O114" s="243"/>
      <c r="P114" s="243"/>
      <c r="Q114" s="243"/>
      <c r="R114" s="243"/>
      <c r="S114" s="243"/>
      <c r="T114" s="244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T114" s="245" t="s">
        <v>133</v>
      </c>
      <c r="AU114" s="245" t="s">
        <v>82</v>
      </c>
      <c r="AV114" s="14" t="s">
        <v>82</v>
      </c>
      <c r="AW114" s="14" t="s">
        <v>33</v>
      </c>
      <c r="AX114" s="14" t="s">
        <v>72</v>
      </c>
      <c r="AY114" s="245" t="s">
        <v>122</v>
      </c>
    </row>
    <row r="115" s="14" customFormat="1">
      <c r="A115" s="14"/>
      <c r="B115" s="235"/>
      <c r="C115" s="236"/>
      <c r="D115" s="226" t="s">
        <v>133</v>
      </c>
      <c r="E115" s="237" t="s">
        <v>19</v>
      </c>
      <c r="F115" s="238" t="s">
        <v>509</v>
      </c>
      <c r="G115" s="236"/>
      <c r="H115" s="239">
        <v>559.40999999999997</v>
      </c>
      <c r="I115" s="240"/>
      <c r="J115" s="236"/>
      <c r="K115" s="236"/>
      <c r="L115" s="241"/>
      <c r="M115" s="242"/>
      <c r="N115" s="243"/>
      <c r="O115" s="243"/>
      <c r="P115" s="243"/>
      <c r="Q115" s="243"/>
      <c r="R115" s="243"/>
      <c r="S115" s="243"/>
      <c r="T115" s="244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T115" s="245" t="s">
        <v>133</v>
      </c>
      <c r="AU115" s="245" t="s">
        <v>82</v>
      </c>
      <c r="AV115" s="14" t="s">
        <v>82</v>
      </c>
      <c r="AW115" s="14" t="s">
        <v>33</v>
      </c>
      <c r="AX115" s="14" t="s">
        <v>72</v>
      </c>
      <c r="AY115" s="245" t="s">
        <v>122</v>
      </c>
    </row>
    <row r="116" s="15" customFormat="1">
      <c r="A116" s="15"/>
      <c r="B116" s="246"/>
      <c r="C116" s="247"/>
      <c r="D116" s="226" t="s">
        <v>133</v>
      </c>
      <c r="E116" s="248" t="s">
        <v>19</v>
      </c>
      <c r="F116" s="249" t="s">
        <v>175</v>
      </c>
      <c r="G116" s="247"/>
      <c r="H116" s="250">
        <v>657.92999999999995</v>
      </c>
      <c r="I116" s="251"/>
      <c r="J116" s="247"/>
      <c r="K116" s="247"/>
      <c r="L116" s="252"/>
      <c r="M116" s="253"/>
      <c r="N116" s="254"/>
      <c r="O116" s="254"/>
      <c r="P116" s="254"/>
      <c r="Q116" s="254"/>
      <c r="R116" s="254"/>
      <c r="S116" s="254"/>
      <c r="T116" s="255"/>
      <c r="U116" s="15"/>
      <c r="V116" s="15"/>
      <c r="W116" s="15"/>
      <c r="X116" s="15"/>
      <c r="Y116" s="15"/>
      <c r="Z116" s="15"/>
      <c r="AA116" s="15"/>
      <c r="AB116" s="15"/>
      <c r="AC116" s="15"/>
      <c r="AD116" s="15"/>
      <c r="AE116" s="15"/>
      <c r="AT116" s="256" t="s">
        <v>133</v>
      </c>
      <c r="AU116" s="256" t="s">
        <v>82</v>
      </c>
      <c r="AV116" s="15" t="s">
        <v>129</v>
      </c>
      <c r="AW116" s="15" t="s">
        <v>33</v>
      </c>
      <c r="AX116" s="15" t="s">
        <v>80</v>
      </c>
      <c r="AY116" s="256" t="s">
        <v>122</v>
      </c>
    </row>
    <row r="117" s="2" customFormat="1" ht="37.8" customHeight="1">
      <c r="A117" s="40"/>
      <c r="B117" s="41"/>
      <c r="C117" s="206" t="s">
        <v>164</v>
      </c>
      <c r="D117" s="206" t="s">
        <v>124</v>
      </c>
      <c r="E117" s="207" t="s">
        <v>184</v>
      </c>
      <c r="F117" s="208" t="s">
        <v>185</v>
      </c>
      <c r="G117" s="209" t="s">
        <v>167</v>
      </c>
      <c r="H117" s="210">
        <v>9868.9500000000007</v>
      </c>
      <c r="I117" s="211"/>
      <c r="J117" s="212">
        <f>ROUND(I117*H117,2)</f>
        <v>0</v>
      </c>
      <c r="K117" s="208" t="s">
        <v>128</v>
      </c>
      <c r="L117" s="46"/>
      <c r="M117" s="213" t="s">
        <v>19</v>
      </c>
      <c r="N117" s="214" t="s">
        <v>43</v>
      </c>
      <c r="O117" s="86"/>
      <c r="P117" s="215">
        <f>O117*H117</f>
        <v>0</v>
      </c>
      <c r="Q117" s="215">
        <v>0</v>
      </c>
      <c r="R117" s="215">
        <f>Q117*H117</f>
        <v>0</v>
      </c>
      <c r="S117" s="215">
        <v>0</v>
      </c>
      <c r="T117" s="216">
        <f>S117*H117</f>
        <v>0</v>
      </c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R117" s="217" t="s">
        <v>129</v>
      </c>
      <c r="AT117" s="217" t="s">
        <v>124</v>
      </c>
      <c r="AU117" s="217" t="s">
        <v>82</v>
      </c>
      <c r="AY117" s="19" t="s">
        <v>122</v>
      </c>
      <c r="BE117" s="218">
        <f>IF(N117="základní",J117,0)</f>
        <v>0</v>
      </c>
      <c r="BF117" s="218">
        <f>IF(N117="snížená",J117,0)</f>
        <v>0</v>
      </c>
      <c r="BG117" s="218">
        <f>IF(N117="zákl. přenesená",J117,0)</f>
        <v>0</v>
      </c>
      <c r="BH117" s="218">
        <f>IF(N117="sníž. přenesená",J117,0)</f>
        <v>0</v>
      </c>
      <c r="BI117" s="218">
        <f>IF(N117="nulová",J117,0)</f>
        <v>0</v>
      </c>
      <c r="BJ117" s="19" t="s">
        <v>80</v>
      </c>
      <c r="BK117" s="218">
        <f>ROUND(I117*H117,2)</f>
        <v>0</v>
      </c>
      <c r="BL117" s="19" t="s">
        <v>129</v>
      </c>
      <c r="BM117" s="217" t="s">
        <v>510</v>
      </c>
    </row>
    <row r="118" s="2" customFormat="1">
      <c r="A118" s="40"/>
      <c r="B118" s="41"/>
      <c r="C118" s="42"/>
      <c r="D118" s="219" t="s">
        <v>131</v>
      </c>
      <c r="E118" s="42"/>
      <c r="F118" s="220" t="s">
        <v>187</v>
      </c>
      <c r="G118" s="42"/>
      <c r="H118" s="42"/>
      <c r="I118" s="221"/>
      <c r="J118" s="42"/>
      <c r="K118" s="42"/>
      <c r="L118" s="46"/>
      <c r="M118" s="222"/>
      <c r="N118" s="223"/>
      <c r="O118" s="86"/>
      <c r="P118" s="86"/>
      <c r="Q118" s="86"/>
      <c r="R118" s="86"/>
      <c r="S118" s="86"/>
      <c r="T118" s="87"/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T118" s="19" t="s">
        <v>131</v>
      </c>
      <c r="AU118" s="19" t="s">
        <v>82</v>
      </c>
    </row>
    <row r="119" s="14" customFormat="1">
      <c r="A119" s="14"/>
      <c r="B119" s="235"/>
      <c r="C119" s="236"/>
      <c r="D119" s="226" t="s">
        <v>133</v>
      </c>
      <c r="E119" s="237" t="s">
        <v>19</v>
      </c>
      <c r="F119" s="238" t="s">
        <v>511</v>
      </c>
      <c r="G119" s="236"/>
      <c r="H119" s="239">
        <v>9868.9500000000007</v>
      </c>
      <c r="I119" s="240"/>
      <c r="J119" s="236"/>
      <c r="K119" s="236"/>
      <c r="L119" s="241"/>
      <c r="M119" s="242"/>
      <c r="N119" s="243"/>
      <c r="O119" s="243"/>
      <c r="P119" s="243"/>
      <c r="Q119" s="243"/>
      <c r="R119" s="243"/>
      <c r="S119" s="243"/>
      <c r="T119" s="244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T119" s="245" t="s">
        <v>133</v>
      </c>
      <c r="AU119" s="245" t="s">
        <v>82</v>
      </c>
      <c r="AV119" s="14" t="s">
        <v>82</v>
      </c>
      <c r="AW119" s="14" t="s">
        <v>33</v>
      </c>
      <c r="AX119" s="14" t="s">
        <v>80</v>
      </c>
      <c r="AY119" s="245" t="s">
        <v>122</v>
      </c>
    </row>
    <row r="120" s="2" customFormat="1" ht="24.15" customHeight="1">
      <c r="A120" s="40"/>
      <c r="B120" s="41"/>
      <c r="C120" s="206" t="s">
        <v>176</v>
      </c>
      <c r="D120" s="206" t="s">
        <v>124</v>
      </c>
      <c r="E120" s="207" t="s">
        <v>190</v>
      </c>
      <c r="F120" s="208" t="s">
        <v>191</v>
      </c>
      <c r="G120" s="209" t="s">
        <v>167</v>
      </c>
      <c r="H120" s="210">
        <v>657.92999999999995</v>
      </c>
      <c r="I120" s="211"/>
      <c r="J120" s="212">
        <f>ROUND(I120*H120,2)</f>
        <v>0</v>
      </c>
      <c r="K120" s="208" t="s">
        <v>128</v>
      </c>
      <c r="L120" s="46"/>
      <c r="M120" s="213" t="s">
        <v>19</v>
      </c>
      <c r="N120" s="214" t="s">
        <v>43</v>
      </c>
      <c r="O120" s="86"/>
      <c r="P120" s="215">
        <f>O120*H120</f>
        <v>0</v>
      </c>
      <c r="Q120" s="215">
        <v>0</v>
      </c>
      <c r="R120" s="215">
        <f>Q120*H120</f>
        <v>0</v>
      </c>
      <c r="S120" s="215">
        <v>0</v>
      </c>
      <c r="T120" s="216">
        <f>S120*H120</f>
        <v>0</v>
      </c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R120" s="217" t="s">
        <v>129</v>
      </c>
      <c r="AT120" s="217" t="s">
        <v>124</v>
      </c>
      <c r="AU120" s="217" t="s">
        <v>82</v>
      </c>
      <c r="AY120" s="19" t="s">
        <v>122</v>
      </c>
      <c r="BE120" s="218">
        <f>IF(N120="základní",J120,0)</f>
        <v>0</v>
      </c>
      <c r="BF120" s="218">
        <f>IF(N120="snížená",J120,0)</f>
        <v>0</v>
      </c>
      <c r="BG120" s="218">
        <f>IF(N120="zákl. přenesená",J120,0)</f>
        <v>0</v>
      </c>
      <c r="BH120" s="218">
        <f>IF(N120="sníž. přenesená",J120,0)</f>
        <v>0</v>
      </c>
      <c r="BI120" s="218">
        <f>IF(N120="nulová",J120,0)</f>
        <v>0</v>
      </c>
      <c r="BJ120" s="19" t="s">
        <v>80</v>
      </c>
      <c r="BK120" s="218">
        <f>ROUND(I120*H120,2)</f>
        <v>0</v>
      </c>
      <c r="BL120" s="19" t="s">
        <v>129</v>
      </c>
      <c r="BM120" s="217" t="s">
        <v>512</v>
      </c>
    </row>
    <row r="121" s="2" customFormat="1">
      <c r="A121" s="40"/>
      <c r="B121" s="41"/>
      <c r="C121" s="42"/>
      <c r="D121" s="219" t="s">
        <v>131</v>
      </c>
      <c r="E121" s="42"/>
      <c r="F121" s="220" t="s">
        <v>193</v>
      </c>
      <c r="G121" s="42"/>
      <c r="H121" s="42"/>
      <c r="I121" s="221"/>
      <c r="J121" s="42"/>
      <c r="K121" s="42"/>
      <c r="L121" s="46"/>
      <c r="M121" s="222"/>
      <c r="N121" s="223"/>
      <c r="O121" s="86"/>
      <c r="P121" s="86"/>
      <c r="Q121" s="86"/>
      <c r="R121" s="86"/>
      <c r="S121" s="86"/>
      <c r="T121" s="87"/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T121" s="19" t="s">
        <v>131</v>
      </c>
      <c r="AU121" s="19" t="s">
        <v>82</v>
      </c>
    </row>
    <row r="122" s="2" customFormat="1" ht="24.15" customHeight="1">
      <c r="A122" s="40"/>
      <c r="B122" s="41"/>
      <c r="C122" s="206" t="s">
        <v>183</v>
      </c>
      <c r="D122" s="206" t="s">
        <v>124</v>
      </c>
      <c r="E122" s="207" t="s">
        <v>195</v>
      </c>
      <c r="F122" s="208" t="s">
        <v>196</v>
      </c>
      <c r="G122" s="209" t="s">
        <v>197</v>
      </c>
      <c r="H122" s="210">
        <v>1184.2739999999999</v>
      </c>
      <c r="I122" s="211"/>
      <c r="J122" s="212">
        <f>ROUND(I122*H122,2)</f>
        <v>0</v>
      </c>
      <c r="K122" s="208" t="s">
        <v>128</v>
      </c>
      <c r="L122" s="46"/>
      <c r="M122" s="213" t="s">
        <v>19</v>
      </c>
      <c r="N122" s="214" t="s">
        <v>43</v>
      </c>
      <c r="O122" s="86"/>
      <c r="P122" s="215">
        <f>O122*H122</f>
        <v>0</v>
      </c>
      <c r="Q122" s="215">
        <v>0</v>
      </c>
      <c r="R122" s="215">
        <f>Q122*H122</f>
        <v>0</v>
      </c>
      <c r="S122" s="215">
        <v>0</v>
      </c>
      <c r="T122" s="216">
        <f>S122*H122</f>
        <v>0</v>
      </c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R122" s="217" t="s">
        <v>129</v>
      </c>
      <c r="AT122" s="217" t="s">
        <v>124</v>
      </c>
      <c r="AU122" s="217" t="s">
        <v>82</v>
      </c>
      <c r="AY122" s="19" t="s">
        <v>122</v>
      </c>
      <c r="BE122" s="218">
        <f>IF(N122="základní",J122,0)</f>
        <v>0</v>
      </c>
      <c r="BF122" s="218">
        <f>IF(N122="snížená",J122,0)</f>
        <v>0</v>
      </c>
      <c r="BG122" s="218">
        <f>IF(N122="zákl. přenesená",J122,0)</f>
        <v>0</v>
      </c>
      <c r="BH122" s="218">
        <f>IF(N122="sníž. přenesená",J122,0)</f>
        <v>0</v>
      </c>
      <c r="BI122" s="218">
        <f>IF(N122="nulová",J122,0)</f>
        <v>0</v>
      </c>
      <c r="BJ122" s="19" t="s">
        <v>80</v>
      </c>
      <c r="BK122" s="218">
        <f>ROUND(I122*H122,2)</f>
        <v>0</v>
      </c>
      <c r="BL122" s="19" t="s">
        <v>129</v>
      </c>
      <c r="BM122" s="217" t="s">
        <v>513</v>
      </c>
    </row>
    <row r="123" s="2" customFormat="1">
      <c r="A123" s="40"/>
      <c r="B123" s="41"/>
      <c r="C123" s="42"/>
      <c r="D123" s="219" t="s">
        <v>131</v>
      </c>
      <c r="E123" s="42"/>
      <c r="F123" s="220" t="s">
        <v>199</v>
      </c>
      <c r="G123" s="42"/>
      <c r="H123" s="42"/>
      <c r="I123" s="221"/>
      <c r="J123" s="42"/>
      <c r="K123" s="42"/>
      <c r="L123" s="46"/>
      <c r="M123" s="222"/>
      <c r="N123" s="223"/>
      <c r="O123" s="86"/>
      <c r="P123" s="86"/>
      <c r="Q123" s="86"/>
      <c r="R123" s="86"/>
      <c r="S123" s="86"/>
      <c r="T123" s="87"/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T123" s="19" t="s">
        <v>131</v>
      </c>
      <c r="AU123" s="19" t="s">
        <v>82</v>
      </c>
    </row>
    <row r="124" s="14" customFormat="1">
      <c r="A124" s="14"/>
      <c r="B124" s="235"/>
      <c r="C124" s="236"/>
      <c r="D124" s="226" t="s">
        <v>133</v>
      </c>
      <c r="E124" s="237" t="s">
        <v>19</v>
      </c>
      <c r="F124" s="238" t="s">
        <v>514</v>
      </c>
      <c r="G124" s="236"/>
      <c r="H124" s="239">
        <v>1184.2739999999999</v>
      </c>
      <c r="I124" s="240"/>
      <c r="J124" s="236"/>
      <c r="K124" s="236"/>
      <c r="L124" s="241"/>
      <c r="M124" s="242"/>
      <c r="N124" s="243"/>
      <c r="O124" s="243"/>
      <c r="P124" s="243"/>
      <c r="Q124" s="243"/>
      <c r="R124" s="243"/>
      <c r="S124" s="243"/>
      <c r="T124" s="244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T124" s="245" t="s">
        <v>133</v>
      </c>
      <c r="AU124" s="245" t="s">
        <v>82</v>
      </c>
      <c r="AV124" s="14" t="s">
        <v>82</v>
      </c>
      <c r="AW124" s="14" t="s">
        <v>33</v>
      </c>
      <c r="AX124" s="14" t="s">
        <v>80</v>
      </c>
      <c r="AY124" s="245" t="s">
        <v>122</v>
      </c>
    </row>
    <row r="125" s="2" customFormat="1" ht="24.15" customHeight="1">
      <c r="A125" s="40"/>
      <c r="B125" s="41"/>
      <c r="C125" s="206" t="s">
        <v>189</v>
      </c>
      <c r="D125" s="206" t="s">
        <v>124</v>
      </c>
      <c r="E125" s="207" t="s">
        <v>201</v>
      </c>
      <c r="F125" s="208" t="s">
        <v>202</v>
      </c>
      <c r="G125" s="209" t="s">
        <v>167</v>
      </c>
      <c r="H125" s="210">
        <v>657.92999999999995</v>
      </c>
      <c r="I125" s="211"/>
      <c r="J125" s="212">
        <f>ROUND(I125*H125,2)</f>
        <v>0</v>
      </c>
      <c r="K125" s="208" t="s">
        <v>128</v>
      </c>
      <c r="L125" s="46"/>
      <c r="M125" s="213" t="s">
        <v>19</v>
      </c>
      <c r="N125" s="214" t="s">
        <v>43</v>
      </c>
      <c r="O125" s="86"/>
      <c r="P125" s="215">
        <f>O125*H125</f>
        <v>0</v>
      </c>
      <c r="Q125" s="215">
        <v>0</v>
      </c>
      <c r="R125" s="215">
        <f>Q125*H125</f>
        <v>0</v>
      </c>
      <c r="S125" s="215">
        <v>0</v>
      </c>
      <c r="T125" s="216">
        <f>S125*H125</f>
        <v>0</v>
      </c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R125" s="217" t="s">
        <v>129</v>
      </c>
      <c r="AT125" s="217" t="s">
        <v>124</v>
      </c>
      <c r="AU125" s="217" t="s">
        <v>82</v>
      </c>
      <c r="AY125" s="19" t="s">
        <v>122</v>
      </c>
      <c r="BE125" s="218">
        <f>IF(N125="základní",J125,0)</f>
        <v>0</v>
      </c>
      <c r="BF125" s="218">
        <f>IF(N125="snížená",J125,0)</f>
        <v>0</v>
      </c>
      <c r="BG125" s="218">
        <f>IF(N125="zákl. přenesená",J125,0)</f>
        <v>0</v>
      </c>
      <c r="BH125" s="218">
        <f>IF(N125="sníž. přenesená",J125,0)</f>
        <v>0</v>
      </c>
      <c r="BI125" s="218">
        <f>IF(N125="nulová",J125,0)</f>
        <v>0</v>
      </c>
      <c r="BJ125" s="19" t="s">
        <v>80</v>
      </c>
      <c r="BK125" s="218">
        <f>ROUND(I125*H125,2)</f>
        <v>0</v>
      </c>
      <c r="BL125" s="19" t="s">
        <v>129</v>
      </c>
      <c r="BM125" s="217" t="s">
        <v>515</v>
      </c>
    </row>
    <row r="126" s="2" customFormat="1">
      <c r="A126" s="40"/>
      <c r="B126" s="41"/>
      <c r="C126" s="42"/>
      <c r="D126" s="219" t="s">
        <v>131</v>
      </c>
      <c r="E126" s="42"/>
      <c r="F126" s="220" t="s">
        <v>204</v>
      </c>
      <c r="G126" s="42"/>
      <c r="H126" s="42"/>
      <c r="I126" s="221"/>
      <c r="J126" s="42"/>
      <c r="K126" s="42"/>
      <c r="L126" s="46"/>
      <c r="M126" s="222"/>
      <c r="N126" s="223"/>
      <c r="O126" s="86"/>
      <c r="P126" s="86"/>
      <c r="Q126" s="86"/>
      <c r="R126" s="86"/>
      <c r="S126" s="86"/>
      <c r="T126" s="87"/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T126" s="19" t="s">
        <v>131</v>
      </c>
      <c r="AU126" s="19" t="s">
        <v>82</v>
      </c>
    </row>
    <row r="127" s="2" customFormat="1" ht="16.5" customHeight="1">
      <c r="A127" s="40"/>
      <c r="B127" s="41"/>
      <c r="C127" s="206" t="s">
        <v>194</v>
      </c>
      <c r="D127" s="206" t="s">
        <v>124</v>
      </c>
      <c r="E127" s="207" t="s">
        <v>206</v>
      </c>
      <c r="F127" s="208" t="s">
        <v>207</v>
      </c>
      <c r="G127" s="209" t="s">
        <v>127</v>
      </c>
      <c r="H127" s="210">
        <v>1138.3</v>
      </c>
      <c r="I127" s="211"/>
      <c r="J127" s="212">
        <f>ROUND(I127*H127,2)</f>
        <v>0</v>
      </c>
      <c r="K127" s="208" t="s">
        <v>128</v>
      </c>
      <c r="L127" s="46"/>
      <c r="M127" s="213" t="s">
        <v>19</v>
      </c>
      <c r="N127" s="214" t="s">
        <v>43</v>
      </c>
      <c r="O127" s="86"/>
      <c r="P127" s="215">
        <f>O127*H127</f>
        <v>0</v>
      </c>
      <c r="Q127" s="215">
        <v>0</v>
      </c>
      <c r="R127" s="215">
        <f>Q127*H127</f>
        <v>0</v>
      </c>
      <c r="S127" s="215">
        <v>0</v>
      </c>
      <c r="T127" s="216">
        <f>S127*H127</f>
        <v>0</v>
      </c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R127" s="217" t="s">
        <v>129</v>
      </c>
      <c r="AT127" s="217" t="s">
        <v>124</v>
      </c>
      <c r="AU127" s="217" t="s">
        <v>82</v>
      </c>
      <c r="AY127" s="19" t="s">
        <v>122</v>
      </c>
      <c r="BE127" s="218">
        <f>IF(N127="základní",J127,0)</f>
        <v>0</v>
      </c>
      <c r="BF127" s="218">
        <f>IF(N127="snížená",J127,0)</f>
        <v>0</v>
      </c>
      <c r="BG127" s="218">
        <f>IF(N127="zákl. přenesená",J127,0)</f>
        <v>0</v>
      </c>
      <c r="BH127" s="218">
        <f>IF(N127="sníž. přenesená",J127,0)</f>
        <v>0</v>
      </c>
      <c r="BI127" s="218">
        <f>IF(N127="nulová",J127,0)</f>
        <v>0</v>
      </c>
      <c r="BJ127" s="19" t="s">
        <v>80</v>
      </c>
      <c r="BK127" s="218">
        <f>ROUND(I127*H127,2)</f>
        <v>0</v>
      </c>
      <c r="BL127" s="19" t="s">
        <v>129</v>
      </c>
      <c r="BM127" s="217" t="s">
        <v>516</v>
      </c>
    </row>
    <row r="128" s="2" customFormat="1">
      <c r="A128" s="40"/>
      <c r="B128" s="41"/>
      <c r="C128" s="42"/>
      <c r="D128" s="219" t="s">
        <v>131</v>
      </c>
      <c r="E128" s="42"/>
      <c r="F128" s="220" t="s">
        <v>209</v>
      </c>
      <c r="G128" s="42"/>
      <c r="H128" s="42"/>
      <c r="I128" s="221"/>
      <c r="J128" s="42"/>
      <c r="K128" s="42"/>
      <c r="L128" s="46"/>
      <c r="M128" s="222"/>
      <c r="N128" s="223"/>
      <c r="O128" s="86"/>
      <c r="P128" s="86"/>
      <c r="Q128" s="86"/>
      <c r="R128" s="86"/>
      <c r="S128" s="86"/>
      <c r="T128" s="87"/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T128" s="19" t="s">
        <v>131</v>
      </c>
      <c r="AU128" s="19" t="s">
        <v>82</v>
      </c>
    </row>
    <row r="129" s="14" customFormat="1">
      <c r="A129" s="14"/>
      <c r="B129" s="235"/>
      <c r="C129" s="236"/>
      <c r="D129" s="226" t="s">
        <v>133</v>
      </c>
      <c r="E129" s="237" t="s">
        <v>19</v>
      </c>
      <c r="F129" s="238" t="s">
        <v>517</v>
      </c>
      <c r="G129" s="236"/>
      <c r="H129" s="239">
        <v>1138.3</v>
      </c>
      <c r="I129" s="240"/>
      <c r="J129" s="236"/>
      <c r="K129" s="236"/>
      <c r="L129" s="241"/>
      <c r="M129" s="242"/>
      <c r="N129" s="243"/>
      <c r="O129" s="243"/>
      <c r="P129" s="243"/>
      <c r="Q129" s="243"/>
      <c r="R129" s="243"/>
      <c r="S129" s="243"/>
      <c r="T129" s="244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T129" s="245" t="s">
        <v>133</v>
      </c>
      <c r="AU129" s="245" t="s">
        <v>82</v>
      </c>
      <c r="AV129" s="14" t="s">
        <v>82</v>
      </c>
      <c r="AW129" s="14" t="s">
        <v>33</v>
      </c>
      <c r="AX129" s="14" t="s">
        <v>80</v>
      </c>
      <c r="AY129" s="245" t="s">
        <v>122</v>
      </c>
    </row>
    <row r="130" s="2" customFormat="1" ht="24.15" customHeight="1">
      <c r="A130" s="40"/>
      <c r="B130" s="41"/>
      <c r="C130" s="206" t="s">
        <v>8</v>
      </c>
      <c r="D130" s="206" t="s">
        <v>124</v>
      </c>
      <c r="E130" s="207" t="s">
        <v>212</v>
      </c>
      <c r="F130" s="208" t="s">
        <v>213</v>
      </c>
      <c r="G130" s="209" t="s">
        <v>127</v>
      </c>
      <c r="H130" s="210">
        <v>258.10000000000002</v>
      </c>
      <c r="I130" s="211"/>
      <c r="J130" s="212">
        <f>ROUND(I130*H130,2)</f>
        <v>0</v>
      </c>
      <c r="K130" s="208" t="s">
        <v>128</v>
      </c>
      <c r="L130" s="46"/>
      <c r="M130" s="213" t="s">
        <v>19</v>
      </c>
      <c r="N130" s="214" t="s">
        <v>43</v>
      </c>
      <c r="O130" s="86"/>
      <c r="P130" s="215">
        <f>O130*H130</f>
        <v>0</v>
      </c>
      <c r="Q130" s="215">
        <v>0</v>
      </c>
      <c r="R130" s="215">
        <f>Q130*H130</f>
        <v>0</v>
      </c>
      <c r="S130" s="215">
        <v>0</v>
      </c>
      <c r="T130" s="216">
        <f>S130*H130</f>
        <v>0</v>
      </c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R130" s="217" t="s">
        <v>129</v>
      </c>
      <c r="AT130" s="217" t="s">
        <v>124</v>
      </c>
      <c r="AU130" s="217" t="s">
        <v>82</v>
      </c>
      <c r="AY130" s="19" t="s">
        <v>122</v>
      </c>
      <c r="BE130" s="218">
        <f>IF(N130="základní",J130,0)</f>
        <v>0</v>
      </c>
      <c r="BF130" s="218">
        <f>IF(N130="snížená",J130,0)</f>
        <v>0</v>
      </c>
      <c r="BG130" s="218">
        <f>IF(N130="zákl. přenesená",J130,0)</f>
        <v>0</v>
      </c>
      <c r="BH130" s="218">
        <f>IF(N130="sníž. přenesená",J130,0)</f>
        <v>0</v>
      </c>
      <c r="BI130" s="218">
        <f>IF(N130="nulová",J130,0)</f>
        <v>0</v>
      </c>
      <c r="BJ130" s="19" t="s">
        <v>80</v>
      </c>
      <c r="BK130" s="218">
        <f>ROUND(I130*H130,2)</f>
        <v>0</v>
      </c>
      <c r="BL130" s="19" t="s">
        <v>129</v>
      </c>
      <c r="BM130" s="217" t="s">
        <v>518</v>
      </c>
    </row>
    <row r="131" s="2" customFormat="1">
      <c r="A131" s="40"/>
      <c r="B131" s="41"/>
      <c r="C131" s="42"/>
      <c r="D131" s="219" t="s">
        <v>131</v>
      </c>
      <c r="E131" s="42"/>
      <c r="F131" s="220" t="s">
        <v>215</v>
      </c>
      <c r="G131" s="42"/>
      <c r="H131" s="42"/>
      <c r="I131" s="221"/>
      <c r="J131" s="42"/>
      <c r="K131" s="42"/>
      <c r="L131" s="46"/>
      <c r="M131" s="222"/>
      <c r="N131" s="223"/>
      <c r="O131" s="86"/>
      <c r="P131" s="86"/>
      <c r="Q131" s="86"/>
      <c r="R131" s="86"/>
      <c r="S131" s="86"/>
      <c r="T131" s="87"/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T131" s="19" t="s">
        <v>131</v>
      </c>
      <c r="AU131" s="19" t="s">
        <v>82</v>
      </c>
    </row>
    <row r="132" s="13" customFormat="1">
      <c r="A132" s="13"/>
      <c r="B132" s="224"/>
      <c r="C132" s="225"/>
      <c r="D132" s="226" t="s">
        <v>133</v>
      </c>
      <c r="E132" s="227" t="s">
        <v>19</v>
      </c>
      <c r="F132" s="228" t="s">
        <v>216</v>
      </c>
      <c r="G132" s="225"/>
      <c r="H132" s="227" t="s">
        <v>19</v>
      </c>
      <c r="I132" s="229"/>
      <c r="J132" s="225"/>
      <c r="K132" s="225"/>
      <c r="L132" s="230"/>
      <c r="M132" s="231"/>
      <c r="N132" s="232"/>
      <c r="O132" s="232"/>
      <c r="P132" s="232"/>
      <c r="Q132" s="232"/>
      <c r="R132" s="232"/>
      <c r="S132" s="232"/>
      <c r="T132" s="23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234" t="s">
        <v>133</v>
      </c>
      <c r="AU132" s="234" t="s">
        <v>82</v>
      </c>
      <c r="AV132" s="13" t="s">
        <v>80</v>
      </c>
      <c r="AW132" s="13" t="s">
        <v>33</v>
      </c>
      <c r="AX132" s="13" t="s">
        <v>72</v>
      </c>
      <c r="AY132" s="234" t="s">
        <v>122</v>
      </c>
    </row>
    <row r="133" s="14" customFormat="1">
      <c r="A133" s="14"/>
      <c r="B133" s="235"/>
      <c r="C133" s="236"/>
      <c r="D133" s="226" t="s">
        <v>133</v>
      </c>
      <c r="E133" s="237" t="s">
        <v>19</v>
      </c>
      <c r="F133" s="238" t="s">
        <v>519</v>
      </c>
      <c r="G133" s="236"/>
      <c r="H133" s="239">
        <v>258.10000000000002</v>
      </c>
      <c r="I133" s="240"/>
      <c r="J133" s="236"/>
      <c r="K133" s="236"/>
      <c r="L133" s="241"/>
      <c r="M133" s="242"/>
      <c r="N133" s="243"/>
      <c r="O133" s="243"/>
      <c r="P133" s="243"/>
      <c r="Q133" s="243"/>
      <c r="R133" s="243"/>
      <c r="S133" s="243"/>
      <c r="T133" s="244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T133" s="245" t="s">
        <v>133</v>
      </c>
      <c r="AU133" s="245" t="s">
        <v>82</v>
      </c>
      <c r="AV133" s="14" t="s">
        <v>82</v>
      </c>
      <c r="AW133" s="14" t="s">
        <v>33</v>
      </c>
      <c r="AX133" s="14" t="s">
        <v>80</v>
      </c>
      <c r="AY133" s="245" t="s">
        <v>122</v>
      </c>
    </row>
    <row r="134" s="2" customFormat="1" ht="16.5" customHeight="1">
      <c r="A134" s="40"/>
      <c r="B134" s="41"/>
      <c r="C134" s="257" t="s">
        <v>205</v>
      </c>
      <c r="D134" s="257" t="s">
        <v>219</v>
      </c>
      <c r="E134" s="258" t="s">
        <v>220</v>
      </c>
      <c r="F134" s="259" t="s">
        <v>221</v>
      </c>
      <c r="G134" s="260" t="s">
        <v>222</v>
      </c>
      <c r="H134" s="261">
        <v>5.1619999999999999</v>
      </c>
      <c r="I134" s="262"/>
      <c r="J134" s="263">
        <f>ROUND(I134*H134,2)</f>
        <v>0</v>
      </c>
      <c r="K134" s="259" t="s">
        <v>128</v>
      </c>
      <c r="L134" s="264"/>
      <c r="M134" s="265" t="s">
        <v>19</v>
      </c>
      <c r="N134" s="266" t="s">
        <v>43</v>
      </c>
      <c r="O134" s="86"/>
      <c r="P134" s="215">
        <f>O134*H134</f>
        <v>0</v>
      </c>
      <c r="Q134" s="215">
        <v>0.001</v>
      </c>
      <c r="R134" s="215">
        <f>Q134*H134</f>
        <v>0.0051619999999999999</v>
      </c>
      <c r="S134" s="215">
        <v>0</v>
      </c>
      <c r="T134" s="216">
        <f>S134*H134</f>
        <v>0</v>
      </c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R134" s="217" t="s">
        <v>176</v>
      </c>
      <c r="AT134" s="217" t="s">
        <v>219</v>
      </c>
      <c r="AU134" s="217" t="s">
        <v>82</v>
      </c>
      <c r="AY134" s="19" t="s">
        <v>122</v>
      </c>
      <c r="BE134" s="218">
        <f>IF(N134="základní",J134,0)</f>
        <v>0</v>
      </c>
      <c r="BF134" s="218">
        <f>IF(N134="snížená",J134,0)</f>
        <v>0</v>
      </c>
      <c r="BG134" s="218">
        <f>IF(N134="zákl. přenesená",J134,0)</f>
        <v>0</v>
      </c>
      <c r="BH134" s="218">
        <f>IF(N134="sníž. přenesená",J134,0)</f>
        <v>0</v>
      </c>
      <c r="BI134" s="218">
        <f>IF(N134="nulová",J134,0)</f>
        <v>0</v>
      </c>
      <c r="BJ134" s="19" t="s">
        <v>80</v>
      </c>
      <c r="BK134" s="218">
        <f>ROUND(I134*H134,2)</f>
        <v>0</v>
      </c>
      <c r="BL134" s="19" t="s">
        <v>129</v>
      </c>
      <c r="BM134" s="217" t="s">
        <v>520</v>
      </c>
    </row>
    <row r="135" s="14" customFormat="1">
      <c r="A135" s="14"/>
      <c r="B135" s="235"/>
      <c r="C135" s="236"/>
      <c r="D135" s="226" t="s">
        <v>133</v>
      </c>
      <c r="E135" s="237" t="s">
        <v>19</v>
      </c>
      <c r="F135" s="238" t="s">
        <v>521</v>
      </c>
      <c r="G135" s="236"/>
      <c r="H135" s="239">
        <v>5.1619999999999999</v>
      </c>
      <c r="I135" s="240"/>
      <c r="J135" s="236"/>
      <c r="K135" s="236"/>
      <c r="L135" s="241"/>
      <c r="M135" s="242"/>
      <c r="N135" s="243"/>
      <c r="O135" s="243"/>
      <c r="P135" s="243"/>
      <c r="Q135" s="243"/>
      <c r="R135" s="243"/>
      <c r="S135" s="243"/>
      <c r="T135" s="244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T135" s="245" t="s">
        <v>133</v>
      </c>
      <c r="AU135" s="245" t="s">
        <v>82</v>
      </c>
      <c r="AV135" s="14" t="s">
        <v>82</v>
      </c>
      <c r="AW135" s="14" t="s">
        <v>33</v>
      </c>
      <c r="AX135" s="14" t="s">
        <v>80</v>
      </c>
      <c r="AY135" s="245" t="s">
        <v>122</v>
      </c>
    </row>
    <row r="136" s="2" customFormat="1" ht="21.75" customHeight="1">
      <c r="A136" s="40"/>
      <c r="B136" s="41"/>
      <c r="C136" s="206" t="s">
        <v>211</v>
      </c>
      <c r="D136" s="206" t="s">
        <v>124</v>
      </c>
      <c r="E136" s="207" t="s">
        <v>226</v>
      </c>
      <c r="F136" s="208" t="s">
        <v>227</v>
      </c>
      <c r="G136" s="209" t="s">
        <v>127</v>
      </c>
      <c r="H136" s="210">
        <v>1032.4000000000001</v>
      </c>
      <c r="I136" s="211"/>
      <c r="J136" s="212">
        <f>ROUND(I136*H136,2)</f>
        <v>0</v>
      </c>
      <c r="K136" s="208" t="s">
        <v>128</v>
      </c>
      <c r="L136" s="46"/>
      <c r="M136" s="213" t="s">
        <v>19</v>
      </c>
      <c r="N136" s="214" t="s">
        <v>43</v>
      </c>
      <c r="O136" s="86"/>
      <c r="P136" s="215">
        <f>O136*H136</f>
        <v>0</v>
      </c>
      <c r="Q136" s="215">
        <v>0</v>
      </c>
      <c r="R136" s="215">
        <f>Q136*H136</f>
        <v>0</v>
      </c>
      <c r="S136" s="215">
        <v>0</v>
      </c>
      <c r="T136" s="216">
        <f>S136*H136</f>
        <v>0</v>
      </c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R136" s="217" t="s">
        <v>129</v>
      </c>
      <c r="AT136" s="217" t="s">
        <v>124</v>
      </c>
      <c r="AU136" s="217" t="s">
        <v>82</v>
      </c>
      <c r="AY136" s="19" t="s">
        <v>122</v>
      </c>
      <c r="BE136" s="218">
        <f>IF(N136="základní",J136,0)</f>
        <v>0</v>
      </c>
      <c r="BF136" s="218">
        <f>IF(N136="snížená",J136,0)</f>
        <v>0</v>
      </c>
      <c r="BG136" s="218">
        <f>IF(N136="zákl. přenesená",J136,0)</f>
        <v>0</v>
      </c>
      <c r="BH136" s="218">
        <f>IF(N136="sníž. přenesená",J136,0)</f>
        <v>0</v>
      </c>
      <c r="BI136" s="218">
        <f>IF(N136="nulová",J136,0)</f>
        <v>0</v>
      </c>
      <c r="BJ136" s="19" t="s">
        <v>80</v>
      </c>
      <c r="BK136" s="218">
        <f>ROUND(I136*H136,2)</f>
        <v>0</v>
      </c>
      <c r="BL136" s="19" t="s">
        <v>129</v>
      </c>
      <c r="BM136" s="217" t="s">
        <v>522</v>
      </c>
    </row>
    <row r="137" s="2" customFormat="1">
      <c r="A137" s="40"/>
      <c r="B137" s="41"/>
      <c r="C137" s="42"/>
      <c r="D137" s="219" t="s">
        <v>131</v>
      </c>
      <c r="E137" s="42"/>
      <c r="F137" s="220" t="s">
        <v>229</v>
      </c>
      <c r="G137" s="42"/>
      <c r="H137" s="42"/>
      <c r="I137" s="221"/>
      <c r="J137" s="42"/>
      <c r="K137" s="42"/>
      <c r="L137" s="46"/>
      <c r="M137" s="222"/>
      <c r="N137" s="223"/>
      <c r="O137" s="86"/>
      <c r="P137" s="86"/>
      <c r="Q137" s="86"/>
      <c r="R137" s="86"/>
      <c r="S137" s="86"/>
      <c r="T137" s="87"/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T137" s="19" t="s">
        <v>131</v>
      </c>
      <c r="AU137" s="19" t="s">
        <v>82</v>
      </c>
    </row>
    <row r="138" s="13" customFormat="1">
      <c r="A138" s="13"/>
      <c r="B138" s="224"/>
      <c r="C138" s="225"/>
      <c r="D138" s="226" t="s">
        <v>133</v>
      </c>
      <c r="E138" s="227" t="s">
        <v>19</v>
      </c>
      <c r="F138" s="228" t="s">
        <v>230</v>
      </c>
      <c r="G138" s="225"/>
      <c r="H138" s="227" t="s">
        <v>19</v>
      </c>
      <c r="I138" s="229"/>
      <c r="J138" s="225"/>
      <c r="K138" s="225"/>
      <c r="L138" s="230"/>
      <c r="M138" s="231"/>
      <c r="N138" s="232"/>
      <c r="O138" s="232"/>
      <c r="P138" s="232"/>
      <c r="Q138" s="232"/>
      <c r="R138" s="232"/>
      <c r="S138" s="232"/>
      <c r="T138" s="233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34" t="s">
        <v>133</v>
      </c>
      <c r="AU138" s="234" t="s">
        <v>82</v>
      </c>
      <c r="AV138" s="13" t="s">
        <v>80</v>
      </c>
      <c r="AW138" s="13" t="s">
        <v>33</v>
      </c>
      <c r="AX138" s="13" t="s">
        <v>72</v>
      </c>
      <c r="AY138" s="234" t="s">
        <v>122</v>
      </c>
    </row>
    <row r="139" s="14" customFormat="1">
      <c r="A139" s="14"/>
      <c r="B139" s="235"/>
      <c r="C139" s="236"/>
      <c r="D139" s="226" t="s">
        <v>133</v>
      </c>
      <c r="E139" s="237" t="s">
        <v>19</v>
      </c>
      <c r="F139" s="238" t="s">
        <v>523</v>
      </c>
      <c r="G139" s="236"/>
      <c r="H139" s="239">
        <v>1032.4000000000001</v>
      </c>
      <c r="I139" s="240"/>
      <c r="J139" s="236"/>
      <c r="K139" s="236"/>
      <c r="L139" s="241"/>
      <c r="M139" s="242"/>
      <c r="N139" s="243"/>
      <c r="O139" s="243"/>
      <c r="P139" s="243"/>
      <c r="Q139" s="243"/>
      <c r="R139" s="243"/>
      <c r="S139" s="243"/>
      <c r="T139" s="244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T139" s="245" t="s">
        <v>133</v>
      </c>
      <c r="AU139" s="245" t="s">
        <v>82</v>
      </c>
      <c r="AV139" s="14" t="s">
        <v>82</v>
      </c>
      <c r="AW139" s="14" t="s">
        <v>33</v>
      </c>
      <c r="AX139" s="14" t="s">
        <v>72</v>
      </c>
      <c r="AY139" s="245" t="s">
        <v>122</v>
      </c>
    </row>
    <row r="140" s="15" customFormat="1">
      <c r="A140" s="15"/>
      <c r="B140" s="246"/>
      <c r="C140" s="247"/>
      <c r="D140" s="226" t="s">
        <v>133</v>
      </c>
      <c r="E140" s="248" t="s">
        <v>19</v>
      </c>
      <c r="F140" s="249" t="s">
        <v>175</v>
      </c>
      <c r="G140" s="247"/>
      <c r="H140" s="250">
        <v>1032.4000000000001</v>
      </c>
      <c r="I140" s="251"/>
      <c r="J140" s="247"/>
      <c r="K140" s="247"/>
      <c r="L140" s="252"/>
      <c r="M140" s="253"/>
      <c r="N140" s="254"/>
      <c r="O140" s="254"/>
      <c r="P140" s="254"/>
      <c r="Q140" s="254"/>
      <c r="R140" s="254"/>
      <c r="S140" s="254"/>
      <c r="T140" s="255"/>
      <c r="U140" s="15"/>
      <c r="V140" s="15"/>
      <c r="W140" s="15"/>
      <c r="X140" s="15"/>
      <c r="Y140" s="15"/>
      <c r="Z140" s="15"/>
      <c r="AA140" s="15"/>
      <c r="AB140" s="15"/>
      <c r="AC140" s="15"/>
      <c r="AD140" s="15"/>
      <c r="AE140" s="15"/>
      <c r="AT140" s="256" t="s">
        <v>133</v>
      </c>
      <c r="AU140" s="256" t="s">
        <v>82</v>
      </c>
      <c r="AV140" s="15" t="s">
        <v>129</v>
      </c>
      <c r="AW140" s="15" t="s">
        <v>33</v>
      </c>
      <c r="AX140" s="15" t="s">
        <v>80</v>
      </c>
      <c r="AY140" s="256" t="s">
        <v>122</v>
      </c>
    </row>
    <row r="141" s="2" customFormat="1" ht="16.5" customHeight="1">
      <c r="A141" s="40"/>
      <c r="B141" s="41"/>
      <c r="C141" s="257" t="s">
        <v>218</v>
      </c>
      <c r="D141" s="257" t="s">
        <v>219</v>
      </c>
      <c r="E141" s="258" t="s">
        <v>233</v>
      </c>
      <c r="F141" s="259" t="s">
        <v>234</v>
      </c>
      <c r="G141" s="260" t="s">
        <v>197</v>
      </c>
      <c r="H141" s="261">
        <v>82.591999999999999</v>
      </c>
      <c r="I141" s="262"/>
      <c r="J141" s="263">
        <f>ROUND(I141*H141,2)</f>
        <v>0</v>
      </c>
      <c r="K141" s="259" t="s">
        <v>128</v>
      </c>
      <c r="L141" s="264"/>
      <c r="M141" s="265" t="s">
        <v>19</v>
      </c>
      <c r="N141" s="266" t="s">
        <v>43</v>
      </c>
      <c r="O141" s="86"/>
      <c r="P141" s="215">
        <f>O141*H141</f>
        <v>0</v>
      </c>
      <c r="Q141" s="215">
        <v>1</v>
      </c>
      <c r="R141" s="215">
        <f>Q141*H141</f>
        <v>82.591999999999999</v>
      </c>
      <c r="S141" s="215">
        <v>0</v>
      </c>
      <c r="T141" s="216">
        <f>S141*H141</f>
        <v>0</v>
      </c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R141" s="217" t="s">
        <v>176</v>
      </c>
      <c r="AT141" s="217" t="s">
        <v>219</v>
      </c>
      <c r="AU141" s="217" t="s">
        <v>82</v>
      </c>
      <c r="AY141" s="19" t="s">
        <v>122</v>
      </c>
      <c r="BE141" s="218">
        <f>IF(N141="základní",J141,0)</f>
        <v>0</v>
      </c>
      <c r="BF141" s="218">
        <f>IF(N141="snížená",J141,0)</f>
        <v>0</v>
      </c>
      <c r="BG141" s="218">
        <f>IF(N141="zákl. přenesená",J141,0)</f>
        <v>0</v>
      </c>
      <c r="BH141" s="218">
        <f>IF(N141="sníž. přenesená",J141,0)</f>
        <v>0</v>
      </c>
      <c r="BI141" s="218">
        <f>IF(N141="nulová",J141,0)</f>
        <v>0</v>
      </c>
      <c r="BJ141" s="19" t="s">
        <v>80</v>
      </c>
      <c r="BK141" s="218">
        <f>ROUND(I141*H141,2)</f>
        <v>0</v>
      </c>
      <c r="BL141" s="19" t="s">
        <v>129</v>
      </c>
      <c r="BM141" s="217" t="s">
        <v>524</v>
      </c>
    </row>
    <row r="142" s="14" customFormat="1">
      <c r="A142" s="14"/>
      <c r="B142" s="235"/>
      <c r="C142" s="236"/>
      <c r="D142" s="226" t="s">
        <v>133</v>
      </c>
      <c r="E142" s="237" t="s">
        <v>19</v>
      </c>
      <c r="F142" s="238" t="s">
        <v>525</v>
      </c>
      <c r="G142" s="236"/>
      <c r="H142" s="239">
        <v>82.591999999999999</v>
      </c>
      <c r="I142" s="240"/>
      <c r="J142" s="236"/>
      <c r="K142" s="236"/>
      <c r="L142" s="241"/>
      <c r="M142" s="242"/>
      <c r="N142" s="243"/>
      <c r="O142" s="243"/>
      <c r="P142" s="243"/>
      <c r="Q142" s="243"/>
      <c r="R142" s="243"/>
      <c r="S142" s="243"/>
      <c r="T142" s="244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T142" s="245" t="s">
        <v>133</v>
      </c>
      <c r="AU142" s="245" t="s">
        <v>82</v>
      </c>
      <c r="AV142" s="14" t="s">
        <v>82</v>
      </c>
      <c r="AW142" s="14" t="s">
        <v>33</v>
      </c>
      <c r="AX142" s="14" t="s">
        <v>72</v>
      </c>
      <c r="AY142" s="245" t="s">
        <v>122</v>
      </c>
    </row>
    <row r="143" s="15" customFormat="1">
      <c r="A143" s="15"/>
      <c r="B143" s="246"/>
      <c r="C143" s="247"/>
      <c r="D143" s="226" t="s">
        <v>133</v>
      </c>
      <c r="E143" s="248" t="s">
        <v>19</v>
      </c>
      <c r="F143" s="249" t="s">
        <v>175</v>
      </c>
      <c r="G143" s="247"/>
      <c r="H143" s="250">
        <v>82.591999999999999</v>
      </c>
      <c r="I143" s="251"/>
      <c r="J143" s="247"/>
      <c r="K143" s="247"/>
      <c r="L143" s="252"/>
      <c r="M143" s="253"/>
      <c r="N143" s="254"/>
      <c r="O143" s="254"/>
      <c r="P143" s="254"/>
      <c r="Q143" s="254"/>
      <c r="R143" s="254"/>
      <c r="S143" s="254"/>
      <c r="T143" s="255"/>
      <c r="U143" s="15"/>
      <c r="V143" s="15"/>
      <c r="W143" s="15"/>
      <c r="X143" s="15"/>
      <c r="Y143" s="15"/>
      <c r="Z143" s="15"/>
      <c r="AA143" s="15"/>
      <c r="AB143" s="15"/>
      <c r="AC143" s="15"/>
      <c r="AD143" s="15"/>
      <c r="AE143" s="15"/>
      <c r="AT143" s="256" t="s">
        <v>133</v>
      </c>
      <c r="AU143" s="256" t="s">
        <v>82</v>
      </c>
      <c r="AV143" s="15" t="s">
        <v>129</v>
      </c>
      <c r="AW143" s="15" t="s">
        <v>33</v>
      </c>
      <c r="AX143" s="15" t="s">
        <v>80</v>
      </c>
      <c r="AY143" s="256" t="s">
        <v>122</v>
      </c>
    </row>
    <row r="144" s="12" customFormat="1" ht="22.8" customHeight="1">
      <c r="A144" s="12"/>
      <c r="B144" s="190"/>
      <c r="C144" s="191"/>
      <c r="D144" s="192" t="s">
        <v>71</v>
      </c>
      <c r="E144" s="204" t="s">
        <v>154</v>
      </c>
      <c r="F144" s="204" t="s">
        <v>237</v>
      </c>
      <c r="G144" s="191"/>
      <c r="H144" s="191"/>
      <c r="I144" s="194"/>
      <c r="J144" s="205">
        <f>BK144</f>
        <v>0</v>
      </c>
      <c r="K144" s="191"/>
      <c r="L144" s="196"/>
      <c r="M144" s="197"/>
      <c r="N144" s="198"/>
      <c r="O144" s="198"/>
      <c r="P144" s="199">
        <f>SUM(P145:P200)</f>
        <v>0</v>
      </c>
      <c r="Q144" s="198"/>
      <c r="R144" s="199">
        <f>SUM(R145:R200)</f>
        <v>66.67419799999999</v>
      </c>
      <c r="S144" s="198"/>
      <c r="T144" s="200">
        <f>SUM(T145:T200)</f>
        <v>0</v>
      </c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R144" s="201" t="s">
        <v>80</v>
      </c>
      <c r="AT144" s="202" t="s">
        <v>71</v>
      </c>
      <c r="AU144" s="202" t="s">
        <v>80</v>
      </c>
      <c r="AY144" s="201" t="s">
        <v>122</v>
      </c>
      <c r="BK144" s="203">
        <f>SUM(BK145:BK200)</f>
        <v>0</v>
      </c>
    </row>
    <row r="145" s="2" customFormat="1" ht="21.75" customHeight="1">
      <c r="A145" s="40"/>
      <c r="B145" s="41"/>
      <c r="C145" s="206" t="s">
        <v>225</v>
      </c>
      <c r="D145" s="206" t="s">
        <v>124</v>
      </c>
      <c r="E145" s="207" t="s">
        <v>526</v>
      </c>
      <c r="F145" s="208" t="s">
        <v>527</v>
      </c>
      <c r="G145" s="209" t="s">
        <v>127</v>
      </c>
      <c r="H145" s="210">
        <v>47.399999999999999</v>
      </c>
      <c r="I145" s="211"/>
      <c r="J145" s="212">
        <f>ROUND(I145*H145,2)</f>
        <v>0</v>
      </c>
      <c r="K145" s="208" t="s">
        <v>128</v>
      </c>
      <c r="L145" s="46"/>
      <c r="M145" s="213" t="s">
        <v>19</v>
      </c>
      <c r="N145" s="214" t="s">
        <v>43</v>
      </c>
      <c r="O145" s="86"/>
      <c r="P145" s="215">
        <f>O145*H145</f>
        <v>0</v>
      </c>
      <c r="Q145" s="215">
        <v>0</v>
      </c>
      <c r="R145" s="215">
        <f>Q145*H145</f>
        <v>0</v>
      </c>
      <c r="S145" s="215">
        <v>0</v>
      </c>
      <c r="T145" s="216">
        <f>S145*H145</f>
        <v>0</v>
      </c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R145" s="217" t="s">
        <v>129</v>
      </c>
      <c r="AT145" s="217" t="s">
        <v>124</v>
      </c>
      <c r="AU145" s="217" t="s">
        <v>82</v>
      </c>
      <c r="AY145" s="19" t="s">
        <v>122</v>
      </c>
      <c r="BE145" s="218">
        <f>IF(N145="základní",J145,0)</f>
        <v>0</v>
      </c>
      <c r="BF145" s="218">
        <f>IF(N145="snížená",J145,0)</f>
        <v>0</v>
      </c>
      <c r="BG145" s="218">
        <f>IF(N145="zákl. přenesená",J145,0)</f>
        <v>0</v>
      </c>
      <c r="BH145" s="218">
        <f>IF(N145="sníž. přenesená",J145,0)</f>
        <v>0</v>
      </c>
      <c r="BI145" s="218">
        <f>IF(N145="nulová",J145,0)</f>
        <v>0</v>
      </c>
      <c r="BJ145" s="19" t="s">
        <v>80</v>
      </c>
      <c r="BK145" s="218">
        <f>ROUND(I145*H145,2)</f>
        <v>0</v>
      </c>
      <c r="BL145" s="19" t="s">
        <v>129</v>
      </c>
      <c r="BM145" s="217" t="s">
        <v>528</v>
      </c>
    </row>
    <row r="146" s="2" customFormat="1">
      <c r="A146" s="40"/>
      <c r="B146" s="41"/>
      <c r="C146" s="42"/>
      <c r="D146" s="219" t="s">
        <v>131</v>
      </c>
      <c r="E146" s="42"/>
      <c r="F146" s="220" t="s">
        <v>529</v>
      </c>
      <c r="G146" s="42"/>
      <c r="H146" s="42"/>
      <c r="I146" s="221"/>
      <c r="J146" s="42"/>
      <c r="K146" s="42"/>
      <c r="L146" s="46"/>
      <c r="M146" s="222"/>
      <c r="N146" s="223"/>
      <c r="O146" s="86"/>
      <c r="P146" s="86"/>
      <c r="Q146" s="86"/>
      <c r="R146" s="86"/>
      <c r="S146" s="86"/>
      <c r="T146" s="87"/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T146" s="19" t="s">
        <v>131</v>
      </c>
      <c r="AU146" s="19" t="s">
        <v>82</v>
      </c>
    </row>
    <row r="147" s="13" customFormat="1">
      <c r="A147" s="13"/>
      <c r="B147" s="224"/>
      <c r="C147" s="225"/>
      <c r="D147" s="226" t="s">
        <v>133</v>
      </c>
      <c r="E147" s="227" t="s">
        <v>19</v>
      </c>
      <c r="F147" s="228" t="s">
        <v>246</v>
      </c>
      <c r="G147" s="225"/>
      <c r="H147" s="227" t="s">
        <v>19</v>
      </c>
      <c r="I147" s="229"/>
      <c r="J147" s="225"/>
      <c r="K147" s="225"/>
      <c r="L147" s="230"/>
      <c r="M147" s="231"/>
      <c r="N147" s="232"/>
      <c r="O147" s="232"/>
      <c r="P147" s="232"/>
      <c r="Q147" s="232"/>
      <c r="R147" s="232"/>
      <c r="S147" s="232"/>
      <c r="T147" s="233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34" t="s">
        <v>133</v>
      </c>
      <c r="AU147" s="234" t="s">
        <v>82</v>
      </c>
      <c r="AV147" s="13" t="s">
        <v>80</v>
      </c>
      <c r="AW147" s="13" t="s">
        <v>33</v>
      </c>
      <c r="AX147" s="13" t="s">
        <v>72</v>
      </c>
      <c r="AY147" s="234" t="s">
        <v>122</v>
      </c>
    </row>
    <row r="148" s="13" customFormat="1">
      <c r="A148" s="13"/>
      <c r="B148" s="224"/>
      <c r="C148" s="225"/>
      <c r="D148" s="226" t="s">
        <v>133</v>
      </c>
      <c r="E148" s="227" t="s">
        <v>19</v>
      </c>
      <c r="F148" s="228" t="s">
        <v>247</v>
      </c>
      <c r="G148" s="225"/>
      <c r="H148" s="227" t="s">
        <v>19</v>
      </c>
      <c r="I148" s="229"/>
      <c r="J148" s="225"/>
      <c r="K148" s="225"/>
      <c r="L148" s="230"/>
      <c r="M148" s="231"/>
      <c r="N148" s="232"/>
      <c r="O148" s="232"/>
      <c r="P148" s="232"/>
      <c r="Q148" s="232"/>
      <c r="R148" s="232"/>
      <c r="S148" s="232"/>
      <c r="T148" s="23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34" t="s">
        <v>133</v>
      </c>
      <c r="AU148" s="234" t="s">
        <v>82</v>
      </c>
      <c r="AV148" s="13" t="s">
        <v>80</v>
      </c>
      <c r="AW148" s="13" t="s">
        <v>33</v>
      </c>
      <c r="AX148" s="13" t="s">
        <v>72</v>
      </c>
      <c r="AY148" s="234" t="s">
        <v>122</v>
      </c>
    </row>
    <row r="149" s="14" customFormat="1">
      <c r="A149" s="14"/>
      <c r="B149" s="235"/>
      <c r="C149" s="236"/>
      <c r="D149" s="226" t="s">
        <v>133</v>
      </c>
      <c r="E149" s="237" t="s">
        <v>19</v>
      </c>
      <c r="F149" s="238" t="s">
        <v>530</v>
      </c>
      <c r="G149" s="236"/>
      <c r="H149" s="239">
        <v>47.399999999999999</v>
      </c>
      <c r="I149" s="240"/>
      <c r="J149" s="236"/>
      <c r="K149" s="236"/>
      <c r="L149" s="241"/>
      <c r="M149" s="242"/>
      <c r="N149" s="243"/>
      <c r="O149" s="243"/>
      <c r="P149" s="243"/>
      <c r="Q149" s="243"/>
      <c r="R149" s="243"/>
      <c r="S149" s="243"/>
      <c r="T149" s="244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T149" s="245" t="s">
        <v>133</v>
      </c>
      <c r="AU149" s="245" t="s">
        <v>82</v>
      </c>
      <c r="AV149" s="14" t="s">
        <v>82</v>
      </c>
      <c r="AW149" s="14" t="s">
        <v>33</v>
      </c>
      <c r="AX149" s="14" t="s">
        <v>80</v>
      </c>
      <c r="AY149" s="245" t="s">
        <v>122</v>
      </c>
    </row>
    <row r="150" s="2" customFormat="1" ht="21.75" customHeight="1">
      <c r="A150" s="40"/>
      <c r="B150" s="41"/>
      <c r="C150" s="206" t="s">
        <v>232</v>
      </c>
      <c r="D150" s="206" t="s">
        <v>124</v>
      </c>
      <c r="E150" s="207" t="s">
        <v>239</v>
      </c>
      <c r="F150" s="208" t="s">
        <v>240</v>
      </c>
      <c r="G150" s="209" t="s">
        <v>127</v>
      </c>
      <c r="H150" s="210">
        <v>188.59999999999999</v>
      </c>
      <c r="I150" s="211"/>
      <c r="J150" s="212">
        <f>ROUND(I150*H150,2)</f>
        <v>0</v>
      </c>
      <c r="K150" s="208" t="s">
        <v>128</v>
      </c>
      <c r="L150" s="46"/>
      <c r="M150" s="213" t="s">
        <v>19</v>
      </c>
      <c r="N150" s="214" t="s">
        <v>43</v>
      </c>
      <c r="O150" s="86"/>
      <c r="P150" s="215">
        <f>O150*H150</f>
        <v>0</v>
      </c>
      <c r="Q150" s="215">
        <v>0</v>
      </c>
      <c r="R150" s="215">
        <f>Q150*H150</f>
        <v>0</v>
      </c>
      <c r="S150" s="215">
        <v>0</v>
      </c>
      <c r="T150" s="216">
        <f>S150*H150</f>
        <v>0</v>
      </c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R150" s="217" t="s">
        <v>129</v>
      </c>
      <c r="AT150" s="217" t="s">
        <v>124</v>
      </c>
      <c r="AU150" s="217" t="s">
        <v>82</v>
      </c>
      <c r="AY150" s="19" t="s">
        <v>122</v>
      </c>
      <c r="BE150" s="218">
        <f>IF(N150="základní",J150,0)</f>
        <v>0</v>
      </c>
      <c r="BF150" s="218">
        <f>IF(N150="snížená",J150,0)</f>
        <v>0</v>
      </c>
      <c r="BG150" s="218">
        <f>IF(N150="zákl. přenesená",J150,0)</f>
        <v>0</v>
      </c>
      <c r="BH150" s="218">
        <f>IF(N150="sníž. přenesená",J150,0)</f>
        <v>0</v>
      </c>
      <c r="BI150" s="218">
        <f>IF(N150="nulová",J150,0)</f>
        <v>0</v>
      </c>
      <c r="BJ150" s="19" t="s">
        <v>80</v>
      </c>
      <c r="BK150" s="218">
        <f>ROUND(I150*H150,2)</f>
        <v>0</v>
      </c>
      <c r="BL150" s="19" t="s">
        <v>129</v>
      </c>
      <c r="BM150" s="217" t="s">
        <v>531</v>
      </c>
    </row>
    <row r="151" s="2" customFormat="1">
      <c r="A151" s="40"/>
      <c r="B151" s="41"/>
      <c r="C151" s="42"/>
      <c r="D151" s="219" t="s">
        <v>131</v>
      </c>
      <c r="E151" s="42"/>
      <c r="F151" s="220" t="s">
        <v>242</v>
      </c>
      <c r="G151" s="42"/>
      <c r="H151" s="42"/>
      <c r="I151" s="221"/>
      <c r="J151" s="42"/>
      <c r="K151" s="42"/>
      <c r="L151" s="46"/>
      <c r="M151" s="222"/>
      <c r="N151" s="223"/>
      <c r="O151" s="86"/>
      <c r="P151" s="86"/>
      <c r="Q151" s="86"/>
      <c r="R151" s="86"/>
      <c r="S151" s="86"/>
      <c r="T151" s="87"/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T151" s="19" t="s">
        <v>131</v>
      </c>
      <c r="AU151" s="19" t="s">
        <v>82</v>
      </c>
    </row>
    <row r="152" s="13" customFormat="1">
      <c r="A152" s="13"/>
      <c r="B152" s="224"/>
      <c r="C152" s="225"/>
      <c r="D152" s="226" t="s">
        <v>133</v>
      </c>
      <c r="E152" s="227" t="s">
        <v>19</v>
      </c>
      <c r="F152" s="228" t="s">
        <v>532</v>
      </c>
      <c r="G152" s="225"/>
      <c r="H152" s="227" t="s">
        <v>19</v>
      </c>
      <c r="I152" s="229"/>
      <c r="J152" s="225"/>
      <c r="K152" s="225"/>
      <c r="L152" s="230"/>
      <c r="M152" s="231"/>
      <c r="N152" s="232"/>
      <c r="O152" s="232"/>
      <c r="P152" s="232"/>
      <c r="Q152" s="232"/>
      <c r="R152" s="232"/>
      <c r="S152" s="232"/>
      <c r="T152" s="233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34" t="s">
        <v>133</v>
      </c>
      <c r="AU152" s="234" t="s">
        <v>82</v>
      </c>
      <c r="AV152" s="13" t="s">
        <v>80</v>
      </c>
      <c r="AW152" s="13" t="s">
        <v>33</v>
      </c>
      <c r="AX152" s="13" t="s">
        <v>72</v>
      </c>
      <c r="AY152" s="234" t="s">
        <v>122</v>
      </c>
    </row>
    <row r="153" s="13" customFormat="1">
      <c r="A153" s="13"/>
      <c r="B153" s="224"/>
      <c r="C153" s="225"/>
      <c r="D153" s="226" t="s">
        <v>133</v>
      </c>
      <c r="E153" s="227" t="s">
        <v>19</v>
      </c>
      <c r="F153" s="228" t="s">
        <v>255</v>
      </c>
      <c r="G153" s="225"/>
      <c r="H153" s="227" t="s">
        <v>19</v>
      </c>
      <c r="I153" s="229"/>
      <c r="J153" s="225"/>
      <c r="K153" s="225"/>
      <c r="L153" s="230"/>
      <c r="M153" s="231"/>
      <c r="N153" s="232"/>
      <c r="O153" s="232"/>
      <c r="P153" s="232"/>
      <c r="Q153" s="232"/>
      <c r="R153" s="232"/>
      <c r="S153" s="232"/>
      <c r="T153" s="23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34" t="s">
        <v>133</v>
      </c>
      <c r="AU153" s="234" t="s">
        <v>82</v>
      </c>
      <c r="AV153" s="13" t="s">
        <v>80</v>
      </c>
      <c r="AW153" s="13" t="s">
        <v>33</v>
      </c>
      <c r="AX153" s="13" t="s">
        <v>72</v>
      </c>
      <c r="AY153" s="234" t="s">
        <v>122</v>
      </c>
    </row>
    <row r="154" s="14" customFormat="1">
      <c r="A154" s="14"/>
      <c r="B154" s="235"/>
      <c r="C154" s="236"/>
      <c r="D154" s="226" t="s">
        <v>133</v>
      </c>
      <c r="E154" s="237" t="s">
        <v>19</v>
      </c>
      <c r="F154" s="238" t="s">
        <v>533</v>
      </c>
      <c r="G154" s="236"/>
      <c r="H154" s="239">
        <v>188.59999999999999</v>
      </c>
      <c r="I154" s="240"/>
      <c r="J154" s="236"/>
      <c r="K154" s="236"/>
      <c r="L154" s="241"/>
      <c r="M154" s="242"/>
      <c r="N154" s="243"/>
      <c r="O154" s="243"/>
      <c r="P154" s="243"/>
      <c r="Q154" s="243"/>
      <c r="R154" s="243"/>
      <c r="S154" s="243"/>
      <c r="T154" s="244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T154" s="245" t="s">
        <v>133</v>
      </c>
      <c r="AU154" s="245" t="s">
        <v>82</v>
      </c>
      <c r="AV154" s="14" t="s">
        <v>82</v>
      </c>
      <c r="AW154" s="14" t="s">
        <v>33</v>
      </c>
      <c r="AX154" s="14" t="s">
        <v>72</v>
      </c>
      <c r="AY154" s="245" t="s">
        <v>122</v>
      </c>
    </row>
    <row r="155" s="15" customFormat="1">
      <c r="A155" s="15"/>
      <c r="B155" s="246"/>
      <c r="C155" s="247"/>
      <c r="D155" s="226" t="s">
        <v>133</v>
      </c>
      <c r="E155" s="248" t="s">
        <v>19</v>
      </c>
      <c r="F155" s="249" t="s">
        <v>175</v>
      </c>
      <c r="G155" s="247"/>
      <c r="H155" s="250">
        <v>188.59999999999999</v>
      </c>
      <c r="I155" s="251"/>
      <c r="J155" s="247"/>
      <c r="K155" s="247"/>
      <c r="L155" s="252"/>
      <c r="M155" s="253"/>
      <c r="N155" s="254"/>
      <c r="O155" s="254"/>
      <c r="P155" s="254"/>
      <c r="Q155" s="254"/>
      <c r="R155" s="254"/>
      <c r="S155" s="254"/>
      <c r="T155" s="255"/>
      <c r="U155" s="15"/>
      <c r="V155" s="15"/>
      <c r="W155" s="15"/>
      <c r="X155" s="15"/>
      <c r="Y155" s="15"/>
      <c r="Z155" s="15"/>
      <c r="AA155" s="15"/>
      <c r="AB155" s="15"/>
      <c r="AC155" s="15"/>
      <c r="AD155" s="15"/>
      <c r="AE155" s="15"/>
      <c r="AT155" s="256" t="s">
        <v>133</v>
      </c>
      <c r="AU155" s="256" t="s">
        <v>82</v>
      </c>
      <c r="AV155" s="15" t="s">
        <v>129</v>
      </c>
      <c r="AW155" s="15" t="s">
        <v>33</v>
      </c>
      <c r="AX155" s="15" t="s">
        <v>80</v>
      </c>
      <c r="AY155" s="256" t="s">
        <v>122</v>
      </c>
    </row>
    <row r="156" s="2" customFormat="1" ht="21.75" customHeight="1">
      <c r="A156" s="40"/>
      <c r="B156" s="41"/>
      <c r="C156" s="206" t="s">
        <v>238</v>
      </c>
      <c r="D156" s="206" t="s">
        <v>124</v>
      </c>
      <c r="E156" s="207" t="s">
        <v>250</v>
      </c>
      <c r="F156" s="208" t="s">
        <v>251</v>
      </c>
      <c r="G156" s="209" t="s">
        <v>127</v>
      </c>
      <c r="H156" s="210">
        <v>50.299999999999997</v>
      </c>
      <c r="I156" s="211"/>
      <c r="J156" s="212">
        <f>ROUND(I156*H156,2)</f>
        <v>0</v>
      </c>
      <c r="K156" s="208" t="s">
        <v>128</v>
      </c>
      <c r="L156" s="46"/>
      <c r="M156" s="213" t="s">
        <v>19</v>
      </c>
      <c r="N156" s="214" t="s">
        <v>43</v>
      </c>
      <c r="O156" s="86"/>
      <c r="P156" s="215">
        <f>O156*H156</f>
        <v>0</v>
      </c>
      <c r="Q156" s="215">
        <v>0</v>
      </c>
      <c r="R156" s="215">
        <f>Q156*H156</f>
        <v>0</v>
      </c>
      <c r="S156" s="215">
        <v>0</v>
      </c>
      <c r="T156" s="216">
        <f>S156*H156</f>
        <v>0</v>
      </c>
      <c r="U156" s="40"/>
      <c r="V156" s="40"/>
      <c r="W156" s="40"/>
      <c r="X156" s="40"/>
      <c r="Y156" s="40"/>
      <c r="Z156" s="40"/>
      <c r="AA156" s="40"/>
      <c r="AB156" s="40"/>
      <c r="AC156" s="40"/>
      <c r="AD156" s="40"/>
      <c r="AE156" s="40"/>
      <c r="AR156" s="217" t="s">
        <v>129</v>
      </c>
      <c r="AT156" s="217" t="s">
        <v>124</v>
      </c>
      <c r="AU156" s="217" t="s">
        <v>82</v>
      </c>
      <c r="AY156" s="19" t="s">
        <v>122</v>
      </c>
      <c r="BE156" s="218">
        <f>IF(N156="základní",J156,0)</f>
        <v>0</v>
      </c>
      <c r="BF156" s="218">
        <f>IF(N156="snížená",J156,0)</f>
        <v>0</v>
      </c>
      <c r="BG156" s="218">
        <f>IF(N156="zákl. přenesená",J156,0)</f>
        <v>0</v>
      </c>
      <c r="BH156" s="218">
        <f>IF(N156="sníž. přenesená",J156,0)</f>
        <v>0</v>
      </c>
      <c r="BI156" s="218">
        <f>IF(N156="nulová",J156,0)</f>
        <v>0</v>
      </c>
      <c r="BJ156" s="19" t="s">
        <v>80</v>
      </c>
      <c r="BK156" s="218">
        <f>ROUND(I156*H156,2)</f>
        <v>0</v>
      </c>
      <c r="BL156" s="19" t="s">
        <v>129</v>
      </c>
      <c r="BM156" s="217" t="s">
        <v>534</v>
      </c>
    </row>
    <row r="157" s="2" customFormat="1">
      <c r="A157" s="40"/>
      <c r="B157" s="41"/>
      <c r="C157" s="42"/>
      <c r="D157" s="219" t="s">
        <v>131</v>
      </c>
      <c r="E157" s="42"/>
      <c r="F157" s="220" t="s">
        <v>253</v>
      </c>
      <c r="G157" s="42"/>
      <c r="H157" s="42"/>
      <c r="I157" s="221"/>
      <c r="J157" s="42"/>
      <c r="K157" s="42"/>
      <c r="L157" s="46"/>
      <c r="M157" s="222"/>
      <c r="N157" s="223"/>
      <c r="O157" s="86"/>
      <c r="P157" s="86"/>
      <c r="Q157" s="86"/>
      <c r="R157" s="86"/>
      <c r="S157" s="86"/>
      <c r="T157" s="87"/>
      <c r="U157" s="40"/>
      <c r="V157" s="40"/>
      <c r="W157" s="40"/>
      <c r="X157" s="40"/>
      <c r="Y157" s="40"/>
      <c r="Z157" s="40"/>
      <c r="AA157" s="40"/>
      <c r="AB157" s="40"/>
      <c r="AC157" s="40"/>
      <c r="AD157" s="40"/>
      <c r="AE157" s="40"/>
      <c r="AT157" s="19" t="s">
        <v>131</v>
      </c>
      <c r="AU157" s="19" t="s">
        <v>82</v>
      </c>
    </row>
    <row r="158" s="13" customFormat="1">
      <c r="A158" s="13"/>
      <c r="B158" s="224"/>
      <c r="C158" s="225"/>
      <c r="D158" s="226" t="s">
        <v>133</v>
      </c>
      <c r="E158" s="227" t="s">
        <v>19</v>
      </c>
      <c r="F158" s="228" t="s">
        <v>254</v>
      </c>
      <c r="G158" s="225"/>
      <c r="H158" s="227" t="s">
        <v>19</v>
      </c>
      <c r="I158" s="229"/>
      <c r="J158" s="225"/>
      <c r="K158" s="225"/>
      <c r="L158" s="230"/>
      <c r="M158" s="231"/>
      <c r="N158" s="232"/>
      <c r="O158" s="232"/>
      <c r="P158" s="232"/>
      <c r="Q158" s="232"/>
      <c r="R158" s="232"/>
      <c r="S158" s="232"/>
      <c r="T158" s="233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34" t="s">
        <v>133</v>
      </c>
      <c r="AU158" s="234" t="s">
        <v>82</v>
      </c>
      <c r="AV158" s="13" t="s">
        <v>80</v>
      </c>
      <c r="AW158" s="13" t="s">
        <v>33</v>
      </c>
      <c r="AX158" s="13" t="s">
        <v>72</v>
      </c>
      <c r="AY158" s="234" t="s">
        <v>122</v>
      </c>
    </row>
    <row r="159" s="13" customFormat="1">
      <c r="A159" s="13"/>
      <c r="B159" s="224"/>
      <c r="C159" s="225"/>
      <c r="D159" s="226" t="s">
        <v>133</v>
      </c>
      <c r="E159" s="227" t="s">
        <v>19</v>
      </c>
      <c r="F159" s="228" t="s">
        <v>255</v>
      </c>
      <c r="G159" s="225"/>
      <c r="H159" s="227" t="s">
        <v>19</v>
      </c>
      <c r="I159" s="229"/>
      <c r="J159" s="225"/>
      <c r="K159" s="225"/>
      <c r="L159" s="230"/>
      <c r="M159" s="231"/>
      <c r="N159" s="232"/>
      <c r="O159" s="232"/>
      <c r="P159" s="232"/>
      <c r="Q159" s="232"/>
      <c r="R159" s="232"/>
      <c r="S159" s="232"/>
      <c r="T159" s="233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34" t="s">
        <v>133</v>
      </c>
      <c r="AU159" s="234" t="s">
        <v>82</v>
      </c>
      <c r="AV159" s="13" t="s">
        <v>80</v>
      </c>
      <c r="AW159" s="13" t="s">
        <v>33</v>
      </c>
      <c r="AX159" s="13" t="s">
        <v>72</v>
      </c>
      <c r="AY159" s="234" t="s">
        <v>122</v>
      </c>
    </row>
    <row r="160" s="14" customFormat="1">
      <c r="A160" s="14"/>
      <c r="B160" s="235"/>
      <c r="C160" s="236"/>
      <c r="D160" s="226" t="s">
        <v>133</v>
      </c>
      <c r="E160" s="237" t="s">
        <v>19</v>
      </c>
      <c r="F160" s="238" t="s">
        <v>535</v>
      </c>
      <c r="G160" s="236"/>
      <c r="H160" s="239">
        <v>48.700000000000003</v>
      </c>
      <c r="I160" s="240"/>
      <c r="J160" s="236"/>
      <c r="K160" s="236"/>
      <c r="L160" s="241"/>
      <c r="M160" s="242"/>
      <c r="N160" s="243"/>
      <c r="O160" s="243"/>
      <c r="P160" s="243"/>
      <c r="Q160" s="243"/>
      <c r="R160" s="243"/>
      <c r="S160" s="243"/>
      <c r="T160" s="244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T160" s="245" t="s">
        <v>133</v>
      </c>
      <c r="AU160" s="245" t="s">
        <v>82</v>
      </c>
      <c r="AV160" s="14" t="s">
        <v>82</v>
      </c>
      <c r="AW160" s="14" t="s">
        <v>33</v>
      </c>
      <c r="AX160" s="14" t="s">
        <v>72</v>
      </c>
      <c r="AY160" s="245" t="s">
        <v>122</v>
      </c>
    </row>
    <row r="161" s="13" customFormat="1">
      <c r="A161" s="13"/>
      <c r="B161" s="224"/>
      <c r="C161" s="225"/>
      <c r="D161" s="226" t="s">
        <v>133</v>
      </c>
      <c r="E161" s="227" t="s">
        <v>19</v>
      </c>
      <c r="F161" s="228" t="s">
        <v>257</v>
      </c>
      <c r="G161" s="225"/>
      <c r="H161" s="227" t="s">
        <v>19</v>
      </c>
      <c r="I161" s="229"/>
      <c r="J161" s="225"/>
      <c r="K161" s="225"/>
      <c r="L161" s="230"/>
      <c r="M161" s="231"/>
      <c r="N161" s="232"/>
      <c r="O161" s="232"/>
      <c r="P161" s="232"/>
      <c r="Q161" s="232"/>
      <c r="R161" s="232"/>
      <c r="S161" s="232"/>
      <c r="T161" s="233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34" t="s">
        <v>133</v>
      </c>
      <c r="AU161" s="234" t="s">
        <v>82</v>
      </c>
      <c r="AV161" s="13" t="s">
        <v>80</v>
      </c>
      <c r="AW161" s="13" t="s">
        <v>33</v>
      </c>
      <c r="AX161" s="13" t="s">
        <v>72</v>
      </c>
      <c r="AY161" s="234" t="s">
        <v>122</v>
      </c>
    </row>
    <row r="162" s="13" customFormat="1">
      <c r="A162" s="13"/>
      <c r="B162" s="224"/>
      <c r="C162" s="225"/>
      <c r="D162" s="226" t="s">
        <v>133</v>
      </c>
      <c r="E162" s="227" t="s">
        <v>19</v>
      </c>
      <c r="F162" s="228" t="s">
        <v>258</v>
      </c>
      <c r="G162" s="225"/>
      <c r="H162" s="227" t="s">
        <v>19</v>
      </c>
      <c r="I162" s="229"/>
      <c r="J162" s="225"/>
      <c r="K162" s="225"/>
      <c r="L162" s="230"/>
      <c r="M162" s="231"/>
      <c r="N162" s="232"/>
      <c r="O162" s="232"/>
      <c r="P162" s="232"/>
      <c r="Q162" s="232"/>
      <c r="R162" s="232"/>
      <c r="S162" s="232"/>
      <c r="T162" s="233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34" t="s">
        <v>133</v>
      </c>
      <c r="AU162" s="234" t="s">
        <v>82</v>
      </c>
      <c r="AV162" s="13" t="s">
        <v>80</v>
      </c>
      <c r="AW162" s="13" t="s">
        <v>33</v>
      </c>
      <c r="AX162" s="13" t="s">
        <v>72</v>
      </c>
      <c r="AY162" s="234" t="s">
        <v>122</v>
      </c>
    </row>
    <row r="163" s="14" customFormat="1">
      <c r="A163" s="14"/>
      <c r="B163" s="235"/>
      <c r="C163" s="236"/>
      <c r="D163" s="226" t="s">
        <v>133</v>
      </c>
      <c r="E163" s="237" t="s">
        <v>19</v>
      </c>
      <c r="F163" s="238" t="s">
        <v>536</v>
      </c>
      <c r="G163" s="236"/>
      <c r="H163" s="239">
        <v>1.6000000000000001</v>
      </c>
      <c r="I163" s="240"/>
      <c r="J163" s="236"/>
      <c r="K163" s="236"/>
      <c r="L163" s="241"/>
      <c r="M163" s="242"/>
      <c r="N163" s="243"/>
      <c r="O163" s="243"/>
      <c r="P163" s="243"/>
      <c r="Q163" s="243"/>
      <c r="R163" s="243"/>
      <c r="S163" s="243"/>
      <c r="T163" s="244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T163" s="245" t="s">
        <v>133</v>
      </c>
      <c r="AU163" s="245" t="s">
        <v>82</v>
      </c>
      <c r="AV163" s="14" t="s">
        <v>82</v>
      </c>
      <c r="AW163" s="14" t="s">
        <v>33</v>
      </c>
      <c r="AX163" s="14" t="s">
        <v>72</v>
      </c>
      <c r="AY163" s="245" t="s">
        <v>122</v>
      </c>
    </row>
    <row r="164" s="15" customFormat="1">
      <c r="A164" s="15"/>
      <c r="B164" s="246"/>
      <c r="C164" s="247"/>
      <c r="D164" s="226" t="s">
        <v>133</v>
      </c>
      <c r="E164" s="248" t="s">
        <v>19</v>
      </c>
      <c r="F164" s="249" t="s">
        <v>175</v>
      </c>
      <c r="G164" s="247"/>
      <c r="H164" s="250">
        <v>50.299999999999997</v>
      </c>
      <c r="I164" s="251"/>
      <c r="J164" s="247"/>
      <c r="K164" s="247"/>
      <c r="L164" s="252"/>
      <c r="M164" s="253"/>
      <c r="N164" s="254"/>
      <c r="O164" s="254"/>
      <c r="P164" s="254"/>
      <c r="Q164" s="254"/>
      <c r="R164" s="254"/>
      <c r="S164" s="254"/>
      <c r="T164" s="255"/>
      <c r="U164" s="15"/>
      <c r="V164" s="15"/>
      <c r="W164" s="15"/>
      <c r="X164" s="15"/>
      <c r="Y164" s="15"/>
      <c r="Z164" s="15"/>
      <c r="AA164" s="15"/>
      <c r="AB164" s="15"/>
      <c r="AC164" s="15"/>
      <c r="AD164" s="15"/>
      <c r="AE164" s="15"/>
      <c r="AT164" s="256" t="s">
        <v>133</v>
      </c>
      <c r="AU164" s="256" t="s">
        <v>82</v>
      </c>
      <c r="AV164" s="15" t="s">
        <v>129</v>
      </c>
      <c r="AW164" s="15" t="s">
        <v>33</v>
      </c>
      <c r="AX164" s="15" t="s">
        <v>80</v>
      </c>
      <c r="AY164" s="256" t="s">
        <v>122</v>
      </c>
    </row>
    <row r="165" s="2" customFormat="1" ht="21.75" customHeight="1">
      <c r="A165" s="40"/>
      <c r="B165" s="41"/>
      <c r="C165" s="206" t="s">
        <v>249</v>
      </c>
      <c r="D165" s="206" t="s">
        <v>124</v>
      </c>
      <c r="E165" s="207" t="s">
        <v>537</v>
      </c>
      <c r="F165" s="208" t="s">
        <v>538</v>
      </c>
      <c r="G165" s="209" t="s">
        <v>127</v>
      </c>
      <c r="H165" s="210">
        <v>188.59999999999999</v>
      </c>
      <c r="I165" s="211"/>
      <c r="J165" s="212">
        <f>ROUND(I165*H165,2)</f>
        <v>0</v>
      </c>
      <c r="K165" s="208" t="s">
        <v>128</v>
      </c>
      <c r="L165" s="46"/>
      <c r="M165" s="213" t="s">
        <v>19</v>
      </c>
      <c r="N165" s="214" t="s">
        <v>43</v>
      </c>
      <c r="O165" s="86"/>
      <c r="P165" s="215">
        <f>O165*H165</f>
        <v>0</v>
      </c>
      <c r="Q165" s="215">
        <v>0</v>
      </c>
      <c r="R165" s="215">
        <f>Q165*H165</f>
        <v>0</v>
      </c>
      <c r="S165" s="215">
        <v>0</v>
      </c>
      <c r="T165" s="216">
        <f>S165*H165</f>
        <v>0</v>
      </c>
      <c r="U165" s="40"/>
      <c r="V165" s="40"/>
      <c r="W165" s="40"/>
      <c r="X165" s="40"/>
      <c r="Y165" s="40"/>
      <c r="Z165" s="40"/>
      <c r="AA165" s="40"/>
      <c r="AB165" s="40"/>
      <c r="AC165" s="40"/>
      <c r="AD165" s="40"/>
      <c r="AE165" s="40"/>
      <c r="AR165" s="217" t="s">
        <v>129</v>
      </c>
      <c r="AT165" s="217" t="s">
        <v>124</v>
      </c>
      <c r="AU165" s="217" t="s">
        <v>82</v>
      </c>
      <c r="AY165" s="19" t="s">
        <v>122</v>
      </c>
      <c r="BE165" s="218">
        <f>IF(N165="základní",J165,0)</f>
        <v>0</v>
      </c>
      <c r="BF165" s="218">
        <f>IF(N165="snížená",J165,0)</f>
        <v>0</v>
      </c>
      <c r="BG165" s="218">
        <f>IF(N165="zákl. přenesená",J165,0)</f>
        <v>0</v>
      </c>
      <c r="BH165" s="218">
        <f>IF(N165="sníž. přenesená",J165,0)</f>
        <v>0</v>
      </c>
      <c r="BI165" s="218">
        <f>IF(N165="nulová",J165,0)</f>
        <v>0</v>
      </c>
      <c r="BJ165" s="19" t="s">
        <v>80</v>
      </c>
      <c r="BK165" s="218">
        <f>ROUND(I165*H165,2)</f>
        <v>0</v>
      </c>
      <c r="BL165" s="19" t="s">
        <v>129</v>
      </c>
      <c r="BM165" s="217" t="s">
        <v>539</v>
      </c>
    </row>
    <row r="166" s="2" customFormat="1">
      <c r="A166" s="40"/>
      <c r="B166" s="41"/>
      <c r="C166" s="42"/>
      <c r="D166" s="219" t="s">
        <v>131</v>
      </c>
      <c r="E166" s="42"/>
      <c r="F166" s="220" t="s">
        <v>540</v>
      </c>
      <c r="G166" s="42"/>
      <c r="H166" s="42"/>
      <c r="I166" s="221"/>
      <c r="J166" s="42"/>
      <c r="K166" s="42"/>
      <c r="L166" s="46"/>
      <c r="M166" s="222"/>
      <c r="N166" s="223"/>
      <c r="O166" s="86"/>
      <c r="P166" s="86"/>
      <c r="Q166" s="86"/>
      <c r="R166" s="86"/>
      <c r="S166" s="86"/>
      <c r="T166" s="87"/>
      <c r="U166" s="40"/>
      <c r="V166" s="40"/>
      <c r="W166" s="40"/>
      <c r="X166" s="40"/>
      <c r="Y166" s="40"/>
      <c r="Z166" s="40"/>
      <c r="AA166" s="40"/>
      <c r="AB166" s="40"/>
      <c r="AC166" s="40"/>
      <c r="AD166" s="40"/>
      <c r="AE166" s="40"/>
      <c r="AT166" s="19" t="s">
        <v>131</v>
      </c>
      <c r="AU166" s="19" t="s">
        <v>82</v>
      </c>
    </row>
    <row r="167" s="13" customFormat="1">
      <c r="A167" s="13"/>
      <c r="B167" s="224"/>
      <c r="C167" s="225"/>
      <c r="D167" s="226" t="s">
        <v>133</v>
      </c>
      <c r="E167" s="227" t="s">
        <v>19</v>
      </c>
      <c r="F167" s="228" t="s">
        <v>532</v>
      </c>
      <c r="G167" s="225"/>
      <c r="H167" s="227" t="s">
        <v>19</v>
      </c>
      <c r="I167" s="229"/>
      <c r="J167" s="225"/>
      <c r="K167" s="225"/>
      <c r="L167" s="230"/>
      <c r="M167" s="231"/>
      <c r="N167" s="232"/>
      <c r="O167" s="232"/>
      <c r="P167" s="232"/>
      <c r="Q167" s="232"/>
      <c r="R167" s="232"/>
      <c r="S167" s="232"/>
      <c r="T167" s="233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34" t="s">
        <v>133</v>
      </c>
      <c r="AU167" s="234" t="s">
        <v>82</v>
      </c>
      <c r="AV167" s="13" t="s">
        <v>80</v>
      </c>
      <c r="AW167" s="13" t="s">
        <v>33</v>
      </c>
      <c r="AX167" s="13" t="s">
        <v>72</v>
      </c>
      <c r="AY167" s="234" t="s">
        <v>122</v>
      </c>
    </row>
    <row r="168" s="13" customFormat="1">
      <c r="A168" s="13"/>
      <c r="B168" s="224"/>
      <c r="C168" s="225"/>
      <c r="D168" s="226" t="s">
        <v>133</v>
      </c>
      <c r="E168" s="227" t="s">
        <v>19</v>
      </c>
      <c r="F168" s="228" t="s">
        <v>258</v>
      </c>
      <c r="G168" s="225"/>
      <c r="H168" s="227" t="s">
        <v>19</v>
      </c>
      <c r="I168" s="229"/>
      <c r="J168" s="225"/>
      <c r="K168" s="225"/>
      <c r="L168" s="230"/>
      <c r="M168" s="231"/>
      <c r="N168" s="232"/>
      <c r="O168" s="232"/>
      <c r="P168" s="232"/>
      <c r="Q168" s="232"/>
      <c r="R168" s="232"/>
      <c r="S168" s="232"/>
      <c r="T168" s="233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34" t="s">
        <v>133</v>
      </c>
      <c r="AU168" s="234" t="s">
        <v>82</v>
      </c>
      <c r="AV168" s="13" t="s">
        <v>80</v>
      </c>
      <c r="AW168" s="13" t="s">
        <v>33</v>
      </c>
      <c r="AX168" s="13" t="s">
        <v>72</v>
      </c>
      <c r="AY168" s="234" t="s">
        <v>122</v>
      </c>
    </row>
    <row r="169" s="14" customFormat="1">
      <c r="A169" s="14"/>
      <c r="B169" s="235"/>
      <c r="C169" s="236"/>
      <c r="D169" s="226" t="s">
        <v>133</v>
      </c>
      <c r="E169" s="237" t="s">
        <v>19</v>
      </c>
      <c r="F169" s="238" t="s">
        <v>533</v>
      </c>
      <c r="G169" s="236"/>
      <c r="H169" s="239">
        <v>188.59999999999999</v>
      </c>
      <c r="I169" s="240"/>
      <c r="J169" s="236"/>
      <c r="K169" s="236"/>
      <c r="L169" s="241"/>
      <c r="M169" s="242"/>
      <c r="N169" s="243"/>
      <c r="O169" s="243"/>
      <c r="P169" s="243"/>
      <c r="Q169" s="243"/>
      <c r="R169" s="243"/>
      <c r="S169" s="243"/>
      <c r="T169" s="244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T169" s="245" t="s">
        <v>133</v>
      </c>
      <c r="AU169" s="245" t="s">
        <v>82</v>
      </c>
      <c r="AV169" s="14" t="s">
        <v>82</v>
      </c>
      <c r="AW169" s="14" t="s">
        <v>33</v>
      </c>
      <c r="AX169" s="14" t="s">
        <v>80</v>
      </c>
      <c r="AY169" s="245" t="s">
        <v>122</v>
      </c>
    </row>
    <row r="170" s="2" customFormat="1" ht="24.15" customHeight="1">
      <c r="A170" s="40"/>
      <c r="B170" s="41"/>
      <c r="C170" s="206" t="s">
        <v>261</v>
      </c>
      <c r="D170" s="206" t="s">
        <v>124</v>
      </c>
      <c r="E170" s="207" t="s">
        <v>271</v>
      </c>
      <c r="F170" s="208" t="s">
        <v>272</v>
      </c>
      <c r="G170" s="209" t="s">
        <v>127</v>
      </c>
      <c r="H170" s="210">
        <v>3.7000000000000002</v>
      </c>
      <c r="I170" s="211"/>
      <c r="J170" s="212">
        <f>ROUND(I170*H170,2)</f>
        <v>0</v>
      </c>
      <c r="K170" s="208" t="s">
        <v>128</v>
      </c>
      <c r="L170" s="46"/>
      <c r="M170" s="213" t="s">
        <v>19</v>
      </c>
      <c r="N170" s="214" t="s">
        <v>43</v>
      </c>
      <c r="O170" s="86"/>
      <c r="P170" s="215">
        <f>O170*H170</f>
        <v>0</v>
      </c>
      <c r="Q170" s="215">
        <v>0</v>
      </c>
      <c r="R170" s="215">
        <f>Q170*H170</f>
        <v>0</v>
      </c>
      <c r="S170" s="215">
        <v>0</v>
      </c>
      <c r="T170" s="216">
        <f>S170*H170</f>
        <v>0</v>
      </c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  <c r="AE170" s="40"/>
      <c r="AR170" s="217" t="s">
        <v>129</v>
      </c>
      <c r="AT170" s="217" t="s">
        <v>124</v>
      </c>
      <c r="AU170" s="217" t="s">
        <v>82</v>
      </c>
      <c r="AY170" s="19" t="s">
        <v>122</v>
      </c>
      <c r="BE170" s="218">
        <f>IF(N170="základní",J170,0)</f>
        <v>0</v>
      </c>
      <c r="BF170" s="218">
        <f>IF(N170="snížená",J170,0)</f>
        <v>0</v>
      </c>
      <c r="BG170" s="218">
        <f>IF(N170="zákl. přenesená",J170,0)</f>
        <v>0</v>
      </c>
      <c r="BH170" s="218">
        <f>IF(N170="sníž. přenesená",J170,0)</f>
        <v>0</v>
      </c>
      <c r="BI170" s="218">
        <f>IF(N170="nulová",J170,0)</f>
        <v>0</v>
      </c>
      <c r="BJ170" s="19" t="s">
        <v>80</v>
      </c>
      <c r="BK170" s="218">
        <f>ROUND(I170*H170,2)</f>
        <v>0</v>
      </c>
      <c r="BL170" s="19" t="s">
        <v>129</v>
      </c>
      <c r="BM170" s="217" t="s">
        <v>541</v>
      </c>
    </row>
    <row r="171" s="2" customFormat="1">
      <c r="A171" s="40"/>
      <c r="B171" s="41"/>
      <c r="C171" s="42"/>
      <c r="D171" s="219" t="s">
        <v>131</v>
      </c>
      <c r="E171" s="42"/>
      <c r="F171" s="220" t="s">
        <v>274</v>
      </c>
      <c r="G171" s="42"/>
      <c r="H171" s="42"/>
      <c r="I171" s="221"/>
      <c r="J171" s="42"/>
      <c r="K171" s="42"/>
      <c r="L171" s="46"/>
      <c r="M171" s="222"/>
      <c r="N171" s="223"/>
      <c r="O171" s="86"/>
      <c r="P171" s="86"/>
      <c r="Q171" s="86"/>
      <c r="R171" s="86"/>
      <c r="S171" s="86"/>
      <c r="T171" s="87"/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  <c r="AE171" s="40"/>
      <c r="AT171" s="19" t="s">
        <v>131</v>
      </c>
      <c r="AU171" s="19" t="s">
        <v>82</v>
      </c>
    </row>
    <row r="172" s="13" customFormat="1">
      <c r="A172" s="13"/>
      <c r="B172" s="224"/>
      <c r="C172" s="225"/>
      <c r="D172" s="226" t="s">
        <v>133</v>
      </c>
      <c r="E172" s="227" t="s">
        <v>19</v>
      </c>
      <c r="F172" s="228" t="s">
        <v>275</v>
      </c>
      <c r="G172" s="225"/>
      <c r="H172" s="227" t="s">
        <v>19</v>
      </c>
      <c r="I172" s="229"/>
      <c r="J172" s="225"/>
      <c r="K172" s="225"/>
      <c r="L172" s="230"/>
      <c r="M172" s="231"/>
      <c r="N172" s="232"/>
      <c r="O172" s="232"/>
      <c r="P172" s="232"/>
      <c r="Q172" s="232"/>
      <c r="R172" s="232"/>
      <c r="S172" s="232"/>
      <c r="T172" s="233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234" t="s">
        <v>133</v>
      </c>
      <c r="AU172" s="234" t="s">
        <v>82</v>
      </c>
      <c r="AV172" s="13" t="s">
        <v>80</v>
      </c>
      <c r="AW172" s="13" t="s">
        <v>33</v>
      </c>
      <c r="AX172" s="13" t="s">
        <v>72</v>
      </c>
      <c r="AY172" s="234" t="s">
        <v>122</v>
      </c>
    </row>
    <row r="173" s="14" customFormat="1">
      <c r="A173" s="14"/>
      <c r="B173" s="235"/>
      <c r="C173" s="236"/>
      <c r="D173" s="226" t="s">
        <v>133</v>
      </c>
      <c r="E173" s="237" t="s">
        <v>19</v>
      </c>
      <c r="F173" s="238" t="s">
        <v>542</v>
      </c>
      <c r="G173" s="236"/>
      <c r="H173" s="239">
        <v>3.7000000000000002</v>
      </c>
      <c r="I173" s="240"/>
      <c r="J173" s="236"/>
      <c r="K173" s="236"/>
      <c r="L173" s="241"/>
      <c r="M173" s="242"/>
      <c r="N173" s="243"/>
      <c r="O173" s="243"/>
      <c r="P173" s="243"/>
      <c r="Q173" s="243"/>
      <c r="R173" s="243"/>
      <c r="S173" s="243"/>
      <c r="T173" s="244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T173" s="245" t="s">
        <v>133</v>
      </c>
      <c r="AU173" s="245" t="s">
        <v>82</v>
      </c>
      <c r="AV173" s="14" t="s">
        <v>82</v>
      </c>
      <c r="AW173" s="14" t="s">
        <v>33</v>
      </c>
      <c r="AX173" s="14" t="s">
        <v>80</v>
      </c>
      <c r="AY173" s="245" t="s">
        <v>122</v>
      </c>
    </row>
    <row r="174" s="2" customFormat="1" ht="16.5" customHeight="1">
      <c r="A174" s="40"/>
      <c r="B174" s="41"/>
      <c r="C174" s="206" t="s">
        <v>7</v>
      </c>
      <c r="D174" s="206" t="s">
        <v>124</v>
      </c>
      <c r="E174" s="207" t="s">
        <v>543</v>
      </c>
      <c r="F174" s="208" t="s">
        <v>544</v>
      </c>
      <c r="G174" s="209" t="s">
        <v>127</v>
      </c>
      <c r="H174" s="210">
        <v>853.60000000000002</v>
      </c>
      <c r="I174" s="211"/>
      <c r="J174" s="212">
        <f>ROUND(I174*H174,2)</f>
        <v>0</v>
      </c>
      <c r="K174" s="208" t="s">
        <v>128</v>
      </c>
      <c r="L174" s="46"/>
      <c r="M174" s="213" t="s">
        <v>19</v>
      </c>
      <c r="N174" s="214" t="s">
        <v>43</v>
      </c>
      <c r="O174" s="86"/>
      <c r="P174" s="215">
        <f>O174*H174</f>
        <v>0</v>
      </c>
      <c r="Q174" s="215">
        <v>0</v>
      </c>
      <c r="R174" s="215">
        <f>Q174*H174</f>
        <v>0</v>
      </c>
      <c r="S174" s="215">
        <v>0</v>
      </c>
      <c r="T174" s="216">
        <f>S174*H174</f>
        <v>0</v>
      </c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  <c r="AE174" s="40"/>
      <c r="AR174" s="217" t="s">
        <v>129</v>
      </c>
      <c r="AT174" s="217" t="s">
        <v>124</v>
      </c>
      <c r="AU174" s="217" t="s">
        <v>82</v>
      </c>
      <c r="AY174" s="19" t="s">
        <v>122</v>
      </c>
      <c r="BE174" s="218">
        <f>IF(N174="základní",J174,0)</f>
        <v>0</v>
      </c>
      <c r="BF174" s="218">
        <f>IF(N174="snížená",J174,0)</f>
        <v>0</v>
      </c>
      <c r="BG174" s="218">
        <f>IF(N174="zákl. přenesená",J174,0)</f>
        <v>0</v>
      </c>
      <c r="BH174" s="218">
        <f>IF(N174="sníž. přenesená",J174,0)</f>
        <v>0</v>
      </c>
      <c r="BI174" s="218">
        <f>IF(N174="nulová",J174,0)</f>
        <v>0</v>
      </c>
      <c r="BJ174" s="19" t="s">
        <v>80</v>
      </c>
      <c r="BK174" s="218">
        <f>ROUND(I174*H174,2)</f>
        <v>0</v>
      </c>
      <c r="BL174" s="19" t="s">
        <v>129</v>
      </c>
      <c r="BM174" s="217" t="s">
        <v>545</v>
      </c>
    </row>
    <row r="175" s="2" customFormat="1">
      <c r="A175" s="40"/>
      <c r="B175" s="41"/>
      <c r="C175" s="42"/>
      <c r="D175" s="219" t="s">
        <v>131</v>
      </c>
      <c r="E175" s="42"/>
      <c r="F175" s="220" t="s">
        <v>546</v>
      </c>
      <c r="G175" s="42"/>
      <c r="H175" s="42"/>
      <c r="I175" s="221"/>
      <c r="J175" s="42"/>
      <c r="K175" s="42"/>
      <c r="L175" s="46"/>
      <c r="M175" s="222"/>
      <c r="N175" s="223"/>
      <c r="O175" s="86"/>
      <c r="P175" s="86"/>
      <c r="Q175" s="86"/>
      <c r="R175" s="86"/>
      <c r="S175" s="86"/>
      <c r="T175" s="87"/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  <c r="AE175" s="40"/>
      <c r="AT175" s="19" t="s">
        <v>131</v>
      </c>
      <c r="AU175" s="19" t="s">
        <v>82</v>
      </c>
    </row>
    <row r="176" s="13" customFormat="1">
      <c r="A176" s="13"/>
      <c r="B176" s="224"/>
      <c r="C176" s="225"/>
      <c r="D176" s="226" t="s">
        <v>133</v>
      </c>
      <c r="E176" s="227" t="s">
        <v>19</v>
      </c>
      <c r="F176" s="228" t="s">
        <v>547</v>
      </c>
      <c r="G176" s="225"/>
      <c r="H176" s="227" t="s">
        <v>19</v>
      </c>
      <c r="I176" s="229"/>
      <c r="J176" s="225"/>
      <c r="K176" s="225"/>
      <c r="L176" s="230"/>
      <c r="M176" s="231"/>
      <c r="N176" s="232"/>
      <c r="O176" s="232"/>
      <c r="P176" s="232"/>
      <c r="Q176" s="232"/>
      <c r="R176" s="232"/>
      <c r="S176" s="232"/>
      <c r="T176" s="233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234" t="s">
        <v>133</v>
      </c>
      <c r="AU176" s="234" t="s">
        <v>82</v>
      </c>
      <c r="AV176" s="13" t="s">
        <v>80</v>
      </c>
      <c r="AW176" s="13" t="s">
        <v>33</v>
      </c>
      <c r="AX176" s="13" t="s">
        <v>72</v>
      </c>
      <c r="AY176" s="234" t="s">
        <v>122</v>
      </c>
    </row>
    <row r="177" s="14" customFormat="1">
      <c r="A177" s="14"/>
      <c r="B177" s="235"/>
      <c r="C177" s="236"/>
      <c r="D177" s="226" t="s">
        <v>133</v>
      </c>
      <c r="E177" s="237" t="s">
        <v>19</v>
      </c>
      <c r="F177" s="238" t="s">
        <v>548</v>
      </c>
      <c r="G177" s="236"/>
      <c r="H177" s="239">
        <v>853.60000000000002</v>
      </c>
      <c r="I177" s="240"/>
      <c r="J177" s="236"/>
      <c r="K177" s="236"/>
      <c r="L177" s="241"/>
      <c r="M177" s="242"/>
      <c r="N177" s="243"/>
      <c r="O177" s="243"/>
      <c r="P177" s="243"/>
      <c r="Q177" s="243"/>
      <c r="R177" s="243"/>
      <c r="S177" s="243"/>
      <c r="T177" s="244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T177" s="245" t="s">
        <v>133</v>
      </c>
      <c r="AU177" s="245" t="s">
        <v>82</v>
      </c>
      <c r="AV177" s="14" t="s">
        <v>82</v>
      </c>
      <c r="AW177" s="14" t="s">
        <v>33</v>
      </c>
      <c r="AX177" s="14" t="s">
        <v>80</v>
      </c>
      <c r="AY177" s="245" t="s">
        <v>122</v>
      </c>
    </row>
    <row r="178" s="2" customFormat="1" ht="24.15" customHeight="1">
      <c r="A178" s="40"/>
      <c r="B178" s="41"/>
      <c r="C178" s="206" t="s">
        <v>270</v>
      </c>
      <c r="D178" s="206" t="s">
        <v>124</v>
      </c>
      <c r="E178" s="207" t="s">
        <v>549</v>
      </c>
      <c r="F178" s="208" t="s">
        <v>550</v>
      </c>
      <c r="G178" s="209" t="s">
        <v>127</v>
      </c>
      <c r="H178" s="210">
        <v>853.60000000000002</v>
      </c>
      <c r="I178" s="211"/>
      <c r="J178" s="212">
        <f>ROUND(I178*H178,2)</f>
        <v>0</v>
      </c>
      <c r="K178" s="208" t="s">
        <v>128</v>
      </c>
      <c r="L178" s="46"/>
      <c r="M178" s="213" t="s">
        <v>19</v>
      </c>
      <c r="N178" s="214" t="s">
        <v>43</v>
      </c>
      <c r="O178" s="86"/>
      <c r="P178" s="215">
        <f>O178*H178</f>
        <v>0</v>
      </c>
      <c r="Q178" s="215">
        <v>0</v>
      </c>
      <c r="R178" s="215">
        <f>Q178*H178</f>
        <v>0</v>
      </c>
      <c r="S178" s="215">
        <v>0</v>
      </c>
      <c r="T178" s="216">
        <f>S178*H178</f>
        <v>0</v>
      </c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  <c r="AE178" s="40"/>
      <c r="AR178" s="217" t="s">
        <v>129</v>
      </c>
      <c r="AT178" s="217" t="s">
        <v>124</v>
      </c>
      <c r="AU178" s="217" t="s">
        <v>82</v>
      </c>
      <c r="AY178" s="19" t="s">
        <v>122</v>
      </c>
      <c r="BE178" s="218">
        <f>IF(N178="základní",J178,0)</f>
        <v>0</v>
      </c>
      <c r="BF178" s="218">
        <f>IF(N178="snížená",J178,0)</f>
        <v>0</v>
      </c>
      <c r="BG178" s="218">
        <f>IF(N178="zákl. přenesená",J178,0)</f>
        <v>0</v>
      </c>
      <c r="BH178" s="218">
        <f>IF(N178="sníž. přenesená",J178,0)</f>
        <v>0</v>
      </c>
      <c r="BI178" s="218">
        <f>IF(N178="nulová",J178,0)</f>
        <v>0</v>
      </c>
      <c r="BJ178" s="19" t="s">
        <v>80</v>
      </c>
      <c r="BK178" s="218">
        <f>ROUND(I178*H178,2)</f>
        <v>0</v>
      </c>
      <c r="BL178" s="19" t="s">
        <v>129</v>
      </c>
      <c r="BM178" s="217" t="s">
        <v>551</v>
      </c>
    </row>
    <row r="179" s="2" customFormat="1">
      <c r="A179" s="40"/>
      <c r="B179" s="41"/>
      <c r="C179" s="42"/>
      <c r="D179" s="219" t="s">
        <v>131</v>
      </c>
      <c r="E179" s="42"/>
      <c r="F179" s="220" t="s">
        <v>552</v>
      </c>
      <c r="G179" s="42"/>
      <c r="H179" s="42"/>
      <c r="I179" s="221"/>
      <c r="J179" s="42"/>
      <c r="K179" s="42"/>
      <c r="L179" s="46"/>
      <c r="M179" s="222"/>
      <c r="N179" s="223"/>
      <c r="O179" s="86"/>
      <c r="P179" s="86"/>
      <c r="Q179" s="86"/>
      <c r="R179" s="86"/>
      <c r="S179" s="86"/>
      <c r="T179" s="87"/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  <c r="AE179" s="40"/>
      <c r="AT179" s="19" t="s">
        <v>131</v>
      </c>
      <c r="AU179" s="19" t="s">
        <v>82</v>
      </c>
    </row>
    <row r="180" s="13" customFormat="1">
      <c r="A180" s="13"/>
      <c r="B180" s="224"/>
      <c r="C180" s="225"/>
      <c r="D180" s="226" t="s">
        <v>133</v>
      </c>
      <c r="E180" s="227" t="s">
        <v>19</v>
      </c>
      <c r="F180" s="228" t="s">
        <v>547</v>
      </c>
      <c r="G180" s="225"/>
      <c r="H180" s="227" t="s">
        <v>19</v>
      </c>
      <c r="I180" s="229"/>
      <c r="J180" s="225"/>
      <c r="K180" s="225"/>
      <c r="L180" s="230"/>
      <c r="M180" s="231"/>
      <c r="N180" s="232"/>
      <c r="O180" s="232"/>
      <c r="P180" s="232"/>
      <c r="Q180" s="232"/>
      <c r="R180" s="232"/>
      <c r="S180" s="232"/>
      <c r="T180" s="233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234" t="s">
        <v>133</v>
      </c>
      <c r="AU180" s="234" t="s">
        <v>82</v>
      </c>
      <c r="AV180" s="13" t="s">
        <v>80</v>
      </c>
      <c r="AW180" s="13" t="s">
        <v>33</v>
      </c>
      <c r="AX180" s="13" t="s">
        <v>72</v>
      </c>
      <c r="AY180" s="234" t="s">
        <v>122</v>
      </c>
    </row>
    <row r="181" s="14" customFormat="1">
      <c r="A181" s="14"/>
      <c r="B181" s="235"/>
      <c r="C181" s="236"/>
      <c r="D181" s="226" t="s">
        <v>133</v>
      </c>
      <c r="E181" s="237" t="s">
        <v>19</v>
      </c>
      <c r="F181" s="238" t="s">
        <v>548</v>
      </c>
      <c r="G181" s="236"/>
      <c r="H181" s="239">
        <v>853.60000000000002</v>
      </c>
      <c r="I181" s="240"/>
      <c r="J181" s="236"/>
      <c r="K181" s="236"/>
      <c r="L181" s="241"/>
      <c r="M181" s="242"/>
      <c r="N181" s="243"/>
      <c r="O181" s="243"/>
      <c r="P181" s="243"/>
      <c r="Q181" s="243"/>
      <c r="R181" s="243"/>
      <c r="S181" s="243"/>
      <c r="T181" s="244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T181" s="245" t="s">
        <v>133</v>
      </c>
      <c r="AU181" s="245" t="s">
        <v>82</v>
      </c>
      <c r="AV181" s="14" t="s">
        <v>82</v>
      </c>
      <c r="AW181" s="14" t="s">
        <v>33</v>
      </c>
      <c r="AX181" s="14" t="s">
        <v>80</v>
      </c>
      <c r="AY181" s="245" t="s">
        <v>122</v>
      </c>
    </row>
    <row r="182" s="2" customFormat="1" ht="37.8" customHeight="1">
      <c r="A182" s="40"/>
      <c r="B182" s="41"/>
      <c r="C182" s="206" t="s">
        <v>277</v>
      </c>
      <c r="D182" s="206" t="s">
        <v>124</v>
      </c>
      <c r="E182" s="207" t="s">
        <v>287</v>
      </c>
      <c r="F182" s="208" t="s">
        <v>288</v>
      </c>
      <c r="G182" s="209" t="s">
        <v>127</v>
      </c>
      <c r="H182" s="210">
        <v>48.700000000000003</v>
      </c>
      <c r="I182" s="211"/>
      <c r="J182" s="212">
        <f>ROUND(I182*H182,2)</f>
        <v>0</v>
      </c>
      <c r="K182" s="208" t="s">
        <v>128</v>
      </c>
      <c r="L182" s="46"/>
      <c r="M182" s="213" t="s">
        <v>19</v>
      </c>
      <c r="N182" s="214" t="s">
        <v>43</v>
      </c>
      <c r="O182" s="86"/>
      <c r="P182" s="215">
        <f>O182*H182</f>
        <v>0</v>
      </c>
      <c r="Q182" s="215">
        <v>0.089219999999999994</v>
      </c>
      <c r="R182" s="215">
        <f>Q182*H182</f>
        <v>4.3450139999999999</v>
      </c>
      <c r="S182" s="215">
        <v>0</v>
      </c>
      <c r="T182" s="216">
        <f>S182*H182</f>
        <v>0</v>
      </c>
      <c r="U182" s="40"/>
      <c r="V182" s="40"/>
      <c r="W182" s="40"/>
      <c r="X182" s="40"/>
      <c r="Y182" s="40"/>
      <c r="Z182" s="40"/>
      <c r="AA182" s="40"/>
      <c r="AB182" s="40"/>
      <c r="AC182" s="40"/>
      <c r="AD182" s="40"/>
      <c r="AE182" s="40"/>
      <c r="AR182" s="217" t="s">
        <v>129</v>
      </c>
      <c r="AT182" s="217" t="s">
        <v>124</v>
      </c>
      <c r="AU182" s="217" t="s">
        <v>82</v>
      </c>
      <c r="AY182" s="19" t="s">
        <v>122</v>
      </c>
      <c r="BE182" s="218">
        <f>IF(N182="základní",J182,0)</f>
        <v>0</v>
      </c>
      <c r="BF182" s="218">
        <f>IF(N182="snížená",J182,0)</f>
        <v>0</v>
      </c>
      <c r="BG182" s="218">
        <f>IF(N182="zákl. přenesená",J182,0)</f>
        <v>0</v>
      </c>
      <c r="BH182" s="218">
        <f>IF(N182="sníž. přenesená",J182,0)</f>
        <v>0</v>
      </c>
      <c r="BI182" s="218">
        <f>IF(N182="nulová",J182,0)</f>
        <v>0</v>
      </c>
      <c r="BJ182" s="19" t="s">
        <v>80</v>
      </c>
      <c r="BK182" s="218">
        <f>ROUND(I182*H182,2)</f>
        <v>0</v>
      </c>
      <c r="BL182" s="19" t="s">
        <v>129</v>
      </c>
      <c r="BM182" s="217" t="s">
        <v>553</v>
      </c>
    </row>
    <row r="183" s="2" customFormat="1">
      <c r="A183" s="40"/>
      <c r="B183" s="41"/>
      <c r="C183" s="42"/>
      <c r="D183" s="219" t="s">
        <v>131</v>
      </c>
      <c r="E183" s="42"/>
      <c r="F183" s="220" t="s">
        <v>290</v>
      </c>
      <c r="G183" s="42"/>
      <c r="H183" s="42"/>
      <c r="I183" s="221"/>
      <c r="J183" s="42"/>
      <c r="K183" s="42"/>
      <c r="L183" s="46"/>
      <c r="M183" s="222"/>
      <c r="N183" s="223"/>
      <c r="O183" s="86"/>
      <c r="P183" s="86"/>
      <c r="Q183" s="86"/>
      <c r="R183" s="86"/>
      <c r="S183" s="86"/>
      <c r="T183" s="87"/>
      <c r="U183" s="40"/>
      <c r="V183" s="40"/>
      <c r="W183" s="40"/>
      <c r="X183" s="40"/>
      <c r="Y183" s="40"/>
      <c r="Z183" s="40"/>
      <c r="AA183" s="40"/>
      <c r="AB183" s="40"/>
      <c r="AC183" s="40"/>
      <c r="AD183" s="40"/>
      <c r="AE183" s="40"/>
      <c r="AT183" s="19" t="s">
        <v>131</v>
      </c>
      <c r="AU183" s="19" t="s">
        <v>82</v>
      </c>
    </row>
    <row r="184" s="13" customFormat="1">
      <c r="A184" s="13"/>
      <c r="B184" s="224"/>
      <c r="C184" s="225"/>
      <c r="D184" s="226" t="s">
        <v>133</v>
      </c>
      <c r="E184" s="227" t="s">
        <v>19</v>
      </c>
      <c r="F184" s="228" t="s">
        <v>254</v>
      </c>
      <c r="G184" s="225"/>
      <c r="H184" s="227" t="s">
        <v>19</v>
      </c>
      <c r="I184" s="229"/>
      <c r="J184" s="225"/>
      <c r="K184" s="225"/>
      <c r="L184" s="230"/>
      <c r="M184" s="231"/>
      <c r="N184" s="232"/>
      <c r="O184" s="232"/>
      <c r="P184" s="232"/>
      <c r="Q184" s="232"/>
      <c r="R184" s="232"/>
      <c r="S184" s="232"/>
      <c r="T184" s="233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234" t="s">
        <v>133</v>
      </c>
      <c r="AU184" s="234" t="s">
        <v>82</v>
      </c>
      <c r="AV184" s="13" t="s">
        <v>80</v>
      </c>
      <c r="AW184" s="13" t="s">
        <v>33</v>
      </c>
      <c r="AX184" s="13" t="s">
        <v>72</v>
      </c>
      <c r="AY184" s="234" t="s">
        <v>122</v>
      </c>
    </row>
    <row r="185" s="14" customFormat="1">
      <c r="A185" s="14"/>
      <c r="B185" s="235"/>
      <c r="C185" s="236"/>
      <c r="D185" s="226" t="s">
        <v>133</v>
      </c>
      <c r="E185" s="237" t="s">
        <v>19</v>
      </c>
      <c r="F185" s="238" t="s">
        <v>535</v>
      </c>
      <c r="G185" s="236"/>
      <c r="H185" s="239">
        <v>48.700000000000003</v>
      </c>
      <c r="I185" s="240"/>
      <c r="J185" s="236"/>
      <c r="K185" s="236"/>
      <c r="L185" s="241"/>
      <c r="M185" s="242"/>
      <c r="N185" s="243"/>
      <c r="O185" s="243"/>
      <c r="P185" s="243"/>
      <c r="Q185" s="243"/>
      <c r="R185" s="243"/>
      <c r="S185" s="243"/>
      <c r="T185" s="244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T185" s="245" t="s">
        <v>133</v>
      </c>
      <c r="AU185" s="245" t="s">
        <v>82</v>
      </c>
      <c r="AV185" s="14" t="s">
        <v>82</v>
      </c>
      <c r="AW185" s="14" t="s">
        <v>33</v>
      </c>
      <c r="AX185" s="14" t="s">
        <v>80</v>
      </c>
      <c r="AY185" s="245" t="s">
        <v>122</v>
      </c>
    </row>
    <row r="186" s="2" customFormat="1" ht="16.5" customHeight="1">
      <c r="A186" s="40"/>
      <c r="B186" s="41"/>
      <c r="C186" s="257" t="s">
        <v>282</v>
      </c>
      <c r="D186" s="257" t="s">
        <v>219</v>
      </c>
      <c r="E186" s="258" t="s">
        <v>292</v>
      </c>
      <c r="F186" s="259" t="s">
        <v>293</v>
      </c>
      <c r="G186" s="260" t="s">
        <v>127</v>
      </c>
      <c r="H186" s="261">
        <v>50.161000000000001</v>
      </c>
      <c r="I186" s="262"/>
      <c r="J186" s="263">
        <f>ROUND(I186*H186,2)</f>
        <v>0</v>
      </c>
      <c r="K186" s="259" t="s">
        <v>128</v>
      </c>
      <c r="L186" s="264"/>
      <c r="M186" s="265" t="s">
        <v>19</v>
      </c>
      <c r="N186" s="266" t="s">
        <v>43</v>
      </c>
      <c r="O186" s="86"/>
      <c r="P186" s="215">
        <f>O186*H186</f>
        <v>0</v>
      </c>
      <c r="Q186" s="215">
        <v>0.13200000000000001</v>
      </c>
      <c r="R186" s="215">
        <f>Q186*H186</f>
        <v>6.6212520000000001</v>
      </c>
      <c r="S186" s="215">
        <v>0</v>
      </c>
      <c r="T186" s="216">
        <f>S186*H186</f>
        <v>0</v>
      </c>
      <c r="U186" s="40"/>
      <c r="V186" s="40"/>
      <c r="W186" s="40"/>
      <c r="X186" s="40"/>
      <c r="Y186" s="40"/>
      <c r="Z186" s="40"/>
      <c r="AA186" s="40"/>
      <c r="AB186" s="40"/>
      <c r="AC186" s="40"/>
      <c r="AD186" s="40"/>
      <c r="AE186" s="40"/>
      <c r="AR186" s="217" t="s">
        <v>176</v>
      </c>
      <c r="AT186" s="217" t="s">
        <v>219</v>
      </c>
      <c r="AU186" s="217" t="s">
        <v>82</v>
      </c>
      <c r="AY186" s="19" t="s">
        <v>122</v>
      </c>
      <c r="BE186" s="218">
        <f>IF(N186="základní",J186,0)</f>
        <v>0</v>
      </c>
      <c r="BF186" s="218">
        <f>IF(N186="snížená",J186,0)</f>
        <v>0</v>
      </c>
      <c r="BG186" s="218">
        <f>IF(N186="zákl. přenesená",J186,0)</f>
        <v>0</v>
      </c>
      <c r="BH186" s="218">
        <f>IF(N186="sníž. přenesená",J186,0)</f>
        <v>0</v>
      </c>
      <c r="BI186" s="218">
        <f>IF(N186="nulová",J186,0)</f>
        <v>0</v>
      </c>
      <c r="BJ186" s="19" t="s">
        <v>80</v>
      </c>
      <c r="BK186" s="218">
        <f>ROUND(I186*H186,2)</f>
        <v>0</v>
      </c>
      <c r="BL186" s="19" t="s">
        <v>129</v>
      </c>
      <c r="BM186" s="217" t="s">
        <v>554</v>
      </c>
    </row>
    <row r="187" s="14" customFormat="1">
      <c r="A187" s="14"/>
      <c r="B187" s="235"/>
      <c r="C187" s="236"/>
      <c r="D187" s="226" t="s">
        <v>133</v>
      </c>
      <c r="E187" s="237" t="s">
        <v>19</v>
      </c>
      <c r="F187" s="238" t="s">
        <v>535</v>
      </c>
      <c r="G187" s="236"/>
      <c r="H187" s="239">
        <v>48.700000000000003</v>
      </c>
      <c r="I187" s="240"/>
      <c r="J187" s="236"/>
      <c r="K187" s="236"/>
      <c r="L187" s="241"/>
      <c r="M187" s="242"/>
      <c r="N187" s="243"/>
      <c r="O187" s="243"/>
      <c r="P187" s="243"/>
      <c r="Q187" s="243"/>
      <c r="R187" s="243"/>
      <c r="S187" s="243"/>
      <c r="T187" s="244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T187" s="245" t="s">
        <v>133</v>
      </c>
      <c r="AU187" s="245" t="s">
        <v>82</v>
      </c>
      <c r="AV187" s="14" t="s">
        <v>82</v>
      </c>
      <c r="AW187" s="14" t="s">
        <v>33</v>
      </c>
      <c r="AX187" s="14" t="s">
        <v>72</v>
      </c>
      <c r="AY187" s="245" t="s">
        <v>122</v>
      </c>
    </row>
    <row r="188" s="14" customFormat="1">
      <c r="A188" s="14"/>
      <c r="B188" s="235"/>
      <c r="C188" s="236"/>
      <c r="D188" s="226" t="s">
        <v>133</v>
      </c>
      <c r="E188" s="237" t="s">
        <v>19</v>
      </c>
      <c r="F188" s="238" t="s">
        <v>555</v>
      </c>
      <c r="G188" s="236"/>
      <c r="H188" s="239">
        <v>50.161000000000001</v>
      </c>
      <c r="I188" s="240"/>
      <c r="J188" s="236"/>
      <c r="K188" s="236"/>
      <c r="L188" s="241"/>
      <c r="M188" s="242"/>
      <c r="N188" s="243"/>
      <c r="O188" s="243"/>
      <c r="P188" s="243"/>
      <c r="Q188" s="243"/>
      <c r="R188" s="243"/>
      <c r="S188" s="243"/>
      <c r="T188" s="244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T188" s="245" t="s">
        <v>133</v>
      </c>
      <c r="AU188" s="245" t="s">
        <v>82</v>
      </c>
      <c r="AV188" s="14" t="s">
        <v>82</v>
      </c>
      <c r="AW188" s="14" t="s">
        <v>33</v>
      </c>
      <c r="AX188" s="14" t="s">
        <v>80</v>
      </c>
      <c r="AY188" s="245" t="s">
        <v>122</v>
      </c>
    </row>
    <row r="189" s="2" customFormat="1" ht="44.25" customHeight="1">
      <c r="A189" s="40"/>
      <c r="B189" s="41"/>
      <c r="C189" s="206" t="s">
        <v>286</v>
      </c>
      <c r="D189" s="206" t="s">
        <v>124</v>
      </c>
      <c r="E189" s="207" t="s">
        <v>556</v>
      </c>
      <c r="F189" s="208" t="s">
        <v>557</v>
      </c>
      <c r="G189" s="209" t="s">
        <v>127</v>
      </c>
      <c r="H189" s="210">
        <v>190.19999999999999</v>
      </c>
      <c r="I189" s="211"/>
      <c r="J189" s="212">
        <f>ROUND(I189*H189,2)</f>
        <v>0</v>
      </c>
      <c r="K189" s="208" t="s">
        <v>128</v>
      </c>
      <c r="L189" s="46"/>
      <c r="M189" s="213" t="s">
        <v>19</v>
      </c>
      <c r="N189" s="214" t="s">
        <v>43</v>
      </c>
      <c r="O189" s="86"/>
      <c r="P189" s="215">
        <f>O189*H189</f>
        <v>0</v>
      </c>
      <c r="Q189" s="215">
        <v>0.11162</v>
      </c>
      <c r="R189" s="215">
        <f>Q189*H189</f>
        <v>21.230123999999996</v>
      </c>
      <c r="S189" s="215">
        <v>0</v>
      </c>
      <c r="T189" s="216">
        <f>S189*H189</f>
        <v>0</v>
      </c>
      <c r="U189" s="40"/>
      <c r="V189" s="40"/>
      <c r="W189" s="40"/>
      <c r="X189" s="40"/>
      <c r="Y189" s="40"/>
      <c r="Z189" s="40"/>
      <c r="AA189" s="40"/>
      <c r="AB189" s="40"/>
      <c r="AC189" s="40"/>
      <c r="AD189" s="40"/>
      <c r="AE189" s="40"/>
      <c r="AR189" s="217" t="s">
        <v>129</v>
      </c>
      <c r="AT189" s="217" t="s">
        <v>124</v>
      </c>
      <c r="AU189" s="217" t="s">
        <v>82</v>
      </c>
      <c r="AY189" s="19" t="s">
        <v>122</v>
      </c>
      <c r="BE189" s="218">
        <f>IF(N189="základní",J189,0)</f>
        <v>0</v>
      </c>
      <c r="BF189" s="218">
        <f>IF(N189="snížená",J189,0)</f>
        <v>0</v>
      </c>
      <c r="BG189" s="218">
        <f>IF(N189="zákl. přenesená",J189,0)</f>
        <v>0</v>
      </c>
      <c r="BH189" s="218">
        <f>IF(N189="sníž. přenesená",J189,0)</f>
        <v>0</v>
      </c>
      <c r="BI189" s="218">
        <f>IF(N189="nulová",J189,0)</f>
        <v>0</v>
      </c>
      <c r="BJ189" s="19" t="s">
        <v>80</v>
      </c>
      <c r="BK189" s="218">
        <f>ROUND(I189*H189,2)</f>
        <v>0</v>
      </c>
      <c r="BL189" s="19" t="s">
        <v>129</v>
      </c>
      <c r="BM189" s="217" t="s">
        <v>558</v>
      </c>
    </row>
    <row r="190" s="2" customFormat="1">
      <c r="A190" s="40"/>
      <c r="B190" s="41"/>
      <c r="C190" s="42"/>
      <c r="D190" s="219" t="s">
        <v>131</v>
      </c>
      <c r="E190" s="42"/>
      <c r="F190" s="220" t="s">
        <v>559</v>
      </c>
      <c r="G190" s="42"/>
      <c r="H190" s="42"/>
      <c r="I190" s="221"/>
      <c r="J190" s="42"/>
      <c r="K190" s="42"/>
      <c r="L190" s="46"/>
      <c r="M190" s="222"/>
      <c r="N190" s="223"/>
      <c r="O190" s="86"/>
      <c r="P190" s="86"/>
      <c r="Q190" s="86"/>
      <c r="R190" s="86"/>
      <c r="S190" s="86"/>
      <c r="T190" s="87"/>
      <c r="U190" s="40"/>
      <c r="V190" s="40"/>
      <c r="W190" s="40"/>
      <c r="X190" s="40"/>
      <c r="Y190" s="40"/>
      <c r="Z190" s="40"/>
      <c r="AA190" s="40"/>
      <c r="AB190" s="40"/>
      <c r="AC190" s="40"/>
      <c r="AD190" s="40"/>
      <c r="AE190" s="40"/>
      <c r="AT190" s="19" t="s">
        <v>131</v>
      </c>
      <c r="AU190" s="19" t="s">
        <v>82</v>
      </c>
    </row>
    <row r="191" s="13" customFormat="1">
      <c r="A191" s="13"/>
      <c r="B191" s="224"/>
      <c r="C191" s="225"/>
      <c r="D191" s="226" t="s">
        <v>133</v>
      </c>
      <c r="E191" s="227" t="s">
        <v>19</v>
      </c>
      <c r="F191" s="228" t="s">
        <v>532</v>
      </c>
      <c r="G191" s="225"/>
      <c r="H191" s="227" t="s">
        <v>19</v>
      </c>
      <c r="I191" s="229"/>
      <c r="J191" s="225"/>
      <c r="K191" s="225"/>
      <c r="L191" s="230"/>
      <c r="M191" s="231"/>
      <c r="N191" s="232"/>
      <c r="O191" s="232"/>
      <c r="P191" s="232"/>
      <c r="Q191" s="232"/>
      <c r="R191" s="232"/>
      <c r="S191" s="232"/>
      <c r="T191" s="23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234" t="s">
        <v>133</v>
      </c>
      <c r="AU191" s="234" t="s">
        <v>82</v>
      </c>
      <c r="AV191" s="13" t="s">
        <v>80</v>
      </c>
      <c r="AW191" s="13" t="s">
        <v>33</v>
      </c>
      <c r="AX191" s="13" t="s">
        <v>72</v>
      </c>
      <c r="AY191" s="234" t="s">
        <v>122</v>
      </c>
    </row>
    <row r="192" s="14" customFormat="1">
      <c r="A192" s="14"/>
      <c r="B192" s="235"/>
      <c r="C192" s="236"/>
      <c r="D192" s="226" t="s">
        <v>133</v>
      </c>
      <c r="E192" s="237" t="s">
        <v>19</v>
      </c>
      <c r="F192" s="238" t="s">
        <v>533</v>
      </c>
      <c r="G192" s="236"/>
      <c r="H192" s="239">
        <v>188.59999999999999</v>
      </c>
      <c r="I192" s="240"/>
      <c r="J192" s="236"/>
      <c r="K192" s="236"/>
      <c r="L192" s="241"/>
      <c r="M192" s="242"/>
      <c r="N192" s="243"/>
      <c r="O192" s="243"/>
      <c r="P192" s="243"/>
      <c r="Q192" s="243"/>
      <c r="R192" s="243"/>
      <c r="S192" s="243"/>
      <c r="T192" s="244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T192" s="245" t="s">
        <v>133</v>
      </c>
      <c r="AU192" s="245" t="s">
        <v>82</v>
      </c>
      <c r="AV192" s="14" t="s">
        <v>82</v>
      </c>
      <c r="AW192" s="14" t="s">
        <v>33</v>
      </c>
      <c r="AX192" s="14" t="s">
        <v>72</v>
      </c>
      <c r="AY192" s="245" t="s">
        <v>122</v>
      </c>
    </row>
    <row r="193" s="13" customFormat="1">
      <c r="A193" s="13"/>
      <c r="B193" s="224"/>
      <c r="C193" s="225"/>
      <c r="D193" s="226" t="s">
        <v>133</v>
      </c>
      <c r="E193" s="227" t="s">
        <v>19</v>
      </c>
      <c r="F193" s="228" t="s">
        <v>257</v>
      </c>
      <c r="G193" s="225"/>
      <c r="H193" s="227" t="s">
        <v>19</v>
      </c>
      <c r="I193" s="229"/>
      <c r="J193" s="225"/>
      <c r="K193" s="225"/>
      <c r="L193" s="230"/>
      <c r="M193" s="231"/>
      <c r="N193" s="232"/>
      <c r="O193" s="232"/>
      <c r="P193" s="232"/>
      <c r="Q193" s="232"/>
      <c r="R193" s="232"/>
      <c r="S193" s="232"/>
      <c r="T193" s="23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T193" s="234" t="s">
        <v>133</v>
      </c>
      <c r="AU193" s="234" t="s">
        <v>82</v>
      </c>
      <c r="AV193" s="13" t="s">
        <v>80</v>
      </c>
      <c r="AW193" s="13" t="s">
        <v>33</v>
      </c>
      <c r="AX193" s="13" t="s">
        <v>72</v>
      </c>
      <c r="AY193" s="234" t="s">
        <v>122</v>
      </c>
    </row>
    <row r="194" s="14" customFormat="1">
      <c r="A194" s="14"/>
      <c r="B194" s="235"/>
      <c r="C194" s="236"/>
      <c r="D194" s="226" t="s">
        <v>133</v>
      </c>
      <c r="E194" s="237" t="s">
        <v>19</v>
      </c>
      <c r="F194" s="238" t="s">
        <v>536</v>
      </c>
      <c r="G194" s="236"/>
      <c r="H194" s="239">
        <v>1.6000000000000001</v>
      </c>
      <c r="I194" s="240"/>
      <c r="J194" s="236"/>
      <c r="K194" s="236"/>
      <c r="L194" s="241"/>
      <c r="M194" s="242"/>
      <c r="N194" s="243"/>
      <c r="O194" s="243"/>
      <c r="P194" s="243"/>
      <c r="Q194" s="243"/>
      <c r="R194" s="243"/>
      <c r="S194" s="243"/>
      <c r="T194" s="244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T194" s="245" t="s">
        <v>133</v>
      </c>
      <c r="AU194" s="245" t="s">
        <v>82</v>
      </c>
      <c r="AV194" s="14" t="s">
        <v>82</v>
      </c>
      <c r="AW194" s="14" t="s">
        <v>33</v>
      </c>
      <c r="AX194" s="14" t="s">
        <v>72</v>
      </c>
      <c r="AY194" s="245" t="s">
        <v>122</v>
      </c>
    </row>
    <row r="195" s="15" customFormat="1">
      <c r="A195" s="15"/>
      <c r="B195" s="246"/>
      <c r="C195" s="247"/>
      <c r="D195" s="226" t="s">
        <v>133</v>
      </c>
      <c r="E195" s="248" t="s">
        <v>19</v>
      </c>
      <c r="F195" s="249" t="s">
        <v>175</v>
      </c>
      <c r="G195" s="247"/>
      <c r="H195" s="250">
        <v>190.19999999999999</v>
      </c>
      <c r="I195" s="251"/>
      <c r="J195" s="247"/>
      <c r="K195" s="247"/>
      <c r="L195" s="252"/>
      <c r="M195" s="253"/>
      <c r="N195" s="254"/>
      <c r="O195" s="254"/>
      <c r="P195" s="254"/>
      <c r="Q195" s="254"/>
      <c r="R195" s="254"/>
      <c r="S195" s="254"/>
      <c r="T195" s="255"/>
      <c r="U195" s="15"/>
      <c r="V195" s="15"/>
      <c r="W195" s="15"/>
      <c r="X195" s="15"/>
      <c r="Y195" s="15"/>
      <c r="Z195" s="15"/>
      <c r="AA195" s="15"/>
      <c r="AB195" s="15"/>
      <c r="AC195" s="15"/>
      <c r="AD195" s="15"/>
      <c r="AE195" s="15"/>
      <c r="AT195" s="256" t="s">
        <v>133</v>
      </c>
      <c r="AU195" s="256" t="s">
        <v>82</v>
      </c>
      <c r="AV195" s="15" t="s">
        <v>129</v>
      </c>
      <c r="AW195" s="15" t="s">
        <v>33</v>
      </c>
      <c r="AX195" s="15" t="s">
        <v>80</v>
      </c>
      <c r="AY195" s="256" t="s">
        <v>122</v>
      </c>
    </row>
    <row r="196" s="2" customFormat="1" ht="16.5" customHeight="1">
      <c r="A196" s="40"/>
      <c r="B196" s="41"/>
      <c r="C196" s="257" t="s">
        <v>291</v>
      </c>
      <c r="D196" s="257" t="s">
        <v>219</v>
      </c>
      <c r="E196" s="258" t="s">
        <v>560</v>
      </c>
      <c r="F196" s="259" t="s">
        <v>561</v>
      </c>
      <c r="G196" s="260" t="s">
        <v>127</v>
      </c>
      <c r="H196" s="261">
        <v>194.25800000000001</v>
      </c>
      <c r="I196" s="262"/>
      <c r="J196" s="263">
        <f>ROUND(I196*H196,2)</f>
        <v>0</v>
      </c>
      <c r="K196" s="259" t="s">
        <v>128</v>
      </c>
      <c r="L196" s="264"/>
      <c r="M196" s="265" t="s">
        <v>19</v>
      </c>
      <c r="N196" s="266" t="s">
        <v>43</v>
      </c>
      <c r="O196" s="86"/>
      <c r="P196" s="215">
        <f>O196*H196</f>
        <v>0</v>
      </c>
      <c r="Q196" s="215">
        <v>0.17599999999999999</v>
      </c>
      <c r="R196" s="215">
        <f>Q196*H196</f>
        <v>34.189408</v>
      </c>
      <c r="S196" s="215">
        <v>0</v>
      </c>
      <c r="T196" s="216">
        <f>S196*H196</f>
        <v>0</v>
      </c>
      <c r="U196" s="40"/>
      <c r="V196" s="40"/>
      <c r="W196" s="40"/>
      <c r="X196" s="40"/>
      <c r="Y196" s="40"/>
      <c r="Z196" s="40"/>
      <c r="AA196" s="40"/>
      <c r="AB196" s="40"/>
      <c r="AC196" s="40"/>
      <c r="AD196" s="40"/>
      <c r="AE196" s="40"/>
      <c r="AR196" s="217" t="s">
        <v>176</v>
      </c>
      <c r="AT196" s="217" t="s">
        <v>219</v>
      </c>
      <c r="AU196" s="217" t="s">
        <v>82</v>
      </c>
      <c r="AY196" s="19" t="s">
        <v>122</v>
      </c>
      <c r="BE196" s="218">
        <f>IF(N196="základní",J196,0)</f>
        <v>0</v>
      </c>
      <c r="BF196" s="218">
        <f>IF(N196="snížená",J196,0)</f>
        <v>0</v>
      </c>
      <c r="BG196" s="218">
        <f>IF(N196="zákl. přenesená",J196,0)</f>
        <v>0</v>
      </c>
      <c r="BH196" s="218">
        <f>IF(N196="sníž. přenesená",J196,0)</f>
        <v>0</v>
      </c>
      <c r="BI196" s="218">
        <f>IF(N196="nulová",J196,0)</f>
        <v>0</v>
      </c>
      <c r="BJ196" s="19" t="s">
        <v>80</v>
      </c>
      <c r="BK196" s="218">
        <f>ROUND(I196*H196,2)</f>
        <v>0</v>
      </c>
      <c r="BL196" s="19" t="s">
        <v>129</v>
      </c>
      <c r="BM196" s="217" t="s">
        <v>562</v>
      </c>
    </row>
    <row r="197" s="14" customFormat="1">
      <c r="A197" s="14"/>
      <c r="B197" s="235"/>
      <c r="C197" s="236"/>
      <c r="D197" s="226" t="s">
        <v>133</v>
      </c>
      <c r="E197" s="237" t="s">
        <v>19</v>
      </c>
      <c r="F197" s="238" t="s">
        <v>563</v>
      </c>
      <c r="G197" s="236"/>
      <c r="H197" s="239">
        <v>194.25800000000001</v>
      </c>
      <c r="I197" s="240"/>
      <c r="J197" s="236"/>
      <c r="K197" s="236"/>
      <c r="L197" s="241"/>
      <c r="M197" s="242"/>
      <c r="N197" s="243"/>
      <c r="O197" s="243"/>
      <c r="P197" s="243"/>
      <c r="Q197" s="243"/>
      <c r="R197" s="243"/>
      <c r="S197" s="243"/>
      <c r="T197" s="244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T197" s="245" t="s">
        <v>133</v>
      </c>
      <c r="AU197" s="245" t="s">
        <v>82</v>
      </c>
      <c r="AV197" s="14" t="s">
        <v>82</v>
      </c>
      <c r="AW197" s="14" t="s">
        <v>33</v>
      </c>
      <c r="AX197" s="14" t="s">
        <v>80</v>
      </c>
      <c r="AY197" s="245" t="s">
        <v>122</v>
      </c>
    </row>
    <row r="198" s="2" customFormat="1" ht="16.5" customHeight="1">
      <c r="A198" s="40"/>
      <c r="B198" s="41"/>
      <c r="C198" s="257" t="s">
        <v>296</v>
      </c>
      <c r="D198" s="257" t="s">
        <v>219</v>
      </c>
      <c r="E198" s="258" t="s">
        <v>307</v>
      </c>
      <c r="F198" s="259" t="s">
        <v>308</v>
      </c>
      <c r="G198" s="260" t="s">
        <v>127</v>
      </c>
      <c r="H198" s="261">
        <v>1.6479999999999999</v>
      </c>
      <c r="I198" s="262"/>
      <c r="J198" s="263">
        <f>ROUND(I198*H198,2)</f>
        <v>0</v>
      </c>
      <c r="K198" s="259" t="s">
        <v>128</v>
      </c>
      <c r="L198" s="264"/>
      <c r="M198" s="265" t="s">
        <v>19</v>
      </c>
      <c r="N198" s="266" t="s">
        <v>43</v>
      </c>
      <c r="O198" s="86"/>
      <c r="P198" s="215">
        <f>O198*H198</f>
        <v>0</v>
      </c>
      <c r="Q198" s="215">
        <v>0.17499999999999999</v>
      </c>
      <c r="R198" s="215">
        <f>Q198*H198</f>
        <v>0.28839999999999999</v>
      </c>
      <c r="S198" s="215">
        <v>0</v>
      </c>
      <c r="T198" s="216">
        <f>S198*H198</f>
        <v>0</v>
      </c>
      <c r="U198" s="40"/>
      <c r="V198" s="40"/>
      <c r="W198" s="40"/>
      <c r="X198" s="40"/>
      <c r="Y198" s="40"/>
      <c r="Z198" s="40"/>
      <c r="AA198" s="40"/>
      <c r="AB198" s="40"/>
      <c r="AC198" s="40"/>
      <c r="AD198" s="40"/>
      <c r="AE198" s="40"/>
      <c r="AR198" s="217" t="s">
        <v>176</v>
      </c>
      <c r="AT198" s="217" t="s">
        <v>219</v>
      </c>
      <c r="AU198" s="217" t="s">
        <v>82</v>
      </c>
      <c r="AY198" s="19" t="s">
        <v>122</v>
      </c>
      <c r="BE198" s="218">
        <f>IF(N198="základní",J198,0)</f>
        <v>0</v>
      </c>
      <c r="BF198" s="218">
        <f>IF(N198="snížená",J198,0)</f>
        <v>0</v>
      </c>
      <c r="BG198" s="218">
        <f>IF(N198="zákl. přenesená",J198,0)</f>
        <v>0</v>
      </c>
      <c r="BH198" s="218">
        <f>IF(N198="sníž. přenesená",J198,0)</f>
        <v>0</v>
      </c>
      <c r="BI198" s="218">
        <f>IF(N198="nulová",J198,0)</f>
        <v>0</v>
      </c>
      <c r="BJ198" s="19" t="s">
        <v>80</v>
      </c>
      <c r="BK198" s="218">
        <f>ROUND(I198*H198,2)</f>
        <v>0</v>
      </c>
      <c r="BL198" s="19" t="s">
        <v>129</v>
      </c>
      <c r="BM198" s="217" t="s">
        <v>564</v>
      </c>
    </row>
    <row r="199" s="14" customFormat="1">
      <c r="A199" s="14"/>
      <c r="B199" s="235"/>
      <c r="C199" s="236"/>
      <c r="D199" s="226" t="s">
        <v>133</v>
      </c>
      <c r="E199" s="237" t="s">
        <v>19</v>
      </c>
      <c r="F199" s="238" t="s">
        <v>536</v>
      </c>
      <c r="G199" s="236"/>
      <c r="H199" s="239">
        <v>1.6000000000000001</v>
      </c>
      <c r="I199" s="240"/>
      <c r="J199" s="236"/>
      <c r="K199" s="236"/>
      <c r="L199" s="241"/>
      <c r="M199" s="242"/>
      <c r="N199" s="243"/>
      <c r="O199" s="243"/>
      <c r="P199" s="243"/>
      <c r="Q199" s="243"/>
      <c r="R199" s="243"/>
      <c r="S199" s="243"/>
      <c r="T199" s="244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T199" s="245" t="s">
        <v>133</v>
      </c>
      <c r="AU199" s="245" t="s">
        <v>82</v>
      </c>
      <c r="AV199" s="14" t="s">
        <v>82</v>
      </c>
      <c r="AW199" s="14" t="s">
        <v>33</v>
      </c>
      <c r="AX199" s="14" t="s">
        <v>72</v>
      </c>
      <c r="AY199" s="245" t="s">
        <v>122</v>
      </c>
    </row>
    <row r="200" s="14" customFormat="1">
      <c r="A200" s="14"/>
      <c r="B200" s="235"/>
      <c r="C200" s="236"/>
      <c r="D200" s="226" t="s">
        <v>133</v>
      </c>
      <c r="E200" s="237" t="s">
        <v>19</v>
      </c>
      <c r="F200" s="238" t="s">
        <v>565</v>
      </c>
      <c r="G200" s="236"/>
      <c r="H200" s="239">
        <v>1.6479999999999999</v>
      </c>
      <c r="I200" s="240"/>
      <c r="J200" s="236"/>
      <c r="K200" s="236"/>
      <c r="L200" s="241"/>
      <c r="M200" s="242"/>
      <c r="N200" s="243"/>
      <c r="O200" s="243"/>
      <c r="P200" s="243"/>
      <c r="Q200" s="243"/>
      <c r="R200" s="243"/>
      <c r="S200" s="243"/>
      <c r="T200" s="244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T200" s="245" t="s">
        <v>133</v>
      </c>
      <c r="AU200" s="245" t="s">
        <v>82</v>
      </c>
      <c r="AV200" s="14" t="s">
        <v>82</v>
      </c>
      <c r="AW200" s="14" t="s">
        <v>33</v>
      </c>
      <c r="AX200" s="14" t="s">
        <v>80</v>
      </c>
      <c r="AY200" s="245" t="s">
        <v>122</v>
      </c>
    </row>
    <row r="201" s="12" customFormat="1" ht="22.8" customHeight="1">
      <c r="A201" s="12"/>
      <c r="B201" s="190"/>
      <c r="C201" s="191"/>
      <c r="D201" s="192" t="s">
        <v>71</v>
      </c>
      <c r="E201" s="204" t="s">
        <v>183</v>
      </c>
      <c r="F201" s="204" t="s">
        <v>311</v>
      </c>
      <c r="G201" s="191"/>
      <c r="H201" s="191"/>
      <c r="I201" s="194"/>
      <c r="J201" s="205">
        <f>BK201</f>
        <v>0</v>
      </c>
      <c r="K201" s="191"/>
      <c r="L201" s="196"/>
      <c r="M201" s="197"/>
      <c r="N201" s="198"/>
      <c r="O201" s="198"/>
      <c r="P201" s="199">
        <f>SUM(P202:P237)</f>
        <v>0</v>
      </c>
      <c r="Q201" s="198"/>
      <c r="R201" s="199">
        <f>SUM(R202:R237)</f>
        <v>37.616003800000009</v>
      </c>
      <c r="S201" s="198"/>
      <c r="T201" s="200">
        <f>SUM(T202:T237)</f>
        <v>8.5359999999999996</v>
      </c>
      <c r="U201" s="12"/>
      <c r="V201" s="12"/>
      <c r="W201" s="12"/>
      <c r="X201" s="12"/>
      <c r="Y201" s="12"/>
      <c r="Z201" s="12"/>
      <c r="AA201" s="12"/>
      <c r="AB201" s="12"/>
      <c r="AC201" s="12"/>
      <c r="AD201" s="12"/>
      <c r="AE201" s="12"/>
      <c r="AR201" s="201" t="s">
        <v>80</v>
      </c>
      <c r="AT201" s="202" t="s">
        <v>71</v>
      </c>
      <c r="AU201" s="202" t="s">
        <v>80</v>
      </c>
      <c r="AY201" s="201" t="s">
        <v>122</v>
      </c>
      <c r="BK201" s="203">
        <f>SUM(BK202:BK237)</f>
        <v>0</v>
      </c>
    </row>
    <row r="202" s="2" customFormat="1" ht="16.5" customHeight="1">
      <c r="A202" s="40"/>
      <c r="B202" s="41"/>
      <c r="C202" s="206" t="s">
        <v>301</v>
      </c>
      <c r="D202" s="206" t="s">
        <v>124</v>
      </c>
      <c r="E202" s="207" t="s">
        <v>313</v>
      </c>
      <c r="F202" s="208" t="s">
        <v>314</v>
      </c>
      <c r="G202" s="209" t="s">
        <v>315</v>
      </c>
      <c r="H202" s="210">
        <v>2</v>
      </c>
      <c r="I202" s="211"/>
      <c r="J202" s="212">
        <f>ROUND(I202*H202,2)</f>
        <v>0</v>
      </c>
      <c r="K202" s="208" t="s">
        <v>128</v>
      </c>
      <c r="L202" s="46"/>
      <c r="M202" s="213" t="s">
        <v>19</v>
      </c>
      <c r="N202" s="214" t="s">
        <v>43</v>
      </c>
      <c r="O202" s="86"/>
      <c r="P202" s="215">
        <f>O202*H202</f>
        <v>0</v>
      </c>
      <c r="Q202" s="215">
        <v>0.00069999999999999999</v>
      </c>
      <c r="R202" s="215">
        <f>Q202*H202</f>
        <v>0.0014</v>
      </c>
      <c r="S202" s="215">
        <v>0</v>
      </c>
      <c r="T202" s="216">
        <f>S202*H202</f>
        <v>0</v>
      </c>
      <c r="U202" s="40"/>
      <c r="V202" s="40"/>
      <c r="W202" s="40"/>
      <c r="X202" s="40"/>
      <c r="Y202" s="40"/>
      <c r="Z202" s="40"/>
      <c r="AA202" s="40"/>
      <c r="AB202" s="40"/>
      <c r="AC202" s="40"/>
      <c r="AD202" s="40"/>
      <c r="AE202" s="40"/>
      <c r="AR202" s="217" t="s">
        <v>129</v>
      </c>
      <c r="AT202" s="217" t="s">
        <v>124</v>
      </c>
      <c r="AU202" s="217" t="s">
        <v>82</v>
      </c>
      <c r="AY202" s="19" t="s">
        <v>122</v>
      </c>
      <c r="BE202" s="218">
        <f>IF(N202="základní",J202,0)</f>
        <v>0</v>
      </c>
      <c r="BF202" s="218">
        <f>IF(N202="snížená",J202,0)</f>
        <v>0</v>
      </c>
      <c r="BG202" s="218">
        <f>IF(N202="zákl. přenesená",J202,0)</f>
        <v>0</v>
      </c>
      <c r="BH202" s="218">
        <f>IF(N202="sníž. přenesená",J202,0)</f>
        <v>0</v>
      </c>
      <c r="BI202" s="218">
        <f>IF(N202="nulová",J202,0)</f>
        <v>0</v>
      </c>
      <c r="BJ202" s="19" t="s">
        <v>80</v>
      </c>
      <c r="BK202" s="218">
        <f>ROUND(I202*H202,2)</f>
        <v>0</v>
      </c>
      <c r="BL202" s="19" t="s">
        <v>129</v>
      </c>
      <c r="BM202" s="217" t="s">
        <v>566</v>
      </c>
    </row>
    <row r="203" s="2" customFormat="1">
      <c r="A203" s="40"/>
      <c r="B203" s="41"/>
      <c r="C203" s="42"/>
      <c r="D203" s="219" t="s">
        <v>131</v>
      </c>
      <c r="E203" s="42"/>
      <c r="F203" s="220" t="s">
        <v>317</v>
      </c>
      <c r="G203" s="42"/>
      <c r="H203" s="42"/>
      <c r="I203" s="221"/>
      <c r="J203" s="42"/>
      <c r="K203" s="42"/>
      <c r="L203" s="46"/>
      <c r="M203" s="222"/>
      <c r="N203" s="223"/>
      <c r="O203" s="86"/>
      <c r="P203" s="86"/>
      <c r="Q203" s="86"/>
      <c r="R203" s="86"/>
      <c r="S203" s="86"/>
      <c r="T203" s="87"/>
      <c r="U203" s="40"/>
      <c r="V203" s="40"/>
      <c r="W203" s="40"/>
      <c r="X203" s="40"/>
      <c r="Y203" s="40"/>
      <c r="Z203" s="40"/>
      <c r="AA203" s="40"/>
      <c r="AB203" s="40"/>
      <c r="AC203" s="40"/>
      <c r="AD203" s="40"/>
      <c r="AE203" s="40"/>
      <c r="AT203" s="19" t="s">
        <v>131</v>
      </c>
      <c r="AU203" s="19" t="s">
        <v>82</v>
      </c>
    </row>
    <row r="204" s="2" customFormat="1" ht="16.5" customHeight="1">
      <c r="A204" s="40"/>
      <c r="B204" s="41"/>
      <c r="C204" s="257" t="s">
        <v>306</v>
      </c>
      <c r="D204" s="257" t="s">
        <v>219</v>
      </c>
      <c r="E204" s="258" t="s">
        <v>319</v>
      </c>
      <c r="F204" s="259" t="s">
        <v>320</v>
      </c>
      <c r="G204" s="260" t="s">
        <v>315</v>
      </c>
      <c r="H204" s="261">
        <v>2</v>
      </c>
      <c r="I204" s="262"/>
      <c r="J204" s="263">
        <f>ROUND(I204*H204,2)</f>
        <v>0</v>
      </c>
      <c r="K204" s="259" t="s">
        <v>128</v>
      </c>
      <c r="L204" s="264"/>
      <c r="M204" s="265" t="s">
        <v>19</v>
      </c>
      <c r="N204" s="266" t="s">
        <v>43</v>
      </c>
      <c r="O204" s="86"/>
      <c r="P204" s="215">
        <f>O204*H204</f>
        <v>0</v>
      </c>
      <c r="Q204" s="215">
        <v>0.0025000000000000001</v>
      </c>
      <c r="R204" s="215">
        <f>Q204*H204</f>
        <v>0.0050000000000000001</v>
      </c>
      <c r="S204" s="215">
        <v>0</v>
      </c>
      <c r="T204" s="216">
        <f>S204*H204</f>
        <v>0</v>
      </c>
      <c r="U204" s="40"/>
      <c r="V204" s="40"/>
      <c r="W204" s="40"/>
      <c r="X204" s="40"/>
      <c r="Y204" s="40"/>
      <c r="Z204" s="40"/>
      <c r="AA204" s="40"/>
      <c r="AB204" s="40"/>
      <c r="AC204" s="40"/>
      <c r="AD204" s="40"/>
      <c r="AE204" s="40"/>
      <c r="AR204" s="217" t="s">
        <v>176</v>
      </c>
      <c r="AT204" s="217" t="s">
        <v>219</v>
      </c>
      <c r="AU204" s="217" t="s">
        <v>82</v>
      </c>
      <c r="AY204" s="19" t="s">
        <v>122</v>
      </c>
      <c r="BE204" s="218">
        <f>IF(N204="základní",J204,0)</f>
        <v>0</v>
      </c>
      <c r="BF204" s="218">
        <f>IF(N204="snížená",J204,0)</f>
        <v>0</v>
      </c>
      <c r="BG204" s="218">
        <f>IF(N204="zákl. přenesená",J204,0)</f>
        <v>0</v>
      </c>
      <c r="BH204" s="218">
        <f>IF(N204="sníž. přenesená",J204,0)</f>
        <v>0</v>
      </c>
      <c r="BI204" s="218">
        <f>IF(N204="nulová",J204,0)</f>
        <v>0</v>
      </c>
      <c r="BJ204" s="19" t="s">
        <v>80</v>
      </c>
      <c r="BK204" s="218">
        <f>ROUND(I204*H204,2)</f>
        <v>0</v>
      </c>
      <c r="BL204" s="19" t="s">
        <v>129</v>
      </c>
      <c r="BM204" s="217" t="s">
        <v>567</v>
      </c>
    </row>
    <row r="205" s="2" customFormat="1" ht="16.5" customHeight="1">
      <c r="A205" s="40"/>
      <c r="B205" s="41"/>
      <c r="C205" s="206" t="s">
        <v>312</v>
      </c>
      <c r="D205" s="206" t="s">
        <v>124</v>
      </c>
      <c r="E205" s="207" t="s">
        <v>327</v>
      </c>
      <c r="F205" s="208" t="s">
        <v>328</v>
      </c>
      <c r="G205" s="209" t="s">
        <v>315</v>
      </c>
      <c r="H205" s="210">
        <v>2</v>
      </c>
      <c r="I205" s="211"/>
      <c r="J205" s="212">
        <f>ROUND(I205*H205,2)</f>
        <v>0</v>
      </c>
      <c r="K205" s="208" t="s">
        <v>128</v>
      </c>
      <c r="L205" s="46"/>
      <c r="M205" s="213" t="s">
        <v>19</v>
      </c>
      <c r="N205" s="214" t="s">
        <v>43</v>
      </c>
      <c r="O205" s="86"/>
      <c r="P205" s="215">
        <f>O205*H205</f>
        <v>0</v>
      </c>
      <c r="Q205" s="215">
        <v>0.10940999999999999</v>
      </c>
      <c r="R205" s="215">
        <f>Q205*H205</f>
        <v>0.21881999999999999</v>
      </c>
      <c r="S205" s="215">
        <v>0</v>
      </c>
      <c r="T205" s="216">
        <f>S205*H205</f>
        <v>0</v>
      </c>
      <c r="U205" s="40"/>
      <c r="V205" s="40"/>
      <c r="W205" s="40"/>
      <c r="X205" s="40"/>
      <c r="Y205" s="40"/>
      <c r="Z205" s="40"/>
      <c r="AA205" s="40"/>
      <c r="AB205" s="40"/>
      <c r="AC205" s="40"/>
      <c r="AD205" s="40"/>
      <c r="AE205" s="40"/>
      <c r="AR205" s="217" t="s">
        <v>129</v>
      </c>
      <c r="AT205" s="217" t="s">
        <v>124</v>
      </c>
      <c r="AU205" s="217" t="s">
        <v>82</v>
      </c>
      <c r="AY205" s="19" t="s">
        <v>122</v>
      </c>
      <c r="BE205" s="218">
        <f>IF(N205="základní",J205,0)</f>
        <v>0</v>
      </c>
      <c r="BF205" s="218">
        <f>IF(N205="snížená",J205,0)</f>
        <v>0</v>
      </c>
      <c r="BG205" s="218">
        <f>IF(N205="zákl. přenesená",J205,0)</f>
        <v>0</v>
      </c>
      <c r="BH205" s="218">
        <f>IF(N205="sníž. přenesená",J205,0)</f>
        <v>0</v>
      </c>
      <c r="BI205" s="218">
        <f>IF(N205="nulová",J205,0)</f>
        <v>0</v>
      </c>
      <c r="BJ205" s="19" t="s">
        <v>80</v>
      </c>
      <c r="BK205" s="218">
        <f>ROUND(I205*H205,2)</f>
        <v>0</v>
      </c>
      <c r="BL205" s="19" t="s">
        <v>129</v>
      </c>
      <c r="BM205" s="217" t="s">
        <v>568</v>
      </c>
    </row>
    <row r="206" s="2" customFormat="1">
      <c r="A206" s="40"/>
      <c r="B206" s="41"/>
      <c r="C206" s="42"/>
      <c r="D206" s="219" t="s">
        <v>131</v>
      </c>
      <c r="E206" s="42"/>
      <c r="F206" s="220" t="s">
        <v>330</v>
      </c>
      <c r="G206" s="42"/>
      <c r="H206" s="42"/>
      <c r="I206" s="221"/>
      <c r="J206" s="42"/>
      <c r="K206" s="42"/>
      <c r="L206" s="46"/>
      <c r="M206" s="222"/>
      <c r="N206" s="223"/>
      <c r="O206" s="86"/>
      <c r="P206" s="86"/>
      <c r="Q206" s="86"/>
      <c r="R206" s="86"/>
      <c r="S206" s="86"/>
      <c r="T206" s="87"/>
      <c r="U206" s="40"/>
      <c r="V206" s="40"/>
      <c r="W206" s="40"/>
      <c r="X206" s="40"/>
      <c r="Y206" s="40"/>
      <c r="Z206" s="40"/>
      <c r="AA206" s="40"/>
      <c r="AB206" s="40"/>
      <c r="AC206" s="40"/>
      <c r="AD206" s="40"/>
      <c r="AE206" s="40"/>
      <c r="AT206" s="19" t="s">
        <v>131</v>
      </c>
      <c r="AU206" s="19" t="s">
        <v>82</v>
      </c>
    </row>
    <row r="207" s="2" customFormat="1" ht="16.5" customHeight="1">
      <c r="A207" s="40"/>
      <c r="B207" s="41"/>
      <c r="C207" s="257" t="s">
        <v>318</v>
      </c>
      <c r="D207" s="257" t="s">
        <v>219</v>
      </c>
      <c r="E207" s="258" t="s">
        <v>332</v>
      </c>
      <c r="F207" s="259" t="s">
        <v>333</v>
      </c>
      <c r="G207" s="260" t="s">
        <v>315</v>
      </c>
      <c r="H207" s="261">
        <v>2</v>
      </c>
      <c r="I207" s="262"/>
      <c r="J207" s="263">
        <f>ROUND(I207*H207,2)</f>
        <v>0</v>
      </c>
      <c r="K207" s="259" t="s">
        <v>128</v>
      </c>
      <c r="L207" s="264"/>
      <c r="M207" s="265" t="s">
        <v>19</v>
      </c>
      <c r="N207" s="266" t="s">
        <v>43</v>
      </c>
      <c r="O207" s="86"/>
      <c r="P207" s="215">
        <f>O207*H207</f>
        <v>0</v>
      </c>
      <c r="Q207" s="215">
        <v>0.0061000000000000004</v>
      </c>
      <c r="R207" s="215">
        <f>Q207*H207</f>
        <v>0.012200000000000001</v>
      </c>
      <c r="S207" s="215">
        <v>0</v>
      </c>
      <c r="T207" s="216">
        <f>S207*H207</f>
        <v>0</v>
      </c>
      <c r="U207" s="40"/>
      <c r="V207" s="40"/>
      <c r="W207" s="40"/>
      <c r="X207" s="40"/>
      <c r="Y207" s="40"/>
      <c r="Z207" s="40"/>
      <c r="AA207" s="40"/>
      <c r="AB207" s="40"/>
      <c r="AC207" s="40"/>
      <c r="AD207" s="40"/>
      <c r="AE207" s="40"/>
      <c r="AR207" s="217" t="s">
        <v>176</v>
      </c>
      <c r="AT207" s="217" t="s">
        <v>219</v>
      </c>
      <c r="AU207" s="217" t="s">
        <v>82</v>
      </c>
      <c r="AY207" s="19" t="s">
        <v>122</v>
      </c>
      <c r="BE207" s="218">
        <f>IF(N207="základní",J207,0)</f>
        <v>0</v>
      </c>
      <c r="BF207" s="218">
        <f>IF(N207="snížená",J207,0)</f>
        <v>0</v>
      </c>
      <c r="BG207" s="218">
        <f>IF(N207="zákl. přenesená",J207,0)</f>
        <v>0</v>
      </c>
      <c r="BH207" s="218">
        <f>IF(N207="sníž. přenesená",J207,0)</f>
        <v>0</v>
      </c>
      <c r="BI207" s="218">
        <f>IF(N207="nulová",J207,0)</f>
        <v>0</v>
      </c>
      <c r="BJ207" s="19" t="s">
        <v>80</v>
      </c>
      <c r="BK207" s="218">
        <f>ROUND(I207*H207,2)</f>
        <v>0</v>
      </c>
      <c r="BL207" s="19" t="s">
        <v>129</v>
      </c>
      <c r="BM207" s="217" t="s">
        <v>569</v>
      </c>
    </row>
    <row r="208" s="2" customFormat="1" ht="16.5" customHeight="1">
      <c r="A208" s="40"/>
      <c r="B208" s="41"/>
      <c r="C208" s="206" t="s">
        <v>322</v>
      </c>
      <c r="D208" s="206" t="s">
        <v>124</v>
      </c>
      <c r="E208" s="207" t="s">
        <v>570</v>
      </c>
      <c r="F208" s="208" t="s">
        <v>571</v>
      </c>
      <c r="G208" s="209" t="s">
        <v>351</v>
      </c>
      <c r="H208" s="210">
        <v>15</v>
      </c>
      <c r="I208" s="211"/>
      <c r="J208" s="212">
        <f>ROUND(I208*H208,2)</f>
        <v>0</v>
      </c>
      <c r="K208" s="208" t="s">
        <v>128</v>
      </c>
      <c r="L208" s="46"/>
      <c r="M208" s="213" t="s">
        <v>19</v>
      </c>
      <c r="N208" s="214" t="s">
        <v>43</v>
      </c>
      <c r="O208" s="86"/>
      <c r="P208" s="215">
        <f>O208*H208</f>
        <v>0</v>
      </c>
      <c r="Q208" s="215">
        <v>0.00025999999999999998</v>
      </c>
      <c r="R208" s="215">
        <f>Q208*H208</f>
        <v>0.0038999999999999998</v>
      </c>
      <c r="S208" s="215">
        <v>0</v>
      </c>
      <c r="T208" s="216">
        <f>S208*H208</f>
        <v>0</v>
      </c>
      <c r="U208" s="40"/>
      <c r="V208" s="40"/>
      <c r="W208" s="40"/>
      <c r="X208" s="40"/>
      <c r="Y208" s="40"/>
      <c r="Z208" s="40"/>
      <c r="AA208" s="40"/>
      <c r="AB208" s="40"/>
      <c r="AC208" s="40"/>
      <c r="AD208" s="40"/>
      <c r="AE208" s="40"/>
      <c r="AR208" s="217" t="s">
        <v>129</v>
      </c>
      <c r="AT208" s="217" t="s">
        <v>124</v>
      </c>
      <c r="AU208" s="217" t="s">
        <v>82</v>
      </c>
      <c r="AY208" s="19" t="s">
        <v>122</v>
      </c>
      <c r="BE208" s="218">
        <f>IF(N208="základní",J208,0)</f>
        <v>0</v>
      </c>
      <c r="BF208" s="218">
        <f>IF(N208="snížená",J208,0)</f>
        <v>0</v>
      </c>
      <c r="BG208" s="218">
        <f>IF(N208="zákl. přenesená",J208,0)</f>
        <v>0</v>
      </c>
      <c r="BH208" s="218">
        <f>IF(N208="sníž. přenesená",J208,0)</f>
        <v>0</v>
      </c>
      <c r="BI208" s="218">
        <f>IF(N208="nulová",J208,0)</f>
        <v>0</v>
      </c>
      <c r="BJ208" s="19" t="s">
        <v>80</v>
      </c>
      <c r="BK208" s="218">
        <f>ROUND(I208*H208,2)</f>
        <v>0</v>
      </c>
      <c r="BL208" s="19" t="s">
        <v>129</v>
      </c>
      <c r="BM208" s="217" t="s">
        <v>572</v>
      </c>
    </row>
    <row r="209" s="2" customFormat="1">
      <c r="A209" s="40"/>
      <c r="B209" s="41"/>
      <c r="C209" s="42"/>
      <c r="D209" s="219" t="s">
        <v>131</v>
      </c>
      <c r="E209" s="42"/>
      <c r="F209" s="220" t="s">
        <v>573</v>
      </c>
      <c r="G209" s="42"/>
      <c r="H209" s="42"/>
      <c r="I209" s="221"/>
      <c r="J209" s="42"/>
      <c r="K209" s="42"/>
      <c r="L209" s="46"/>
      <c r="M209" s="222"/>
      <c r="N209" s="223"/>
      <c r="O209" s="86"/>
      <c r="P209" s="86"/>
      <c r="Q209" s="86"/>
      <c r="R209" s="86"/>
      <c r="S209" s="86"/>
      <c r="T209" s="87"/>
      <c r="U209" s="40"/>
      <c r="V209" s="40"/>
      <c r="W209" s="40"/>
      <c r="X209" s="40"/>
      <c r="Y209" s="40"/>
      <c r="Z209" s="40"/>
      <c r="AA209" s="40"/>
      <c r="AB209" s="40"/>
      <c r="AC209" s="40"/>
      <c r="AD209" s="40"/>
      <c r="AE209" s="40"/>
      <c r="AT209" s="19" t="s">
        <v>131</v>
      </c>
      <c r="AU209" s="19" t="s">
        <v>82</v>
      </c>
    </row>
    <row r="210" s="2" customFormat="1" ht="16.5" customHeight="1">
      <c r="A210" s="40"/>
      <c r="B210" s="41"/>
      <c r="C210" s="206" t="s">
        <v>326</v>
      </c>
      <c r="D210" s="206" t="s">
        <v>124</v>
      </c>
      <c r="E210" s="207" t="s">
        <v>336</v>
      </c>
      <c r="F210" s="208" t="s">
        <v>337</v>
      </c>
      <c r="G210" s="209" t="s">
        <v>127</v>
      </c>
      <c r="H210" s="210">
        <v>5</v>
      </c>
      <c r="I210" s="211"/>
      <c r="J210" s="212">
        <f>ROUND(I210*H210,2)</f>
        <v>0</v>
      </c>
      <c r="K210" s="208" t="s">
        <v>128</v>
      </c>
      <c r="L210" s="46"/>
      <c r="M210" s="213" t="s">
        <v>19</v>
      </c>
      <c r="N210" s="214" t="s">
        <v>43</v>
      </c>
      <c r="O210" s="86"/>
      <c r="P210" s="215">
        <f>O210*H210</f>
        <v>0</v>
      </c>
      <c r="Q210" s="215">
        <v>0.0014499999999999999</v>
      </c>
      <c r="R210" s="215">
        <f>Q210*H210</f>
        <v>0.0072499999999999995</v>
      </c>
      <c r="S210" s="215">
        <v>0</v>
      </c>
      <c r="T210" s="216">
        <f>S210*H210</f>
        <v>0</v>
      </c>
      <c r="U210" s="40"/>
      <c r="V210" s="40"/>
      <c r="W210" s="40"/>
      <c r="X210" s="40"/>
      <c r="Y210" s="40"/>
      <c r="Z210" s="40"/>
      <c r="AA210" s="40"/>
      <c r="AB210" s="40"/>
      <c r="AC210" s="40"/>
      <c r="AD210" s="40"/>
      <c r="AE210" s="40"/>
      <c r="AR210" s="217" t="s">
        <v>129</v>
      </c>
      <c r="AT210" s="217" t="s">
        <v>124</v>
      </c>
      <c r="AU210" s="217" t="s">
        <v>82</v>
      </c>
      <c r="AY210" s="19" t="s">
        <v>122</v>
      </c>
      <c r="BE210" s="218">
        <f>IF(N210="základní",J210,0)</f>
        <v>0</v>
      </c>
      <c r="BF210" s="218">
        <f>IF(N210="snížená",J210,0)</f>
        <v>0</v>
      </c>
      <c r="BG210" s="218">
        <f>IF(N210="zákl. přenesená",J210,0)</f>
        <v>0</v>
      </c>
      <c r="BH210" s="218">
        <f>IF(N210="sníž. přenesená",J210,0)</f>
        <v>0</v>
      </c>
      <c r="BI210" s="218">
        <f>IF(N210="nulová",J210,0)</f>
        <v>0</v>
      </c>
      <c r="BJ210" s="19" t="s">
        <v>80</v>
      </c>
      <c r="BK210" s="218">
        <f>ROUND(I210*H210,2)</f>
        <v>0</v>
      </c>
      <c r="BL210" s="19" t="s">
        <v>129</v>
      </c>
      <c r="BM210" s="217" t="s">
        <v>574</v>
      </c>
    </row>
    <row r="211" s="2" customFormat="1">
      <c r="A211" s="40"/>
      <c r="B211" s="41"/>
      <c r="C211" s="42"/>
      <c r="D211" s="219" t="s">
        <v>131</v>
      </c>
      <c r="E211" s="42"/>
      <c r="F211" s="220" t="s">
        <v>339</v>
      </c>
      <c r="G211" s="42"/>
      <c r="H211" s="42"/>
      <c r="I211" s="221"/>
      <c r="J211" s="42"/>
      <c r="K211" s="42"/>
      <c r="L211" s="46"/>
      <c r="M211" s="222"/>
      <c r="N211" s="223"/>
      <c r="O211" s="86"/>
      <c r="P211" s="86"/>
      <c r="Q211" s="86"/>
      <c r="R211" s="86"/>
      <c r="S211" s="86"/>
      <c r="T211" s="87"/>
      <c r="U211" s="40"/>
      <c r="V211" s="40"/>
      <c r="W211" s="40"/>
      <c r="X211" s="40"/>
      <c r="Y211" s="40"/>
      <c r="Z211" s="40"/>
      <c r="AA211" s="40"/>
      <c r="AB211" s="40"/>
      <c r="AC211" s="40"/>
      <c r="AD211" s="40"/>
      <c r="AE211" s="40"/>
      <c r="AT211" s="19" t="s">
        <v>131</v>
      </c>
      <c r="AU211" s="19" t="s">
        <v>82</v>
      </c>
    </row>
    <row r="212" s="13" customFormat="1">
      <c r="A212" s="13"/>
      <c r="B212" s="224"/>
      <c r="C212" s="225"/>
      <c r="D212" s="226" t="s">
        <v>133</v>
      </c>
      <c r="E212" s="227" t="s">
        <v>19</v>
      </c>
      <c r="F212" s="228" t="s">
        <v>575</v>
      </c>
      <c r="G212" s="225"/>
      <c r="H212" s="227" t="s">
        <v>19</v>
      </c>
      <c r="I212" s="229"/>
      <c r="J212" s="225"/>
      <c r="K212" s="225"/>
      <c r="L212" s="230"/>
      <c r="M212" s="231"/>
      <c r="N212" s="232"/>
      <c r="O212" s="232"/>
      <c r="P212" s="232"/>
      <c r="Q212" s="232"/>
      <c r="R212" s="232"/>
      <c r="S212" s="232"/>
      <c r="T212" s="233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T212" s="234" t="s">
        <v>133</v>
      </c>
      <c r="AU212" s="234" t="s">
        <v>82</v>
      </c>
      <c r="AV212" s="13" t="s">
        <v>80</v>
      </c>
      <c r="AW212" s="13" t="s">
        <v>33</v>
      </c>
      <c r="AX212" s="13" t="s">
        <v>72</v>
      </c>
      <c r="AY212" s="234" t="s">
        <v>122</v>
      </c>
    </row>
    <row r="213" s="14" customFormat="1">
      <c r="A213" s="14"/>
      <c r="B213" s="235"/>
      <c r="C213" s="236"/>
      <c r="D213" s="226" t="s">
        <v>133</v>
      </c>
      <c r="E213" s="237" t="s">
        <v>19</v>
      </c>
      <c r="F213" s="238" t="s">
        <v>576</v>
      </c>
      <c r="G213" s="236"/>
      <c r="H213" s="239">
        <v>5</v>
      </c>
      <c r="I213" s="240"/>
      <c r="J213" s="236"/>
      <c r="K213" s="236"/>
      <c r="L213" s="241"/>
      <c r="M213" s="242"/>
      <c r="N213" s="243"/>
      <c r="O213" s="243"/>
      <c r="P213" s="243"/>
      <c r="Q213" s="243"/>
      <c r="R213" s="243"/>
      <c r="S213" s="243"/>
      <c r="T213" s="244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T213" s="245" t="s">
        <v>133</v>
      </c>
      <c r="AU213" s="245" t="s">
        <v>82</v>
      </c>
      <c r="AV213" s="14" t="s">
        <v>82</v>
      </c>
      <c r="AW213" s="14" t="s">
        <v>33</v>
      </c>
      <c r="AX213" s="14" t="s">
        <v>72</v>
      </c>
      <c r="AY213" s="245" t="s">
        <v>122</v>
      </c>
    </row>
    <row r="214" s="15" customFormat="1">
      <c r="A214" s="15"/>
      <c r="B214" s="246"/>
      <c r="C214" s="247"/>
      <c r="D214" s="226" t="s">
        <v>133</v>
      </c>
      <c r="E214" s="248" t="s">
        <v>19</v>
      </c>
      <c r="F214" s="249" t="s">
        <v>175</v>
      </c>
      <c r="G214" s="247"/>
      <c r="H214" s="250">
        <v>5</v>
      </c>
      <c r="I214" s="251"/>
      <c r="J214" s="247"/>
      <c r="K214" s="247"/>
      <c r="L214" s="252"/>
      <c r="M214" s="253"/>
      <c r="N214" s="254"/>
      <c r="O214" s="254"/>
      <c r="P214" s="254"/>
      <c r="Q214" s="254"/>
      <c r="R214" s="254"/>
      <c r="S214" s="254"/>
      <c r="T214" s="255"/>
      <c r="U214" s="15"/>
      <c r="V214" s="15"/>
      <c r="W214" s="15"/>
      <c r="X214" s="15"/>
      <c r="Y214" s="15"/>
      <c r="Z214" s="15"/>
      <c r="AA214" s="15"/>
      <c r="AB214" s="15"/>
      <c r="AC214" s="15"/>
      <c r="AD214" s="15"/>
      <c r="AE214" s="15"/>
      <c r="AT214" s="256" t="s">
        <v>133</v>
      </c>
      <c r="AU214" s="256" t="s">
        <v>82</v>
      </c>
      <c r="AV214" s="15" t="s">
        <v>129</v>
      </c>
      <c r="AW214" s="15" t="s">
        <v>33</v>
      </c>
      <c r="AX214" s="15" t="s">
        <v>80</v>
      </c>
      <c r="AY214" s="256" t="s">
        <v>122</v>
      </c>
    </row>
    <row r="215" s="2" customFormat="1" ht="24.15" customHeight="1">
      <c r="A215" s="40"/>
      <c r="B215" s="41"/>
      <c r="C215" s="206" t="s">
        <v>331</v>
      </c>
      <c r="D215" s="206" t="s">
        <v>124</v>
      </c>
      <c r="E215" s="207" t="s">
        <v>577</v>
      </c>
      <c r="F215" s="208" t="s">
        <v>578</v>
      </c>
      <c r="G215" s="209" t="s">
        <v>351</v>
      </c>
      <c r="H215" s="210">
        <v>15</v>
      </c>
      <c r="I215" s="211"/>
      <c r="J215" s="212">
        <f>ROUND(I215*H215,2)</f>
        <v>0</v>
      </c>
      <c r="K215" s="208" t="s">
        <v>128</v>
      </c>
      <c r="L215" s="46"/>
      <c r="M215" s="213" t="s">
        <v>19</v>
      </c>
      <c r="N215" s="214" t="s">
        <v>43</v>
      </c>
      <c r="O215" s="86"/>
      <c r="P215" s="215">
        <f>O215*H215</f>
        <v>0</v>
      </c>
      <c r="Q215" s="215">
        <v>0</v>
      </c>
      <c r="R215" s="215">
        <f>Q215*H215</f>
        <v>0</v>
      </c>
      <c r="S215" s="215">
        <v>0</v>
      </c>
      <c r="T215" s="216">
        <f>S215*H215</f>
        <v>0</v>
      </c>
      <c r="U215" s="40"/>
      <c r="V215" s="40"/>
      <c r="W215" s="40"/>
      <c r="X215" s="40"/>
      <c r="Y215" s="40"/>
      <c r="Z215" s="40"/>
      <c r="AA215" s="40"/>
      <c r="AB215" s="40"/>
      <c r="AC215" s="40"/>
      <c r="AD215" s="40"/>
      <c r="AE215" s="40"/>
      <c r="AR215" s="217" t="s">
        <v>129</v>
      </c>
      <c r="AT215" s="217" t="s">
        <v>124</v>
      </c>
      <c r="AU215" s="217" t="s">
        <v>82</v>
      </c>
      <c r="AY215" s="19" t="s">
        <v>122</v>
      </c>
      <c r="BE215" s="218">
        <f>IF(N215="základní",J215,0)</f>
        <v>0</v>
      </c>
      <c r="BF215" s="218">
        <f>IF(N215="snížená",J215,0)</f>
        <v>0</v>
      </c>
      <c r="BG215" s="218">
        <f>IF(N215="zákl. přenesená",J215,0)</f>
        <v>0</v>
      </c>
      <c r="BH215" s="218">
        <f>IF(N215="sníž. přenesená",J215,0)</f>
        <v>0</v>
      </c>
      <c r="BI215" s="218">
        <f>IF(N215="nulová",J215,0)</f>
        <v>0</v>
      </c>
      <c r="BJ215" s="19" t="s">
        <v>80</v>
      </c>
      <c r="BK215" s="218">
        <f>ROUND(I215*H215,2)</f>
        <v>0</v>
      </c>
      <c r="BL215" s="19" t="s">
        <v>129</v>
      </c>
      <c r="BM215" s="217" t="s">
        <v>579</v>
      </c>
    </row>
    <row r="216" s="2" customFormat="1">
      <c r="A216" s="40"/>
      <c r="B216" s="41"/>
      <c r="C216" s="42"/>
      <c r="D216" s="219" t="s">
        <v>131</v>
      </c>
      <c r="E216" s="42"/>
      <c r="F216" s="220" t="s">
        <v>580</v>
      </c>
      <c r="G216" s="42"/>
      <c r="H216" s="42"/>
      <c r="I216" s="221"/>
      <c r="J216" s="42"/>
      <c r="K216" s="42"/>
      <c r="L216" s="46"/>
      <c r="M216" s="222"/>
      <c r="N216" s="223"/>
      <c r="O216" s="86"/>
      <c r="P216" s="86"/>
      <c r="Q216" s="86"/>
      <c r="R216" s="86"/>
      <c r="S216" s="86"/>
      <c r="T216" s="87"/>
      <c r="U216" s="40"/>
      <c r="V216" s="40"/>
      <c r="W216" s="40"/>
      <c r="X216" s="40"/>
      <c r="Y216" s="40"/>
      <c r="Z216" s="40"/>
      <c r="AA216" s="40"/>
      <c r="AB216" s="40"/>
      <c r="AC216" s="40"/>
      <c r="AD216" s="40"/>
      <c r="AE216" s="40"/>
      <c r="AT216" s="19" t="s">
        <v>131</v>
      </c>
      <c r="AU216" s="19" t="s">
        <v>82</v>
      </c>
    </row>
    <row r="217" s="2" customFormat="1" ht="24.15" customHeight="1">
      <c r="A217" s="40"/>
      <c r="B217" s="41"/>
      <c r="C217" s="206" t="s">
        <v>335</v>
      </c>
      <c r="D217" s="206" t="s">
        <v>124</v>
      </c>
      <c r="E217" s="207" t="s">
        <v>344</v>
      </c>
      <c r="F217" s="208" t="s">
        <v>345</v>
      </c>
      <c r="G217" s="209" t="s">
        <v>127</v>
      </c>
      <c r="H217" s="210">
        <v>5</v>
      </c>
      <c r="I217" s="211"/>
      <c r="J217" s="212">
        <f>ROUND(I217*H217,2)</f>
        <v>0</v>
      </c>
      <c r="K217" s="208" t="s">
        <v>128</v>
      </c>
      <c r="L217" s="46"/>
      <c r="M217" s="213" t="s">
        <v>19</v>
      </c>
      <c r="N217" s="214" t="s">
        <v>43</v>
      </c>
      <c r="O217" s="86"/>
      <c r="P217" s="215">
        <f>O217*H217</f>
        <v>0</v>
      </c>
      <c r="Q217" s="215">
        <v>1.0000000000000001E-05</v>
      </c>
      <c r="R217" s="215">
        <f>Q217*H217</f>
        <v>5.0000000000000002E-05</v>
      </c>
      <c r="S217" s="215">
        <v>0</v>
      </c>
      <c r="T217" s="216">
        <f>S217*H217</f>
        <v>0</v>
      </c>
      <c r="U217" s="40"/>
      <c r="V217" s="40"/>
      <c r="W217" s="40"/>
      <c r="X217" s="40"/>
      <c r="Y217" s="40"/>
      <c r="Z217" s="40"/>
      <c r="AA217" s="40"/>
      <c r="AB217" s="40"/>
      <c r="AC217" s="40"/>
      <c r="AD217" s="40"/>
      <c r="AE217" s="40"/>
      <c r="AR217" s="217" t="s">
        <v>129</v>
      </c>
      <c r="AT217" s="217" t="s">
        <v>124</v>
      </c>
      <c r="AU217" s="217" t="s">
        <v>82</v>
      </c>
      <c r="AY217" s="19" t="s">
        <v>122</v>
      </c>
      <c r="BE217" s="218">
        <f>IF(N217="základní",J217,0)</f>
        <v>0</v>
      </c>
      <c r="BF217" s="218">
        <f>IF(N217="snížená",J217,0)</f>
        <v>0</v>
      </c>
      <c r="BG217" s="218">
        <f>IF(N217="zákl. přenesená",J217,0)</f>
        <v>0</v>
      </c>
      <c r="BH217" s="218">
        <f>IF(N217="sníž. přenesená",J217,0)</f>
        <v>0</v>
      </c>
      <c r="BI217" s="218">
        <f>IF(N217="nulová",J217,0)</f>
        <v>0</v>
      </c>
      <c r="BJ217" s="19" t="s">
        <v>80</v>
      </c>
      <c r="BK217" s="218">
        <f>ROUND(I217*H217,2)</f>
        <v>0</v>
      </c>
      <c r="BL217" s="19" t="s">
        <v>129</v>
      </c>
      <c r="BM217" s="217" t="s">
        <v>581</v>
      </c>
    </row>
    <row r="218" s="2" customFormat="1">
      <c r="A218" s="40"/>
      <c r="B218" s="41"/>
      <c r="C218" s="42"/>
      <c r="D218" s="219" t="s">
        <v>131</v>
      </c>
      <c r="E218" s="42"/>
      <c r="F218" s="220" t="s">
        <v>347</v>
      </c>
      <c r="G218" s="42"/>
      <c r="H218" s="42"/>
      <c r="I218" s="221"/>
      <c r="J218" s="42"/>
      <c r="K218" s="42"/>
      <c r="L218" s="46"/>
      <c r="M218" s="222"/>
      <c r="N218" s="223"/>
      <c r="O218" s="86"/>
      <c r="P218" s="86"/>
      <c r="Q218" s="86"/>
      <c r="R218" s="86"/>
      <c r="S218" s="86"/>
      <c r="T218" s="87"/>
      <c r="U218" s="40"/>
      <c r="V218" s="40"/>
      <c r="W218" s="40"/>
      <c r="X218" s="40"/>
      <c r="Y218" s="40"/>
      <c r="Z218" s="40"/>
      <c r="AA218" s="40"/>
      <c r="AB218" s="40"/>
      <c r="AC218" s="40"/>
      <c r="AD218" s="40"/>
      <c r="AE218" s="40"/>
      <c r="AT218" s="19" t="s">
        <v>131</v>
      </c>
      <c r="AU218" s="19" t="s">
        <v>82</v>
      </c>
    </row>
    <row r="219" s="2" customFormat="1" ht="24.15" customHeight="1">
      <c r="A219" s="40"/>
      <c r="B219" s="41"/>
      <c r="C219" s="206" t="s">
        <v>343</v>
      </c>
      <c r="D219" s="206" t="s">
        <v>124</v>
      </c>
      <c r="E219" s="207" t="s">
        <v>349</v>
      </c>
      <c r="F219" s="208" t="s">
        <v>350</v>
      </c>
      <c r="G219" s="209" t="s">
        <v>351</v>
      </c>
      <c r="H219" s="210">
        <v>158.09999999999999</v>
      </c>
      <c r="I219" s="211"/>
      <c r="J219" s="212">
        <f>ROUND(I219*H219,2)</f>
        <v>0</v>
      </c>
      <c r="K219" s="208" t="s">
        <v>128</v>
      </c>
      <c r="L219" s="46"/>
      <c r="M219" s="213" t="s">
        <v>19</v>
      </c>
      <c r="N219" s="214" t="s">
        <v>43</v>
      </c>
      <c r="O219" s="86"/>
      <c r="P219" s="215">
        <f>O219*H219</f>
        <v>0</v>
      </c>
      <c r="Q219" s="215">
        <v>0.15540000000000001</v>
      </c>
      <c r="R219" s="215">
        <f>Q219*H219</f>
        <v>24.568740000000002</v>
      </c>
      <c r="S219" s="215">
        <v>0</v>
      </c>
      <c r="T219" s="216">
        <f>S219*H219</f>
        <v>0</v>
      </c>
      <c r="U219" s="40"/>
      <c r="V219" s="40"/>
      <c r="W219" s="40"/>
      <c r="X219" s="40"/>
      <c r="Y219" s="40"/>
      <c r="Z219" s="40"/>
      <c r="AA219" s="40"/>
      <c r="AB219" s="40"/>
      <c r="AC219" s="40"/>
      <c r="AD219" s="40"/>
      <c r="AE219" s="40"/>
      <c r="AR219" s="217" t="s">
        <v>129</v>
      </c>
      <c r="AT219" s="217" t="s">
        <v>124</v>
      </c>
      <c r="AU219" s="217" t="s">
        <v>82</v>
      </c>
      <c r="AY219" s="19" t="s">
        <v>122</v>
      </c>
      <c r="BE219" s="218">
        <f>IF(N219="základní",J219,0)</f>
        <v>0</v>
      </c>
      <c r="BF219" s="218">
        <f>IF(N219="snížená",J219,0)</f>
        <v>0</v>
      </c>
      <c r="BG219" s="218">
        <f>IF(N219="zákl. přenesená",J219,0)</f>
        <v>0</v>
      </c>
      <c r="BH219" s="218">
        <f>IF(N219="sníž. přenesená",J219,0)</f>
        <v>0</v>
      </c>
      <c r="BI219" s="218">
        <f>IF(N219="nulová",J219,0)</f>
        <v>0</v>
      </c>
      <c r="BJ219" s="19" t="s">
        <v>80</v>
      </c>
      <c r="BK219" s="218">
        <f>ROUND(I219*H219,2)</f>
        <v>0</v>
      </c>
      <c r="BL219" s="19" t="s">
        <v>129</v>
      </c>
      <c r="BM219" s="217" t="s">
        <v>582</v>
      </c>
    </row>
    <row r="220" s="2" customFormat="1">
      <c r="A220" s="40"/>
      <c r="B220" s="41"/>
      <c r="C220" s="42"/>
      <c r="D220" s="219" t="s">
        <v>131</v>
      </c>
      <c r="E220" s="42"/>
      <c r="F220" s="220" t="s">
        <v>353</v>
      </c>
      <c r="G220" s="42"/>
      <c r="H220" s="42"/>
      <c r="I220" s="221"/>
      <c r="J220" s="42"/>
      <c r="K220" s="42"/>
      <c r="L220" s="46"/>
      <c r="M220" s="222"/>
      <c r="N220" s="223"/>
      <c r="O220" s="86"/>
      <c r="P220" s="86"/>
      <c r="Q220" s="86"/>
      <c r="R220" s="86"/>
      <c r="S220" s="86"/>
      <c r="T220" s="87"/>
      <c r="U220" s="40"/>
      <c r="V220" s="40"/>
      <c r="W220" s="40"/>
      <c r="X220" s="40"/>
      <c r="Y220" s="40"/>
      <c r="Z220" s="40"/>
      <c r="AA220" s="40"/>
      <c r="AB220" s="40"/>
      <c r="AC220" s="40"/>
      <c r="AD220" s="40"/>
      <c r="AE220" s="40"/>
      <c r="AT220" s="19" t="s">
        <v>131</v>
      </c>
      <c r="AU220" s="19" t="s">
        <v>82</v>
      </c>
    </row>
    <row r="221" s="13" customFormat="1">
      <c r="A221" s="13"/>
      <c r="B221" s="224"/>
      <c r="C221" s="225"/>
      <c r="D221" s="226" t="s">
        <v>133</v>
      </c>
      <c r="E221" s="227" t="s">
        <v>19</v>
      </c>
      <c r="F221" s="228" t="s">
        <v>354</v>
      </c>
      <c r="G221" s="225"/>
      <c r="H221" s="227" t="s">
        <v>19</v>
      </c>
      <c r="I221" s="229"/>
      <c r="J221" s="225"/>
      <c r="K221" s="225"/>
      <c r="L221" s="230"/>
      <c r="M221" s="231"/>
      <c r="N221" s="232"/>
      <c r="O221" s="232"/>
      <c r="P221" s="232"/>
      <c r="Q221" s="232"/>
      <c r="R221" s="232"/>
      <c r="S221" s="232"/>
      <c r="T221" s="23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T221" s="234" t="s">
        <v>133</v>
      </c>
      <c r="AU221" s="234" t="s">
        <v>82</v>
      </c>
      <c r="AV221" s="13" t="s">
        <v>80</v>
      </c>
      <c r="AW221" s="13" t="s">
        <v>33</v>
      </c>
      <c r="AX221" s="13" t="s">
        <v>72</v>
      </c>
      <c r="AY221" s="234" t="s">
        <v>122</v>
      </c>
    </row>
    <row r="222" s="14" customFormat="1">
      <c r="A222" s="14"/>
      <c r="B222" s="235"/>
      <c r="C222" s="236"/>
      <c r="D222" s="226" t="s">
        <v>133</v>
      </c>
      <c r="E222" s="237" t="s">
        <v>19</v>
      </c>
      <c r="F222" s="238" t="s">
        <v>583</v>
      </c>
      <c r="G222" s="236"/>
      <c r="H222" s="239">
        <v>151.09999999999999</v>
      </c>
      <c r="I222" s="240"/>
      <c r="J222" s="236"/>
      <c r="K222" s="236"/>
      <c r="L222" s="241"/>
      <c r="M222" s="242"/>
      <c r="N222" s="243"/>
      <c r="O222" s="243"/>
      <c r="P222" s="243"/>
      <c r="Q222" s="243"/>
      <c r="R222" s="243"/>
      <c r="S222" s="243"/>
      <c r="T222" s="244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  <c r="AT222" s="245" t="s">
        <v>133</v>
      </c>
      <c r="AU222" s="245" t="s">
        <v>82</v>
      </c>
      <c r="AV222" s="14" t="s">
        <v>82</v>
      </c>
      <c r="AW222" s="14" t="s">
        <v>33</v>
      </c>
      <c r="AX222" s="14" t="s">
        <v>72</v>
      </c>
      <c r="AY222" s="245" t="s">
        <v>122</v>
      </c>
    </row>
    <row r="223" s="13" customFormat="1">
      <c r="A223" s="13"/>
      <c r="B223" s="224"/>
      <c r="C223" s="225"/>
      <c r="D223" s="226" t="s">
        <v>133</v>
      </c>
      <c r="E223" s="227" t="s">
        <v>19</v>
      </c>
      <c r="F223" s="228" t="s">
        <v>357</v>
      </c>
      <c r="G223" s="225"/>
      <c r="H223" s="227" t="s">
        <v>19</v>
      </c>
      <c r="I223" s="229"/>
      <c r="J223" s="225"/>
      <c r="K223" s="225"/>
      <c r="L223" s="230"/>
      <c r="M223" s="231"/>
      <c r="N223" s="232"/>
      <c r="O223" s="232"/>
      <c r="P223" s="232"/>
      <c r="Q223" s="232"/>
      <c r="R223" s="232"/>
      <c r="S223" s="232"/>
      <c r="T223" s="23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T223" s="234" t="s">
        <v>133</v>
      </c>
      <c r="AU223" s="234" t="s">
        <v>82</v>
      </c>
      <c r="AV223" s="13" t="s">
        <v>80</v>
      </c>
      <c r="AW223" s="13" t="s">
        <v>33</v>
      </c>
      <c r="AX223" s="13" t="s">
        <v>72</v>
      </c>
      <c r="AY223" s="234" t="s">
        <v>122</v>
      </c>
    </row>
    <row r="224" s="14" customFormat="1">
      <c r="A224" s="14"/>
      <c r="B224" s="235"/>
      <c r="C224" s="236"/>
      <c r="D224" s="226" t="s">
        <v>133</v>
      </c>
      <c r="E224" s="237" t="s">
        <v>19</v>
      </c>
      <c r="F224" s="238" t="s">
        <v>584</v>
      </c>
      <c r="G224" s="236"/>
      <c r="H224" s="239">
        <v>7</v>
      </c>
      <c r="I224" s="240"/>
      <c r="J224" s="236"/>
      <c r="K224" s="236"/>
      <c r="L224" s="241"/>
      <c r="M224" s="242"/>
      <c r="N224" s="243"/>
      <c r="O224" s="243"/>
      <c r="P224" s="243"/>
      <c r="Q224" s="243"/>
      <c r="R224" s="243"/>
      <c r="S224" s="243"/>
      <c r="T224" s="244"/>
      <c r="U224" s="14"/>
      <c r="V224" s="14"/>
      <c r="W224" s="14"/>
      <c r="X224" s="14"/>
      <c r="Y224" s="14"/>
      <c r="Z224" s="14"/>
      <c r="AA224" s="14"/>
      <c r="AB224" s="14"/>
      <c r="AC224" s="14"/>
      <c r="AD224" s="14"/>
      <c r="AE224" s="14"/>
      <c r="AT224" s="245" t="s">
        <v>133</v>
      </c>
      <c r="AU224" s="245" t="s">
        <v>82</v>
      </c>
      <c r="AV224" s="14" t="s">
        <v>82</v>
      </c>
      <c r="AW224" s="14" t="s">
        <v>33</v>
      </c>
      <c r="AX224" s="14" t="s">
        <v>72</v>
      </c>
      <c r="AY224" s="245" t="s">
        <v>122</v>
      </c>
    </row>
    <row r="225" s="15" customFormat="1">
      <c r="A225" s="15"/>
      <c r="B225" s="246"/>
      <c r="C225" s="247"/>
      <c r="D225" s="226" t="s">
        <v>133</v>
      </c>
      <c r="E225" s="248" t="s">
        <v>19</v>
      </c>
      <c r="F225" s="249" t="s">
        <v>175</v>
      </c>
      <c r="G225" s="247"/>
      <c r="H225" s="250">
        <v>158.09999999999999</v>
      </c>
      <c r="I225" s="251"/>
      <c r="J225" s="247"/>
      <c r="K225" s="247"/>
      <c r="L225" s="252"/>
      <c r="M225" s="253"/>
      <c r="N225" s="254"/>
      <c r="O225" s="254"/>
      <c r="P225" s="254"/>
      <c r="Q225" s="254"/>
      <c r="R225" s="254"/>
      <c r="S225" s="254"/>
      <c r="T225" s="255"/>
      <c r="U225" s="15"/>
      <c r="V225" s="15"/>
      <c r="W225" s="15"/>
      <c r="X225" s="15"/>
      <c r="Y225" s="15"/>
      <c r="Z225" s="15"/>
      <c r="AA225" s="15"/>
      <c r="AB225" s="15"/>
      <c r="AC225" s="15"/>
      <c r="AD225" s="15"/>
      <c r="AE225" s="15"/>
      <c r="AT225" s="256" t="s">
        <v>133</v>
      </c>
      <c r="AU225" s="256" t="s">
        <v>82</v>
      </c>
      <c r="AV225" s="15" t="s">
        <v>129</v>
      </c>
      <c r="AW225" s="15" t="s">
        <v>33</v>
      </c>
      <c r="AX225" s="15" t="s">
        <v>80</v>
      </c>
      <c r="AY225" s="256" t="s">
        <v>122</v>
      </c>
    </row>
    <row r="226" s="2" customFormat="1" ht="16.5" customHeight="1">
      <c r="A226" s="40"/>
      <c r="B226" s="41"/>
      <c r="C226" s="257" t="s">
        <v>348</v>
      </c>
      <c r="D226" s="257" t="s">
        <v>219</v>
      </c>
      <c r="E226" s="258" t="s">
        <v>361</v>
      </c>
      <c r="F226" s="259" t="s">
        <v>362</v>
      </c>
      <c r="G226" s="260" t="s">
        <v>351</v>
      </c>
      <c r="H226" s="261">
        <v>154.12200000000001</v>
      </c>
      <c r="I226" s="262"/>
      <c r="J226" s="263">
        <f>ROUND(I226*H226,2)</f>
        <v>0</v>
      </c>
      <c r="K226" s="259" t="s">
        <v>128</v>
      </c>
      <c r="L226" s="264"/>
      <c r="M226" s="265" t="s">
        <v>19</v>
      </c>
      <c r="N226" s="266" t="s">
        <v>43</v>
      </c>
      <c r="O226" s="86"/>
      <c r="P226" s="215">
        <f>O226*H226</f>
        <v>0</v>
      </c>
      <c r="Q226" s="215">
        <v>0.080000000000000002</v>
      </c>
      <c r="R226" s="215">
        <f>Q226*H226</f>
        <v>12.329760000000002</v>
      </c>
      <c r="S226" s="215">
        <v>0</v>
      </c>
      <c r="T226" s="216">
        <f>S226*H226</f>
        <v>0</v>
      </c>
      <c r="U226" s="40"/>
      <c r="V226" s="40"/>
      <c r="W226" s="40"/>
      <c r="X226" s="40"/>
      <c r="Y226" s="40"/>
      <c r="Z226" s="40"/>
      <c r="AA226" s="40"/>
      <c r="AB226" s="40"/>
      <c r="AC226" s="40"/>
      <c r="AD226" s="40"/>
      <c r="AE226" s="40"/>
      <c r="AR226" s="217" t="s">
        <v>176</v>
      </c>
      <c r="AT226" s="217" t="s">
        <v>219</v>
      </c>
      <c r="AU226" s="217" t="s">
        <v>82</v>
      </c>
      <c r="AY226" s="19" t="s">
        <v>122</v>
      </c>
      <c r="BE226" s="218">
        <f>IF(N226="základní",J226,0)</f>
        <v>0</v>
      </c>
      <c r="BF226" s="218">
        <f>IF(N226="snížená",J226,0)</f>
        <v>0</v>
      </c>
      <c r="BG226" s="218">
        <f>IF(N226="zákl. přenesená",J226,0)</f>
        <v>0</v>
      </c>
      <c r="BH226" s="218">
        <f>IF(N226="sníž. přenesená",J226,0)</f>
        <v>0</v>
      </c>
      <c r="BI226" s="218">
        <f>IF(N226="nulová",J226,0)</f>
        <v>0</v>
      </c>
      <c r="BJ226" s="19" t="s">
        <v>80</v>
      </c>
      <c r="BK226" s="218">
        <f>ROUND(I226*H226,2)</f>
        <v>0</v>
      </c>
      <c r="BL226" s="19" t="s">
        <v>129</v>
      </c>
      <c r="BM226" s="217" t="s">
        <v>585</v>
      </c>
    </row>
    <row r="227" s="14" customFormat="1">
      <c r="A227" s="14"/>
      <c r="B227" s="235"/>
      <c r="C227" s="236"/>
      <c r="D227" s="226" t="s">
        <v>133</v>
      </c>
      <c r="E227" s="237" t="s">
        <v>19</v>
      </c>
      <c r="F227" s="238" t="s">
        <v>583</v>
      </c>
      <c r="G227" s="236"/>
      <c r="H227" s="239">
        <v>151.09999999999999</v>
      </c>
      <c r="I227" s="240"/>
      <c r="J227" s="236"/>
      <c r="K227" s="236"/>
      <c r="L227" s="241"/>
      <c r="M227" s="242"/>
      <c r="N227" s="243"/>
      <c r="O227" s="243"/>
      <c r="P227" s="243"/>
      <c r="Q227" s="243"/>
      <c r="R227" s="243"/>
      <c r="S227" s="243"/>
      <c r="T227" s="244"/>
      <c r="U227" s="14"/>
      <c r="V227" s="14"/>
      <c r="W227" s="14"/>
      <c r="X227" s="14"/>
      <c r="Y227" s="14"/>
      <c r="Z227" s="14"/>
      <c r="AA227" s="14"/>
      <c r="AB227" s="14"/>
      <c r="AC227" s="14"/>
      <c r="AD227" s="14"/>
      <c r="AE227" s="14"/>
      <c r="AT227" s="245" t="s">
        <v>133</v>
      </c>
      <c r="AU227" s="245" t="s">
        <v>82</v>
      </c>
      <c r="AV227" s="14" t="s">
        <v>82</v>
      </c>
      <c r="AW227" s="14" t="s">
        <v>33</v>
      </c>
      <c r="AX227" s="14" t="s">
        <v>72</v>
      </c>
      <c r="AY227" s="245" t="s">
        <v>122</v>
      </c>
    </row>
    <row r="228" s="14" customFormat="1">
      <c r="A228" s="14"/>
      <c r="B228" s="235"/>
      <c r="C228" s="236"/>
      <c r="D228" s="226" t="s">
        <v>133</v>
      </c>
      <c r="E228" s="237" t="s">
        <v>19</v>
      </c>
      <c r="F228" s="238" t="s">
        <v>586</v>
      </c>
      <c r="G228" s="236"/>
      <c r="H228" s="239">
        <v>154.12200000000001</v>
      </c>
      <c r="I228" s="240"/>
      <c r="J228" s="236"/>
      <c r="K228" s="236"/>
      <c r="L228" s="241"/>
      <c r="M228" s="242"/>
      <c r="N228" s="243"/>
      <c r="O228" s="243"/>
      <c r="P228" s="243"/>
      <c r="Q228" s="243"/>
      <c r="R228" s="243"/>
      <c r="S228" s="243"/>
      <c r="T228" s="244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  <c r="AT228" s="245" t="s">
        <v>133</v>
      </c>
      <c r="AU228" s="245" t="s">
        <v>82</v>
      </c>
      <c r="AV228" s="14" t="s">
        <v>82</v>
      </c>
      <c r="AW228" s="14" t="s">
        <v>33</v>
      </c>
      <c r="AX228" s="14" t="s">
        <v>80</v>
      </c>
      <c r="AY228" s="245" t="s">
        <v>122</v>
      </c>
    </row>
    <row r="229" s="2" customFormat="1" ht="16.5" customHeight="1">
      <c r="A229" s="40"/>
      <c r="B229" s="41"/>
      <c r="C229" s="257" t="s">
        <v>360</v>
      </c>
      <c r="D229" s="257" t="s">
        <v>219</v>
      </c>
      <c r="E229" s="258" t="s">
        <v>371</v>
      </c>
      <c r="F229" s="259" t="s">
        <v>372</v>
      </c>
      <c r="G229" s="260" t="s">
        <v>351</v>
      </c>
      <c r="H229" s="261">
        <v>7.1399999999999997</v>
      </c>
      <c r="I229" s="262"/>
      <c r="J229" s="263">
        <f>ROUND(I229*H229,2)</f>
        <v>0</v>
      </c>
      <c r="K229" s="259" t="s">
        <v>128</v>
      </c>
      <c r="L229" s="264"/>
      <c r="M229" s="265" t="s">
        <v>19</v>
      </c>
      <c r="N229" s="266" t="s">
        <v>43</v>
      </c>
      <c r="O229" s="86"/>
      <c r="P229" s="215">
        <f>O229*H229</f>
        <v>0</v>
      </c>
      <c r="Q229" s="215">
        <v>0.065670000000000006</v>
      </c>
      <c r="R229" s="215">
        <f>Q229*H229</f>
        <v>0.46888380000000002</v>
      </c>
      <c r="S229" s="215">
        <v>0</v>
      </c>
      <c r="T229" s="216">
        <f>S229*H229</f>
        <v>0</v>
      </c>
      <c r="U229" s="40"/>
      <c r="V229" s="40"/>
      <c r="W229" s="40"/>
      <c r="X229" s="40"/>
      <c r="Y229" s="40"/>
      <c r="Z229" s="40"/>
      <c r="AA229" s="40"/>
      <c r="AB229" s="40"/>
      <c r="AC229" s="40"/>
      <c r="AD229" s="40"/>
      <c r="AE229" s="40"/>
      <c r="AR229" s="217" t="s">
        <v>176</v>
      </c>
      <c r="AT229" s="217" t="s">
        <v>219</v>
      </c>
      <c r="AU229" s="217" t="s">
        <v>82</v>
      </c>
      <c r="AY229" s="19" t="s">
        <v>122</v>
      </c>
      <c r="BE229" s="218">
        <f>IF(N229="základní",J229,0)</f>
        <v>0</v>
      </c>
      <c r="BF229" s="218">
        <f>IF(N229="snížená",J229,0)</f>
        <v>0</v>
      </c>
      <c r="BG229" s="218">
        <f>IF(N229="zákl. přenesená",J229,0)</f>
        <v>0</v>
      </c>
      <c r="BH229" s="218">
        <f>IF(N229="sníž. přenesená",J229,0)</f>
        <v>0</v>
      </c>
      <c r="BI229" s="218">
        <f>IF(N229="nulová",J229,0)</f>
        <v>0</v>
      </c>
      <c r="BJ229" s="19" t="s">
        <v>80</v>
      </c>
      <c r="BK229" s="218">
        <f>ROUND(I229*H229,2)</f>
        <v>0</v>
      </c>
      <c r="BL229" s="19" t="s">
        <v>129</v>
      </c>
      <c r="BM229" s="217" t="s">
        <v>587</v>
      </c>
    </row>
    <row r="230" s="14" customFormat="1">
      <c r="A230" s="14"/>
      <c r="B230" s="235"/>
      <c r="C230" s="236"/>
      <c r="D230" s="226" t="s">
        <v>133</v>
      </c>
      <c r="E230" s="237" t="s">
        <v>19</v>
      </c>
      <c r="F230" s="238" t="s">
        <v>584</v>
      </c>
      <c r="G230" s="236"/>
      <c r="H230" s="239">
        <v>7</v>
      </c>
      <c r="I230" s="240"/>
      <c r="J230" s="236"/>
      <c r="K230" s="236"/>
      <c r="L230" s="241"/>
      <c r="M230" s="242"/>
      <c r="N230" s="243"/>
      <c r="O230" s="243"/>
      <c r="P230" s="243"/>
      <c r="Q230" s="243"/>
      <c r="R230" s="243"/>
      <c r="S230" s="243"/>
      <c r="T230" s="244"/>
      <c r="U230" s="14"/>
      <c r="V230" s="14"/>
      <c r="W230" s="14"/>
      <c r="X230" s="14"/>
      <c r="Y230" s="14"/>
      <c r="Z230" s="14"/>
      <c r="AA230" s="14"/>
      <c r="AB230" s="14"/>
      <c r="AC230" s="14"/>
      <c r="AD230" s="14"/>
      <c r="AE230" s="14"/>
      <c r="AT230" s="245" t="s">
        <v>133</v>
      </c>
      <c r="AU230" s="245" t="s">
        <v>82</v>
      </c>
      <c r="AV230" s="14" t="s">
        <v>82</v>
      </c>
      <c r="AW230" s="14" t="s">
        <v>33</v>
      </c>
      <c r="AX230" s="14" t="s">
        <v>72</v>
      </c>
      <c r="AY230" s="245" t="s">
        <v>122</v>
      </c>
    </row>
    <row r="231" s="14" customFormat="1">
      <c r="A231" s="14"/>
      <c r="B231" s="235"/>
      <c r="C231" s="236"/>
      <c r="D231" s="226" t="s">
        <v>133</v>
      </c>
      <c r="E231" s="237" t="s">
        <v>19</v>
      </c>
      <c r="F231" s="238" t="s">
        <v>588</v>
      </c>
      <c r="G231" s="236"/>
      <c r="H231" s="239">
        <v>7.1399999999999997</v>
      </c>
      <c r="I231" s="240"/>
      <c r="J231" s="236"/>
      <c r="K231" s="236"/>
      <c r="L231" s="241"/>
      <c r="M231" s="242"/>
      <c r="N231" s="243"/>
      <c r="O231" s="243"/>
      <c r="P231" s="243"/>
      <c r="Q231" s="243"/>
      <c r="R231" s="243"/>
      <c r="S231" s="243"/>
      <c r="T231" s="244"/>
      <c r="U231" s="14"/>
      <c r="V231" s="14"/>
      <c r="W231" s="14"/>
      <c r="X231" s="14"/>
      <c r="Y231" s="14"/>
      <c r="Z231" s="14"/>
      <c r="AA231" s="14"/>
      <c r="AB231" s="14"/>
      <c r="AC231" s="14"/>
      <c r="AD231" s="14"/>
      <c r="AE231" s="14"/>
      <c r="AT231" s="245" t="s">
        <v>133</v>
      </c>
      <c r="AU231" s="245" t="s">
        <v>82</v>
      </c>
      <c r="AV231" s="14" t="s">
        <v>82</v>
      </c>
      <c r="AW231" s="14" t="s">
        <v>33</v>
      </c>
      <c r="AX231" s="14" t="s">
        <v>80</v>
      </c>
      <c r="AY231" s="245" t="s">
        <v>122</v>
      </c>
    </row>
    <row r="232" s="2" customFormat="1" ht="16.5" customHeight="1">
      <c r="A232" s="40"/>
      <c r="B232" s="41"/>
      <c r="C232" s="206" t="s">
        <v>365</v>
      </c>
      <c r="D232" s="206" t="s">
        <v>124</v>
      </c>
      <c r="E232" s="207" t="s">
        <v>589</v>
      </c>
      <c r="F232" s="208" t="s">
        <v>590</v>
      </c>
      <c r="G232" s="209" t="s">
        <v>351</v>
      </c>
      <c r="H232" s="210">
        <v>42.600000000000001</v>
      </c>
      <c r="I232" s="211"/>
      <c r="J232" s="212">
        <f>ROUND(I232*H232,2)</f>
        <v>0</v>
      </c>
      <c r="K232" s="208" t="s">
        <v>128</v>
      </c>
      <c r="L232" s="46"/>
      <c r="M232" s="213" t="s">
        <v>19</v>
      </c>
      <c r="N232" s="214" t="s">
        <v>43</v>
      </c>
      <c r="O232" s="86"/>
      <c r="P232" s="215">
        <f>O232*H232</f>
        <v>0</v>
      </c>
      <c r="Q232" s="215">
        <v>0</v>
      </c>
      <c r="R232" s="215">
        <f>Q232*H232</f>
        <v>0</v>
      </c>
      <c r="S232" s="215">
        <v>0</v>
      </c>
      <c r="T232" s="216">
        <f>S232*H232</f>
        <v>0</v>
      </c>
      <c r="U232" s="40"/>
      <c r="V232" s="40"/>
      <c r="W232" s="40"/>
      <c r="X232" s="40"/>
      <c r="Y232" s="40"/>
      <c r="Z232" s="40"/>
      <c r="AA232" s="40"/>
      <c r="AB232" s="40"/>
      <c r="AC232" s="40"/>
      <c r="AD232" s="40"/>
      <c r="AE232" s="40"/>
      <c r="AR232" s="217" t="s">
        <v>129</v>
      </c>
      <c r="AT232" s="217" t="s">
        <v>124</v>
      </c>
      <c r="AU232" s="217" t="s">
        <v>82</v>
      </c>
      <c r="AY232" s="19" t="s">
        <v>122</v>
      </c>
      <c r="BE232" s="218">
        <f>IF(N232="základní",J232,0)</f>
        <v>0</v>
      </c>
      <c r="BF232" s="218">
        <f>IF(N232="snížená",J232,0)</f>
        <v>0</v>
      </c>
      <c r="BG232" s="218">
        <f>IF(N232="zákl. přenesená",J232,0)</f>
        <v>0</v>
      </c>
      <c r="BH232" s="218">
        <f>IF(N232="sníž. přenesená",J232,0)</f>
        <v>0</v>
      </c>
      <c r="BI232" s="218">
        <f>IF(N232="nulová",J232,0)</f>
        <v>0</v>
      </c>
      <c r="BJ232" s="19" t="s">
        <v>80</v>
      </c>
      <c r="BK232" s="218">
        <f>ROUND(I232*H232,2)</f>
        <v>0</v>
      </c>
      <c r="BL232" s="19" t="s">
        <v>129</v>
      </c>
      <c r="BM232" s="217" t="s">
        <v>591</v>
      </c>
    </row>
    <row r="233" s="2" customFormat="1">
      <c r="A233" s="40"/>
      <c r="B233" s="41"/>
      <c r="C233" s="42"/>
      <c r="D233" s="219" t="s">
        <v>131</v>
      </c>
      <c r="E233" s="42"/>
      <c r="F233" s="220" t="s">
        <v>592</v>
      </c>
      <c r="G233" s="42"/>
      <c r="H233" s="42"/>
      <c r="I233" s="221"/>
      <c r="J233" s="42"/>
      <c r="K233" s="42"/>
      <c r="L233" s="46"/>
      <c r="M233" s="222"/>
      <c r="N233" s="223"/>
      <c r="O233" s="86"/>
      <c r="P233" s="86"/>
      <c r="Q233" s="86"/>
      <c r="R233" s="86"/>
      <c r="S233" s="86"/>
      <c r="T233" s="87"/>
      <c r="U233" s="40"/>
      <c r="V233" s="40"/>
      <c r="W233" s="40"/>
      <c r="X233" s="40"/>
      <c r="Y233" s="40"/>
      <c r="Z233" s="40"/>
      <c r="AA233" s="40"/>
      <c r="AB233" s="40"/>
      <c r="AC233" s="40"/>
      <c r="AD233" s="40"/>
      <c r="AE233" s="40"/>
      <c r="AT233" s="19" t="s">
        <v>131</v>
      </c>
      <c r="AU233" s="19" t="s">
        <v>82</v>
      </c>
    </row>
    <row r="234" s="2" customFormat="1" ht="24.15" customHeight="1">
      <c r="A234" s="40"/>
      <c r="B234" s="41"/>
      <c r="C234" s="206" t="s">
        <v>370</v>
      </c>
      <c r="D234" s="206" t="s">
        <v>124</v>
      </c>
      <c r="E234" s="207" t="s">
        <v>593</v>
      </c>
      <c r="F234" s="208" t="s">
        <v>594</v>
      </c>
      <c r="G234" s="209" t="s">
        <v>127</v>
      </c>
      <c r="H234" s="210">
        <v>853.60000000000002</v>
      </c>
      <c r="I234" s="211"/>
      <c r="J234" s="212">
        <f>ROUND(I234*H234,2)</f>
        <v>0</v>
      </c>
      <c r="K234" s="208" t="s">
        <v>128</v>
      </c>
      <c r="L234" s="46"/>
      <c r="M234" s="213" t="s">
        <v>19</v>
      </c>
      <c r="N234" s="214" t="s">
        <v>43</v>
      </c>
      <c r="O234" s="86"/>
      <c r="P234" s="215">
        <f>O234*H234</f>
        <v>0</v>
      </c>
      <c r="Q234" s="215">
        <v>0</v>
      </c>
      <c r="R234" s="215">
        <f>Q234*H234</f>
        <v>0</v>
      </c>
      <c r="S234" s="215">
        <v>0.01</v>
      </c>
      <c r="T234" s="216">
        <f>S234*H234</f>
        <v>8.5359999999999996</v>
      </c>
      <c r="U234" s="40"/>
      <c r="V234" s="40"/>
      <c r="W234" s="40"/>
      <c r="X234" s="40"/>
      <c r="Y234" s="40"/>
      <c r="Z234" s="40"/>
      <c r="AA234" s="40"/>
      <c r="AB234" s="40"/>
      <c r="AC234" s="40"/>
      <c r="AD234" s="40"/>
      <c r="AE234" s="40"/>
      <c r="AR234" s="217" t="s">
        <v>129</v>
      </c>
      <c r="AT234" s="217" t="s">
        <v>124</v>
      </c>
      <c r="AU234" s="217" t="s">
        <v>82</v>
      </c>
      <c r="AY234" s="19" t="s">
        <v>122</v>
      </c>
      <c r="BE234" s="218">
        <f>IF(N234="základní",J234,0)</f>
        <v>0</v>
      </c>
      <c r="BF234" s="218">
        <f>IF(N234="snížená",J234,0)</f>
        <v>0</v>
      </c>
      <c r="BG234" s="218">
        <f>IF(N234="zákl. přenesená",J234,0)</f>
        <v>0</v>
      </c>
      <c r="BH234" s="218">
        <f>IF(N234="sníž. přenesená",J234,0)</f>
        <v>0</v>
      </c>
      <c r="BI234" s="218">
        <f>IF(N234="nulová",J234,0)</f>
        <v>0</v>
      </c>
      <c r="BJ234" s="19" t="s">
        <v>80</v>
      </c>
      <c r="BK234" s="218">
        <f>ROUND(I234*H234,2)</f>
        <v>0</v>
      </c>
      <c r="BL234" s="19" t="s">
        <v>129</v>
      </c>
      <c r="BM234" s="217" t="s">
        <v>595</v>
      </c>
    </row>
    <row r="235" s="2" customFormat="1">
      <c r="A235" s="40"/>
      <c r="B235" s="41"/>
      <c r="C235" s="42"/>
      <c r="D235" s="219" t="s">
        <v>131</v>
      </c>
      <c r="E235" s="42"/>
      <c r="F235" s="220" t="s">
        <v>596</v>
      </c>
      <c r="G235" s="42"/>
      <c r="H235" s="42"/>
      <c r="I235" s="221"/>
      <c r="J235" s="42"/>
      <c r="K235" s="42"/>
      <c r="L235" s="46"/>
      <c r="M235" s="222"/>
      <c r="N235" s="223"/>
      <c r="O235" s="86"/>
      <c r="P235" s="86"/>
      <c r="Q235" s="86"/>
      <c r="R235" s="86"/>
      <c r="S235" s="86"/>
      <c r="T235" s="87"/>
      <c r="U235" s="40"/>
      <c r="V235" s="40"/>
      <c r="W235" s="40"/>
      <c r="X235" s="40"/>
      <c r="Y235" s="40"/>
      <c r="Z235" s="40"/>
      <c r="AA235" s="40"/>
      <c r="AB235" s="40"/>
      <c r="AC235" s="40"/>
      <c r="AD235" s="40"/>
      <c r="AE235" s="40"/>
      <c r="AT235" s="19" t="s">
        <v>131</v>
      </c>
      <c r="AU235" s="19" t="s">
        <v>82</v>
      </c>
    </row>
    <row r="236" s="13" customFormat="1">
      <c r="A236" s="13"/>
      <c r="B236" s="224"/>
      <c r="C236" s="225"/>
      <c r="D236" s="226" t="s">
        <v>133</v>
      </c>
      <c r="E236" s="227" t="s">
        <v>19</v>
      </c>
      <c r="F236" s="228" t="s">
        <v>547</v>
      </c>
      <c r="G236" s="225"/>
      <c r="H236" s="227" t="s">
        <v>19</v>
      </c>
      <c r="I236" s="229"/>
      <c r="J236" s="225"/>
      <c r="K236" s="225"/>
      <c r="L236" s="230"/>
      <c r="M236" s="231"/>
      <c r="N236" s="232"/>
      <c r="O236" s="232"/>
      <c r="P236" s="232"/>
      <c r="Q236" s="232"/>
      <c r="R236" s="232"/>
      <c r="S236" s="232"/>
      <c r="T236" s="233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T236" s="234" t="s">
        <v>133</v>
      </c>
      <c r="AU236" s="234" t="s">
        <v>82</v>
      </c>
      <c r="AV236" s="13" t="s">
        <v>80</v>
      </c>
      <c r="AW236" s="13" t="s">
        <v>33</v>
      </c>
      <c r="AX236" s="13" t="s">
        <v>72</v>
      </c>
      <c r="AY236" s="234" t="s">
        <v>122</v>
      </c>
    </row>
    <row r="237" s="14" customFormat="1">
      <c r="A237" s="14"/>
      <c r="B237" s="235"/>
      <c r="C237" s="236"/>
      <c r="D237" s="226" t="s">
        <v>133</v>
      </c>
      <c r="E237" s="237" t="s">
        <v>19</v>
      </c>
      <c r="F237" s="238" t="s">
        <v>548</v>
      </c>
      <c r="G237" s="236"/>
      <c r="H237" s="239">
        <v>853.60000000000002</v>
      </c>
      <c r="I237" s="240"/>
      <c r="J237" s="236"/>
      <c r="K237" s="236"/>
      <c r="L237" s="241"/>
      <c r="M237" s="242"/>
      <c r="N237" s="243"/>
      <c r="O237" s="243"/>
      <c r="P237" s="243"/>
      <c r="Q237" s="243"/>
      <c r="R237" s="243"/>
      <c r="S237" s="243"/>
      <c r="T237" s="244"/>
      <c r="U237" s="14"/>
      <c r="V237" s="14"/>
      <c r="W237" s="14"/>
      <c r="X237" s="14"/>
      <c r="Y237" s="14"/>
      <c r="Z237" s="14"/>
      <c r="AA237" s="14"/>
      <c r="AB237" s="14"/>
      <c r="AC237" s="14"/>
      <c r="AD237" s="14"/>
      <c r="AE237" s="14"/>
      <c r="AT237" s="245" t="s">
        <v>133</v>
      </c>
      <c r="AU237" s="245" t="s">
        <v>82</v>
      </c>
      <c r="AV237" s="14" t="s">
        <v>82</v>
      </c>
      <c r="AW237" s="14" t="s">
        <v>33</v>
      </c>
      <c r="AX237" s="14" t="s">
        <v>80</v>
      </c>
      <c r="AY237" s="245" t="s">
        <v>122</v>
      </c>
    </row>
    <row r="238" s="12" customFormat="1" ht="22.8" customHeight="1">
      <c r="A238" s="12"/>
      <c r="B238" s="190"/>
      <c r="C238" s="191"/>
      <c r="D238" s="192" t="s">
        <v>71</v>
      </c>
      <c r="E238" s="204" t="s">
        <v>394</v>
      </c>
      <c r="F238" s="204" t="s">
        <v>395</v>
      </c>
      <c r="G238" s="191"/>
      <c r="H238" s="191"/>
      <c r="I238" s="194"/>
      <c r="J238" s="205">
        <f>BK238</f>
        <v>0</v>
      </c>
      <c r="K238" s="191"/>
      <c r="L238" s="196"/>
      <c r="M238" s="197"/>
      <c r="N238" s="198"/>
      <c r="O238" s="198"/>
      <c r="P238" s="199">
        <f>SUM(P239:P251)</f>
        <v>0</v>
      </c>
      <c r="Q238" s="198"/>
      <c r="R238" s="199">
        <f>SUM(R239:R251)</f>
        <v>0</v>
      </c>
      <c r="S238" s="198"/>
      <c r="T238" s="200">
        <f>SUM(T239:T251)</f>
        <v>0</v>
      </c>
      <c r="U238" s="12"/>
      <c r="V238" s="12"/>
      <c r="W238" s="12"/>
      <c r="X238" s="12"/>
      <c r="Y238" s="12"/>
      <c r="Z238" s="12"/>
      <c r="AA238" s="12"/>
      <c r="AB238" s="12"/>
      <c r="AC238" s="12"/>
      <c r="AD238" s="12"/>
      <c r="AE238" s="12"/>
      <c r="AR238" s="201" t="s">
        <v>80</v>
      </c>
      <c r="AT238" s="202" t="s">
        <v>71</v>
      </c>
      <c r="AU238" s="202" t="s">
        <v>80</v>
      </c>
      <c r="AY238" s="201" t="s">
        <v>122</v>
      </c>
      <c r="BK238" s="203">
        <f>SUM(BK239:BK251)</f>
        <v>0</v>
      </c>
    </row>
    <row r="239" s="2" customFormat="1" ht="24.15" customHeight="1">
      <c r="A239" s="40"/>
      <c r="B239" s="41"/>
      <c r="C239" s="206" t="s">
        <v>375</v>
      </c>
      <c r="D239" s="206" t="s">
        <v>124</v>
      </c>
      <c r="E239" s="207" t="s">
        <v>397</v>
      </c>
      <c r="F239" s="208" t="s">
        <v>398</v>
      </c>
      <c r="G239" s="209" t="s">
        <v>197</v>
      </c>
      <c r="H239" s="210">
        <v>180.50999999999999</v>
      </c>
      <c r="I239" s="211"/>
      <c r="J239" s="212">
        <f>ROUND(I239*H239,2)</f>
        <v>0</v>
      </c>
      <c r="K239" s="208" t="s">
        <v>128</v>
      </c>
      <c r="L239" s="46"/>
      <c r="M239" s="213" t="s">
        <v>19</v>
      </c>
      <c r="N239" s="214" t="s">
        <v>43</v>
      </c>
      <c r="O239" s="86"/>
      <c r="P239" s="215">
        <f>O239*H239</f>
        <v>0</v>
      </c>
      <c r="Q239" s="215">
        <v>0</v>
      </c>
      <c r="R239" s="215">
        <f>Q239*H239</f>
        <v>0</v>
      </c>
      <c r="S239" s="215">
        <v>0</v>
      </c>
      <c r="T239" s="216">
        <f>S239*H239</f>
        <v>0</v>
      </c>
      <c r="U239" s="40"/>
      <c r="V239" s="40"/>
      <c r="W239" s="40"/>
      <c r="X239" s="40"/>
      <c r="Y239" s="40"/>
      <c r="Z239" s="40"/>
      <c r="AA239" s="40"/>
      <c r="AB239" s="40"/>
      <c r="AC239" s="40"/>
      <c r="AD239" s="40"/>
      <c r="AE239" s="40"/>
      <c r="AR239" s="217" t="s">
        <v>129</v>
      </c>
      <c r="AT239" s="217" t="s">
        <v>124</v>
      </c>
      <c r="AU239" s="217" t="s">
        <v>82</v>
      </c>
      <c r="AY239" s="19" t="s">
        <v>122</v>
      </c>
      <c r="BE239" s="218">
        <f>IF(N239="základní",J239,0)</f>
        <v>0</v>
      </c>
      <c r="BF239" s="218">
        <f>IF(N239="snížená",J239,0)</f>
        <v>0</v>
      </c>
      <c r="BG239" s="218">
        <f>IF(N239="zákl. přenesená",J239,0)</f>
        <v>0</v>
      </c>
      <c r="BH239" s="218">
        <f>IF(N239="sníž. přenesená",J239,0)</f>
        <v>0</v>
      </c>
      <c r="BI239" s="218">
        <f>IF(N239="nulová",J239,0)</f>
        <v>0</v>
      </c>
      <c r="BJ239" s="19" t="s">
        <v>80</v>
      </c>
      <c r="BK239" s="218">
        <f>ROUND(I239*H239,2)</f>
        <v>0</v>
      </c>
      <c r="BL239" s="19" t="s">
        <v>129</v>
      </c>
      <c r="BM239" s="217" t="s">
        <v>597</v>
      </c>
    </row>
    <row r="240" s="2" customFormat="1">
      <c r="A240" s="40"/>
      <c r="B240" s="41"/>
      <c r="C240" s="42"/>
      <c r="D240" s="219" t="s">
        <v>131</v>
      </c>
      <c r="E240" s="42"/>
      <c r="F240" s="220" t="s">
        <v>400</v>
      </c>
      <c r="G240" s="42"/>
      <c r="H240" s="42"/>
      <c r="I240" s="221"/>
      <c r="J240" s="42"/>
      <c r="K240" s="42"/>
      <c r="L240" s="46"/>
      <c r="M240" s="222"/>
      <c r="N240" s="223"/>
      <c r="O240" s="86"/>
      <c r="P240" s="86"/>
      <c r="Q240" s="86"/>
      <c r="R240" s="86"/>
      <c r="S240" s="86"/>
      <c r="T240" s="87"/>
      <c r="U240" s="40"/>
      <c r="V240" s="40"/>
      <c r="W240" s="40"/>
      <c r="X240" s="40"/>
      <c r="Y240" s="40"/>
      <c r="Z240" s="40"/>
      <c r="AA240" s="40"/>
      <c r="AB240" s="40"/>
      <c r="AC240" s="40"/>
      <c r="AD240" s="40"/>
      <c r="AE240" s="40"/>
      <c r="AT240" s="19" t="s">
        <v>131</v>
      </c>
      <c r="AU240" s="19" t="s">
        <v>82</v>
      </c>
    </row>
    <row r="241" s="2" customFormat="1" ht="24.15" customHeight="1">
      <c r="A241" s="40"/>
      <c r="B241" s="41"/>
      <c r="C241" s="206" t="s">
        <v>380</v>
      </c>
      <c r="D241" s="206" t="s">
        <v>124</v>
      </c>
      <c r="E241" s="207" t="s">
        <v>402</v>
      </c>
      <c r="F241" s="208" t="s">
        <v>403</v>
      </c>
      <c r="G241" s="209" t="s">
        <v>197</v>
      </c>
      <c r="H241" s="210">
        <v>4332.2399999999998</v>
      </c>
      <c r="I241" s="211"/>
      <c r="J241" s="212">
        <f>ROUND(I241*H241,2)</f>
        <v>0</v>
      </c>
      <c r="K241" s="208" t="s">
        <v>128</v>
      </c>
      <c r="L241" s="46"/>
      <c r="M241" s="213" t="s">
        <v>19</v>
      </c>
      <c r="N241" s="214" t="s">
        <v>43</v>
      </c>
      <c r="O241" s="86"/>
      <c r="P241" s="215">
        <f>O241*H241</f>
        <v>0</v>
      </c>
      <c r="Q241" s="215">
        <v>0</v>
      </c>
      <c r="R241" s="215">
        <f>Q241*H241</f>
        <v>0</v>
      </c>
      <c r="S241" s="215">
        <v>0</v>
      </c>
      <c r="T241" s="216">
        <f>S241*H241</f>
        <v>0</v>
      </c>
      <c r="U241" s="40"/>
      <c r="V241" s="40"/>
      <c r="W241" s="40"/>
      <c r="X241" s="40"/>
      <c r="Y241" s="40"/>
      <c r="Z241" s="40"/>
      <c r="AA241" s="40"/>
      <c r="AB241" s="40"/>
      <c r="AC241" s="40"/>
      <c r="AD241" s="40"/>
      <c r="AE241" s="40"/>
      <c r="AR241" s="217" t="s">
        <v>129</v>
      </c>
      <c r="AT241" s="217" t="s">
        <v>124</v>
      </c>
      <c r="AU241" s="217" t="s">
        <v>82</v>
      </c>
      <c r="AY241" s="19" t="s">
        <v>122</v>
      </c>
      <c r="BE241" s="218">
        <f>IF(N241="základní",J241,0)</f>
        <v>0</v>
      </c>
      <c r="BF241" s="218">
        <f>IF(N241="snížená",J241,0)</f>
        <v>0</v>
      </c>
      <c r="BG241" s="218">
        <f>IF(N241="zákl. přenesená",J241,0)</f>
        <v>0</v>
      </c>
      <c r="BH241" s="218">
        <f>IF(N241="sníž. přenesená",J241,0)</f>
        <v>0</v>
      </c>
      <c r="BI241" s="218">
        <f>IF(N241="nulová",J241,0)</f>
        <v>0</v>
      </c>
      <c r="BJ241" s="19" t="s">
        <v>80</v>
      </c>
      <c r="BK241" s="218">
        <f>ROUND(I241*H241,2)</f>
        <v>0</v>
      </c>
      <c r="BL241" s="19" t="s">
        <v>129</v>
      </c>
      <c r="BM241" s="217" t="s">
        <v>598</v>
      </c>
    </row>
    <row r="242" s="2" customFormat="1">
      <c r="A242" s="40"/>
      <c r="B242" s="41"/>
      <c r="C242" s="42"/>
      <c r="D242" s="219" t="s">
        <v>131</v>
      </c>
      <c r="E242" s="42"/>
      <c r="F242" s="220" t="s">
        <v>405</v>
      </c>
      <c r="G242" s="42"/>
      <c r="H242" s="42"/>
      <c r="I242" s="221"/>
      <c r="J242" s="42"/>
      <c r="K242" s="42"/>
      <c r="L242" s="46"/>
      <c r="M242" s="222"/>
      <c r="N242" s="223"/>
      <c r="O242" s="86"/>
      <c r="P242" s="86"/>
      <c r="Q242" s="86"/>
      <c r="R242" s="86"/>
      <c r="S242" s="86"/>
      <c r="T242" s="87"/>
      <c r="U242" s="40"/>
      <c r="V242" s="40"/>
      <c r="W242" s="40"/>
      <c r="X242" s="40"/>
      <c r="Y242" s="40"/>
      <c r="Z242" s="40"/>
      <c r="AA242" s="40"/>
      <c r="AB242" s="40"/>
      <c r="AC242" s="40"/>
      <c r="AD242" s="40"/>
      <c r="AE242" s="40"/>
      <c r="AT242" s="19" t="s">
        <v>131</v>
      </c>
      <c r="AU242" s="19" t="s">
        <v>82</v>
      </c>
    </row>
    <row r="243" s="14" customFormat="1">
      <c r="A243" s="14"/>
      <c r="B243" s="235"/>
      <c r="C243" s="236"/>
      <c r="D243" s="226" t="s">
        <v>133</v>
      </c>
      <c r="E243" s="237" t="s">
        <v>19</v>
      </c>
      <c r="F243" s="238" t="s">
        <v>599</v>
      </c>
      <c r="G243" s="236"/>
      <c r="H243" s="239">
        <v>4332.2399999999998</v>
      </c>
      <c r="I243" s="240"/>
      <c r="J243" s="236"/>
      <c r="K243" s="236"/>
      <c r="L243" s="241"/>
      <c r="M243" s="242"/>
      <c r="N243" s="243"/>
      <c r="O243" s="243"/>
      <c r="P243" s="243"/>
      <c r="Q243" s="243"/>
      <c r="R243" s="243"/>
      <c r="S243" s="243"/>
      <c r="T243" s="244"/>
      <c r="U243" s="14"/>
      <c r="V243" s="14"/>
      <c r="W243" s="14"/>
      <c r="X243" s="14"/>
      <c r="Y243" s="14"/>
      <c r="Z243" s="14"/>
      <c r="AA243" s="14"/>
      <c r="AB243" s="14"/>
      <c r="AC243" s="14"/>
      <c r="AD243" s="14"/>
      <c r="AE243" s="14"/>
      <c r="AT243" s="245" t="s">
        <v>133</v>
      </c>
      <c r="AU243" s="245" t="s">
        <v>82</v>
      </c>
      <c r="AV243" s="14" t="s">
        <v>82</v>
      </c>
      <c r="AW243" s="14" t="s">
        <v>33</v>
      </c>
      <c r="AX243" s="14" t="s">
        <v>80</v>
      </c>
      <c r="AY243" s="245" t="s">
        <v>122</v>
      </c>
    </row>
    <row r="244" s="2" customFormat="1" ht="16.5" customHeight="1">
      <c r="A244" s="40"/>
      <c r="B244" s="41"/>
      <c r="C244" s="206" t="s">
        <v>385</v>
      </c>
      <c r="D244" s="206" t="s">
        <v>124</v>
      </c>
      <c r="E244" s="207" t="s">
        <v>408</v>
      </c>
      <c r="F244" s="208" t="s">
        <v>409</v>
      </c>
      <c r="G244" s="209" t="s">
        <v>197</v>
      </c>
      <c r="H244" s="210">
        <v>180.50999999999999</v>
      </c>
      <c r="I244" s="211"/>
      <c r="J244" s="212">
        <f>ROUND(I244*H244,2)</f>
        <v>0</v>
      </c>
      <c r="K244" s="208" t="s">
        <v>128</v>
      </c>
      <c r="L244" s="46"/>
      <c r="M244" s="213" t="s">
        <v>19</v>
      </c>
      <c r="N244" s="214" t="s">
        <v>43</v>
      </c>
      <c r="O244" s="86"/>
      <c r="P244" s="215">
        <f>O244*H244</f>
        <v>0</v>
      </c>
      <c r="Q244" s="215">
        <v>0</v>
      </c>
      <c r="R244" s="215">
        <f>Q244*H244</f>
        <v>0</v>
      </c>
      <c r="S244" s="215">
        <v>0</v>
      </c>
      <c r="T244" s="216">
        <f>S244*H244</f>
        <v>0</v>
      </c>
      <c r="U244" s="40"/>
      <c r="V244" s="40"/>
      <c r="W244" s="40"/>
      <c r="X244" s="40"/>
      <c r="Y244" s="40"/>
      <c r="Z244" s="40"/>
      <c r="AA244" s="40"/>
      <c r="AB244" s="40"/>
      <c r="AC244" s="40"/>
      <c r="AD244" s="40"/>
      <c r="AE244" s="40"/>
      <c r="AR244" s="217" t="s">
        <v>129</v>
      </c>
      <c r="AT244" s="217" t="s">
        <v>124</v>
      </c>
      <c r="AU244" s="217" t="s">
        <v>82</v>
      </c>
      <c r="AY244" s="19" t="s">
        <v>122</v>
      </c>
      <c r="BE244" s="218">
        <f>IF(N244="základní",J244,0)</f>
        <v>0</v>
      </c>
      <c r="BF244" s="218">
        <f>IF(N244="snížená",J244,0)</f>
        <v>0</v>
      </c>
      <c r="BG244" s="218">
        <f>IF(N244="zákl. přenesená",J244,0)</f>
        <v>0</v>
      </c>
      <c r="BH244" s="218">
        <f>IF(N244="sníž. přenesená",J244,0)</f>
        <v>0</v>
      </c>
      <c r="BI244" s="218">
        <f>IF(N244="nulová",J244,0)</f>
        <v>0</v>
      </c>
      <c r="BJ244" s="19" t="s">
        <v>80</v>
      </c>
      <c r="BK244" s="218">
        <f>ROUND(I244*H244,2)</f>
        <v>0</v>
      </c>
      <c r="BL244" s="19" t="s">
        <v>129</v>
      </c>
      <c r="BM244" s="217" t="s">
        <v>600</v>
      </c>
    </row>
    <row r="245" s="2" customFormat="1">
      <c r="A245" s="40"/>
      <c r="B245" s="41"/>
      <c r="C245" s="42"/>
      <c r="D245" s="219" t="s">
        <v>131</v>
      </c>
      <c r="E245" s="42"/>
      <c r="F245" s="220" t="s">
        <v>411</v>
      </c>
      <c r="G245" s="42"/>
      <c r="H245" s="42"/>
      <c r="I245" s="221"/>
      <c r="J245" s="42"/>
      <c r="K245" s="42"/>
      <c r="L245" s="46"/>
      <c r="M245" s="222"/>
      <c r="N245" s="223"/>
      <c r="O245" s="86"/>
      <c r="P245" s="86"/>
      <c r="Q245" s="86"/>
      <c r="R245" s="86"/>
      <c r="S245" s="86"/>
      <c r="T245" s="87"/>
      <c r="U245" s="40"/>
      <c r="V245" s="40"/>
      <c r="W245" s="40"/>
      <c r="X245" s="40"/>
      <c r="Y245" s="40"/>
      <c r="Z245" s="40"/>
      <c r="AA245" s="40"/>
      <c r="AB245" s="40"/>
      <c r="AC245" s="40"/>
      <c r="AD245" s="40"/>
      <c r="AE245" s="40"/>
      <c r="AT245" s="19" t="s">
        <v>131</v>
      </c>
      <c r="AU245" s="19" t="s">
        <v>82</v>
      </c>
    </row>
    <row r="246" s="2" customFormat="1" ht="24.15" customHeight="1">
      <c r="A246" s="40"/>
      <c r="B246" s="41"/>
      <c r="C246" s="206" t="s">
        <v>390</v>
      </c>
      <c r="D246" s="206" t="s">
        <v>124</v>
      </c>
      <c r="E246" s="207" t="s">
        <v>413</v>
      </c>
      <c r="F246" s="208" t="s">
        <v>196</v>
      </c>
      <c r="G246" s="209" t="s">
        <v>197</v>
      </c>
      <c r="H246" s="210">
        <v>80.822999999999993</v>
      </c>
      <c r="I246" s="211"/>
      <c r="J246" s="212">
        <f>ROUND(I246*H246,2)</f>
        <v>0</v>
      </c>
      <c r="K246" s="208" t="s">
        <v>128</v>
      </c>
      <c r="L246" s="46"/>
      <c r="M246" s="213" t="s">
        <v>19</v>
      </c>
      <c r="N246" s="214" t="s">
        <v>43</v>
      </c>
      <c r="O246" s="86"/>
      <c r="P246" s="215">
        <f>O246*H246</f>
        <v>0</v>
      </c>
      <c r="Q246" s="215">
        <v>0</v>
      </c>
      <c r="R246" s="215">
        <f>Q246*H246</f>
        <v>0</v>
      </c>
      <c r="S246" s="215">
        <v>0</v>
      </c>
      <c r="T246" s="216">
        <f>S246*H246</f>
        <v>0</v>
      </c>
      <c r="U246" s="40"/>
      <c r="V246" s="40"/>
      <c r="W246" s="40"/>
      <c r="X246" s="40"/>
      <c r="Y246" s="40"/>
      <c r="Z246" s="40"/>
      <c r="AA246" s="40"/>
      <c r="AB246" s="40"/>
      <c r="AC246" s="40"/>
      <c r="AD246" s="40"/>
      <c r="AE246" s="40"/>
      <c r="AR246" s="217" t="s">
        <v>129</v>
      </c>
      <c r="AT246" s="217" t="s">
        <v>124</v>
      </c>
      <c r="AU246" s="217" t="s">
        <v>82</v>
      </c>
      <c r="AY246" s="19" t="s">
        <v>122</v>
      </c>
      <c r="BE246" s="218">
        <f>IF(N246="základní",J246,0)</f>
        <v>0</v>
      </c>
      <c r="BF246" s="218">
        <f>IF(N246="snížená",J246,0)</f>
        <v>0</v>
      </c>
      <c r="BG246" s="218">
        <f>IF(N246="zákl. přenesená",J246,0)</f>
        <v>0</v>
      </c>
      <c r="BH246" s="218">
        <f>IF(N246="sníž. přenesená",J246,0)</f>
        <v>0</v>
      </c>
      <c r="BI246" s="218">
        <f>IF(N246="nulová",J246,0)</f>
        <v>0</v>
      </c>
      <c r="BJ246" s="19" t="s">
        <v>80</v>
      </c>
      <c r="BK246" s="218">
        <f>ROUND(I246*H246,2)</f>
        <v>0</v>
      </c>
      <c r="BL246" s="19" t="s">
        <v>129</v>
      </c>
      <c r="BM246" s="217" t="s">
        <v>601</v>
      </c>
    </row>
    <row r="247" s="2" customFormat="1">
      <c r="A247" s="40"/>
      <c r="B247" s="41"/>
      <c r="C247" s="42"/>
      <c r="D247" s="219" t="s">
        <v>131</v>
      </c>
      <c r="E247" s="42"/>
      <c r="F247" s="220" t="s">
        <v>415</v>
      </c>
      <c r="G247" s="42"/>
      <c r="H247" s="42"/>
      <c r="I247" s="221"/>
      <c r="J247" s="42"/>
      <c r="K247" s="42"/>
      <c r="L247" s="46"/>
      <c r="M247" s="222"/>
      <c r="N247" s="223"/>
      <c r="O247" s="86"/>
      <c r="P247" s="86"/>
      <c r="Q247" s="86"/>
      <c r="R247" s="86"/>
      <c r="S247" s="86"/>
      <c r="T247" s="87"/>
      <c r="U247" s="40"/>
      <c r="V247" s="40"/>
      <c r="W247" s="40"/>
      <c r="X247" s="40"/>
      <c r="Y247" s="40"/>
      <c r="Z247" s="40"/>
      <c r="AA247" s="40"/>
      <c r="AB247" s="40"/>
      <c r="AC247" s="40"/>
      <c r="AD247" s="40"/>
      <c r="AE247" s="40"/>
      <c r="AT247" s="19" t="s">
        <v>131</v>
      </c>
      <c r="AU247" s="19" t="s">
        <v>82</v>
      </c>
    </row>
    <row r="248" s="14" customFormat="1">
      <c r="A248" s="14"/>
      <c r="B248" s="235"/>
      <c r="C248" s="236"/>
      <c r="D248" s="226" t="s">
        <v>133</v>
      </c>
      <c r="E248" s="237" t="s">
        <v>19</v>
      </c>
      <c r="F248" s="238" t="s">
        <v>602</v>
      </c>
      <c r="G248" s="236"/>
      <c r="H248" s="239">
        <v>80.822999999999993</v>
      </c>
      <c r="I248" s="240"/>
      <c r="J248" s="236"/>
      <c r="K248" s="236"/>
      <c r="L248" s="241"/>
      <c r="M248" s="242"/>
      <c r="N248" s="243"/>
      <c r="O248" s="243"/>
      <c r="P248" s="243"/>
      <c r="Q248" s="243"/>
      <c r="R248" s="243"/>
      <c r="S248" s="243"/>
      <c r="T248" s="244"/>
      <c r="U248" s="14"/>
      <c r="V248" s="14"/>
      <c r="W248" s="14"/>
      <c r="X248" s="14"/>
      <c r="Y248" s="14"/>
      <c r="Z248" s="14"/>
      <c r="AA248" s="14"/>
      <c r="AB248" s="14"/>
      <c r="AC248" s="14"/>
      <c r="AD248" s="14"/>
      <c r="AE248" s="14"/>
      <c r="AT248" s="245" t="s">
        <v>133</v>
      </c>
      <c r="AU248" s="245" t="s">
        <v>82</v>
      </c>
      <c r="AV248" s="14" t="s">
        <v>82</v>
      </c>
      <c r="AW248" s="14" t="s">
        <v>33</v>
      </c>
      <c r="AX248" s="14" t="s">
        <v>80</v>
      </c>
      <c r="AY248" s="245" t="s">
        <v>122</v>
      </c>
    </row>
    <row r="249" s="2" customFormat="1" ht="24.15" customHeight="1">
      <c r="A249" s="40"/>
      <c r="B249" s="41"/>
      <c r="C249" s="206" t="s">
        <v>396</v>
      </c>
      <c r="D249" s="206" t="s">
        <v>124</v>
      </c>
      <c r="E249" s="207" t="s">
        <v>418</v>
      </c>
      <c r="F249" s="208" t="s">
        <v>419</v>
      </c>
      <c r="G249" s="209" t="s">
        <v>197</v>
      </c>
      <c r="H249" s="210">
        <v>91.150999999999996</v>
      </c>
      <c r="I249" s="211"/>
      <c r="J249" s="212">
        <f>ROUND(I249*H249,2)</f>
        <v>0</v>
      </c>
      <c r="K249" s="208" t="s">
        <v>128</v>
      </c>
      <c r="L249" s="46"/>
      <c r="M249" s="213" t="s">
        <v>19</v>
      </c>
      <c r="N249" s="214" t="s">
        <v>43</v>
      </c>
      <c r="O249" s="86"/>
      <c r="P249" s="215">
        <f>O249*H249</f>
        <v>0</v>
      </c>
      <c r="Q249" s="215">
        <v>0</v>
      </c>
      <c r="R249" s="215">
        <f>Q249*H249</f>
        <v>0</v>
      </c>
      <c r="S249" s="215">
        <v>0</v>
      </c>
      <c r="T249" s="216">
        <f>S249*H249</f>
        <v>0</v>
      </c>
      <c r="U249" s="40"/>
      <c r="V249" s="40"/>
      <c r="W249" s="40"/>
      <c r="X249" s="40"/>
      <c r="Y249" s="40"/>
      <c r="Z249" s="40"/>
      <c r="AA249" s="40"/>
      <c r="AB249" s="40"/>
      <c r="AC249" s="40"/>
      <c r="AD249" s="40"/>
      <c r="AE249" s="40"/>
      <c r="AR249" s="217" t="s">
        <v>129</v>
      </c>
      <c r="AT249" s="217" t="s">
        <v>124</v>
      </c>
      <c r="AU249" s="217" t="s">
        <v>82</v>
      </c>
      <c r="AY249" s="19" t="s">
        <v>122</v>
      </c>
      <c r="BE249" s="218">
        <f>IF(N249="základní",J249,0)</f>
        <v>0</v>
      </c>
      <c r="BF249" s="218">
        <f>IF(N249="snížená",J249,0)</f>
        <v>0</v>
      </c>
      <c r="BG249" s="218">
        <f>IF(N249="zákl. přenesená",J249,0)</f>
        <v>0</v>
      </c>
      <c r="BH249" s="218">
        <f>IF(N249="sníž. přenesená",J249,0)</f>
        <v>0</v>
      </c>
      <c r="BI249" s="218">
        <f>IF(N249="nulová",J249,0)</f>
        <v>0</v>
      </c>
      <c r="BJ249" s="19" t="s">
        <v>80</v>
      </c>
      <c r="BK249" s="218">
        <f>ROUND(I249*H249,2)</f>
        <v>0</v>
      </c>
      <c r="BL249" s="19" t="s">
        <v>129</v>
      </c>
      <c r="BM249" s="217" t="s">
        <v>603</v>
      </c>
    </row>
    <row r="250" s="2" customFormat="1">
      <c r="A250" s="40"/>
      <c r="B250" s="41"/>
      <c r="C250" s="42"/>
      <c r="D250" s="219" t="s">
        <v>131</v>
      </c>
      <c r="E250" s="42"/>
      <c r="F250" s="220" t="s">
        <v>421</v>
      </c>
      <c r="G250" s="42"/>
      <c r="H250" s="42"/>
      <c r="I250" s="221"/>
      <c r="J250" s="42"/>
      <c r="K250" s="42"/>
      <c r="L250" s="46"/>
      <c r="M250" s="222"/>
      <c r="N250" s="223"/>
      <c r="O250" s="86"/>
      <c r="P250" s="86"/>
      <c r="Q250" s="86"/>
      <c r="R250" s="86"/>
      <c r="S250" s="86"/>
      <c r="T250" s="87"/>
      <c r="U250" s="40"/>
      <c r="V250" s="40"/>
      <c r="W250" s="40"/>
      <c r="X250" s="40"/>
      <c r="Y250" s="40"/>
      <c r="Z250" s="40"/>
      <c r="AA250" s="40"/>
      <c r="AB250" s="40"/>
      <c r="AC250" s="40"/>
      <c r="AD250" s="40"/>
      <c r="AE250" s="40"/>
      <c r="AT250" s="19" t="s">
        <v>131</v>
      </c>
      <c r="AU250" s="19" t="s">
        <v>82</v>
      </c>
    </row>
    <row r="251" s="14" customFormat="1">
      <c r="A251" s="14"/>
      <c r="B251" s="235"/>
      <c r="C251" s="236"/>
      <c r="D251" s="226" t="s">
        <v>133</v>
      </c>
      <c r="E251" s="237" t="s">
        <v>19</v>
      </c>
      <c r="F251" s="238" t="s">
        <v>604</v>
      </c>
      <c r="G251" s="236"/>
      <c r="H251" s="239">
        <v>91.150999999999996</v>
      </c>
      <c r="I251" s="240"/>
      <c r="J251" s="236"/>
      <c r="K251" s="236"/>
      <c r="L251" s="241"/>
      <c r="M251" s="242"/>
      <c r="N251" s="243"/>
      <c r="O251" s="243"/>
      <c r="P251" s="243"/>
      <c r="Q251" s="243"/>
      <c r="R251" s="243"/>
      <c r="S251" s="243"/>
      <c r="T251" s="244"/>
      <c r="U251" s="14"/>
      <c r="V251" s="14"/>
      <c r="W251" s="14"/>
      <c r="X251" s="14"/>
      <c r="Y251" s="14"/>
      <c r="Z251" s="14"/>
      <c r="AA251" s="14"/>
      <c r="AB251" s="14"/>
      <c r="AC251" s="14"/>
      <c r="AD251" s="14"/>
      <c r="AE251" s="14"/>
      <c r="AT251" s="245" t="s">
        <v>133</v>
      </c>
      <c r="AU251" s="245" t="s">
        <v>82</v>
      </c>
      <c r="AV251" s="14" t="s">
        <v>82</v>
      </c>
      <c r="AW251" s="14" t="s">
        <v>33</v>
      </c>
      <c r="AX251" s="14" t="s">
        <v>80</v>
      </c>
      <c r="AY251" s="245" t="s">
        <v>122</v>
      </c>
    </row>
    <row r="252" s="12" customFormat="1" ht="22.8" customHeight="1">
      <c r="A252" s="12"/>
      <c r="B252" s="190"/>
      <c r="C252" s="191"/>
      <c r="D252" s="192" t="s">
        <v>71</v>
      </c>
      <c r="E252" s="204" t="s">
        <v>423</v>
      </c>
      <c r="F252" s="204" t="s">
        <v>424</v>
      </c>
      <c r="G252" s="191"/>
      <c r="H252" s="191"/>
      <c r="I252" s="194"/>
      <c r="J252" s="205">
        <f>BK252</f>
        <v>0</v>
      </c>
      <c r="K252" s="191"/>
      <c r="L252" s="196"/>
      <c r="M252" s="197"/>
      <c r="N252" s="198"/>
      <c r="O252" s="198"/>
      <c r="P252" s="199">
        <f>SUM(P253:P254)</f>
        <v>0</v>
      </c>
      <c r="Q252" s="198"/>
      <c r="R252" s="199">
        <f>SUM(R253:R254)</f>
        <v>0</v>
      </c>
      <c r="S252" s="198"/>
      <c r="T252" s="200">
        <f>SUM(T253:T254)</f>
        <v>0</v>
      </c>
      <c r="U252" s="12"/>
      <c r="V252" s="12"/>
      <c r="W252" s="12"/>
      <c r="X252" s="12"/>
      <c r="Y252" s="12"/>
      <c r="Z252" s="12"/>
      <c r="AA252" s="12"/>
      <c r="AB252" s="12"/>
      <c r="AC252" s="12"/>
      <c r="AD252" s="12"/>
      <c r="AE252" s="12"/>
      <c r="AR252" s="201" t="s">
        <v>80</v>
      </c>
      <c r="AT252" s="202" t="s">
        <v>71</v>
      </c>
      <c r="AU252" s="202" t="s">
        <v>80</v>
      </c>
      <c r="AY252" s="201" t="s">
        <v>122</v>
      </c>
      <c r="BK252" s="203">
        <f>SUM(BK253:BK254)</f>
        <v>0</v>
      </c>
    </row>
    <row r="253" s="2" customFormat="1" ht="24.15" customHeight="1">
      <c r="A253" s="40"/>
      <c r="B253" s="41"/>
      <c r="C253" s="206" t="s">
        <v>401</v>
      </c>
      <c r="D253" s="206" t="s">
        <v>124</v>
      </c>
      <c r="E253" s="207" t="s">
        <v>426</v>
      </c>
      <c r="F253" s="208" t="s">
        <v>427</v>
      </c>
      <c r="G253" s="209" t="s">
        <v>197</v>
      </c>
      <c r="H253" s="210">
        <v>186.88800000000001</v>
      </c>
      <c r="I253" s="211"/>
      <c r="J253" s="212">
        <f>ROUND(I253*H253,2)</f>
        <v>0</v>
      </c>
      <c r="K253" s="208" t="s">
        <v>128</v>
      </c>
      <c r="L253" s="46"/>
      <c r="M253" s="213" t="s">
        <v>19</v>
      </c>
      <c r="N253" s="214" t="s">
        <v>43</v>
      </c>
      <c r="O253" s="86"/>
      <c r="P253" s="215">
        <f>O253*H253</f>
        <v>0</v>
      </c>
      <c r="Q253" s="215">
        <v>0</v>
      </c>
      <c r="R253" s="215">
        <f>Q253*H253</f>
        <v>0</v>
      </c>
      <c r="S253" s="215">
        <v>0</v>
      </c>
      <c r="T253" s="216">
        <f>S253*H253</f>
        <v>0</v>
      </c>
      <c r="U253" s="40"/>
      <c r="V253" s="40"/>
      <c r="W253" s="40"/>
      <c r="X253" s="40"/>
      <c r="Y253" s="40"/>
      <c r="Z253" s="40"/>
      <c r="AA253" s="40"/>
      <c r="AB253" s="40"/>
      <c r="AC253" s="40"/>
      <c r="AD253" s="40"/>
      <c r="AE253" s="40"/>
      <c r="AR253" s="217" t="s">
        <v>129</v>
      </c>
      <c r="AT253" s="217" t="s">
        <v>124</v>
      </c>
      <c r="AU253" s="217" t="s">
        <v>82</v>
      </c>
      <c r="AY253" s="19" t="s">
        <v>122</v>
      </c>
      <c r="BE253" s="218">
        <f>IF(N253="základní",J253,0)</f>
        <v>0</v>
      </c>
      <c r="BF253" s="218">
        <f>IF(N253="snížená",J253,0)</f>
        <v>0</v>
      </c>
      <c r="BG253" s="218">
        <f>IF(N253="zákl. přenesená",J253,0)</f>
        <v>0</v>
      </c>
      <c r="BH253" s="218">
        <f>IF(N253="sníž. přenesená",J253,0)</f>
        <v>0</v>
      </c>
      <c r="BI253" s="218">
        <f>IF(N253="nulová",J253,0)</f>
        <v>0</v>
      </c>
      <c r="BJ253" s="19" t="s">
        <v>80</v>
      </c>
      <c r="BK253" s="218">
        <f>ROUND(I253*H253,2)</f>
        <v>0</v>
      </c>
      <c r="BL253" s="19" t="s">
        <v>129</v>
      </c>
      <c r="BM253" s="217" t="s">
        <v>605</v>
      </c>
    </row>
    <row r="254" s="2" customFormat="1">
      <c r="A254" s="40"/>
      <c r="B254" s="41"/>
      <c r="C254" s="42"/>
      <c r="D254" s="219" t="s">
        <v>131</v>
      </c>
      <c r="E254" s="42"/>
      <c r="F254" s="220" t="s">
        <v>429</v>
      </c>
      <c r="G254" s="42"/>
      <c r="H254" s="42"/>
      <c r="I254" s="221"/>
      <c r="J254" s="42"/>
      <c r="K254" s="42"/>
      <c r="L254" s="46"/>
      <c r="M254" s="222"/>
      <c r="N254" s="223"/>
      <c r="O254" s="86"/>
      <c r="P254" s="86"/>
      <c r="Q254" s="86"/>
      <c r="R254" s="86"/>
      <c r="S254" s="86"/>
      <c r="T254" s="87"/>
      <c r="U254" s="40"/>
      <c r="V254" s="40"/>
      <c r="W254" s="40"/>
      <c r="X254" s="40"/>
      <c r="Y254" s="40"/>
      <c r="Z254" s="40"/>
      <c r="AA254" s="40"/>
      <c r="AB254" s="40"/>
      <c r="AC254" s="40"/>
      <c r="AD254" s="40"/>
      <c r="AE254" s="40"/>
      <c r="AT254" s="19" t="s">
        <v>131</v>
      </c>
      <c r="AU254" s="19" t="s">
        <v>82</v>
      </c>
    </row>
    <row r="255" s="12" customFormat="1" ht="25.92" customHeight="1">
      <c r="A255" s="12"/>
      <c r="B255" s="190"/>
      <c r="C255" s="191"/>
      <c r="D255" s="192" t="s">
        <v>71</v>
      </c>
      <c r="E255" s="193" t="s">
        <v>430</v>
      </c>
      <c r="F255" s="193" t="s">
        <v>431</v>
      </c>
      <c r="G255" s="191"/>
      <c r="H255" s="191"/>
      <c r="I255" s="194"/>
      <c r="J255" s="195">
        <f>BK255</f>
        <v>0</v>
      </c>
      <c r="K255" s="191"/>
      <c r="L255" s="196"/>
      <c r="M255" s="197"/>
      <c r="N255" s="198"/>
      <c r="O255" s="198"/>
      <c r="P255" s="199">
        <f>SUM(P256:P257)</f>
        <v>0</v>
      </c>
      <c r="Q255" s="198"/>
      <c r="R255" s="199">
        <f>SUM(R256:R257)</f>
        <v>0</v>
      </c>
      <c r="S255" s="198"/>
      <c r="T255" s="200">
        <f>SUM(T256:T257)</f>
        <v>0</v>
      </c>
      <c r="U255" s="12"/>
      <c r="V255" s="12"/>
      <c r="W255" s="12"/>
      <c r="X255" s="12"/>
      <c r="Y255" s="12"/>
      <c r="Z255" s="12"/>
      <c r="AA255" s="12"/>
      <c r="AB255" s="12"/>
      <c r="AC255" s="12"/>
      <c r="AD255" s="12"/>
      <c r="AE255" s="12"/>
      <c r="AR255" s="201" t="s">
        <v>129</v>
      </c>
      <c r="AT255" s="202" t="s">
        <v>71</v>
      </c>
      <c r="AU255" s="202" t="s">
        <v>72</v>
      </c>
      <c r="AY255" s="201" t="s">
        <v>122</v>
      </c>
      <c r="BK255" s="203">
        <f>SUM(BK256:BK257)</f>
        <v>0</v>
      </c>
    </row>
    <row r="256" s="2" customFormat="1" ht="16.5" customHeight="1">
      <c r="A256" s="40"/>
      <c r="B256" s="41"/>
      <c r="C256" s="206" t="s">
        <v>407</v>
      </c>
      <c r="D256" s="206" t="s">
        <v>124</v>
      </c>
      <c r="E256" s="207" t="s">
        <v>433</v>
      </c>
      <c r="F256" s="208" t="s">
        <v>434</v>
      </c>
      <c r="G256" s="209" t="s">
        <v>435</v>
      </c>
      <c r="H256" s="210">
        <v>50</v>
      </c>
      <c r="I256" s="211"/>
      <c r="J256" s="212">
        <f>ROUND(I256*H256,2)</f>
        <v>0</v>
      </c>
      <c r="K256" s="208" t="s">
        <v>128</v>
      </c>
      <c r="L256" s="46"/>
      <c r="M256" s="213" t="s">
        <v>19</v>
      </c>
      <c r="N256" s="214" t="s">
        <v>43</v>
      </c>
      <c r="O256" s="86"/>
      <c r="P256" s="215">
        <f>O256*H256</f>
        <v>0</v>
      </c>
      <c r="Q256" s="215">
        <v>0</v>
      </c>
      <c r="R256" s="215">
        <f>Q256*H256</f>
        <v>0</v>
      </c>
      <c r="S256" s="215">
        <v>0</v>
      </c>
      <c r="T256" s="216">
        <f>S256*H256</f>
        <v>0</v>
      </c>
      <c r="U256" s="40"/>
      <c r="V256" s="40"/>
      <c r="W256" s="40"/>
      <c r="X256" s="40"/>
      <c r="Y256" s="40"/>
      <c r="Z256" s="40"/>
      <c r="AA256" s="40"/>
      <c r="AB256" s="40"/>
      <c r="AC256" s="40"/>
      <c r="AD256" s="40"/>
      <c r="AE256" s="40"/>
      <c r="AR256" s="217" t="s">
        <v>436</v>
      </c>
      <c r="AT256" s="217" t="s">
        <v>124</v>
      </c>
      <c r="AU256" s="217" t="s">
        <v>80</v>
      </c>
      <c r="AY256" s="19" t="s">
        <v>122</v>
      </c>
      <c r="BE256" s="218">
        <f>IF(N256="základní",J256,0)</f>
        <v>0</v>
      </c>
      <c r="BF256" s="218">
        <f>IF(N256="snížená",J256,0)</f>
        <v>0</v>
      </c>
      <c r="BG256" s="218">
        <f>IF(N256="zákl. přenesená",J256,0)</f>
        <v>0</v>
      </c>
      <c r="BH256" s="218">
        <f>IF(N256="sníž. přenesená",J256,0)</f>
        <v>0</v>
      </c>
      <c r="BI256" s="218">
        <f>IF(N256="nulová",J256,0)</f>
        <v>0</v>
      </c>
      <c r="BJ256" s="19" t="s">
        <v>80</v>
      </c>
      <c r="BK256" s="218">
        <f>ROUND(I256*H256,2)</f>
        <v>0</v>
      </c>
      <c r="BL256" s="19" t="s">
        <v>436</v>
      </c>
      <c r="BM256" s="217" t="s">
        <v>606</v>
      </c>
    </row>
    <row r="257" s="2" customFormat="1">
      <c r="A257" s="40"/>
      <c r="B257" s="41"/>
      <c r="C257" s="42"/>
      <c r="D257" s="219" t="s">
        <v>131</v>
      </c>
      <c r="E257" s="42"/>
      <c r="F257" s="220" t="s">
        <v>438</v>
      </c>
      <c r="G257" s="42"/>
      <c r="H257" s="42"/>
      <c r="I257" s="221"/>
      <c r="J257" s="42"/>
      <c r="K257" s="42"/>
      <c r="L257" s="46"/>
      <c r="M257" s="222"/>
      <c r="N257" s="223"/>
      <c r="O257" s="86"/>
      <c r="P257" s="86"/>
      <c r="Q257" s="86"/>
      <c r="R257" s="86"/>
      <c r="S257" s="86"/>
      <c r="T257" s="87"/>
      <c r="U257" s="40"/>
      <c r="V257" s="40"/>
      <c r="W257" s="40"/>
      <c r="X257" s="40"/>
      <c r="Y257" s="40"/>
      <c r="Z257" s="40"/>
      <c r="AA257" s="40"/>
      <c r="AB257" s="40"/>
      <c r="AC257" s="40"/>
      <c r="AD257" s="40"/>
      <c r="AE257" s="40"/>
      <c r="AT257" s="19" t="s">
        <v>131</v>
      </c>
      <c r="AU257" s="19" t="s">
        <v>80</v>
      </c>
    </row>
    <row r="258" s="12" customFormat="1" ht="25.92" customHeight="1">
      <c r="A258" s="12"/>
      <c r="B258" s="190"/>
      <c r="C258" s="191"/>
      <c r="D258" s="192" t="s">
        <v>71</v>
      </c>
      <c r="E258" s="193" t="s">
        <v>439</v>
      </c>
      <c r="F258" s="193" t="s">
        <v>440</v>
      </c>
      <c r="G258" s="191"/>
      <c r="H258" s="191"/>
      <c r="I258" s="194"/>
      <c r="J258" s="195">
        <f>BK258</f>
        <v>0</v>
      </c>
      <c r="K258" s="191"/>
      <c r="L258" s="196"/>
      <c r="M258" s="197"/>
      <c r="N258" s="198"/>
      <c r="O258" s="198"/>
      <c r="P258" s="199">
        <f>P259+P269+P277</f>
        <v>0</v>
      </c>
      <c r="Q258" s="198"/>
      <c r="R258" s="199">
        <f>R259+R269+R277</f>
        <v>0</v>
      </c>
      <c r="S258" s="198"/>
      <c r="T258" s="200">
        <f>T259+T269+T277</f>
        <v>0</v>
      </c>
      <c r="U258" s="12"/>
      <c r="V258" s="12"/>
      <c r="W258" s="12"/>
      <c r="X258" s="12"/>
      <c r="Y258" s="12"/>
      <c r="Z258" s="12"/>
      <c r="AA258" s="12"/>
      <c r="AB258" s="12"/>
      <c r="AC258" s="12"/>
      <c r="AD258" s="12"/>
      <c r="AE258" s="12"/>
      <c r="AR258" s="201" t="s">
        <v>154</v>
      </c>
      <c r="AT258" s="202" t="s">
        <v>71</v>
      </c>
      <c r="AU258" s="202" t="s">
        <v>72</v>
      </c>
      <c r="AY258" s="201" t="s">
        <v>122</v>
      </c>
      <c r="BK258" s="203">
        <f>BK259+BK269+BK277</f>
        <v>0</v>
      </c>
    </row>
    <row r="259" s="12" customFormat="1" ht="22.8" customHeight="1">
      <c r="A259" s="12"/>
      <c r="B259" s="190"/>
      <c r="C259" s="191"/>
      <c r="D259" s="192" t="s">
        <v>71</v>
      </c>
      <c r="E259" s="204" t="s">
        <v>441</v>
      </c>
      <c r="F259" s="204" t="s">
        <v>442</v>
      </c>
      <c r="G259" s="191"/>
      <c r="H259" s="191"/>
      <c r="I259" s="194"/>
      <c r="J259" s="205">
        <f>BK259</f>
        <v>0</v>
      </c>
      <c r="K259" s="191"/>
      <c r="L259" s="196"/>
      <c r="M259" s="197"/>
      <c r="N259" s="198"/>
      <c r="O259" s="198"/>
      <c r="P259" s="199">
        <f>SUM(P260:P268)</f>
        <v>0</v>
      </c>
      <c r="Q259" s="198"/>
      <c r="R259" s="199">
        <f>SUM(R260:R268)</f>
        <v>0</v>
      </c>
      <c r="S259" s="198"/>
      <c r="T259" s="200">
        <f>SUM(T260:T268)</f>
        <v>0</v>
      </c>
      <c r="U259" s="12"/>
      <c r="V259" s="12"/>
      <c r="W259" s="12"/>
      <c r="X259" s="12"/>
      <c r="Y259" s="12"/>
      <c r="Z259" s="12"/>
      <c r="AA259" s="12"/>
      <c r="AB259" s="12"/>
      <c r="AC259" s="12"/>
      <c r="AD259" s="12"/>
      <c r="AE259" s="12"/>
      <c r="AR259" s="201" t="s">
        <v>154</v>
      </c>
      <c r="AT259" s="202" t="s">
        <v>71</v>
      </c>
      <c r="AU259" s="202" t="s">
        <v>80</v>
      </c>
      <c r="AY259" s="201" t="s">
        <v>122</v>
      </c>
      <c r="BK259" s="203">
        <f>SUM(BK260:BK268)</f>
        <v>0</v>
      </c>
    </row>
    <row r="260" s="2" customFormat="1" ht="16.5" customHeight="1">
      <c r="A260" s="40"/>
      <c r="B260" s="41"/>
      <c r="C260" s="206" t="s">
        <v>412</v>
      </c>
      <c r="D260" s="206" t="s">
        <v>124</v>
      </c>
      <c r="E260" s="207" t="s">
        <v>444</v>
      </c>
      <c r="F260" s="208" t="s">
        <v>445</v>
      </c>
      <c r="G260" s="209" t="s">
        <v>446</v>
      </c>
      <c r="H260" s="210">
        <v>15</v>
      </c>
      <c r="I260" s="211"/>
      <c r="J260" s="212">
        <f>ROUND(I260*H260,2)</f>
        <v>0</v>
      </c>
      <c r="K260" s="208" t="s">
        <v>19</v>
      </c>
      <c r="L260" s="46"/>
      <c r="M260" s="213" t="s">
        <v>19</v>
      </c>
      <c r="N260" s="214" t="s">
        <v>43</v>
      </c>
      <c r="O260" s="86"/>
      <c r="P260" s="215">
        <f>O260*H260</f>
        <v>0</v>
      </c>
      <c r="Q260" s="215">
        <v>0</v>
      </c>
      <c r="R260" s="215">
        <f>Q260*H260</f>
        <v>0</v>
      </c>
      <c r="S260" s="215">
        <v>0</v>
      </c>
      <c r="T260" s="216">
        <f>S260*H260</f>
        <v>0</v>
      </c>
      <c r="U260" s="40"/>
      <c r="V260" s="40"/>
      <c r="W260" s="40"/>
      <c r="X260" s="40"/>
      <c r="Y260" s="40"/>
      <c r="Z260" s="40"/>
      <c r="AA260" s="40"/>
      <c r="AB260" s="40"/>
      <c r="AC260" s="40"/>
      <c r="AD260" s="40"/>
      <c r="AE260" s="40"/>
      <c r="AR260" s="217" t="s">
        <v>447</v>
      </c>
      <c r="AT260" s="217" t="s">
        <v>124</v>
      </c>
      <c r="AU260" s="217" t="s">
        <v>82</v>
      </c>
      <c r="AY260" s="19" t="s">
        <v>122</v>
      </c>
      <c r="BE260" s="218">
        <f>IF(N260="základní",J260,0)</f>
        <v>0</v>
      </c>
      <c r="BF260" s="218">
        <f>IF(N260="snížená",J260,0)</f>
        <v>0</v>
      </c>
      <c r="BG260" s="218">
        <f>IF(N260="zákl. přenesená",J260,0)</f>
        <v>0</v>
      </c>
      <c r="BH260" s="218">
        <f>IF(N260="sníž. přenesená",J260,0)</f>
        <v>0</v>
      </c>
      <c r="BI260" s="218">
        <f>IF(N260="nulová",J260,0)</f>
        <v>0</v>
      </c>
      <c r="BJ260" s="19" t="s">
        <v>80</v>
      </c>
      <c r="BK260" s="218">
        <f>ROUND(I260*H260,2)</f>
        <v>0</v>
      </c>
      <c r="BL260" s="19" t="s">
        <v>447</v>
      </c>
      <c r="BM260" s="217" t="s">
        <v>607</v>
      </c>
    </row>
    <row r="261" s="13" customFormat="1">
      <c r="A261" s="13"/>
      <c r="B261" s="224"/>
      <c r="C261" s="225"/>
      <c r="D261" s="226" t="s">
        <v>133</v>
      </c>
      <c r="E261" s="227" t="s">
        <v>19</v>
      </c>
      <c r="F261" s="228" t="s">
        <v>449</v>
      </c>
      <c r="G261" s="225"/>
      <c r="H261" s="227" t="s">
        <v>19</v>
      </c>
      <c r="I261" s="229"/>
      <c r="J261" s="225"/>
      <c r="K261" s="225"/>
      <c r="L261" s="230"/>
      <c r="M261" s="231"/>
      <c r="N261" s="232"/>
      <c r="O261" s="232"/>
      <c r="P261" s="232"/>
      <c r="Q261" s="232"/>
      <c r="R261" s="232"/>
      <c r="S261" s="232"/>
      <c r="T261" s="233"/>
      <c r="U261" s="13"/>
      <c r="V261" s="13"/>
      <c r="W261" s="13"/>
      <c r="X261" s="13"/>
      <c r="Y261" s="13"/>
      <c r="Z261" s="13"/>
      <c r="AA261" s="13"/>
      <c r="AB261" s="13"/>
      <c r="AC261" s="13"/>
      <c r="AD261" s="13"/>
      <c r="AE261" s="13"/>
      <c r="AT261" s="234" t="s">
        <v>133</v>
      </c>
      <c r="AU261" s="234" t="s">
        <v>82</v>
      </c>
      <c r="AV261" s="13" t="s">
        <v>80</v>
      </c>
      <c r="AW261" s="13" t="s">
        <v>33</v>
      </c>
      <c r="AX261" s="13" t="s">
        <v>72</v>
      </c>
      <c r="AY261" s="234" t="s">
        <v>122</v>
      </c>
    </row>
    <row r="262" s="14" customFormat="1">
      <c r="A262" s="14"/>
      <c r="B262" s="235"/>
      <c r="C262" s="236"/>
      <c r="D262" s="226" t="s">
        <v>133</v>
      </c>
      <c r="E262" s="237" t="s">
        <v>19</v>
      </c>
      <c r="F262" s="238" t="s">
        <v>218</v>
      </c>
      <c r="G262" s="236"/>
      <c r="H262" s="239">
        <v>15</v>
      </c>
      <c r="I262" s="240"/>
      <c r="J262" s="236"/>
      <c r="K262" s="236"/>
      <c r="L262" s="241"/>
      <c r="M262" s="242"/>
      <c r="N262" s="243"/>
      <c r="O262" s="243"/>
      <c r="P262" s="243"/>
      <c r="Q262" s="243"/>
      <c r="R262" s="243"/>
      <c r="S262" s="243"/>
      <c r="T262" s="244"/>
      <c r="U262" s="14"/>
      <c r="V262" s="14"/>
      <c r="W262" s="14"/>
      <c r="X262" s="14"/>
      <c r="Y262" s="14"/>
      <c r="Z262" s="14"/>
      <c r="AA262" s="14"/>
      <c r="AB262" s="14"/>
      <c r="AC262" s="14"/>
      <c r="AD262" s="14"/>
      <c r="AE262" s="14"/>
      <c r="AT262" s="245" t="s">
        <v>133</v>
      </c>
      <c r="AU262" s="245" t="s">
        <v>82</v>
      </c>
      <c r="AV262" s="14" t="s">
        <v>82</v>
      </c>
      <c r="AW262" s="14" t="s">
        <v>33</v>
      </c>
      <c r="AX262" s="14" t="s">
        <v>80</v>
      </c>
      <c r="AY262" s="245" t="s">
        <v>122</v>
      </c>
    </row>
    <row r="263" s="2" customFormat="1" ht="16.5" customHeight="1">
      <c r="A263" s="40"/>
      <c r="B263" s="41"/>
      <c r="C263" s="206" t="s">
        <v>417</v>
      </c>
      <c r="D263" s="206" t="s">
        <v>124</v>
      </c>
      <c r="E263" s="207" t="s">
        <v>451</v>
      </c>
      <c r="F263" s="208" t="s">
        <v>452</v>
      </c>
      <c r="G263" s="209" t="s">
        <v>446</v>
      </c>
      <c r="H263" s="210">
        <v>15</v>
      </c>
      <c r="I263" s="211"/>
      <c r="J263" s="212">
        <f>ROUND(I263*H263,2)</f>
        <v>0</v>
      </c>
      <c r="K263" s="208" t="s">
        <v>19</v>
      </c>
      <c r="L263" s="46"/>
      <c r="M263" s="213" t="s">
        <v>19</v>
      </c>
      <c r="N263" s="214" t="s">
        <v>43</v>
      </c>
      <c r="O263" s="86"/>
      <c r="P263" s="215">
        <f>O263*H263</f>
        <v>0</v>
      </c>
      <c r="Q263" s="215">
        <v>0</v>
      </c>
      <c r="R263" s="215">
        <f>Q263*H263</f>
        <v>0</v>
      </c>
      <c r="S263" s="215">
        <v>0</v>
      </c>
      <c r="T263" s="216">
        <f>S263*H263</f>
        <v>0</v>
      </c>
      <c r="U263" s="40"/>
      <c r="V263" s="40"/>
      <c r="W263" s="40"/>
      <c r="X263" s="40"/>
      <c r="Y263" s="40"/>
      <c r="Z263" s="40"/>
      <c r="AA263" s="40"/>
      <c r="AB263" s="40"/>
      <c r="AC263" s="40"/>
      <c r="AD263" s="40"/>
      <c r="AE263" s="40"/>
      <c r="AR263" s="217" t="s">
        <v>447</v>
      </c>
      <c r="AT263" s="217" t="s">
        <v>124</v>
      </c>
      <c r="AU263" s="217" t="s">
        <v>82</v>
      </c>
      <c r="AY263" s="19" t="s">
        <v>122</v>
      </c>
      <c r="BE263" s="218">
        <f>IF(N263="základní",J263,0)</f>
        <v>0</v>
      </c>
      <c r="BF263" s="218">
        <f>IF(N263="snížená",J263,0)</f>
        <v>0</v>
      </c>
      <c r="BG263" s="218">
        <f>IF(N263="zákl. přenesená",J263,0)</f>
        <v>0</v>
      </c>
      <c r="BH263" s="218">
        <f>IF(N263="sníž. přenesená",J263,0)</f>
        <v>0</v>
      </c>
      <c r="BI263" s="218">
        <f>IF(N263="nulová",J263,0)</f>
        <v>0</v>
      </c>
      <c r="BJ263" s="19" t="s">
        <v>80</v>
      </c>
      <c r="BK263" s="218">
        <f>ROUND(I263*H263,2)</f>
        <v>0</v>
      </c>
      <c r="BL263" s="19" t="s">
        <v>447</v>
      </c>
      <c r="BM263" s="217" t="s">
        <v>608</v>
      </c>
    </row>
    <row r="264" s="13" customFormat="1">
      <c r="A264" s="13"/>
      <c r="B264" s="224"/>
      <c r="C264" s="225"/>
      <c r="D264" s="226" t="s">
        <v>133</v>
      </c>
      <c r="E264" s="227" t="s">
        <v>19</v>
      </c>
      <c r="F264" s="228" t="s">
        <v>449</v>
      </c>
      <c r="G264" s="225"/>
      <c r="H264" s="227" t="s">
        <v>19</v>
      </c>
      <c r="I264" s="229"/>
      <c r="J264" s="225"/>
      <c r="K264" s="225"/>
      <c r="L264" s="230"/>
      <c r="M264" s="231"/>
      <c r="N264" s="232"/>
      <c r="O264" s="232"/>
      <c r="P264" s="232"/>
      <c r="Q264" s="232"/>
      <c r="R264" s="232"/>
      <c r="S264" s="232"/>
      <c r="T264" s="233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T264" s="234" t="s">
        <v>133</v>
      </c>
      <c r="AU264" s="234" t="s">
        <v>82</v>
      </c>
      <c r="AV264" s="13" t="s">
        <v>80</v>
      </c>
      <c r="AW264" s="13" t="s">
        <v>33</v>
      </c>
      <c r="AX264" s="13" t="s">
        <v>72</v>
      </c>
      <c r="AY264" s="234" t="s">
        <v>122</v>
      </c>
    </row>
    <row r="265" s="14" customFormat="1">
      <c r="A265" s="14"/>
      <c r="B265" s="235"/>
      <c r="C265" s="236"/>
      <c r="D265" s="226" t="s">
        <v>133</v>
      </c>
      <c r="E265" s="237" t="s">
        <v>19</v>
      </c>
      <c r="F265" s="238" t="s">
        <v>218</v>
      </c>
      <c r="G265" s="236"/>
      <c r="H265" s="239">
        <v>15</v>
      </c>
      <c r="I265" s="240"/>
      <c r="J265" s="236"/>
      <c r="K265" s="236"/>
      <c r="L265" s="241"/>
      <c r="M265" s="242"/>
      <c r="N265" s="243"/>
      <c r="O265" s="243"/>
      <c r="P265" s="243"/>
      <c r="Q265" s="243"/>
      <c r="R265" s="243"/>
      <c r="S265" s="243"/>
      <c r="T265" s="244"/>
      <c r="U265" s="14"/>
      <c r="V265" s="14"/>
      <c r="W265" s="14"/>
      <c r="X265" s="14"/>
      <c r="Y265" s="14"/>
      <c r="Z265" s="14"/>
      <c r="AA265" s="14"/>
      <c r="AB265" s="14"/>
      <c r="AC265" s="14"/>
      <c r="AD265" s="14"/>
      <c r="AE265" s="14"/>
      <c r="AT265" s="245" t="s">
        <v>133</v>
      </c>
      <c r="AU265" s="245" t="s">
        <v>82</v>
      </c>
      <c r="AV265" s="14" t="s">
        <v>82</v>
      </c>
      <c r="AW265" s="14" t="s">
        <v>33</v>
      </c>
      <c r="AX265" s="14" t="s">
        <v>80</v>
      </c>
      <c r="AY265" s="245" t="s">
        <v>122</v>
      </c>
    </row>
    <row r="266" s="2" customFormat="1" ht="16.5" customHeight="1">
      <c r="A266" s="40"/>
      <c r="B266" s="41"/>
      <c r="C266" s="206" t="s">
        <v>425</v>
      </c>
      <c r="D266" s="206" t="s">
        <v>124</v>
      </c>
      <c r="E266" s="207" t="s">
        <v>455</v>
      </c>
      <c r="F266" s="208" t="s">
        <v>456</v>
      </c>
      <c r="G266" s="209" t="s">
        <v>446</v>
      </c>
      <c r="H266" s="210">
        <v>15</v>
      </c>
      <c r="I266" s="211"/>
      <c r="J266" s="212">
        <f>ROUND(I266*H266,2)</f>
        <v>0</v>
      </c>
      <c r="K266" s="208" t="s">
        <v>19</v>
      </c>
      <c r="L266" s="46"/>
      <c r="M266" s="213" t="s">
        <v>19</v>
      </c>
      <c r="N266" s="214" t="s">
        <v>43</v>
      </c>
      <c r="O266" s="86"/>
      <c r="P266" s="215">
        <f>O266*H266</f>
        <v>0</v>
      </c>
      <c r="Q266" s="215">
        <v>0</v>
      </c>
      <c r="R266" s="215">
        <f>Q266*H266</f>
        <v>0</v>
      </c>
      <c r="S266" s="215">
        <v>0</v>
      </c>
      <c r="T266" s="216">
        <f>S266*H266</f>
        <v>0</v>
      </c>
      <c r="U266" s="40"/>
      <c r="V266" s="40"/>
      <c r="W266" s="40"/>
      <c r="X266" s="40"/>
      <c r="Y266" s="40"/>
      <c r="Z266" s="40"/>
      <c r="AA266" s="40"/>
      <c r="AB266" s="40"/>
      <c r="AC266" s="40"/>
      <c r="AD266" s="40"/>
      <c r="AE266" s="40"/>
      <c r="AR266" s="217" t="s">
        <v>447</v>
      </c>
      <c r="AT266" s="217" t="s">
        <v>124</v>
      </c>
      <c r="AU266" s="217" t="s">
        <v>82</v>
      </c>
      <c r="AY266" s="19" t="s">
        <v>122</v>
      </c>
      <c r="BE266" s="218">
        <f>IF(N266="základní",J266,0)</f>
        <v>0</v>
      </c>
      <c r="BF266" s="218">
        <f>IF(N266="snížená",J266,0)</f>
        <v>0</v>
      </c>
      <c r="BG266" s="218">
        <f>IF(N266="zákl. přenesená",J266,0)</f>
        <v>0</v>
      </c>
      <c r="BH266" s="218">
        <f>IF(N266="sníž. přenesená",J266,0)</f>
        <v>0</v>
      </c>
      <c r="BI266" s="218">
        <f>IF(N266="nulová",J266,0)</f>
        <v>0</v>
      </c>
      <c r="BJ266" s="19" t="s">
        <v>80</v>
      </c>
      <c r="BK266" s="218">
        <f>ROUND(I266*H266,2)</f>
        <v>0</v>
      </c>
      <c r="BL266" s="19" t="s">
        <v>447</v>
      </c>
      <c r="BM266" s="217" t="s">
        <v>609</v>
      </c>
    </row>
    <row r="267" s="13" customFormat="1">
      <c r="A267" s="13"/>
      <c r="B267" s="224"/>
      <c r="C267" s="225"/>
      <c r="D267" s="226" t="s">
        <v>133</v>
      </c>
      <c r="E267" s="227" t="s">
        <v>19</v>
      </c>
      <c r="F267" s="228" t="s">
        <v>458</v>
      </c>
      <c r="G267" s="225"/>
      <c r="H267" s="227" t="s">
        <v>19</v>
      </c>
      <c r="I267" s="229"/>
      <c r="J267" s="225"/>
      <c r="K267" s="225"/>
      <c r="L267" s="230"/>
      <c r="M267" s="231"/>
      <c r="N267" s="232"/>
      <c r="O267" s="232"/>
      <c r="P267" s="232"/>
      <c r="Q267" s="232"/>
      <c r="R267" s="232"/>
      <c r="S267" s="232"/>
      <c r="T267" s="233"/>
      <c r="U267" s="13"/>
      <c r="V267" s="13"/>
      <c r="W267" s="13"/>
      <c r="X267" s="13"/>
      <c r="Y267" s="13"/>
      <c r="Z267" s="13"/>
      <c r="AA267" s="13"/>
      <c r="AB267" s="13"/>
      <c r="AC267" s="13"/>
      <c r="AD267" s="13"/>
      <c r="AE267" s="13"/>
      <c r="AT267" s="234" t="s">
        <v>133</v>
      </c>
      <c r="AU267" s="234" t="s">
        <v>82</v>
      </c>
      <c r="AV267" s="13" t="s">
        <v>80</v>
      </c>
      <c r="AW267" s="13" t="s">
        <v>33</v>
      </c>
      <c r="AX267" s="13" t="s">
        <v>72</v>
      </c>
      <c r="AY267" s="234" t="s">
        <v>122</v>
      </c>
    </row>
    <row r="268" s="14" customFormat="1">
      <c r="A268" s="14"/>
      <c r="B268" s="235"/>
      <c r="C268" s="236"/>
      <c r="D268" s="226" t="s">
        <v>133</v>
      </c>
      <c r="E268" s="237" t="s">
        <v>19</v>
      </c>
      <c r="F268" s="238" t="s">
        <v>218</v>
      </c>
      <c r="G268" s="236"/>
      <c r="H268" s="239">
        <v>15</v>
      </c>
      <c r="I268" s="240"/>
      <c r="J268" s="236"/>
      <c r="K268" s="236"/>
      <c r="L268" s="241"/>
      <c r="M268" s="242"/>
      <c r="N268" s="243"/>
      <c r="O268" s="243"/>
      <c r="P268" s="243"/>
      <c r="Q268" s="243"/>
      <c r="R268" s="243"/>
      <c r="S268" s="243"/>
      <c r="T268" s="244"/>
      <c r="U268" s="14"/>
      <c r="V268" s="14"/>
      <c r="W268" s="14"/>
      <c r="X268" s="14"/>
      <c r="Y268" s="14"/>
      <c r="Z268" s="14"/>
      <c r="AA268" s="14"/>
      <c r="AB268" s="14"/>
      <c r="AC268" s="14"/>
      <c r="AD268" s="14"/>
      <c r="AE268" s="14"/>
      <c r="AT268" s="245" t="s">
        <v>133</v>
      </c>
      <c r="AU268" s="245" t="s">
        <v>82</v>
      </c>
      <c r="AV268" s="14" t="s">
        <v>82</v>
      </c>
      <c r="AW268" s="14" t="s">
        <v>33</v>
      </c>
      <c r="AX268" s="14" t="s">
        <v>80</v>
      </c>
      <c r="AY268" s="245" t="s">
        <v>122</v>
      </c>
    </row>
    <row r="269" s="12" customFormat="1" ht="22.8" customHeight="1">
      <c r="A269" s="12"/>
      <c r="B269" s="190"/>
      <c r="C269" s="191"/>
      <c r="D269" s="192" t="s">
        <v>71</v>
      </c>
      <c r="E269" s="204" t="s">
        <v>459</v>
      </c>
      <c r="F269" s="204" t="s">
        <v>460</v>
      </c>
      <c r="G269" s="191"/>
      <c r="H269" s="191"/>
      <c r="I269" s="194"/>
      <c r="J269" s="205">
        <f>BK269</f>
        <v>0</v>
      </c>
      <c r="K269" s="191"/>
      <c r="L269" s="196"/>
      <c r="M269" s="197"/>
      <c r="N269" s="198"/>
      <c r="O269" s="198"/>
      <c r="P269" s="199">
        <f>SUM(P270:P276)</f>
        <v>0</v>
      </c>
      <c r="Q269" s="198"/>
      <c r="R269" s="199">
        <f>SUM(R270:R276)</f>
        <v>0</v>
      </c>
      <c r="S269" s="198"/>
      <c r="T269" s="200">
        <f>SUM(T270:T276)</f>
        <v>0</v>
      </c>
      <c r="U269" s="12"/>
      <c r="V269" s="12"/>
      <c r="W269" s="12"/>
      <c r="X269" s="12"/>
      <c r="Y269" s="12"/>
      <c r="Z269" s="12"/>
      <c r="AA269" s="12"/>
      <c r="AB269" s="12"/>
      <c r="AC269" s="12"/>
      <c r="AD269" s="12"/>
      <c r="AE269" s="12"/>
      <c r="AR269" s="201" t="s">
        <v>154</v>
      </c>
      <c r="AT269" s="202" t="s">
        <v>71</v>
      </c>
      <c r="AU269" s="202" t="s">
        <v>80</v>
      </c>
      <c r="AY269" s="201" t="s">
        <v>122</v>
      </c>
      <c r="BK269" s="203">
        <f>SUM(BK270:BK276)</f>
        <v>0</v>
      </c>
    </row>
    <row r="270" s="2" customFormat="1" ht="16.5" customHeight="1">
      <c r="A270" s="40"/>
      <c r="B270" s="41"/>
      <c r="C270" s="206" t="s">
        <v>432</v>
      </c>
      <c r="D270" s="206" t="s">
        <v>124</v>
      </c>
      <c r="E270" s="207" t="s">
        <v>462</v>
      </c>
      <c r="F270" s="208" t="s">
        <v>463</v>
      </c>
      <c r="G270" s="209" t="s">
        <v>464</v>
      </c>
      <c r="H270" s="210">
        <v>1</v>
      </c>
      <c r="I270" s="211"/>
      <c r="J270" s="212">
        <f>ROUND(I270*H270,2)</f>
        <v>0</v>
      </c>
      <c r="K270" s="208" t="s">
        <v>19</v>
      </c>
      <c r="L270" s="46"/>
      <c r="M270" s="213" t="s">
        <v>19</v>
      </c>
      <c r="N270" s="214" t="s">
        <v>43</v>
      </c>
      <c r="O270" s="86"/>
      <c r="P270" s="215">
        <f>O270*H270</f>
        <v>0</v>
      </c>
      <c r="Q270" s="215">
        <v>0</v>
      </c>
      <c r="R270" s="215">
        <f>Q270*H270</f>
        <v>0</v>
      </c>
      <c r="S270" s="215">
        <v>0</v>
      </c>
      <c r="T270" s="216">
        <f>S270*H270</f>
        <v>0</v>
      </c>
      <c r="U270" s="40"/>
      <c r="V270" s="40"/>
      <c r="W270" s="40"/>
      <c r="X270" s="40"/>
      <c r="Y270" s="40"/>
      <c r="Z270" s="40"/>
      <c r="AA270" s="40"/>
      <c r="AB270" s="40"/>
      <c r="AC270" s="40"/>
      <c r="AD270" s="40"/>
      <c r="AE270" s="40"/>
      <c r="AR270" s="217" t="s">
        <v>447</v>
      </c>
      <c r="AT270" s="217" t="s">
        <v>124</v>
      </c>
      <c r="AU270" s="217" t="s">
        <v>82</v>
      </c>
      <c r="AY270" s="19" t="s">
        <v>122</v>
      </c>
      <c r="BE270" s="218">
        <f>IF(N270="základní",J270,0)</f>
        <v>0</v>
      </c>
      <c r="BF270" s="218">
        <f>IF(N270="snížená",J270,0)</f>
        <v>0</v>
      </c>
      <c r="BG270" s="218">
        <f>IF(N270="zákl. přenesená",J270,0)</f>
        <v>0</v>
      </c>
      <c r="BH270" s="218">
        <f>IF(N270="sníž. přenesená",J270,0)</f>
        <v>0</v>
      </c>
      <c r="BI270" s="218">
        <f>IF(N270="nulová",J270,0)</f>
        <v>0</v>
      </c>
      <c r="BJ270" s="19" t="s">
        <v>80</v>
      </c>
      <c r="BK270" s="218">
        <f>ROUND(I270*H270,2)</f>
        <v>0</v>
      </c>
      <c r="BL270" s="19" t="s">
        <v>447</v>
      </c>
      <c r="BM270" s="217" t="s">
        <v>610</v>
      </c>
    </row>
    <row r="271" s="2" customFormat="1" ht="16.5" customHeight="1">
      <c r="A271" s="40"/>
      <c r="B271" s="41"/>
      <c r="C271" s="206" t="s">
        <v>443</v>
      </c>
      <c r="D271" s="206" t="s">
        <v>124</v>
      </c>
      <c r="E271" s="207" t="s">
        <v>467</v>
      </c>
      <c r="F271" s="208" t="s">
        <v>468</v>
      </c>
      <c r="G271" s="209" t="s">
        <v>469</v>
      </c>
      <c r="H271" s="210">
        <v>1</v>
      </c>
      <c r="I271" s="211"/>
      <c r="J271" s="212">
        <f>ROUND(I271*H271,2)</f>
        <v>0</v>
      </c>
      <c r="K271" s="208" t="s">
        <v>19</v>
      </c>
      <c r="L271" s="46"/>
      <c r="M271" s="213" t="s">
        <v>19</v>
      </c>
      <c r="N271" s="214" t="s">
        <v>43</v>
      </c>
      <c r="O271" s="86"/>
      <c r="P271" s="215">
        <f>O271*H271</f>
        <v>0</v>
      </c>
      <c r="Q271" s="215">
        <v>0</v>
      </c>
      <c r="R271" s="215">
        <f>Q271*H271</f>
        <v>0</v>
      </c>
      <c r="S271" s="215">
        <v>0</v>
      </c>
      <c r="T271" s="216">
        <f>S271*H271</f>
        <v>0</v>
      </c>
      <c r="U271" s="40"/>
      <c r="V271" s="40"/>
      <c r="W271" s="40"/>
      <c r="X271" s="40"/>
      <c r="Y271" s="40"/>
      <c r="Z271" s="40"/>
      <c r="AA271" s="40"/>
      <c r="AB271" s="40"/>
      <c r="AC271" s="40"/>
      <c r="AD271" s="40"/>
      <c r="AE271" s="40"/>
      <c r="AR271" s="217" t="s">
        <v>447</v>
      </c>
      <c r="AT271" s="217" t="s">
        <v>124</v>
      </c>
      <c r="AU271" s="217" t="s">
        <v>82</v>
      </c>
      <c r="AY271" s="19" t="s">
        <v>122</v>
      </c>
      <c r="BE271" s="218">
        <f>IF(N271="základní",J271,0)</f>
        <v>0</v>
      </c>
      <c r="BF271" s="218">
        <f>IF(N271="snížená",J271,0)</f>
        <v>0</v>
      </c>
      <c r="BG271" s="218">
        <f>IF(N271="zákl. přenesená",J271,0)</f>
        <v>0</v>
      </c>
      <c r="BH271" s="218">
        <f>IF(N271="sníž. přenesená",J271,0)</f>
        <v>0</v>
      </c>
      <c r="BI271" s="218">
        <f>IF(N271="nulová",J271,0)</f>
        <v>0</v>
      </c>
      <c r="BJ271" s="19" t="s">
        <v>80</v>
      </c>
      <c r="BK271" s="218">
        <f>ROUND(I271*H271,2)</f>
        <v>0</v>
      </c>
      <c r="BL271" s="19" t="s">
        <v>447</v>
      </c>
      <c r="BM271" s="217" t="s">
        <v>611</v>
      </c>
    </row>
    <row r="272" s="14" customFormat="1">
      <c r="A272" s="14"/>
      <c r="B272" s="235"/>
      <c r="C272" s="236"/>
      <c r="D272" s="226" t="s">
        <v>133</v>
      </c>
      <c r="E272" s="237" t="s">
        <v>19</v>
      </c>
      <c r="F272" s="238" t="s">
        <v>80</v>
      </c>
      <c r="G272" s="236"/>
      <c r="H272" s="239">
        <v>1</v>
      </c>
      <c r="I272" s="240"/>
      <c r="J272" s="236"/>
      <c r="K272" s="236"/>
      <c r="L272" s="241"/>
      <c r="M272" s="242"/>
      <c r="N272" s="243"/>
      <c r="O272" s="243"/>
      <c r="P272" s="243"/>
      <c r="Q272" s="243"/>
      <c r="R272" s="243"/>
      <c r="S272" s="243"/>
      <c r="T272" s="244"/>
      <c r="U272" s="14"/>
      <c r="V272" s="14"/>
      <c r="W272" s="14"/>
      <c r="X272" s="14"/>
      <c r="Y272" s="14"/>
      <c r="Z272" s="14"/>
      <c r="AA272" s="14"/>
      <c r="AB272" s="14"/>
      <c r="AC272" s="14"/>
      <c r="AD272" s="14"/>
      <c r="AE272" s="14"/>
      <c r="AT272" s="245" t="s">
        <v>133</v>
      </c>
      <c r="AU272" s="245" t="s">
        <v>82</v>
      </c>
      <c r="AV272" s="14" t="s">
        <v>82</v>
      </c>
      <c r="AW272" s="14" t="s">
        <v>33</v>
      </c>
      <c r="AX272" s="14" t="s">
        <v>80</v>
      </c>
      <c r="AY272" s="245" t="s">
        <v>122</v>
      </c>
    </row>
    <row r="273" s="2" customFormat="1" ht="16.5" customHeight="1">
      <c r="A273" s="40"/>
      <c r="B273" s="41"/>
      <c r="C273" s="206" t="s">
        <v>450</v>
      </c>
      <c r="D273" s="206" t="s">
        <v>124</v>
      </c>
      <c r="E273" s="207" t="s">
        <v>472</v>
      </c>
      <c r="F273" s="208" t="s">
        <v>473</v>
      </c>
      <c r="G273" s="209" t="s">
        <v>469</v>
      </c>
      <c r="H273" s="210">
        <v>1</v>
      </c>
      <c r="I273" s="211"/>
      <c r="J273" s="212">
        <f>ROUND(I273*H273,2)</f>
        <v>0</v>
      </c>
      <c r="K273" s="208" t="s">
        <v>19</v>
      </c>
      <c r="L273" s="46"/>
      <c r="M273" s="213" t="s">
        <v>19</v>
      </c>
      <c r="N273" s="214" t="s">
        <v>43</v>
      </c>
      <c r="O273" s="86"/>
      <c r="P273" s="215">
        <f>O273*H273</f>
        <v>0</v>
      </c>
      <c r="Q273" s="215">
        <v>0</v>
      </c>
      <c r="R273" s="215">
        <f>Q273*H273</f>
        <v>0</v>
      </c>
      <c r="S273" s="215">
        <v>0</v>
      </c>
      <c r="T273" s="216">
        <f>S273*H273</f>
        <v>0</v>
      </c>
      <c r="U273" s="40"/>
      <c r="V273" s="40"/>
      <c r="W273" s="40"/>
      <c r="X273" s="40"/>
      <c r="Y273" s="40"/>
      <c r="Z273" s="40"/>
      <c r="AA273" s="40"/>
      <c r="AB273" s="40"/>
      <c r="AC273" s="40"/>
      <c r="AD273" s="40"/>
      <c r="AE273" s="40"/>
      <c r="AR273" s="217" t="s">
        <v>447</v>
      </c>
      <c r="AT273" s="217" t="s">
        <v>124</v>
      </c>
      <c r="AU273" s="217" t="s">
        <v>82</v>
      </c>
      <c r="AY273" s="19" t="s">
        <v>122</v>
      </c>
      <c r="BE273" s="218">
        <f>IF(N273="základní",J273,0)</f>
        <v>0</v>
      </c>
      <c r="BF273" s="218">
        <f>IF(N273="snížená",J273,0)</f>
        <v>0</v>
      </c>
      <c r="BG273" s="218">
        <f>IF(N273="zákl. přenesená",J273,0)</f>
        <v>0</v>
      </c>
      <c r="BH273" s="218">
        <f>IF(N273="sníž. přenesená",J273,0)</f>
        <v>0</v>
      </c>
      <c r="BI273" s="218">
        <f>IF(N273="nulová",J273,0)</f>
        <v>0</v>
      </c>
      <c r="BJ273" s="19" t="s">
        <v>80</v>
      </c>
      <c r="BK273" s="218">
        <f>ROUND(I273*H273,2)</f>
        <v>0</v>
      </c>
      <c r="BL273" s="19" t="s">
        <v>447</v>
      </c>
      <c r="BM273" s="217" t="s">
        <v>612</v>
      </c>
    </row>
    <row r="274" s="13" customFormat="1">
      <c r="A274" s="13"/>
      <c r="B274" s="224"/>
      <c r="C274" s="225"/>
      <c r="D274" s="226" t="s">
        <v>133</v>
      </c>
      <c r="E274" s="227" t="s">
        <v>19</v>
      </c>
      <c r="F274" s="228" t="s">
        <v>475</v>
      </c>
      <c r="G274" s="225"/>
      <c r="H274" s="227" t="s">
        <v>19</v>
      </c>
      <c r="I274" s="229"/>
      <c r="J274" s="225"/>
      <c r="K274" s="225"/>
      <c r="L274" s="230"/>
      <c r="M274" s="231"/>
      <c r="N274" s="232"/>
      <c r="O274" s="232"/>
      <c r="P274" s="232"/>
      <c r="Q274" s="232"/>
      <c r="R274" s="232"/>
      <c r="S274" s="232"/>
      <c r="T274" s="233"/>
      <c r="U274" s="13"/>
      <c r="V274" s="13"/>
      <c r="W274" s="13"/>
      <c r="X274" s="13"/>
      <c r="Y274" s="13"/>
      <c r="Z274" s="13"/>
      <c r="AA274" s="13"/>
      <c r="AB274" s="13"/>
      <c r="AC274" s="13"/>
      <c r="AD274" s="13"/>
      <c r="AE274" s="13"/>
      <c r="AT274" s="234" t="s">
        <v>133</v>
      </c>
      <c r="AU274" s="234" t="s">
        <v>82</v>
      </c>
      <c r="AV274" s="13" t="s">
        <v>80</v>
      </c>
      <c r="AW274" s="13" t="s">
        <v>33</v>
      </c>
      <c r="AX274" s="13" t="s">
        <v>72</v>
      </c>
      <c r="AY274" s="234" t="s">
        <v>122</v>
      </c>
    </row>
    <row r="275" s="14" customFormat="1">
      <c r="A275" s="14"/>
      <c r="B275" s="235"/>
      <c r="C275" s="236"/>
      <c r="D275" s="226" t="s">
        <v>133</v>
      </c>
      <c r="E275" s="237" t="s">
        <v>19</v>
      </c>
      <c r="F275" s="238" t="s">
        <v>80</v>
      </c>
      <c r="G275" s="236"/>
      <c r="H275" s="239">
        <v>1</v>
      </c>
      <c r="I275" s="240"/>
      <c r="J275" s="236"/>
      <c r="K275" s="236"/>
      <c r="L275" s="241"/>
      <c r="M275" s="242"/>
      <c r="N275" s="243"/>
      <c r="O275" s="243"/>
      <c r="P275" s="243"/>
      <c r="Q275" s="243"/>
      <c r="R275" s="243"/>
      <c r="S275" s="243"/>
      <c r="T275" s="244"/>
      <c r="U275" s="14"/>
      <c r="V275" s="14"/>
      <c r="W275" s="14"/>
      <c r="X275" s="14"/>
      <c r="Y275" s="14"/>
      <c r="Z275" s="14"/>
      <c r="AA275" s="14"/>
      <c r="AB275" s="14"/>
      <c r="AC275" s="14"/>
      <c r="AD275" s="14"/>
      <c r="AE275" s="14"/>
      <c r="AT275" s="245" t="s">
        <v>133</v>
      </c>
      <c r="AU275" s="245" t="s">
        <v>82</v>
      </c>
      <c r="AV275" s="14" t="s">
        <v>82</v>
      </c>
      <c r="AW275" s="14" t="s">
        <v>33</v>
      </c>
      <c r="AX275" s="14" t="s">
        <v>80</v>
      </c>
      <c r="AY275" s="245" t="s">
        <v>122</v>
      </c>
    </row>
    <row r="276" s="2" customFormat="1" ht="16.5" customHeight="1">
      <c r="A276" s="40"/>
      <c r="B276" s="41"/>
      <c r="C276" s="206" t="s">
        <v>454</v>
      </c>
      <c r="D276" s="206" t="s">
        <v>124</v>
      </c>
      <c r="E276" s="207" t="s">
        <v>477</v>
      </c>
      <c r="F276" s="208" t="s">
        <v>478</v>
      </c>
      <c r="G276" s="209" t="s">
        <v>315</v>
      </c>
      <c r="H276" s="210">
        <v>1</v>
      </c>
      <c r="I276" s="211"/>
      <c r="J276" s="212">
        <f>ROUND(I276*H276,2)</f>
        <v>0</v>
      </c>
      <c r="K276" s="208" t="s">
        <v>19</v>
      </c>
      <c r="L276" s="46"/>
      <c r="M276" s="213" t="s">
        <v>19</v>
      </c>
      <c r="N276" s="214" t="s">
        <v>43</v>
      </c>
      <c r="O276" s="86"/>
      <c r="P276" s="215">
        <f>O276*H276</f>
        <v>0</v>
      </c>
      <c r="Q276" s="215">
        <v>0</v>
      </c>
      <c r="R276" s="215">
        <f>Q276*H276</f>
        <v>0</v>
      </c>
      <c r="S276" s="215">
        <v>0</v>
      </c>
      <c r="T276" s="216">
        <f>S276*H276</f>
        <v>0</v>
      </c>
      <c r="U276" s="40"/>
      <c r="V276" s="40"/>
      <c r="W276" s="40"/>
      <c r="X276" s="40"/>
      <c r="Y276" s="40"/>
      <c r="Z276" s="40"/>
      <c r="AA276" s="40"/>
      <c r="AB276" s="40"/>
      <c r="AC276" s="40"/>
      <c r="AD276" s="40"/>
      <c r="AE276" s="40"/>
      <c r="AR276" s="217" t="s">
        <v>447</v>
      </c>
      <c r="AT276" s="217" t="s">
        <v>124</v>
      </c>
      <c r="AU276" s="217" t="s">
        <v>82</v>
      </c>
      <c r="AY276" s="19" t="s">
        <v>122</v>
      </c>
      <c r="BE276" s="218">
        <f>IF(N276="základní",J276,0)</f>
        <v>0</v>
      </c>
      <c r="BF276" s="218">
        <f>IF(N276="snížená",J276,0)</f>
        <v>0</v>
      </c>
      <c r="BG276" s="218">
        <f>IF(N276="zákl. přenesená",J276,0)</f>
        <v>0</v>
      </c>
      <c r="BH276" s="218">
        <f>IF(N276="sníž. přenesená",J276,0)</f>
        <v>0</v>
      </c>
      <c r="BI276" s="218">
        <f>IF(N276="nulová",J276,0)</f>
        <v>0</v>
      </c>
      <c r="BJ276" s="19" t="s">
        <v>80</v>
      </c>
      <c r="BK276" s="218">
        <f>ROUND(I276*H276,2)</f>
        <v>0</v>
      </c>
      <c r="BL276" s="19" t="s">
        <v>447</v>
      </c>
      <c r="BM276" s="217" t="s">
        <v>613</v>
      </c>
    </row>
    <row r="277" s="12" customFormat="1" ht="22.8" customHeight="1">
      <c r="A277" s="12"/>
      <c r="B277" s="190"/>
      <c r="C277" s="191"/>
      <c r="D277" s="192" t="s">
        <v>71</v>
      </c>
      <c r="E277" s="204" t="s">
        <v>480</v>
      </c>
      <c r="F277" s="204" t="s">
        <v>481</v>
      </c>
      <c r="G277" s="191"/>
      <c r="H277" s="191"/>
      <c r="I277" s="194"/>
      <c r="J277" s="205">
        <f>BK277</f>
        <v>0</v>
      </c>
      <c r="K277" s="191"/>
      <c r="L277" s="196"/>
      <c r="M277" s="197"/>
      <c r="N277" s="198"/>
      <c r="O277" s="198"/>
      <c r="P277" s="199">
        <f>P278</f>
        <v>0</v>
      </c>
      <c r="Q277" s="198"/>
      <c r="R277" s="199">
        <f>R278</f>
        <v>0</v>
      </c>
      <c r="S277" s="198"/>
      <c r="T277" s="200">
        <f>T278</f>
        <v>0</v>
      </c>
      <c r="U277" s="12"/>
      <c r="V277" s="12"/>
      <c r="W277" s="12"/>
      <c r="X277" s="12"/>
      <c r="Y277" s="12"/>
      <c r="Z277" s="12"/>
      <c r="AA277" s="12"/>
      <c r="AB277" s="12"/>
      <c r="AC277" s="12"/>
      <c r="AD277" s="12"/>
      <c r="AE277" s="12"/>
      <c r="AR277" s="201" t="s">
        <v>154</v>
      </c>
      <c r="AT277" s="202" t="s">
        <v>71</v>
      </c>
      <c r="AU277" s="202" t="s">
        <v>80</v>
      </c>
      <c r="AY277" s="201" t="s">
        <v>122</v>
      </c>
      <c r="BK277" s="203">
        <f>BK278</f>
        <v>0</v>
      </c>
    </row>
    <row r="278" s="2" customFormat="1" ht="16.5" customHeight="1">
      <c r="A278" s="40"/>
      <c r="B278" s="41"/>
      <c r="C278" s="206" t="s">
        <v>461</v>
      </c>
      <c r="D278" s="206" t="s">
        <v>124</v>
      </c>
      <c r="E278" s="207" t="s">
        <v>483</v>
      </c>
      <c r="F278" s="208" t="s">
        <v>484</v>
      </c>
      <c r="G278" s="209" t="s">
        <v>464</v>
      </c>
      <c r="H278" s="210">
        <v>3</v>
      </c>
      <c r="I278" s="211"/>
      <c r="J278" s="212">
        <f>ROUND(I278*H278,2)</f>
        <v>0</v>
      </c>
      <c r="K278" s="208" t="s">
        <v>19</v>
      </c>
      <c r="L278" s="46"/>
      <c r="M278" s="267" t="s">
        <v>19</v>
      </c>
      <c r="N278" s="268" t="s">
        <v>43</v>
      </c>
      <c r="O278" s="269"/>
      <c r="P278" s="270">
        <f>O278*H278</f>
        <v>0</v>
      </c>
      <c r="Q278" s="270">
        <v>0</v>
      </c>
      <c r="R278" s="270">
        <f>Q278*H278</f>
        <v>0</v>
      </c>
      <c r="S278" s="270">
        <v>0</v>
      </c>
      <c r="T278" s="271">
        <f>S278*H278</f>
        <v>0</v>
      </c>
      <c r="U278" s="40"/>
      <c r="V278" s="40"/>
      <c r="W278" s="40"/>
      <c r="X278" s="40"/>
      <c r="Y278" s="40"/>
      <c r="Z278" s="40"/>
      <c r="AA278" s="40"/>
      <c r="AB278" s="40"/>
      <c r="AC278" s="40"/>
      <c r="AD278" s="40"/>
      <c r="AE278" s="40"/>
      <c r="AR278" s="217" t="s">
        <v>447</v>
      </c>
      <c r="AT278" s="217" t="s">
        <v>124</v>
      </c>
      <c r="AU278" s="217" t="s">
        <v>82</v>
      </c>
      <c r="AY278" s="19" t="s">
        <v>122</v>
      </c>
      <c r="BE278" s="218">
        <f>IF(N278="základní",J278,0)</f>
        <v>0</v>
      </c>
      <c r="BF278" s="218">
        <f>IF(N278="snížená",J278,0)</f>
        <v>0</v>
      </c>
      <c r="BG278" s="218">
        <f>IF(N278="zákl. přenesená",J278,0)</f>
        <v>0</v>
      </c>
      <c r="BH278" s="218">
        <f>IF(N278="sníž. přenesená",J278,0)</f>
        <v>0</v>
      </c>
      <c r="BI278" s="218">
        <f>IF(N278="nulová",J278,0)</f>
        <v>0</v>
      </c>
      <c r="BJ278" s="19" t="s">
        <v>80</v>
      </c>
      <c r="BK278" s="218">
        <f>ROUND(I278*H278,2)</f>
        <v>0</v>
      </c>
      <c r="BL278" s="19" t="s">
        <v>447</v>
      </c>
      <c r="BM278" s="217" t="s">
        <v>614</v>
      </c>
    </row>
    <row r="279" s="2" customFormat="1" ht="6.96" customHeight="1">
      <c r="A279" s="40"/>
      <c r="B279" s="61"/>
      <c r="C279" s="62"/>
      <c r="D279" s="62"/>
      <c r="E279" s="62"/>
      <c r="F279" s="62"/>
      <c r="G279" s="62"/>
      <c r="H279" s="62"/>
      <c r="I279" s="62"/>
      <c r="J279" s="62"/>
      <c r="K279" s="62"/>
      <c r="L279" s="46"/>
      <c r="M279" s="40"/>
      <c r="O279" s="40"/>
      <c r="P279" s="40"/>
      <c r="Q279" s="40"/>
      <c r="R279" s="40"/>
      <c r="S279" s="40"/>
      <c r="T279" s="40"/>
      <c r="U279" s="40"/>
      <c r="V279" s="40"/>
      <c r="W279" s="40"/>
      <c r="X279" s="40"/>
      <c r="Y279" s="40"/>
      <c r="Z279" s="40"/>
      <c r="AA279" s="40"/>
      <c r="AB279" s="40"/>
      <c r="AC279" s="40"/>
      <c r="AD279" s="40"/>
      <c r="AE279" s="40"/>
    </row>
  </sheetData>
  <sheetProtection sheet="1" autoFilter="0" formatColumns="0" formatRows="0" objects="1" scenarios="1" spinCount="100000" saltValue="jwqasRNnh2GyfqOr6OvlucT4v2uX1MylXCu49DcefpoZarLpJVJMzAV5P2qt0dRjNy/f6UbD3QiJTg6zTVpR8w==" hashValue="/e+Yg9q2S6lRd1526Ao8nwbcGIk0f0ITwjE2bd3VVYiVfBvLkC9lt06bG3IRhldfAnZWVwHA7WZciVEL33LeuA==" algorithmName="SHA-512" password="CC35"/>
  <autoFilter ref="C89:K278"/>
  <mergeCells count="9">
    <mergeCell ref="E7:H7"/>
    <mergeCell ref="E9:H9"/>
    <mergeCell ref="E18:H18"/>
    <mergeCell ref="E27:H27"/>
    <mergeCell ref="E48:H48"/>
    <mergeCell ref="E50:H50"/>
    <mergeCell ref="E80:H80"/>
    <mergeCell ref="E82:H82"/>
    <mergeCell ref="L2:V2"/>
  </mergeCells>
  <hyperlinks>
    <hyperlink ref="F94" r:id="rId1" display="https://podminky.urs.cz/item/CS_URS_2024_02/113107222"/>
    <hyperlink ref="F98" r:id="rId2" display="https://podminky.urs.cz/item/CS_URS_2024_02/113107243"/>
    <hyperlink ref="F102" r:id="rId3" display="https://podminky.urs.cz/item/CS_URS_2024_02/113154518"/>
    <hyperlink ref="F104" r:id="rId4" display="https://podminky.urs.cz/item/CS_URS_2024_02/121151113"/>
    <hyperlink ref="F106" r:id="rId5" display="https://podminky.urs.cz/item/CS_URS_2024_02/122252205"/>
    <hyperlink ref="F113" r:id="rId6" display="https://podminky.urs.cz/item/CS_URS_2024_02/162751117"/>
    <hyperlink ref="F118" r:id="rId7" display="https://podminky.urs.cz/item/CS_URS_2024_02/162751119"/>
    <hyperlink ref="F121" r:id="rId8" display="https://podminky.urs.cz/item/CS_URS_2024_02/167151111"/>
    <hyperlink ref="F123" r:id="rId9" display="https://podminky.urs.cz/item/CS_URS_2024_02/171201231"/>
    <hyperlink ref="F126" r:id="rId10" display="https://podminky.urs.cz/item/CS_URS_2024_02/171251201"/>
    <hyperlink ref="F128" r:id="rId11" display="https://podminky.urs.cz/item/CS_URS_2024_02/181152302"/>
    <hyperlink ref="F131" r:id="rId12" display="https://podminky.urs.cz/item/CS_URS_2024_02/181411131"/>
    <hyperlink ref="F137" r:id="rId13" display="https://podminky.urs.cz/item/CS_URS_2024_02/182303111"/>
    <hyperlink ref="F146" r:id="rId14" display="https://podminky.urs.cz/item/CS_URS_2024_02/564851011"/>
    <hyperlink ref="F151" r:id="rId15" display="https://podminky.urs.cz/item/CS_URS_2024_02/564851111"/>
    <hyperlink ref="F157" r:id="rId16" display="https://podminky.urs.cz/item/CS_URS_2024_02/564861011"/>
    <hyperlink ref="F166" r:id="rId17" display="https://podminky.urs.cz/item/CS_URS_2024_02/564861111"/>
    <hyperlink ref="F171" r:id="rId18" display="https://podminky.urs.cz/item/CS_URS_2024_02/564950413"/>
    <hyperlink ref="F175" r:id="rId19" display="https://podminky.urs.cz/item/CS_URS_2024_02/573231109"/>
    <hyperlink ref="F179" r:id="rId20" display="https://podminky.urs.cz/item/CS_URS_2024_02/577154031"/>
    <hyperlink ref="F183" r:id="rId21" display="https://podminky.urs.cz/item/CS_URS_2024_02/596211110"/>
    <hyperlink ref="F190" r:id="rId22" display="https://podminky.urs.cz/item/CS_URS_2024_02/596212212"/>
    <hyperlink ref="F203" r:id="rId23" display="https://podminky.urs.cz/item/CS_URS_2024_02/914111111"/>
    <hyperlink ref="F206" r:id="rId24" display="https://podminky.urs.cz/item/CS_URS_2024_02/914511111"/>
    <hyperlink ref="F209" r:id="rId25" display="https://podminky.urs.cz/item/CS_URS_2024_02/915121112"/>
    <hyperlink ref="F211" r:id="rId26" display="https://podminky.urs.cz/item/CS_URS_2024_02/915131112"/>
    <hyperlink ref="F216" r:id="rId27" display="https://podminky.urs.cz/item/CS_URS_2024_02/915611111"/>
    <hyperlink ref="F218" r:id="rId28" display="https://podminky.urs.cz/item/CS_URS_2024_02/915621111"/>
    <hyperlink ref="F220" r:id="rId29" display="https://podminky.urs.cz/item/CS_URS_2024_02/916131213"/>
    <hyperlink ref="F233" r:id="rId30" display="https://podminky.urs.cz/item/CS_URS_2024_02/919735111"/>
    <hyperlink ref="F235" r:id="rId31" display="https://podminky.urs.cz/item/CS_URS_2024_02/938908421"/>
    <hyperlink ref="F240" r:id="rId32" display="https://podminky.urs.cz/item/CS_URS_2024_02/997221551"/>
    <hyperlink ref="F242" r:id="rId33" display="https://podminky.urs.cz/item/CS_URS_2024_02/997221559"/>
    <hyperlink ref="F245" r:id="rId34" display="https://podminky.urs.cz/item/CS_URS_2024_02/997221611"/>
    <hyperlink ref="F247" r:id="rId35" display="https://podminky.urs.cz/item/CS_URS_2024_02/997221873"/>
    <hyperlink ref="F250" r:id="rId36" display="https://podminky.urs.cz/item/CS_URS_2024_02/997221875"/>
    <hyperlink ref="F254" r:id="rId37" display="https://podminky.urs.cz/item/CS_URS_2024_02/998225111"/>
    <hyperlink ref="F257" r:id="rId38" display="https://podminky.urs.cz/item/CS_URS_2024_02/HZS1292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39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88</v>
      </c>
    </row>
    <row r="3" s="1" customFormat="1" ht="6.96" customHeight="1">
      <c r="B3" s="130"/>
      <c r="C3" s="131"/>
      <c r="D3" s="131"/>
      <c r="E3" s="131"/>
      <c r="F3" s="131"/>
      <c r="G3" s="131"/>
      <c r="H3" s="131"/>
      <c r="I3" s="131"/>
      <c r="J3" s="131"/>
      <c r="K3" s="131"/>
      <c r="L3" s="22"/>
      <c r="AT3" s="19" t="s">
        <v>82</v>
      </c>
    </row>
    <row r="4" s="1" customFormat="1" ht="24.96" customHeight="1">
      <c r="B4" s="22"/>
      <c r="D4" s="132" t="s">
        <v>89</v>
      </c>
      <c r="L4" s="22"/>
      <c r="M4" s="13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34" t="s">
        <v>16</v>
      </c>
      <c r="L6" s="22"/>
    </row>
    <row r="7" s="1" customFormat="1" ht="16.5" customHeight="1">
      <c r="B7" s="22"/>
      <c r="E7" s="135" t="str">
        <f>'Rekapitulace stavby'!K6</f>
        <v>Tuchlovice, společná stezka - Dřevěnkov</v>
      </c>
      <c r="F7" s="134"/>
      <c r="G7" s="134"/>
      <c r="H7" s="134"/>
      <c r="L7" s="22"/>
    </row>
    <row r="8" s="2" customFormat="1" ht="12" customHeight="1">
      <c r="A8" s="40"/>
      <c r="B8" s="46"/>
      <c r="C8" s="40"/>
      <c r="D8" s="134" t="s">
        <v>90</v>
      </c>
      <c r="E8" s="40"/>
      <c r="F8" s="40"/>
      <c r="G8" s="40"/>
      <c r="H8" s="40"/>
      <c r="I8" s="40"/>
      <c r="J8" s="40"/>
      <c r="K8" s="40"/>
      <c r="L8" s="136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37" t="s">
        <v>615</v>
      </c>
      <c r="F9" s="40"/>
      <c r="G9" s="40"/>
      <c r="H9" s="40"/>
      <c r="I9" s="40"/>
      <c r="J9" s="40"/>
      <c r="K9" s="40"/>
      <c r="L9" s="13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4" t="s">
        <v>18</v>
      </c>
      <c r="E11" s="40"/>
      <c r="F11" s="138" t="s">
        <v>19</v>
      </c>
      <c r="G11" s="40"/>
      <c r="H11" s="40"/>
      <c r="I11" s="134" t="s">
        <v>20</v>
      </c>
      <c r="J11" s="138" t="s">
        <v>19</v>
      </c>
      <c r="K11" s="40"/>
      <c r="L11" s="13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4" t="s">
        <v>21</v>
      </c>
      <c r="E12" s="40"/>
      <c r="F12" s="138" t="s">
        <v>22</v>
      </c>
      <c r="G12" s="40"/>
      <c r="H12" s="40"/>
      <c r="I12" s="134" t="s">
        <v>23</v>
      </c>
      <c r="J12" s="139" t="str">
        <f>'Rekapitulace stavby'!AN8</f>
        <v>25. 10. 2024</v>
      </c>
      <c r="K12" s="40"/>
      <c r="L12" s="13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4" t="s">
        <v>25</v>
      </c>
      <c r="E14" s="40"/>
      <c r="F14" s="40"/>
      <c r="G14" s="40"/>
      <c r="H14" s="40"/>
      <c r="I14" s="134" t="s">
        <v>26</v>
      </c>
      <c r="J14" s="138" t="s">
        <v>19</v>
      </c>
      <c r="K14" s="40"/>
      <c r="L14" s="13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8" t="s">
        <v>27</v>
      </c>
      <c r="F15" s="40"/>
      <c r="G15" s="40"/>
      <c r="H15" s="40"/>
      <c r="I15" s="134" t="s">
        <v>28</v>
      </c>
      <c r="J15" s="138" t="s">
        <v>19</v>
      </c>
      <c r="K15" s="40"/>
      <c r="L15" s="13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4" t="s">
        <v>29</v>
      </c>
      <c r="E17" s="40"/>
      <c r="F17" s="40"/>
      <c r="G17" s="40"/>
      <c r="H17" s="40"/>
      <c r="I17" s="134" t="s">
        <v>26</v>
      </c>
      <c r="J17" s="35" t="str">
        <f>'Rekapitulace stavby'!AN13</f>
        <v>Vyplň údaj</v>
      </c>
      <c r="K17" s="40"/>
      <c r="L17" s="13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8"/>
      <c r="G18" s="138"/>
      <c r="H18" s="138"/>
      <c r="I18" s="134" t="s">
        <v>28</v>
      </c>
      <c r="J18" s="35" t="str">
        <f>'Rekapitulace stavby'!AN14</f>
        <v>Vyplň údaj</v>
      </c>
      <c r="K18" s="40"/>
      <c r="L18" s="13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4" t="s">
        <v>31</v>
      </c>
      <c r="E20" s="40"/>
      <c r="F20" s="40"/>
      <c r="G20" s="40"/>
      <c r="H20" s="40"/>
      <c r="I20" s="134" t="s">
        <v>26</v>
      </c>
      <c r="J20" s="138" t="s">
        <v>19</v>
      </c>
      <c r="K20" s="40"/>
      <c r="L20" s="13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8" t="s">
        <v>32</v>
      </c>
      <c r="F21" s="40"/>
      <c r="G21" s="40"/>
      <c r="H21" s="40"/>
      <c r="I21" s="134" t="s">
        <v>28</v>
      </c>
      <c r="J21" s="138" t="s">
        <v>19</v>
      </c>
      <c r="K21" s="40"/>
      <c r="L21" s="13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4" t="s">
        <v>34</v>
      </c>
      <c r="E23" s="40"/>
      <c r="F23" s="40"/>
      <c r="G23" s="40"/>
      <c r="H23" s="40"/>
      <c r="I23" s="134" t="s">
        <v>26</v>
      </c>
      <c r="J23" s="138" t="s">
        <v>19</v>
      </c>
      <c r="K23" s="40"/>
      <c r="L23" s="13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8" t="s">
        <v>35</v>
      </c>
      <c r="F24" s="40"/>
      <c r="G24" s="40"/>
      <c r="H24" s="40"/>
      <c r="I24" s="134" t="s">
        <v>28</v>
      </c>
      <c r="J24" s="138" t="s">
        <v>19</v>
      </c>
      <c r="K24" s="40"/>
      <c r="L24" s="13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4" t="s">
        <v>36</v>
      </c>
      <c r="E26" s="40"/>
      <c r="F26" s="40"/>
      <c r="G26" s="40"/>
      <c r="H26" s="40"/>
      <c r="I26" s="40"/>
      <c r="J26" s="40"/>
      <c r="K26" s="40"/>
      <c r="L26" s="13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40"/>
      <c r="B27" s="141"/>
      <c r="C27" s="140"/>
      <c r="D27" s="140"/>
      <c r="E27" s="142" t="s">
        <v>19</v>
      </c>
      <c r="F27" s="142"/>
      <c r="G27" s="142"/>
      <c r="H27" s="142"/>
      <c r="I27" s="140"/>
      <c r="J27" s="140"/>
      <c r="K27" s="140"/>
      <c r="L27" s="143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4"/>
      <c r="E29" s="144"/>
      <c r="F29" s="144"/>
      <c r="G29" s="144"/>
      <c r="H29" s="144"/>
      <c r="I29" s="144"/>
      <c r="J29" s="144"/>
      <c r="K29" s="144"/>
      <c r="L29" s="136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5" t="s">
        <v>38</v>
      </c>
      <c r="E30" s="40"/>
      <c r="F30" s="40"/>
      <c r="G30" s="40"/>
      <c r="H30" s="40"/>
      <c r="I30" s="40"/>
      <c r="J30" s="146">
        <f>ROUND(J84, 2)</f>
        <v>0</v>
      </c>
      <c r="K30" s="40"/>
      <c r="L30" s="13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4"/>
      <c r="E31" s="144"/>
      <c r="F31" s="144"/>
      <c r="G31" s="144"/>
      <c r="H31" s="144"/>
      <c r="I31" s="144"/>
      <c r="J31" s="144"/>
      <c r="K31" s="144"/>
      <c r="L31" s="13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7" t="s">
        <v>40</v>
      </c>
      <c r="G32" s="40"/>
      <c r="H32" s="40"/>
      <c r="I32" s="147" t="s">
        <v>39</v>
      </c>
      <c r="J32" s="147" t="s">
        <v>41</v>
      </c>
      <c r="K32" s="40"/>
      <c r="L32" s="13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8" t="s">
        <v>42</v>
      </c>
      <c r="E33" s="134" t="s">
        <v>43</v>
      </c>
      <c r="F33" s="149">
        <f>ROUND((SUM(BE84:BE113)),  2)</f>
        <v>0</v>
      </c>
      <c r="G33" s="40"/>
      <c r="H33" s="40"/>
      <c r="I33" s="150">
        <v>0.20999999999999999</v>
      </c>
      <c r="J33" s="149">
        <f>ROUND(((SUM(BE84:BE113))*I33),  2)</f>
        <v>0</v>
      </c>
      <c r="K33" s="40"/>
      <c r="L33" s="13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4" t="s">
        <v>44</v>
      </c>
      <c r="F34" s="149">
        <f>ROUND((SUM(BF84:BF113)),  2)</f>
        <v>0</v>
      </c>
      <c r="G34" s="40"/>
      <c r="H34" s="40"/>
      <c r="I34" s="150">
        <v>0.12</v>
      </c>
      <c r="J34" s="149">
        <f>ROUND(((SUM(BF84:BF113))*I34),  2)</f>
        <v>0</v>
      </c>
      <c r="K34" s="40"/>
      <c r="L34" s="13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4" t="s">
        <v>45</v>
      </c>
      <c r="F35" s="149">
        <f>ROUND((SUM(BG84:BG113)),  2)</f>
        <v>0</v>
      </c>
      <c r="G35" s="40"/>
      <c r="H35" s="40"/>
      <c r="I35" s="150">
        <v>0.20999999999999999</v>
      </c>
      <c r="J35" s="149">
        <f>0</f>
        <v>0</v>
      </c>
      <c r="K35" s="40"/>
      <c r="L35" s="13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4" t="s">
        <v>46</v>
      </c>
      <c r="F36" s="149">
        <f>ROUND((SUM(BH84:BH113)),  2)</f>
        <v>0</v>
      </c>
      <c r="G36" s="40"/>
      <c r="H36" s="40"/>
      <c r="I36" s="150">
        <v>0.12</v>
      </c>
      <c r="J36" s="149">
        <f>0</f>
        <v>0</v>
      </c>
      <c r="K36" s="40"/>
      <c r="L36" s="13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4" t="s">
        <v>47</v>
      </c>
      <c r="F37" s="149">
        <f>ROUND((SUM(BI84:BI113)),  2)</f>
        <v>0</v>
      </c>
      <c r="G37" s="40"/>
      <c r="H37" s="40"/>
      <c r="I37" s="150">
        <v>0</v>
      </c>
      <c r="J37" s="149">
        <f>0</f>
        <v>0</v>
      </c>
      <c r="K37" s="40"/>
      <c r="L37" s="13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1"/>
      <c r="D39" s="152" t="s">
        <v>48</v>
      </c>
      <c r="E39" s="153"/>
      <c r="F39" s="153"/>
      <c r="G39" s="154" t="s">
        <v>49</v>
      </c>
      <c r="H39" s="155" t="s">
        <v>50</v>
      </c>
      <c r="I39" s="153"/>
      <c r="J39" s="156">
        <f>SUM(J30:J37)</f>
        <v>0</v>
      </c>
      <c r="K39" s="157"/>
      <c r="L39" s="13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8"/>
      <c r="C40" s="159"/>
      <c r="D40" s="159"/>
      <c r="E40" s="159"/>
      <c r="F40" s="159"/>
      <c r="G40" s="159"/>
      <c r="H40" s="159"/>
      <c r="I40" s="159"/>
      <c r="J40" s="159"/>
      <c r="K40" s="159"/>
      <c r="L40" s="13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0"/>
      <c r="C44" s="161"/>
      <c r="D44" s="161"/>
      <c r="E44" s="161"/>
      <c r="F44" s="161"/>
      <c r="G44" s="161"/>
      <c r="H44" s="161"/>
      <c r="I44" s="161"/>
      <c r="J44" s="161"/>
      <c r="K44" s="161"/>
      <c r="L44" s="136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92</v>
      </c>
      <c r="D45" s="42"/>
      <c r="E45" s="42"/>
      <c r="F45" s="42"/>
      <c r="G45" s="42"/>
      <c r="H45" s="42"/>
      <c r="I45" s="42"/>
      <c r="J45" s="42"/>
      <c r="K45" s="42"/>
      <c r="L45" s="136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3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16.5" customHeight="1">
      <c r="A48" s="40"/>
      <c r="B48" s="41"/>
      <c r="C48" s="42"/>
      <c r="D48" s="42"/>
      <c r="E48" s="162" t="str">
        <f>E7</f>
        <v>Tuchlovice, společná stezka - Dřevěnkov</v>
      </c>
      <c r="F48" s="34"/>
      <c r="G48" s="34"/>
      <c r="H48" s="34"/>
      <c r="I48" s="42"/>
      <c r="J48" s="42"/>
      <c r="K48" s="42"/>
      <c r="L48" s="13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90</v>
      </c>
      <c r="D49" s="42"/>
      <c r="E49" s="42"/>
      <c r="F49" s="42"/>
      <c r="G49" s="42"/>
      <c r="H49" s="42"/>
      <c r="I49" s="42"/>
      <c r="J49" s="42"/>
      <c r="K49" s="42"/>
      <c r="L49" s="13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SO 401 - VO</v>
      </c>
      <c r="F50" s="42"/>
      <c r="G50" s="42"/>
      <c r="H50" s="42"/>
      <c r="I50" s="42"/>
      <c r="J50" s="42"/>
      <c r="K50" s="42"/>
      <c r="L50" s="13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6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21</v>
      </c>
      <c r="D52" s="42"/>
      <c r="E52" s="42"/>
      <c r="F52" s="29" t="str">
        <f>F12</f>
        <v xml:space="preserve"> </v>
      </c>
      <c r="G52" s="42"/>
      <c r="H52" s="42"/>
      <c r="I52" s="34" t="s">
        <v>23</v>
      </c>
      <c r="J52" s="74" t="str">
        <f>IF(J12="","",J12)</f>
        <v>25. 10. 2024</v>
      </c>
      <c r="K52" s="42"/>
      <c r="L52" s="13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5.15" customHeight="1">
      <c r="A54" s="40"/>
      <c r="B54" s="41"/>
      <c r="C54" s="34" t="s">
        <v>25</v>
      </c>
      <c r="D54" s="42"/>
      <c r="E54" s="42"/>
      <c r="F54" s="29" t="str">
        <f>E15</f>
        <v>Obec Tuchlovice</v>
      </c>
      <c r="G54" s="42"/>
      <c r="H54" s="42"/>
      <c r="I54" s="34" t="s">
        <v>31</v>
      </c>
      <c r="J54" s="38" t="str">
        <f>E21</f>
        <v>PFPROJEKT s.r.o.</v>
      </c>
      <c r="K54" s="42"/>
      <c r="L54" s="13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29</v>
      </c>
      <c r="D55" s="42"/>
      <c r="E55" s="42"/>
      <c r="F55" s="29" t="str">
        <f>IF(E18="","",E18)</f>
        <v>Vyplň údaj</v>
      </c>
      <c r="G55" s="42"/>
      <c r="H55" s="42"/>
      <c r="I55" s="34" t="s">
        <v>34</v>
      </c>
      <c r="J55" s="38" t="str">
        <f>E24</f>
        <v>Lukáš Novák</v>
      </c>
      <c r="K55" s="42"/>
      <c r="L55" s="13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63" t="s">
        <v>93</v>
      </c>
      <c r="D57" s="164"/>
      <c r="E57" s="164"/>
      <c r="F57" s="164"/>
      <c r="G57" s="164"/>
      <c r="H57" s="164"/>
      <c r="I57" s="164"/>
      <c r="J57" s="165" t="s">
        <v>94</v>
      </c>
      <c r="K57" s="164"/>
      <c r="L57" s="13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6" t="s">
        <v>70</v>
      </c>
      <c r="D59" s="42"/>
      <c r="E59" s="42"/>
      <c r="F59" s="42"/>
      <c r="G59" s="42"/>
      <c r="H59" s="42"/>
      <c r="I59" s="42"/>
      <c r="J59" s="104">
        <f>J84</f>
        <v>0</v>
      </c>
      <c r="K59" s="42"/>
      <c r="L59" s="13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95</v>
      </c>
    </row>
    <row r="60" s="9" customFormat="1" ht="24.96" customHeight="1">
      <c r="A60" s="9"/>
      <c r="B60" s="167"/>
      <c r="C60" s="168"/>
      <c r="D60" s="169" t="s">
        <v>616</v>
      </c>
      <c r="E60" s="170"/>
      <c r="F60" s="170"/>
      <c r="G60" s="170"/>
      <c r="H60" s="170"/>
      <c r="I60" s="170"/>
      <c r="J60" s="171">
        <f>J85</f>
        <v>0</v>
      </c>
      <c r="K60" s="168"/>
      <c r="L60" s="17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9" customFormat="1" ht="24.96" customHeight="1">
      <c r="A61" s="9"/>
      <c r="B61" s="167"/>
      <c r="C61" s="168"/>
      <c r="D61" s="169" t="s">
        <v>617</v>
      </c>
      <c r="E61" s="170"/>
      <c r="F61" s="170"/>
      <c r="G61" s="170"/>
      <c r="H61" s="170"/>
      <c r="I61" s="170"/>
      <c r="J61" s="171">
        <f>J90</f>
        <v>0</v>
      </c>
      <c r="K61" s="168"/>
      <c r="L61" s="172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</row>
    <row r="62" s="9" customFormat="1" ht="24.96" customHeight="1">
      <c r="A62" s="9"/>
      <c r="B62" s="167"/>
      <c r="C62" s="168"/>
      <c r="D62" s="169" t="s">
        <v>618</v>
      </c>
      <c r="E62" s="170"/>
      <c r="F62" s="170"/>
      <c r="G62" s="170"/>
      <c r="H62" s="170"/>
      <c r="I62" s="170"/>
      <c r="J62" s="171">
        <f>J93</f>
        <v>0</v>
      </c>
      <c r="K62" s="168"/>
      <c r="L62" s="172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</row>
    <row r="63" s="9" customFormat="1" ht="24.96" customHeight="1">
      <c r="A63" s="9"/>
      <c r="B63" s="167"/>
      <c r="C63" s="168"/>
      <c r="D63" s="169" t="s">
        <v>619</v>
      </c>
      <c r="E63" s="170"/>
      <c r="F63" s="170"/>
      <c r="G63" s="170"/>
      <c r="H63" s="170"/>
      <c r="I63" s="170"/>
      <c r="J63" s="171">
        <f>J96</f>
        <v>0</v>
      </c>
      <c r="K63" s="168"/>
      <c r="L63" s="172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</row>
    <row r="64" s="9" customFormat="1" ht="24.96" customHeight="1">
      <c r="A64" s="9"/>
      <c r="B64" s="167"/>
      <c r="C64" s="168"/>
      <c r="D64" s="169" t="s">
        <v>620</v>
      </c>
      <c r="E64" s="170"/>
      <c r="F64" s="170"/>
      <c r="G64" s="170"/>
      <c r="H64" s="170"/>
      <c r="I64" s="170"/>
      <c r="J64" s="171">
        <f>J103</f>
        <v>0</v>
      </c>
      <c r="K64" s="168"/>
      <c r="L64" s="172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2" customFormat="1" ht="21.84" customHeight="1">
      <c r="A65" s="40"/>
      <c r="B65" s="41"/>
      <c r="C65" s="42"/>
      <c r="D65" s="42"/>
      <c r="E65" s="42"/>
      <c r="F65" s="42"/>
      <c r="G65" s="42"/>
      <c r="H65" s="42"/>
      <c r="I65" s="42"/>
      <c r="J65" s="42"/>
      <c r="K65" s="42"/>
      <c r="L65" s="136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</row>
    <row r="66" s="2" customFormat="1" ht="6.96" customHeight="1">
      <c r="A66" s="40"/>
      <c r="B66" s="61"/>
      <c r="C66" s="62"/>
      <c r="D66" s="62"/>
      <c r="E66" s="62"/>
      <c r="F66" s="62"/>
      <c r="G66" s="62"/>
      <c r="H66" s="62"/>
      <c r="I66" s="62"/>
      <c r="J66" s="62"/>
      <c r="K66" s="62"/>
      <c r="L66" s="136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</row>
    <row r="70" s="2" customFormat="1" ht="6.96" customHeight="1">
      <c r="A70" s="40"/>
      <c r="B70" s="63"/>
      <c r="C70" s="64"/>
      <c r="D70" s="64"/>
      <c r="E70" s="64"/>
      <c r="F70" s="64"/>
      <c r="G70" s="64"/>
      <c r="H70" s="64"/>
      <c r="I70" s="64"/>
      <c r="J70" s="64"/>
      <c r="K70" s="64"/>
      <c r="L70" s="136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</row>
    <row r="71" s="2" customFormat="1" ht="24.96" customHeight="1">
      <c r="A71" s="40"/>
      <c r="B71" s="41"/>
      <c r="C71" s="25" t="s">
        <v>107</v>
      </c>
      <c r="D71" s="42"/>
      <c r="E71" s="42"/>
      <c r="F71" s="42"/>
      <c r="G71" s="42"/>
      <c r="H71" s="42"/>
      <c r="I71" s="42"/>
      <c r="J71" s="42"/>
      <c r="K71" s="42"/>
      <c r="L71" s="136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</row>
    <row r="72" s="2" customFormat="1" ht="6.96" customHeight="1">
      <c r="A72" s="40"/>
      <c r="B72" s="41"/>
      <c r="C72" s="42"/>
      <c r="D72" s="42"/>
      <c r="E72" s="42"/>
      <c r="F72" s="42"/>
      <c r="G72" s="42"/>
      <c r="H72" s="42"/>
      <c r="I72" s="42"/>
      <c r="J72" s="42"/>
      <c r="K72" s="42"/>
      <c r="L72" s="136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3" s="2" customFormat="1" ht="12" customHeight="1">
      <c r="A73" s="40"/>
      <c r="B73" s="41"/>
      <c r="C73" s="34" t="s">
        <v>16</v>
      </c>
      <c r="D73" s="42"/>
      <c r="E73" s="42"/>
      <c r="F73" s="42"/>
      <c r="G73" s="42"/>
      <c r="H73" s="42"/>
      <c r="I73" s="42"/>
      <c r="J73" s="42"/>
      <c r="K73" s="42"/>
      <c r="L73" s="136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2" customFormat="1" ht="16.5" customHeight="1">
      <c r="A74" s="40"/>
      <c r="B74" s="41"/>
      <c r="C74" s="42"/>
      <c r="D74" s="42"/>
      <c r="E74" s="162" t="str">
        <f>E7</f>
        <v>Tuchlovice, společná stezka - Dřevěnkov</v>
      </c>
      <c r="F74" s="34"/>
      <c r="G74" s="34"/>
      <c r="H74" s="34"/>
      <c r="I74" s="42"/>
      <c r="J74" s="42"/>
      <c r="K74" s="42"/>
      <c r="L74" s="136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12" customHeight="1">
      <c r="A75" s="40"/>
      <c r="B75" s="41"/>
      <c r="C75" s="34" t="s">
        <v>90</v>
      </c>
      <c r="D75" s="42"/>
      <c r="E75" s="42"/>
      <c r="F75" s="42"/>
      <c r="G75" s="42"/>
      <c r="H75" s="42"/>
      <c r="I75" s="42"/>
      <c r="J75" s="42"/>
      <c r="K75" s="42"/>
      <c r="L75" s="136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16.5" customHeight="1">
      <c r="A76" s="40"/>
      <c r="B76" s="41"/>
      <c r="C76" s="42"/>
      <c r="D76" s="42"/>
      <c r="E76" s="71" t="str">
        <f>E9</f>
        <v>SO 401 - VO</v>
      </c>
      <c r="F76" s="42"/>
      <c r="G76" s="42"/>
      <c r="H76" s="42"/>
      <c r="I76" s="42"/>
      <c r="J76" s="42"/>
      <c r="K76" s="42"/>
      <c r="L76" s="136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6.96" customHeight="1">
      <c r="A77" s="40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13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12" customHeight="1">
      <c r="A78" s="40"/>
      <c r="B78" s="41"/>
      <c r="C78" s="34" t="s">
        <v>21</v>
      </c>
      <c r="D78" s="42"/>
      <c r="E78" s="42"/>
      <c r="F78" s="29" t="str">
        <f>F12</f>
        <v xml:space="preserve"> </v>
      </c>
      <c r="G78" s="42"/>
      <c r="H78" s="42"/>
      <c r="I78" s="34" t="s">
        <v>23</v>
      </c>
      <c r="J78" s="74" t="str">
        <f>IF(J12="","",J12)</f>
        <v>25. 10. 2024</v>
      </c>
      <c r="K78" s="42"/>
      <c r="L78" s="13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6.96" customHeight="1">
      <c r="A79" s="40"/>
      <c r="B79" s="41"/>
      <c r="C79" s="42"/>
      <c r="D79" s="42"/>
      <c r="E79" s="42"/>
      <c r="F79" s="42"/>
      <c r="G79" s="42"/>
      <c r="H79" s="42"/>
      <c r="I79" s="42"/>
      <c r="J79" s="42"/>
      <c r="K79" s="42"/>
      <c r="L79" s="13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15.15" customHeight="1">
      <c r="A80" s="40"/>
      <c r="B80" s="41"/>
      <c r="C80" s="34" t="s">
        <v>25</v>
      </c>
      <c r="D80" s="42"/>
      <c r="E80" s="42"/>
      <c r="F80" s="29" t="str">
        <f>E15</f>
        <v>Obec Tuchlovice</v>
      </c>
      <c r="G80" s="42"/>
      <c r="H80" s="42"/>
      <c r="I80" s="34" t="s">
        <v>31</v>
      </c>
      <c r="J80" s="38" t="str">
        <f>E21</f>
        <v>PFPROJEKT s.r.o.</v>
      </c>
      <c r="K80" s="42"/>
      <c r="L80" s="13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15.15" customHeight="1">
      <c r="A81" s="40"/>
      <c r="B81" s="41"/>
      <c r="C81" s="34" t="s">
        <v>29</v>
      </c>
      <c r="D81" s="42"/>
      <c r="E81" s="42"/>
      <c r="F81" s="29" t="str">
        <f>IF(E18="","",E18)</f>
        <v>Vyplň údaj</v>
      </c>
      <c r="G81" s="42"/>
      <c r="H81" s="42"/>
      <c r="I81" s="34" t="s">
        <v>34</v>
      </c>
      <c r="J81" s="38" t="str">
        <f>E24</f>
        <v>Lukáš Novák</v>
      </c>
      <c r="K81" s="42"/>
      <c r="L81" s="136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10.32" customHeight="1">
      <c r="A82" s="40"/>
      <c r="B82" s="41"/>
      <c r="C82" s="42"/>
      <c r="D82" s="42"/>
      <c r="E82" s="42"/>
      <c r="F82" s="42"/>
      <c r="G82" s="42"/>
      <c r="H82" s="42"/>
      <c r="I82" s="42"/>
      <c r="J82" s="42"/>
      <c r="K82" s="42"/>
      <c r="L82" s="136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11" customFormat="1" ht="29.28" customHeight="1">
      <c r="A83" s="179"/>
      <c r="B83" s="180"/>
      <c r="C83" s="181" t="s">
        <v>108</v>
      </c>
      <c r="D83" s="182" t="s">
        <v>57</v>
      </c>
      <c r="E83" s="182" t="s">
        <v>53</v>
      </c>
      <c r="F83" s="182" t="s">
        <v>54</v>
      </c>
      <c r="G83" s="182" t="s">
        <v>109</v>
      </c>
      <c r="H83" s="182" t="s">
        <v>110</v>
      </c>
      <c r="I83" s="182" t="s">
        <v>111</v>
      </c>
      <c r="J83" s="182" t="s">
        <v>94</v>
      </c>
      <c r="K83" s="183" t="s">
        <v>112</v>
      </c>
      <c r="L83" s="184"/>
      <c r="M83" s="94" t="s">
        <v>19</v>
      </c>
      <c r="N83" s="95" t="s">
        <v>42</v>
      </c>
      <c r="O83" s="95" t="s">
        <v>113</v>
      </c>
      <c r="P83" s="95" t="s">
        <v>114</v>
      </c>
      <c r="Q83" s="95" t="s">
        <v>115</v>
      </c>
      <c r="R83" s="95" t="s">
        <v>116</v>
      </c>
      <c r="S83" s="95" t="s">
        <v>117</v>
      </c>
      <c r="T83" s="96" t="s">
        <v>118</v>
      </c>
      <c r="U83" s="179"/>
      <c r="V83" s="179"/>
      <c r="W83" s="179"/>
      <c r="X83" s="179"/>
      <c r="Y83" s="179"/>
      <c r="Z83" s="179"/>
      <c r="AA83" s="179"/>
      <c r="AB83" s="179"/>
      <c r="AC83" s="179"/>
      <c r="AD83" s="179"/>
      <c r="AE83" s="179"/>
    </row>
    <row r="84" s="2" customFormat="1" ht="22.8" customHeight="1">
      <c r="A84" s="40"/>
      <c r="B84" s="41"/>
      <c r="C84" s="101" t="s">
        <v>119</v>
      </c>
      <c r="D84" s="42"/>
      <c r="E84" s="42"/>
      <c r="F84" s="42"/>
      <c r="G84" s="42"/>
      <c r="H84" s="42"/>
      <c r="I84" s="42"/>
      <c r="J84" s="185">
        <f>BK84</f>
        <v>0</v>
      </c>
      <c r="K84" s="42"/>
      <c r="L84" s="46"/>
      <c r="M84" s="97"/>
      <c r="N84" s="186"/>
      <c r="O84" s="98"/>
      <c r="P84" s="187">
        <f>P85+P90+P93+P96+P103</f>
        <v>0</v>
      </c>
      <c r="Q84" s="98"/>
      <c r="R84" s="187">
        <f>R85+R90+R93+R96+R103</f>
        <v>0</v>
      </c>
      <c r="S84" s="98"/>
      <c r="T84" s="188">
        <f>T85+T90+T93+T96+T103</f>
        <v>0</v>
      </c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  <c r="AT84" s="19" t="s">
        <v>71</v>
      </c>
      <c r="AU84" s="19" t="s">
        <v>95</v>
      </c>
      <c r="BK84" s="189">
        <f>BK85+BK90+BK93+BK96+BK103</f>
        <v>0</v>
      </c>
    </row>
    <row r="85" s="12" customFormat="1" ht="25.92" customHeight="1">
      <c r="A85" s="12"/>
      <c r="B85" s="190"/>
      <c r="C85" s="191"/>
      <c r="D85" s="192" t="s">
        <v>71</v>
      </c>
      <c r="E85" s="193" t="s">
        <v>621</v>
      </c>
      <c r="F85" s="193" t="s">
        <v>622</v>
      </c>
      <c r="G85" s="191"/>
      <c r="H85" s="191"/>
      <c r="I85" s="194"/>
      <c r="J85" s="195">
        <f>BK85</f>
        <v>0</v>
      </c>
      <c r="K85" s="191"/>
      <c r="L85" s="196"/>
      <c r="M85" s="197"/>
      <c r="N85" s="198"/>
      <c r="O85" s="198"/>
      <c r="P85" s="199">
        <f>SUM(P86:P89)</f>
        <v>0</v>
      </c>
      <c r="Q85" s="198"/>
      <c r="R85" s="199">
        <f>SUM(R86:R89)</f>
        <v>0</v>
      </c>
      <c r="S85" s="198"/>
      <c r="T85" s="200">
        <f>SUM(T86:T89)</f>
        <v>0</v>
      </c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R85" s="201" t="s">
        <v>129</v>
      </c>
      <c r="AT85" s="202" t="s">
        <v>71</v>
      </c>
      <c r="AU85" s="202" t="s">
        <v>72</v>
      </c>
      <c r="AY85" s="201" t="s">
        <v>122</v>
      </c>
      <c r="BK85" s="203">
        <f>SUM(BK86:BK89)</f>
        <v>0</v>
      </c>
    </row>
    <row r="86" s="2" customFormat="1" ht="16.5" customHeight="1">
      <c r="A86" s="40"/>
      <c r="B86" s="41"/>
      <c r="C86" s="257" t="s">
        <v>80</v>
      </c>
      <c r="D86" s="257" t="s">
        <v>219</v>
      </c>
      <c r="E86" s="258" t="s">
        <v>623</v>
      </c>
      <c r="F86" s="259" t="s">
        <v>624</v>
      </c>
      <c r="G86" s="260" t="s">
        <v>625</v>
      </c>
      <c r="H86" s="261">
        <v>198</v>
      </c>
      <c r="I86" s="262"/>
      <c r="J86" s="263">
        <f>ROUND(I86*H86,2)</f>
        <v>0</v>
      </c>
      <c r="K86" s="259" t="s">
        <v>19</v>
      </c>
      <c r="L86" s="264"/>
      <c r="M86" s="265" t="s">
        <v>19</v>
      </c>
      <c r="N86" s="266" t="s">
        <v>43</v>
      </c>
      <c r="O86" s="86"/>
      <c r="P86" s="215">
        <f>O86*H86</f>
        <v>0</v>
      </c>
      <c r="Q86" s="215">
        <v>0</v>
      </c>
      <c r="R86" s="215">
        <f>Q86*H86</f>
        <v>0</v>
      </c>
      <c r="S86" s="215">
        <v>0</v>
      </c>
      <c r="T86" s="216">
        <f>S86*H86</f>
        <v>0</v>
      </c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R86" s="217" t="s">
        <v>436</v>
      </c>
      <c r="AT86" s="217" t="s">
        <v>219</v>
      </c>
      <c r="AU86" s="217" t="s">
        <v>80</v>
      </c>
      <c r="AY86" s="19" t="s">
        <v>122</v>
      </c>
      <c r="BE86" s="218">
        <f>IF(N86="základní",J86,0)</f>
        <v>0</v>
      </c>
      <c r="BF86" s="218">
        <f>IF(N86="snížená",J86,0)</f>
        <v>0</v>
      </c>
      <c r="BG86" s="218">
        <f>IF(N86="zákl. přenesená",J86,0)</f>
        <v>0</v>
      </c>
      <c r="BH86" s="218">
        <f>IF(N86="sníž. přenesená",J86,0)</f>
        <v>0</v>
      </c>
      <c r="BI86" s="218">
        <f>IF(N86="nulová",J86,0)</f>
        <v>0</v>
      </c>
      <c r="BJ86" s="19" t="s">
        <v>80</v>
      </c>
      <c r="BK86" s="218">
        <f>ROUND(I86*H86,2)</f>
        <v>0</v>
      </c>
      <c r="BL86" s="19" t="s">
        <v>436</v>
      </c>
      <c r="BM86" s="217" t="s">
        <v>626</v>
      </c>
    </row>
    <row r="87" s="2" customFormat="1" ht="16.5" customHeight="1">
      <c r="A87" s="40"/>
      <c r="B87" s="41"/>
      <c r="C87" s="206" t="s">
        <v>82</v>
      </c>
      <c r="D87" s="206" t="s">
        <v>124</v>
      </c>
      <c r="E87" s="207" t="s">
        <v>627</v>
      </c>
      <c r="F87" s="208" t="s">
        <v>628</v>
      </c>
      <c r="G87" s="209" t="s">
        <v>625</v>
      </c>
      <c r="H87" s="210">
        <v>198</v>
      </c>
      <c r="I87" s="211"/>
      <c r="J87" s="212">
        <f>ROUND(I87*H87,2)</f>
        <v>0</v>
      </c>
      <c r="K87" s="208" t="s">
        <v>19</v>
      </c>
      <c r="L87" s="46"/>
      <c r="M87" s="213" t="s">
        <v>19</v>
      </c>
      <c r="N87" s="214" t="s">
        <v>43</v>
      </c>
      <c r="O87" s="86"/>
      <c r="P87" s="215">
        <f>O87*H87</f>
        <v>0</v>
      </c>
      <c r="Q87" s="215">
        <v>0</v>
      </c>
      <c r="R87" s="215">
        <f>Q87*H87</f>
        <v>0</v>
      </c>
      <c r="S87" s="215">
        <v>0</v>
      </c>
      <c r="T87" s="216">
        <f>S87*H87</f>
        <v>0</v>
      </c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R87" s="217" t="s">
        <v>436</v>
      </c>
      <c r="AT87" s="217" t="s">
        <v>124</v>
      </c>
      <c r="AU87" s="217" t="s">
        <v>80</v>
      </c>
      <c r="AY87" s="19" t="s">
        <v>122</v>
      </c>
      <c r="BE87" s="218">
        <f>IF(N87="základní",J87,0)</f>
        <v>0</v>
      </c>
      <c r="BF87" s="218">
        <f>IF(N87="snížená",J87,0)</f>
        <v>0</v>
      </c>
      <c r="BG87" s="218">
        <f>IF(N87="zákl. přenesená",J87,0)</f>
        <v>0</v>
      </c>
      <c r="BH87" s="218">
        <f>IF(N87="sníž. přenesená",J87,0)</f>
        <v>0</v>
      </c>
      <c r="BI87" s="218">
        <f>IF(N87="nulová",J87,0)</f>
        <v>0</v>
      </c>
      <c r="BJ87" s="19" t="s">
        <v>80</v>
      </c>
      <c r="BK87" s="218">
        <f>ROUND(I87*H87,2)</f>
        <v>0</v>
      </c>
      <c r="BL87" s="19" t="s">
        <v>436</v>
      </c>
      <c r="BM87" s="217" t="s">
        <v>629</v>
      </c>
    </row>
    <row r="88" s="2" customFormat="1" ht="16.5" customHeight="1">
      <c r="A88" s="40"/>
      <c r="B88" s="41"/>
      <c r="C88" s="257" t="s">
        <v>143</v>
      </c>
      <c r="D88" s="257" t="s">
        <v>219</v>
      </c>
      <c r="E88" s="258" t="s">
        <v>630</v>
      </c>
      <c r="F88" s="259" t="s">
        <v>631</v>
      </c>
      <c r="G88" s="260" t="s">
        <v>625</v>
      </c>
      <c r="H88" s="261">
        <v>782</v>
      </c>
      <c r="I88" s="262"/>
      <c r="J88" s="263">
        <f>ROUND(I88*H88,2)</f>
        <v>0</v>
      </c>
      <c r="K88" s="259" t="s">
        <v>19</v>
      </c>
      <c r="L88" s="264"/>
      <c r="M88" s="265" t="s">
        <v>19</v>
      </c>
      <c r="N88" s="266" t="s">
        <v>43</v>
      </c>
      <c r="O88" s="86"/>
      <c r="P88" s="215">
        <f>O88*H88</f>
        <v>0</v>
      </c>
      <c r="Q88" s="215">
        <v>0</v>
      </c>
      <c r="R88" s="215">
        <f>Q88*H88</f>
        <v>0</v>
      </c>
      <c r="S88" s="215">
        <v>0</v>
      </c>
      <c r="T88" s="216">
        <f>S88*H88</f>
        <v>0</v>
      </c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R88" s="217" t="s">
        <v>436</v>
      </c>
      <c r="AT88" s="217" t="s">
        <v>219</v>
      </c>
      <c r="AU88" s="217" t="s">
        <v>80</v>
      </c>
      <c r="AY88" s="19" t="s">
        <v>122</v>
      </c>
      <c r="BE88" s="218">
        <f>IF(N88="základní",J88,0)</f>
        <v>0</v>
      </c>
      <c r="BF88" s="218">
        <f>IF(N88="snížená",J88,0)</f>
        <v>0</v>
      </c>
      <c r="BG88" s="218">
        <f>IF(N88="zákl. přenesená",J88,0)</f>
        <v>0</v>
      </c>
      <c r="BH88" s="218">
        <f>IF(N88="sníž. přenesená",J88,0)</f>
        <v>0</v>
      </c>
      <c r="BI88" s="218">
        <f>IF(N88="nulová",J88,0)</f>
        <v>0</v>
      </c>
      <c r="BJ88" s="19" t="s">
        <v>80</v>
      </c>
      <c r="BK88" s="218">
        <f>ROUND(I88*H88,2)</f>
        <v>0</v>
      </c>
      <c r="BL88" s="19" t="s">
        <v>436</v>
      </c>
      <c r="BM88" s="217" t="s">
        <v>632</v>
      </c>
    </row>
    <row r="89" s="2" customFormat="1" ht="16.5" customHeight="1">
      <c r="A89" s="40"/>
      <c r="B89" s="41"/>
      <c r="C89" s="206" t="s">
        <v>129</v>
      </c>
      <c r="D89" s="206" t="s">
        <v>124</v>
      </c>
      <c r="E89" s="207" t="s">
        <v>633</v>
      </c>
      <c r="F89" s="208" t="s">
        <v>634</v>
      </c>
      <c r="G89" s="209" t="s">
        <v>625</v>
      </c>
      <c r="H89" s="210">
        <v>782</v>
      </c>
      <c r="I89" s="211"/>
      <c r="J89" s="212">
        <f>ROUND(I89*H89,2)</f>
        <v>0</v>
      </c>
      <c r="K89" s="208" t="s">
        <v>19</v>
      </c>
      <c r="L89" s="46"/>
      <c r="M89" s="213" t="s">
        <v>19</v>
      </c>
      <c r="N89" s="214" t="s">
        <v>43</v>
      </c>
      <c r="O89" s="86"/>
      <c r="P89" s="215">
        <f>O89*H89</f>
        <v>0</v>
      </c>
      <c r="Q89" s="215">
        <v>0</v>
      </c>
      <c r="R89" s="215">
        <f>Q89*H89</f>
        <v>0</v>
      </c>
      <c r="S89" s="215">
        <v>0</v>
      </c>
      <c r="T89" s="216">
        <f>S89*H89</f>
        <v>0</v>
      </c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R89" s="217" t="s">
        <v>436</v>
      </c>
      <c r="AT89" s="217" t="s">
        <v>124</v>
      </c>
      <c r="AU89" s="217" t="s">
        <v>80</v>
      </c>
      <c r="AY89" s="19" t="s">
        <v>122</v>
      </c>
      <c r="BE89" s="218">
        <f>IF(N89="základní",J89,0)</f>
        <v>0</v>
      </c>
      <c r="BF89" s="218">
        <f>IF(N89="snížená",J89,0)</f>
        <v>0</v>
      </c>
      <c r="BG89" s="218">
        <f>IF(N89="zákl. přenesená",J89,0)</f>
        <v>0</v>
      </c>
      <c r="BH89" s="218">
        <f>IF(N89="sníž. přenesená",J89,0)</f>
        <v>0</v>
      </c>
      <c r="BI89" s="218">
        <f>IF(N89="nulová",J89,0)</f>
        <v>0</v>
      </c>
      <c r="BJ89" s="19" t="s">
        <v>80</v>
      </c>
      <c r="BK89" s="218">
        <f>ROUND(I89*H89,2)</f>
        <v>0</v>
      </c>
      <c r="BL89" s="19" t="s">
        <v>436</v>
      </c>
      <c r="BM89" s="217" t="s">
        <v>635</v>
      </c>
    </row>
    <row r="90" s="12" customFormat="1" ht="25.92" customHeight="1">
      <c r="A90" s="12"/>
      <c r="B90" s="190"/>
      <c r="C90" s="191"/>
      <c r="D90" s="192" t="s">
        <v>71</v>
      </c>
      <c r="E90" s="193" t="s">
        <v>636</v>
      </c>
      <c r="F90" s="193" t="s">
        <v>637</v>
      </c>
      <c r="G90" s="191"/>
      <c r="H90" s="191"/>
      <c r="I90" s="194"/>
      <c r="J90" s="195">
        <f>BK90</f>
        <v>0</v>
      </c>
      <c r="K90" s="191"/>
      <c r="L90" s="196"/>
      <c r="M90" s="197"/>
      <c r="N90" s="198"/>
      <c r="O90" s="198"/>
      <c r="P90" s="199">
        <f>SUM(P91:P92)</f>
        <v>0</v>
      </c>
      <c r="Q90" s="198"/>
      <c r="R90" s="199">
        <f>SUM(R91:R92)</f>
        <v>0</v>
      </c>
      <c r="S90" s="198"/>
      <c r="T90" s="200">
        <f>SUM(T91:T92)</f>
        <v>0</v>
      </c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R90" s="201" t="s">
        <v>129</v>
      </c>
      <c r="AT90" s="202" t="s">
        <v>71</v>
      </c>
      <c r="AU90" s="202" t="s">
        <v>72</v>
      </c>
      <c r="AY90" s="201" t="s">
        <v>122</v>
      </c>
      <c r="BK90" s="203">
        <f>SUM(BK91:BK92)</f>
        <v>0</v>
      </c>
    </row>
    <row r="91" s="2" customFormat="1" ht="16.5" customHeight="1">
      <c r="A91" s="40"/>
      <c r="B91" s="41"/>
      <c r="C91" s="257" t="s">
        <v>154</v>
      </c>
      <c r="D91" s="257" t="s">
        <v>219</v>
      </c>
      <c r="E91" s="258" t="s">
        <v>638</v>
      </c>
      <c r="F91" s="259" t="s">
        <v>639</v>
      </c>
      <c r="G91" s="260" t="s">
        <v>625</v>
      </c>
      <c r="H91" s="261">
        <v>738</v>
      </c>
      <c r="I91" s="262"/>
      <c r="J91" s="263">
        <f>ROUND(I91*H91,2)</f>
        <v>0</v>
      </c>
      <c r="K91" s="259" t="s">
        <v>19</v>
      </c>
      <c r="L91" s="264"/>
      <c r="M91" s="265" t="s">
        <v>19</v>
      </c>
      <c r="N91" s="266" t="s">
        <v>43</v>
      </c>
      <c r="O91" s="86"/>
      <c r="P91" s="215">
        <f>O91*H91</f>
        <v>0</v>
      </c>
      <c r="Q91" s="215">
        <v>0</v>
      </c>
      <c r="R91" s="215">
        <f>Q91*H91</f>
        <v>0</v>
      </c>
      <c r="S91" s="215">
        <v>0</v>
      </c>
      <c r="T91" s="216">
        <f>S91*H91</f>
        <v>0</v>
      </c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R91" s="217" t="s">
        <v>436</v>
      </c>
      <c r="AT91" s="217" t="s">
        <v>219</v>
      </c>
      <c r="AU91" s="217" t="s">
        <v>80</v>
      </c>
      <c r="AY91" s="19" t="s">
        <v>122</v>
      </c>
      <c r="BE91" s="218">
        <f>IF(N91="základní",J91,0)</f>
        <v>0</v>
      </c>
      <c r="BF91" s="218">
        <f>IF(N91="snížená",J91,0)</f>
        <v>0</v>
      </c>
      <c r="BG91" s="218">
        <f>IF(N91="zákl. přenesená",J91,0)</f>
        <v>0</v>
      </c>
      <c r="BH91" s="218">
        <f>IF(N91="sníž. přenesená",J91,0)</f>
        <v>0</v>
      </c>
      <c r="BI91" s="218">
        <f>IF(N91="nulová",J91,0)</f>
        <v>0</v>
      </c>
      <c r="BJ91" s="19" t="s">
        <v>80</v>
      </c>
      <c r="BK91" s="218">
        <f>ROUND(I91*H91,2)</f>
        <v>0</v>
      </c>
      <c r="BL91" s="19" t="s">
        <v>436</v>
      </c>
      <c r="BM91" s="217" t="s">
        <v>640</v>
      </c>
    </row>
    <row r="92" s="2" customFormat="1" ht="16.5" customHeight="1">
      <c r="A92" s="40"/>
      <c r="B92" s="41"/>
      <c r="C92" s="206" t="s">
        <v>159</v>
      </c>
      <c r="D92" s="206" t="s">
        <v>124</v>
      </c>
      <c r="E92" s="207" t="s">
        <v>641</v>
      </c>
      <c r="F92" s="208" t="s">
        <v>642</v>
      </c>
      <c r="G92" s="209" t="s">
        <v>625</v>
      </c>
      <c r="H92" s="210">
        <v>738</v>
      </c>
      <c r="I92" s="211"/>
      <c r="J92" s="212">
        <f>ROUND(I92*H92,2)</f>
        <v>0</v>
      </c>
      <c r="K92" s="208" t="s">
        <v>19</v>
      </c>
      <c r="L92" s="46"/>
      <c r="M92" s="213" t="s">
        <v>19</v>
      </c>
      <c r="N92" s="214" t="s">
        <v>43</v>
      </c>
      <c r="O92" s="86"/>
      <c r="P92" s="215">
        <f>O92*H92</f>
        <v>0</v>
      </c>
      <c r="Q92" s="215">
        <v>0</v>
      </c>
      <c r="R92" s="215">
        <f>Q92*H92</f>
        <v>0</v>
      </c>
      <c r="S92" s="215">
        <v>0</v>
      </c>
      <c r="T92" s="216">
        <f>S92*H92</f>
        <v>0</v>
      </c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R92" s="217" t="s">
        <v>436</v>
      </c>
      <c r="AT92" s="217" t="s">
        <v>124</v>
      </c>
      <c r="AU92" s="217" t="s">
        <v>80</v>
      </c>
      <c r="AY92" s="19" t="s">
        <v>122</v>
      </c>
      <c r="BE92" s="218">
        <f>IF(N92="základní",J92,0)</f>
        <v>0</v>
      </c>
      <c r="BF92" s="218">
        <f>IF(N92="snížená",J92,0)</f>
        <v>0</v>
      </c>
      <c r="BG92" s="218">
        <f>IF(N92="zákl. přenesená",J92,0)</f>
        <v>0</v>
      </c>
      <c r="BH92" s="218">
        <f>IF(N92="sníž. přenesená",J92,0)</f>
        <v>0</v>
      </c>
      <c r="BI92" s="218">
        <f>IF(N92="nulová",J92,0)</f>
        <v>0</v>
      </c>
      <c r="BJ92" s="19" t="s">
        <v>80</v>
      </c>
      <c r="BK92" s="218">
        <f>ROUND(I92*H92,2)</f>
        <v>0</v>
      </c>
      <c r="BL92" s="19" t="s">
        <v>436</v>
      </c>
      <c r="BM92" s="217" t="s">
        <v>643</v>
      </c>
    </row>
    <row r="93" s="12" customFormat="1" ht="25.92" customHeight="1">
      <c r="A93" s="12"/>
      <c r="B93" s="190"/>
      <c r="C93" s="191"/>
      <c r="D93" s="192" t="s">
        <v>71</v>
      </c>
      <c r="E93" s="193" t="s">
        <v>644</v>
      </c>
      <c r="F93" s="193" t="s">
        <v>645</v>
      </c>
      <c r="G93" s="191"/>
      <c r="H93" s="191"/>
      <c r="I93" s="194"/>
      <c r="J93" s="195">
        <f>BK93</f>
        <v>0</v>
      </c>
      <c r="K93" s="191"/>
      <c r="L93" s="196"/>
      <c r="M93" s="197"/>
      <c r="N93" s="198"/>
      <c r="O93" s="198"/>
      <c r="P93" s="199">
        <f>SUM(P94:P95)</f>
        <v>0</v>
      </c>
      <c r="Q93" s="198"/>
      <c r="R93" s="199">
        <f>SUM(R94:R95)</f>
        <v>0</v>
      </c>
      <c r="S93" s="198"/>
      <c r="T93" s="200">
        <f>SUM(T94:T95)</f>
        <v>0</v>
      </c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R93" s="201" t="s">
        <v>129</v>
      </c>
      <c r="AT93" s="202" t="s">
        <v>71</v>
      </c>
      <c r="AU93" s="202" t="s">
        <v>72</v>
      </c>
      <c r="AY93" s="201" t="s">
        <v>122</v>
      </c>
      <c r="BK93" s="203">
        <f>SUM(BK94:BK95)</f>
        <v>0</v>
      </c>
    </row>
    <row r="94" s="2" customFormat="1" ht="16.5" customHeight="1">
      <c r="A94" s="40"/>
      <c r="B94" s="41"/>
      <c r="C94" s="257" t="s">
        <v>164</v>
      </c>
      <c r="D94" s="257" t="s">
        <v>219</v>
      </c>
      <c r="E94" s="258" t="s">
        <v>646</v>
      </c>
      <c r="F94" s="259" t="s">
        <v>647</v>
      </c>
      <c r="G94" s="260" t="s">
        <v>625</v>
      </c>
      <c r="H94" s="261">
        <v>716</v>
      </c>
      <c r="I94" s="262"/>
      <c r="J94" s="263">
        <f>ROUND(I94*H94,2)</f>
        <v>0</v>
      </c>
      <c r="K94" s="259" t="s">
        <v>19</v>
      </c>
      <c r="L94" s="264"/>
      <c r="M94" s="265" t="s">
        <v>19</v>
      </c>
      <c r="N94" s="266" t="s">
        <v>43</v>
      </c>
      <c r="O94" s="86"/>
      <c r="P94" s="215">
        <f>O94*H94</f>
        <v>0</v>
      </c>
      <c r="Q94" s="215">
        <v>0</v>
      </c>
      <c r="R94" s="215">
        <f>Q94*H94</f>
        <v>0</v>
      </c>
      <c r="S94" s="215">
        <v>0</v>
      </c>
      <c r="T94" s="216">
        <f>S94*H94</f>
        <v>0</v>
      </c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R94" s="217" t="s">
        <v>436</v>
      </c>
      <c r="AT94" s="217" t="s">
        <v>219</v>
      </c>
      <c r="AU94" s="217" t="s">
        <v>80</v>
      </c>
      <c r="AY94" s="19" t="s">
        <v>122</v>
      </c>
      <c r="BE94" s="218">
        <f>IF(N94="základní",J94,0)</f>
        <v>0</v>
      </c>
      <c r="BF94" s="218">
        <f>IF(N94="snížená",J94,0)</f>
        <v>0</v>
      </c>
      <c r="BG94" s="218">
        <f>IF(N94="zákl. přenesená",J94,0)</f>
        <v>0</v>
      </c>
      <c r="BH94" s="218">
        <f>IF(N94="sníž. přenesená",J94,0)</f>
        <v>0</v>
      </c>
      <c r="BI94" s="218">
        <f>IF(N94="nulová",J94,0)</f>
        <v>0</v>
      </c>
      <c r="BJ94" s="19" t="s">
        <v>80</v>
      </c>
      <c r="BK94" s="218">
        <f>ROUND(I94*H94,2)</f>
        <v>0</v>
      </c>
      <c r="BL94" s="19" t="s">
        <v>436</v>
      </c>
      <c r="BM94" s="217" t="s">
        <v>648</v>
      </c>
    </row>
    <row r="95" s="2" customFormat="1" ht="16.5" customHeight="1">
      <c r="A95" s="40"/>
      <c r="B95" s="41"/>
      <c r="C95" s="206" t="s">
        <v>176</v>
      </c>
      <c r="D95" s="206" t="s">
        <v>124</v>
      </c>
      <c r="E95" s="207" t="s">
        <v>649</v>
      </c>
      <c r="F95" s="208" t="s">
        <v>650</v>
      </c>
      <c r="G95" s="209" t="s">
        <v>625</v>
      </c>
      <c r="H95" s="210">
        <v>716</v>
      </c>
      <c r="I95" s="211"/>
      <c r="J95" s="212">
        <f>ROUND(I95*H95,2)</f>
        <v>0</v>
      </c>
      <c r="K95" s="208" t="s">
        <v>19</v>
      </c>
      <c r="L95" s="46"/>
      <c r="M95" s="213" t="s">
        <v>19</v>
      </c>
      <c r="N95" s="214" t="s">
        <v>43</v>
      </c>
      <c r="O95" s="86"/>
      <c r="P95" s="215">
        <f>O95*H95</f>
        <v>0</v>
      </c>
      <c r="Q95" s="215">
        <v>0</v>
      </c>
      <c r="R95" s="215">
        <f>Q95*H95</f>
        <v>0</v>
      </c>
      <c r="S95" s="215">
        <v>0</v>
      </c>
      <c r="T95" s="216">
        <f>S95*H95</f>
        <v>0</v>
      </c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R95" s="217" t="s">
        <v>436</v>
      </c>
      <c r="AT95" s="217" t="s">
        <v>124</v>
      </c>
      <c r="AU95" s="217" t="s">
        <v>80</v>
      </c>
      <c r="AY95" s="19" t="s">
        <v>122</v>
      </c>
      <c r="BE95" s="218">
        <f>IF(N95="základní",J95,0)</f>
        <v>0</v>
      </c>
      <c r="BF95" s="218">
        <f>IF(N95="snížená",J95,0)</f>
        <v>0</v>
      </c>
      <c r="BG95" s="218">
        <f>IF(N95="zákl. přenesená",J95,0)</f>
        <v>0</v>
      </c>
      <c r="BH95" s="218">
        <f>IF(N95="sníž. přenesená",J95,0)</f>
        <v>0</v>
      </c>
      <c r="BI95" s="218">
        <f>IF(N95="nulová",J95,0)</f>
        <v>0</v>
      </c>
      <c r="BJ95" s="19" t="s">
        <v>80</v>
      </c>
      <c r="BK95" s="218">
        <f>ROUND(I95*H95,2)</f>
        <v>0</v>
      </c>
      <c r="BL95" s="19" t="s">
        <v>436</v>
      </c>
      <c r="BM95" s="217" t="s">
        <v>651</v>
      </c>
    </row>
    <row r="96" s="12" customFormat="1" ht="25.92" customHeight="1">
      <c r="A96" s="12"/>
      <c r="B96" s="190"/>
      <c r="C96" s="191"/>
      <c r="D96" s="192" t="s">
        <v>71</v>
      </c>
      <c r="E96" s="193" t="s">
        <v>652</v>
      </c>
      <c r="F96" s="193" t="s">
        <v>653</v>
      </c>
      <c r="G96" s="191"/>
      <c r="H96" s="191"/>
      <c r="I96" s="194"/>
      <c r="J96" s="195">
        <f>BK96</f>
        <v>0</v>
      </c>
      <c r="K96" s="191"/>
      <c r="L96" s="196"/>
      <c r="M96" s="197"/>
      <c r="N96" s="198"/>
      <c r="O96" s="198"/>
      <c r="P96" s="199">
        <f>SUM(P97:P102)</f>
        <v>0</v>
      </c>
      <c r="Q96" s="198"/>
      <c r="R96" s="199">
        <f>SUM(R97:R102)</f>
        <v>0</v>
      </c>
      <c r="S96" s="198"/>
      <c r="T96" s="200">
        <f>SUM(T97:T102)</f>
        <v>0</v>
      </c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R96" s="201" t="s">
        <v>129</v>
      </c>
      <c r="AT96" s="202" t="s">
        <v>71</v>
      </c>
      <c r="AU96" s="202" t="s">
        <v>72</v>
      </c>
      <c r="AY96" s="201" t="s">
        <v>122</v>
      </c>
      <c r="BK96" s="203">
        <f>SUM(BK97:BK102)</f>
        <v>0</v>
      </c>
    </row>
    <row r="97" s="2" customFormat="1" ht="16.5" customHeight="1">
      <c r="A97" s="40"/>
      <c r="B97" s="41"/>
      <c r="C97" s="206" t="s">
        <v>183</v>
      </c>
      <c r="D97" s="206" t="s">
        <v>124</v>
      </c>
      <c r="E97" s="207" t="s">
        <v>654</v>
      </c>
      <c r="F97" s="208" t="s">
        <v>655</v>
      </c>
      <c r="G97" s="209" t="s">
        <v>656</v>
      </c>
      <c r="H97" s="210">
        <v>22</v>
      </c>
      <c r="I97" s="211"/>
      <c r="J97" s="212">
        <f>ROUND(I97*H97,2)</f>
        <v>0</v>
      </c>
      <c r="K97" s="208" t="s">
        <v>19</v>
      </c>
      <c r="L97" s="46"/>
      <c r="M97" s="213" t="s">
        <v>19</v>
      </c>
      <c r="N97" s="214" t="s">
        <v>43</v>
      </c>
      <c r="O97" s="86"/>
      <c r="P97" s="215">
        <f>O97*H97</f>
        <v>0</v>
      </c>
      <c r="Q97" s="215">
        <v>0</v>
      </c>
      <c r="R97" s="215">
        <f>Q97*H97</f>
        <v>0</v>
      </c>
      <c r="S97" s="215">
        <v>0</v>
      </c>
      <c r="T97" s="216">
        <f>S97*H97</f>
        <v>0</v>
      </c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R97" s="217" t="s">
        <v>436</v>
      </c>
      <c r="AT97" s="217" t="s">
        <v>124</v>
      </c>
      <c r="AU97" s="217" t="s">
        <v>80</v>
      </c>
      <c r="AY97" s="19" t="s">
        <v>122</v>
      </c>
      <c r="BE97" s="218">
        <f>IF(N97="základní",J97,0)</f>
        <v>0</v>
      </c>
      <c r="BF97" s="218">
        <f>IF(N97="snížená",J97,0)</f>
        <v>0</v>
      </c>
      <c r="BG97" s="218">
        <f>IF(N97="zákl. přenesená",J97,0)</f>
        <v>0</v>
      </c>
      <c r="BH97" s="218">
        <f>IF(N97="sníž. přenesená",J97,0)</f>
        <v>0</v>
      </c>
      <c r="BI97" s="218">
        <f>IF(N97="nulová",J97,0)</f>
        <v>0</v>
      </c>
      <c r="BJ97" s="19" t="s">
        <v>80</v>
      </c>
      <c r="BK97" s="218">
        <f>ROUND(I97*H97,2)</f>
        <v>0</v>
      </c>
      <c r="BL97" s="19" t="s">
        <v>436</v>
      </c>
      <c r="BM97" s="217" t="s">
        <v>657</v>
      </c>
    </row>
    <row r="98" s="2" customFormat="1" ht="16.5" customHeight="1">
      <c r="A98" s="40"/>
      <c r="B98" s="41"/>
      <c r="C98" s="206" t="s">
        <v>189</v>
      </c>
      <c r="D98" s="206" t="s">
        <v>124</v>
      </c>
      <c r="E98" s="207" t="s">
        <v>658</v>
      </c>
      <c r="F98" s="208" t="s">
        <v>659</v>
      </c>
      <c r="G98" s="209" t="s">
        <v>656</v>
      </c>
      <c r="H98" s="210">
        <v>22</v>
      </c>
      <c r="I98" s="211"/>
      <c r="J98" s="212">
        <f>ROUND(I98*H98,2)</f>
        <v>0</v>
      </c>
      <c r="K98" s="208" t="s">
        <v>19</v>
      </c>
      <c r="L98" s="46"/>
      <c r="M98" s="213" t="s">
        <v>19</v>
      </c>
      <c r="N98" s="214" t="s">
        <v>43</v>
      </c>
      <c r="O98" s="86"/>
      <c r="P98" s="215">
        <f>O98*H98</f>
        <v>0</v>
      </c>
      <c r="Q98" s="215">
        <v>0</v>
      </c>
      <c r="R98" s="215">
        <f>Q98*H98</f>
        <v>0</v>
      </c>
      <c r="S98" s="215">
        <v>0</v>
      </c>
      <c r="T98" s="216">
        <f>S98*H98</f>
        <v>0</v>
      </c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R98" s="217" t="s">
        <v>436</v>
      </c>
      <c r="AT98" s="217" t="s">
        <v>124</v>
      </c>
      <c r="AU98" s="217" t="s">
        <v>80</v>
      </c>
      <c r="AY98" s="19" t="s">
        <v>122</v>
      </c>
      <c r="BE98" s="218">
        <f>IF(N98="základní",J98,0)</f>
        <v>0</v>
      </c>
      <c r="BF98" s="218">
        <f>IF(N98="snížená",J98,0)</f>
        <v>0</v>
      </c>
      <c r="BG98" s="218">
        <f>IF(N98="zákl. přenesená",J98,0)</f>
        <v>0</v>
      </c>
      <c r="BH98" s="218">
        <f>IF(N98="sníž. přenesená",J98,0)</f>
        <v>0</v>
      </c>
      <c r="BI98" s="218">
        <f>IF(N98="nulová",J98,0)</f>
        <v>0</v>
      </c>
      <c r="BJ98" s="19" t="s">
        <v>80</v>
      </c>
      <c r="BK98" s="218">
        <f>ROUND(I98*H98,2)</f>
        <v>0</v>
      </c>
      <c r="BL98" s="19" t="s">
        <v>436</v>
      </c>
      <c r="BM98" s="217" t="s">
        <v>660</v>
      </c>
    </row>
    <row r="99" s="2" customFormat="1" ht="16.5" customHeight="1">
      <c r="A99" s="40"/>
      <c r="B99" s="41"/>
      <c r="C99" s="206" t="s">
        <v>194</v>
      </c>
      <c r="D99" s="206" t="s">
        <v>124</v>
      </c>
      <c r="E99" s="207" t="s">
        <v>661</v>
      </c>
      <c r="F99" s="208" t="s">
        <v>662</v>
      </c>
      <c r="G99" s="209" t="s">
        <v>656</v>
      </c>
      <c r="H99" s="210">
        <v>22</v>
      </c>
      <c r="I99" s="211"/>
      <c r="J99" s="212">
        <f>ROUND(I99*H99,2)</f>
        <v>0</v>
      </c>
      <c r="K99" s="208" t="s">
        <v>19</v>
      </c>
      <c r="L99" s="46"/>
      <c r="M99" s="213" t="s">
        <v>19</v>
      </c>
      <c r="N99" s="214" t="s">
        <v>43</v>
      </c>
      <c r="O99" s="86"/>
      <c r="P99" s="215">
        <f>O99*H99</f>
        <v>0</v>
      </c>
      <c r="Q99" s="215">
        <v>0</v>
      </c>
      <c r="R99" s="215">
        <f>Q99*H99</f>
        <v>0</v>
      </c>
      <c r="S99" s="215">
        <v>0</v>
      </c>
      <c r="T99" s="216">
        <f>S99*H99</f>
        <v>0</v>
      </c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R99" s="217" t="s">
        <v>436</v>
      </c>
      <c r="AT99" s="217" t="s">
        <v>124</v>
      </c>
      <c r="AU99" s="217" t="s">
        <v>80</v>
      </c>
      <c r="AY99" s="19" t="s">
        <v>122</v>
      </c>
      <c r="BE99" s="218">
        <f>IF(N99="základní",J99,0)</f>
        <v>0</v>
      </c>
      <c r="BF99" s="218">
        <f>IF(N99="snížená",J99,0)</f>
        <v>0</v>
      </c>
      <c r="BG99" s="218">
        <f>IF(N99="zákl. přenesená",J99,0)</f>
        <v>0</v>
      </c>
      <c r="BH99" s="218">
        <f>IF(N99="sníž. přenesená",J99,0)</f>
        <v>0</v>
      </c>
      <c r="BI99" s="218">
        <f>IF(N99="nulová",J99,0)</f>
        <v>0</v>
      </c>
      <c r="BJ99" s="19" t="s">
        <v>80</v>
      </c>
      <c r="BK99" s="218">
        <f>ROUND(I99*H99,2)</f>
        <v>0</v>
      </c>
      <c r="BL99" s="19" t="s">
        <v>436</v>
      </c>
      <c r="BM99" s="217" t="s">
        <v>663</v>
      </c>
    </row>
    <row r="100" s="2" customFormat="1" ht="16.5" customHeight="1">
      <c r="A100" s="40"/>
      <c r="B100" s="41"/>
      <c r="C100" s="206" t="s">
        <v>8</v>
      </c>
      <c r="D100" s="206" t="s">
        <v>124</v>
      </c>
      <c r="E100" s="207" t="s">
        <v>664</v>
      </c>
      <c r="F100" s="208" t="s">
        <v>665</v>
      </c>
      <c r="G100" s="209" t="s">
        <v>656</v>
      </c>
      <c r="H100" s="210">
        <v>22</v>
      </c>
      <c r="I100" s="211"/>
      <c r="J100" s="212">
        <f>ROUND(I100*H100,2)</f>
        <v>0</v>
      </c>
      <c r="K100" s="208" t="s">
        <v>19</v>
      </c>
      <c r="L100" s="46"/>
      <c r="M100" s="213" t="s">
        <v>19</v>
      </c>
      <c r="N100" s="214" t="s">
        <v>43</v>
      </c>
      <c r="O100" s="86"/>
      <c r="P100" s="215">
        <f>O100*H100</f>
        <v>0</v>
      </c>
      <c r="Q100" s="215">
        <v>0</v>
      </c>
      <c r="R100" s="215">
        <f>Q100*H100</f>
        <v>0</v>
      </c>
      <c r="S100" s="215">
        <v>0</v>
      </c>
      <c r="T100" s="216">
        <f>S100*H100</f>
        <v>0</v>
      </c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R100" s="217" t="s">
        <v>436</v>
      </c>
      <c r="AT100" s="217" t="s">
        <v>124</v>
      </c>
      <c r="AU100" s="217" t="s">
        <v>80</v>
      </c>
      <c r="AY100" s="19" t="s">
        <v>122</v>
      </c>
      <c r="BE100" s="218">
        <f>IF(N100="základní",J100,0)</f>
        <v>0</v>
      </c>
      <c r="BF100" s="218">
        <f>IF(N100="snížená",J100,0)</f>
        <v>0</v>
      </c>
      <c r="BG100" s="218">
        <f>IF(N100="zákl. přenesená",J100,0)</f>
        <v>0</v>
      </c>
      <c r="BH100" s="218">
        <f>IF(N100="sníž. přenesená",J100,0)</f>
        <v>0</v>
      </c>
      <c r="BI100" s="218">
        <f>IF(N100="nulová",J100,0)</f>
        <v>0</v>
      </c>
      <c r="BJ100" s="19" t="s">
        <v>80</v>
      </c>
      <c r="BK100" s="218">
        <f>ROUND(I100*H100,2)</f>
        <v>0</v>
      </c>
      <c r="BL100" s="19" t="s">
        <v>436</v>
      </c>
      <c r="BM100" s="217" t="s">
        <v>666</v>
      </c>
    </row>
    <row r="101" s="2" customFormat="1" ht="16.5" customHeight="1">
      <c r="A101" s="40"/>
      <c r="B101" s="41"/>
      <c r="C101" s="206" t="s">
        <v>205</v>
      </c>
      <c r="D101" s="206" t="s">
        <v>124</v>
      </c>
      <c r="E101" s="207" t="s">
        <v>667</v>
      </c>
      <c r="F101" s="208" t="s">
        <v>668</v>
      </c>
      <c r="G101" s="209" t="s">
        <v>656</v>
      </c>
      <c r="H101" s="210">
        <v>22</v>
      </c>
      <c r="I101" s="211"/>
      <c r="J101" s="212">
        <f>ROUND(I101*H101,2)</f>
        <v>0</v>
      </c>
      <c r="K101" s="208" t="s">
        <v>19</v>
      </c>
      <c r="L101" s="46"/>
      <c r="M101" s="213" t="s">
        <v>19</v>
      </c>
      <c r="N101" s="214" t="s">
        <v>43</v>
      </c>
      <c r="O101" s="86"/>
      <c r="P101" s="215">
        <f>O101*H101</f>
        <v>0</v>
      </c>
      <c r="Q101" s="215">
        <v>0</v>
      </c>
      <c r="R101" s="215">
        <f>Q101*H101</f>
        <v>0</v>
      </c>
      <c r="S101" s="215">
        <v>0</v>
      </c>
      <c r="T101" s="216">
        <f>S101*H101</f>
        <v>0</v>
      </c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R101" s="217" t="s">
        <v>436</v>
      </c>
      <c r="AT101" s="217" t="s">
        <v>124</v>
      </c>
      <c r="AU101" s="217" t="s">
        <v>80</v>
      </c>
      <c r="AY101" s="19" t="s">
        <v>122</v>
      </c>
      <c r="BE101" s="218">
        <f>IF(N101="základní",J101,0)</f>
        <v>0</v>
      </c>
      <c r="BF101" s="218">
        <f>IF(N101="snížená",J101,0)</f>
        <v>0</v>
      </c>
      <c r="BG101" s="218">
        <f>IF(N101="zákl. přenesená",J101,0)</f>
        <v>0</v>
      </c>
      <c r="BH101" s="218">
        <f>IF(N101="sníž. přenesená",J101,0)</f>
        <v>0</v>
      </c>
      <c r="BI101" s="218">
        <f>IF(N101="nulová",J101,0)</f>
        <v>0</v>
      </c>
      <c r="BJ101" s="19" t="s">
        <v>80</v>
      </c>
      <c r="BK101" s="218">
        <f>ROUND(I101*H101,2)</f>
        <v>0</v>
      </c>
      <c r="BL101" s="19" t="s">
        <v>436</v>
      </c>
      <c r="BM101" s="217" t="s">
        <v>669</v>
      </c>
    </row>
    <row r="102" s="2" customFormat="1" ht="16.5" customHeight="1">
      <c r="A102" s="40"/>
      <c r="B102" s="41"/>
      <c r="C102" s="206" t="s">
        <v>211</v>
      </c>
      <c r="D102" s="206" t="s">
        <v>124</v>
      </c>
      <c r="E102" s="207" t="s">
        <v>670</v>
      </c>
      <c r="F102" s="208" t="s">
        <v>671</v>
      </c>
      <c r="G102" s="209" t="s">
        <v>656</v>
      </c>
      <c r="H102" s="210">
        <v>22</v>
      </c>
      <c r="I102" s="211"/>
      <c r="J102" s="212">
        <f>ROUND(I102*H102,2)</f>
        <v>0</v>
      </c>
      <c r="K102" s="208" t="s">
        <v>19</v>
      </c>
      <c r="L102" s="46"/>
      <c r="M102" s="213" t="s">
        <v>19</v>
      </c>
      <c r="N102" s="214" t="s">
        <v>43</v>
      </c>
      <c r="O102" s="86"/>
      <c r="P102" s="215">
        <f>O102*H102</f>
        <v>0</v>
      </c>
      <c r="Q102" s="215">
        <v>0</v>
      </c>
      <c r="R102" s="215">
        <f>Q102*H102</f>
        <v>0</v>
      </c>
      <c r="S102" s="215">
        <v>0</v>
      </c>
      <c r="T102" s="216">
        <f>S102*H102</f>
        <v>0</v>
      </c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R102" s="217" t="s">
        <v>436</v>
      </c>
      <c r="AT102" s="217" t="s">
        <v>124</v>
      </c>
      <c r="AU102" s="217" t="s">
        <v>80</v>
      </c>
      <c r="AY102" s="19" t="s">
        <v>122</v>
      </c>
      <c r="BE102" s="218">
        <f>IF(N102="základní",J102,0)</f>
        <v>0</v>
      </c>
      <c r="BF102" s="218">
        <f>IF(N102="snížená",J102,0)</f>
        <v>0</v>
      </c>
      <c r="BG102" s="218">
        <f>IF(N102="zákl. přenesená",J102,0)</f>
        <v>0</v>
      </c>
      <c r="BH102" s="218">
        <f>IF(N102="sníž. přenesená",J102,0)</f>
        <v>0</v>
      </c>
      <c r="BI102" s="218">
        <f>IF(N102="nulová",J102,0)</f>
        <v>0</v>
      </c>
      <c r="BJ102" s="19" t="s">
        <v>80</v>
      </c>
      <c r="BK102" s="218">
        <f>ROUND(I102*H102,2)</f>
        <v>0</v>
      </c>
      <c r="BL102" s="19" t="s">
        <v>436</v>
      </c>
      <c r="BM102" s="217" t="s">
        <v>672</v>
      </c>
    </row>
    <row r="103" s="12" customFormat="1" ht="25.92" customHeight="1">
      <c r="A103" s="12"/>
      <c r="B103" s="190"/>
      <c r="C103" s="191"/>
      <c r="D103" s="192" t="s">
        <v>71</v>
      </c>
      <c r="E103" s="193" t="s">
        <v>673</v>
      </c>
      <c r="F103" s="193" t="s">
        <v>123</v>
      </c>
      <c r="G103" s="191"/>
      <c r="H103" s="191"/>
      <c r="I103" s="194"/>
      <c r="J103" s="195">
        <f>BK103</f>
        <v>0</v>
      </c>
      <c r="K103" s="191"/>
      <c r="L103" s="196"/>
      <c r="M103" s="197"/>
      <c r="N103" s="198"/>
      <c r="O103" s="198"/>
      <c r="P103" s="199">
        <f>SUM(P104:P113)</f>
        <v>0</v>
      </c>
      <c r="Q103" s="198"/>
      <c r="R103" s="199">
        <f>SUM(R104:R113)</f>
        <v>0</v>
      </c>
      <c r="S103" s="198"/>
      <c r="T103" s="200">
        <f>SUM(T104:T113)</f>
        <v>0</v>
      </c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R103" s="201" t="s">
        <v>129</v>
      </c>
      <c r="AT103" s="202" t="s">
        <v>71</v>
      </c>
      <c r="AU103" s="202" t="s">
        <v>72</v>
      </c>
      <c r="AY103" s="201" t="s">
        <v>122</v>
      </c>
      <c r="BK103" s="203">
        <f>SUM(BK104:BK113)</f>
        <v>0</v>
      </c>
    </row>
    <row r="104" s="2" customFormat="1" ht="16.5" customHeight="1">
      <c r="A104" s="40"/>
      <c r="B104" s="41"/>
      <c r="C104" s="206" t="s">
        <v>218</v>
      </c>
      <c r="D104" s="206" t="s">
        <v>124</v>
      </c>
      <c r="E104" s="207" t="s">
        <v>674</v>
      </c>
      <c r="F104" s="208" t="s">
        <v>675</v>
      </c>
      <c r="G104" s="209" t="s">
        <v>625</v>
      </c>
      <c r="H104" s="210">
        <v>700</v>
      </c>
      <c r="I104" s="211"/>
      <c r="J104" s="212">
        <f>ROUND(I104*H104,2)</f>
        <v>0</v>
      </c>
      <c r="K104" s="208" t="s">
        <v>19</v>
      </c>
      <c r="L104" s="46"/>
      <c r="M104" s="213" t="s">
        <v>19</v>
      </c>
      <c r="N104" s="214" t="s">
        <v>43</v>
      </c>
      <c r="O104" s="86"/>
      <c r="P104" s="215">
        <f>O104*H104</f>
        <v>0</v>
      </c>
      <c r="Q104" s="215">
        <v>0</v>
      </c>
      <c r="R104" s="215">
        <f>Q104*H104</f>
        <v>0</v>
      </c>
      <c r="S104" s="215">
        <v>0</v>
      </c>
      <c r="T104" s="216">
        <f>S104*H104</f>
        <v>0</v>
      </c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R104" s="217" t="s">
        <v>436</v>
      </c>
      <c r="AT104" s="217" t="s">
        <v>124</v>
      </c>
      <c r="AU104" s="217" t="s">
        <v>80</v>
      </c>
      <c r="AY104" s="19" t="s">
        <v>122</v>
      </c>
      <c r="BE104" s="218">
        <f>IF(N104="základní",J104,0)</f>
        <v>0</v>
      </c>
      <c r="BF104" s="218">
        <f>IF(N104="snížená",J104,0)</f>
        <v>0</v>
      </c>
      <c r="BG104" s="218">
        <f>IF(N104="zákl. přenesená",J104,0)</f>
        <v>0</v>
      </c>
      <c r="BH104" s="218">
        <f>IF(N104="sníž. přenesená",J104,0)</f>
        <v>0</v>
      </c>
      <c r="BI104" s="218">
        <f>IF(N104="nulová",J104,0)</f>
        <v>0</v>
      </c>
      <c r="BJ104" s="19" t="s">
        <v>80</v>
      </c>
      <c r="BK104" s="218">
        <f>ROUND(I104*H104,2)</f>
        <v>0</v>
      </c>
      <c r="BL104" s="19" t="s">
        <v>436</v>
      </c>
      <c r="BM104" s="217" t="s">
        <v>676</v>
      </c>
    </row>
    <row r="105" s="2" customFormat="1" ht="16.5" customHeight="1">
      <c r="A105" s="40"/>
      <c r="B105" s="41"/>
      <c r="C105" s="206" t="s">
        <v>225</v>
      </c>
      <c r="D105" s="206" t="s">
        <v>124</v>
      </c>
      <c r="E105" s="207" t="s">
        <v>677</v>
      </c>
      <c r="F105" s="208" t="s">
        <v>678</v>
      </c>
      <c r="G105" s="209" t="s">
        <v>351</v>
      </c>
      <c r="H105" s="210">
        <v>700</v>
      </c>
      <c r="I105" s="211"/>
      <c r="J105" s="212">
        <f>ROUND(I105*H105,2)</f>
        <v>0</v>
      </c>
      <c r="K105" s="208" t="s">
        <v>19</v>
      </c>
      <c r="L105" s="46"/>
      <c r="M105" s="213" t="s">
        <v>19</v>
      </c>
      <c r="N105" s="214" t="s">
        <v>43</v>
      </c>
      <c r="O105" s="86"/>
      <c r="P105" s="215">
        <f>O105*H105</f>
        <v>0</v>
      </c>
      <c r="Q105" s="215">
        <v>0</v>
      </c>
      <c r="R105" s="215">
        <f>Q105*H105</f>
        <v>0</v>
      </c>
      <c r="S105" s="215">
        <v>0</v>
      </c>
      <c r="T105" s="216">
        <f>S105*H105</f>
        <v>0</v>
      </c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R105" s="217" t="s">
        <v>436</v>
      </c>
      <c r="AT105" s="217" t="s">
        <v>124</v>
      </c>
      <c r="AU105" s="217" t="s">
        <v>80</v>
      </c>
      <c r="AY105" s="19" t="s">
        <v>122</v>
      </c>
      <c r="BE105" s="218">
        <f>IF(N105="základní",J105,0)</f>
        <v>0</v>
      </c>
      <c r="BF105" s="218">
        <f>IF(N105="snížená",J105,0)</f>
        <v>0</v>
      </c>
      <c r="BG105" s="218">
        <f>IF(N105="zákl. přenesená",J105,0)</f>
        <v>0</v>
      </c>
      <c r="BH105" s="218">
        <f>IF(N105="sníž. přenesená",J105,0)</f>
        <v>0</v>
      </c>
      <c r="BI105" s="218">
        <f>IF(N105="nulová",J105,0)</f>
        <v>0</v>
      </c>
      <c r="BJ105" s="19" t="s">
        <v>80</v>
      </c>
      <c r="BK105" s="218">
        <f>ROUND(I105*H105,2)</f>
        <v>0</v>
      </c>
      <c r="BL105" s="19" t="s">
        <v>436</v>
      </c>
      <c r="BM105" s="217" t="s">
        <v>679</v>
      </c>
    </row>
    <row r="106" s="2" customFormat="1" ht="16.5" customHeight="1">
      <c r="A106" s="40"/>
      <c r="B106" s="41"/>
      <c r="C106" s="206" t="s">
        <v>232</v>
      </c>
      <c r="D106" s="206" t="s">
        <v>124</v>
      </c>
      <c r="E106" s="207" t="s">
        <v>680</v>
      </c>
      <c r="F106" s="208" t="s">
        <v>681</v>
      </c>
      <c r="G106" s="209" t="s">
        <v>656</v>
      </c>
      <c r="H106" s="210">
        <v>22</v>
      </c>
      <c r="I106" s="211"/>
      <c r="J106" s="212">
        <f>ROUND(I106*H106,2)</f>
        <v>0</v>
      </c>
      <c r="K106" s="208" t="s">
        <v>19</v>
      </c>
      <c r="L106" s="46"/>
      <c r="M106" s="213" t="s">
        <v>19</v>
      </c>
      <c r="N106" s="214" t="s">
        <v>43</v>
      </c>
      <c r="O106" s="86"/>
      <c r="P106" s="215">
        <f>O106*H106</f>
        <v>0</v>
      </c>
      <c r="Q106" s="215">
        <v>0</v>
      </c>
      <c r="R106" s="215">
        <f>Q106*H106</f>
        <v>0</v>
      </c>
      <c r="S106" s="215">
        <v>0</v>
      </c>
      <c r="T106" s="216">
        <f>S106*H106</f>
        <v>0</v>
      </c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R106" s="217" t="s">
        <v>436</v>
      </c>
      <c r="AT106" s="217" t="s">
        <v>124</v>
      </c>
      <c r="AU106" s="217" t="s">
        <v>80</v>
      </c>
      <c r="AY106" s="19" t="s">
        <v>122</v>
      </c>
      <c r="BE106" s="218">
        <f>IF(N106="základní",J106,0)</f>
        <v>0</v>
      </c>
      <c r="BF106" s="218">
        <f>IF(N106="snížená",J106,0)</f>
        <v>0</v>
      </c>
      <c r="BG106" s="218">
        <f>IF(N106="zákl. přenesená",J106,0)</f>
        <v>0</v>
      </c>
      <c r="BH106" s="218">
        <f>IF(N106="sníž. přenesená",J106,0)</f>
        <v>0</v>
      </c>
      <c r="BI106" s="218">
        <f>IF(N106="nulová",J106,0)</f>
        <v>0</v>
      </c>
      <c r="BJ106" s="19" t="s">
        <v>80</v>
      </c>
      <c r="BK106" s="218">
        <f>ROUND(I106*H106,2)</f>
        <v>0</v>
      </c>
      <c r="BL106" s="19" t="s">
        <v>436</v>
      </c>
      <c r="BM106" s="217" t="s">
        <v>682</v>
      </c>
    </row>
    <row r="107" s="2" customFormat="1" ht="16.5" customHeight="1">
      <c r="A107" s="40"/>
      <c r="B107" s="41"/>
      <c r="C107" s="206" t="s">
        <v>238</v>
      </c>
      <c r="D107" s="206" t="s">
        <v>124</v>
      </c>
      <c r="E107" s="207" t="s">
        <v>683</v>
      </c>
      <c r="F107" s="208" t="s">
        <v>684</v>
      </c>
      <c r="G107" s="209" t="s">
        <v>625</v>
      </c>
      <c r="H107" s="210">
        <v>700</v>
      </c>
      <c r="I107" s="211"/>
      <c r="J107" s="212">
        <f>ROUND(I107*H107,2)</f>
        <v>0</v>
      </c>
      <c r="K107" s="208" t="s">
        <v>19</v>
      </c>
      <c r="L107" s="46"/>
      <c r="M107" s="213" t="s">
        <v>19</v>
      </c>
      <c r="N107" s="214" t="s">
        <v>43</v>
      </c>
      <c r="O107" s="86"/>
      <c r="P107" s="215">
        <f>O107*H107</f>
        <v>0</v>
      </c>
      <c r="Q107" s="215">
        <v>0</v>
      </c>
      <c r="R107" s="215">
        <f>Q107*H107</f>
        <v>0</v>
      </c>
      <c r="S107" s="215">
        <v>0</v>
      </c>
      <c r="T107" s="216">
        <f>S107*H107</f>
        <v>0</v>
      </c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R107" s="217" t="s">
        <v>436</v>
      </c>
      <c r="AT107" s="217" t="s">
        <v>124</v>
      </c>
      <c r="AU107" s="217" t="s">
        <v>80</v>
      </c>
      <c r="AY107" s="19" t="s">
        <v>122</v>
      </c>
      <c r="BE107" s="218">
        <f>IF(N107="základní",J107,0)</f>
        <v>0</v>
      </c>
      <c r="BF107" s="218">
        <f>IF(N107="snížená",J107,0)</f>
        <v>0</v>
      </c>
      <c r="BG107" s="218">
        <f>IF(N107="zákl. přenesená",J107,0)</f>
        <v>0</v>
      </c>
      <c r="BH107" s="218">
        <f>IF(N107="sníž. přenesená",J107,0)</f>
        <v>0</v>
      </c>
      <c r="BI107" s="218">
        <f>IF(N107="nulová",J107,0)</f>
        <v>0</v>
      </c>
      <c r="BJ107" s="19" t="s">
        <v>80</v>
      </c>
      <c r="BK107" s="218">
        <f>ROUND(I107*H107,2)</f>
        <v>0</v>
      </c>
      <c r="BL107" s="19" t="s">
        <v>436</v>
      </c>
      <c r="BM107" s="217" t="s">
        <v>685</v>
      </c>
    </row>
    <row r="108" s="2" customFormat="1" ht="16.5" customHeight="1">
      <c r="A108" s="40"/>
      <c r="B108" s="41"/>
      <c r="C108" s="206" t="s">
        <v>249</v>
      </c>
      <c r="D108" s="206" t="s">
        <v>124</v>
      </c>
      <c r="E108" s="207" t="s">
        <v>686</v>
      </c>
      <c r="F108" s="208" t="s">
        <v>687</v>
      </c>
      <c r="G108" s="209" t="s">
        <v>167</v>
      </c>
      <c r="H108" s="210">
        <v>7</v>
      </c>
      <c r="I108" s="211"/>
      <c r="J108" s="212">
        <f>ROUND(I108*H108,2)</f>
        <v>0</v>
      </c>
      <c r="K108" s="208" t="s">
        <v>19</v>
      </c>
      <c r="L108" s="46"/>
      <c r="M108" s="213" t="s">
        <v>19</v>
      </c>
      <c r="N108" s="214" t="s">
        <v>43</v>
      </c>
      <c r="O108" s="86"/>
      <c r="P108" s="215">
        <f>O108*H108</f>
        <v>0</v>
      </c>
      <c r="Q108" s="215">
        <v>0</v>
      </c>
      <c r="R108" s="215">
        <f>Q108*H108</f>
        <v>0</v>
      </c>
      <c r="S108" s="215">
        <v>0</v>
      </c>
      <c r="T108" s="216">
        <f>S108*H108</f>
        <v>0</v>
      </c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R108" s="217" t="s">
        <v>436</v>
      </c>
      <c r="AT108" s="217" t="s">
        <v>124</v>
      </c>
      <c r="AU108" s="217" t="s">
        <v>80</v>
      </c>
      <c r="AY108" s="19" t="s">
        <v>122</v>
      </c>
      <c r="BE108" s="218">
        <f>IF(N108="základní",J108,0)</f>
        <v>0</v>
      </c>
      <c r="BF108" s="218">
        <f>IF(N108="snížená",J108,0)</f>
        <v>0</v>
      </c>
      <c r="BG108" s="218">
        <f>IF(N108="zákl. přenesená",J108,0)</f>
        <v>0</v>
      </c>
      <c r="BH108" s="218">
        <f>IF(N108="sníž. přenesená",J108,0)</f>
        <v>0</v>
      </c>
      <c r="BI108" s="218">
        <f>IF(N108="nulová",J108,0)</f>
        <v>0</v>
      </c>
      <c r="BJ108" s="19" t="s">
        <v>80</v>
      </c>
      <c r="BK108" s="218">
        <f>ROUND(I108*H108,2)</f>
        <v>0</v>
      </c>
      <c r="BL108" s="19" t="s">
        <v>436</v>
      </c>
      <c r="BM108" s="217" t="s">
        <v>688</v>
      </c>
    </row>
    <row r="109" s="2" customFormat="1" ht="16.5" customHeight="1">
      <c r="A109" s="40"/>
      <c r="B109" s="41"/>
      <c r="C109" s="206" t="s">
        <v>261</v>
      </c>
      <c r="D109" s="206" t="s">
        <v>124</v>
      </c>
      <c r="E109" s="207" t="s">
        <v>689</v>
      </c>
      <c r="F109" s="208" t="s">
        <v>690</v>
      </c>
      <c r="G109" s="209" t="s">
        <v>167</v>
      </c>
      <c r="H109" s="210">
        <v>10</v>
      </c>
      <c r="I109" s="211"/>
      <c r="J109" s="212">
        <f>ROUND(I109*H109,2)</f>
        <v>0</v>
      </c>
      <c r="K109" s="208" t="s">
        <v>19</v>
      </c>
      <c r="L109" s="46"/>
      <c r="M109" s="213" t="s">
        <v>19</v>
      </c>
      <c r="N109" s="214" t="s">
        <v>43</v>
      </c>
      <c r="O109" s="86"/>
      <c r="P109" s="215">
        <f>O109*H109</f>
        <v>0</v>
      </c>
      <c r="Q109" s="215">
        <v>0</v>
      </c>
      <c r="R109" s="215">
        <f>Q109*H109</f>
        <v>0</v>
      </c>
      <c r="S109" s="215">
        <v>0</v>
      </c>
      <c r="T109" s="216">
        <f>S109*H109</f>
        <v>0</v>
      </c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R109" s="217" t="s">
        <v>436</v>
      </c>
      <c r="AT109" s="217" t="s">
        <v>124</v>
      </c>
      <c r="AU109" s="217" t="s">
        <v>80</v>
      </c>
      <c r="AY109" s="19" t="s">
        <v>122</v>
      </c>
      <c r="BE109" s="218">
        <f>IF(N109="základní",J109,0)</f>
        <v>0</v>
      </c>
      <c r="BF109" s="218">
        <f>IF(N109="snížená",J109,0)</f>
        <v>0</v>
      </c>
      <c r="BG109" s="218">
        <f>IF(N109="zákl. přenesená",J109,0)</f>
        <v>0</v>
      </c>
      <c r="BH109" s="218">
        <f>IF(N109="sníž. přenesená",J109,0)</f>
        <v>0</v>
      </c>
      <c r="BI109" s="218">
        <f>IF(N109="nulová",J109,0)</f>
        <v>0</v>
      </c>
      <c r="BJ109" s="19" t="s">
        <v>80</v>
      </c>
      <c r="BK109" s="218">
        <f>ROUND(I109*H109,2)</f>
        <v>0</v>
      </c>
      <c r="BL109" s="19" t="s">
        <v>436</v>
      </c>
      <c r="BM109" s="217" t="s">
        <v>691</v>
      </c>
    </row>
    <row r="110" s="2" customFormat="1" ht="16.5" customHeight="1">
      <c r="A110" s="40"/>
      <c r="B110" s="41"/>
      <c r="C110" s="206" t="s">
        <v>7</v>
      </c>
      <c r="D110" s="206" t="s">
        <v>124</v>
      </c>
      <c r="E110" s="207" t="s">
        <v>692</v>
      </c>
      <c r="F110" s="208" t="s">
        <v>693</v>
      </c>
      <c r="G110" s="209" t="s">
        <v>656</v>
      </c>
      <c r="H110" s="210">
        <v>22</v>
      </c>
      <c r="I110" s="211"/>
      <c r="J110" s="212">
        <f>ROUND(I110*H110,2)</f>
        <v>0</v>
      </c>
      <c r="K110" s="208" t="s">
        <v>19</v>
      </c>
      <c r="L110" s="46"/>
      <c r="M110" s="213" t="s">
        <v>19</v>
      </c>
      <c r="N110" s="214" t="s">
        <v>43</v>
      </c>
      <c r="O110" s="86"/>
      <c r="P110" s="215">
        <f>O110*H110</f>
        <v>0</v>
      </c>
      <c r="Q110" s="215">
        <v>0</v>
      </c>
      <c r="R110" s="215">
        <f>Q110*H110</f>
        <v>0</v>
      </c>
      <c r="S110" s="215">
        <v>0</v>
      </c>
      <c r="T110" s="216">
        <f>S110*H110</f>
        <v>0</v>
      </c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R110" s="217" t="s">
        <v>436</v>
      </c>
      <c r="AT110" s="217" t="s">
        <v>124</v>
      </c>
      <c r="AU110" s="217" t="s">
        <v>80</v>
      </c>
      <c r="AY110" s="19" t="s">
        <v>122</v>
      </c>
      <c r="BE110" s="218">
        <f>IF(N110="základní",J110,0)</f>
        <v>0</v>
      </c>
      <c r="BF110" s="218">
        <f>IF(N110="snížená",J110,0)</f>
        <v>0</v>
      </c>
      <c r="BG110" s="218">
        <f>IF(N110="zákl. přenesená",J110,0)</f>
        <v>0</v>
      </c>
      <c r="BH110" s="218">
        <f>IF(N110="sníž. přenesená",J110,0)</f>
        <v>0</v>
      </c>
      <c r="BI110" s="218">
        <f>IF(N110="nulová",J110,0)</f>
        <v>0</v>
      </c>
      <c r="BJ110" s="19" t="s">
        <v>80</v>
      </c>
      <c r="BK110" s="218">
        <f>ROUND(I110*H110,2)</f>
        <v>0</v>
      </c>
      <c r="BL110" s="19" t="s">
        <v>436</v>
      </c>
      <c r="BM110" s="217" t="s">
        <v>694</v>
      </c>
    </row>
    <row r="111" s="2" customFormat="1" ht="16.5" customHeight="1">
      <c r="A111" s="40"/>
      <c r="B111" s="41"/>
      <c r="C111" s="206" t="s">
        <v>270</v>
      </c>
      <c r="D111" s="206" t="s">
        <v>124</v>
      </c>
      <c r="E111" s="207" t="s">
        <v>695</v>
      </c>
      <c r="F111" s="208" t="s">
        <v>696</v>
      </c>
      <c r="G111" s="209" t="s">
        <v>656</v>
      </c>
      <c r="H111" s="210">
        <v>22</v>
      </c>
      <c r="I111" s="211"/>
      <c r="J111" s="212">
        <f>ROUND(I111*H111,2)</f>
        <v>0</v>
      </c>
      <c r="K111" s="208" t="s">
        <v>19</v>
      </c>
      <c r="L111" s="46"/>
      <c r="M111" s="213" t="s">
        <v>19</v>
      </c>
      <c r="N111" s="214" t="s">
        <v>43</v>
      </c>
      <c r="O111" s="86"/>
      <c r="P111" s="215">
        <f>O111*H111</f>
        <v>0</v>
      </c>
      <c r="Q111" s="215">
        <v>0</v>
      </c>
      <c r="R111" s="215">
        <f>Q111*H111</f>
        <v>0</v>
      </c>
      <c r="S111" s="215">
        <v>0</v>
      </c>
      <c r="T111" s="216">
        <f>S111*H111</f>
        <v>0</v>
      </c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R111" s="217" t="s">
        <v>436</v>
      </c>
      <c r="AT111" s="217" t="s">
        <v>124</v>
      </c>
      <c r="AU111" s="217" t="s">
        <v>80</v>
      </c>
      <c r="AY111" s="19" t="s">
        <v>122</v>
      </c>
      <c r="BE111" s="218">
        <f>IF(N111="základní",J111,0)</f>
        <v>0</v>
      </c>
      <c r="BF111" s="218">
        <f>IF(N111="snížená",J111,0)</f>
        <v>0</v>
      </c>
      <c r="BG111" s="218">
        <f>IF(N111="zákl. přenesená",J111,0)</f>
        <v>0</v>
      </c>
      <c r="BH111" s="218">
        <f>IF(N111="sníž. přenesená",J111,0)</f>
        <v>0</v>
      </c>
      <c r="BI111" s="218">
        <f>IF(N111="nulová",J111,0)</f>
        <v>0</v>
      </c>
      <c r="BJ111" s="19" t="s">
        <v>80</v>
      </c>
      <c r="BK111" s="218">
        <f>ROUND(I111*H111,2)</f>
        <v>0</v>
      </c>
      <c r="BL111" s="19" t="s">
        <v>436</v>
      </c>
      <c r="BM111" s="217" t="s">
        <v>697</v>
      </c>
    </row>
    <row r="112" s="2" customFormat="1" ht="16.5" customHeight="1">
      <c r="A112" s="40"/>
      <c r="B112" s="41"/>
      <c r="C112" s="206" t="s">
        <v>277</v>
      </c>
      <c r="D112" s="206" t="s">
        <v>124</v>
      </c>
      <c r="E112" s="207" t="s">
        <v>698</v>
      </c>
      <c r="F112" s="208" t="s">
        <v>699</v>
      </c>
      <c r="G112" s="209" t="s">
        <v>167</v>
      </c>
      <c r="H112" s="210">
        <v>67</v>
      </c>
      <c r="I112" s="211"/>
      <c r="J112" s="212">
        <f>ROUND(I112*H112,2)</f>
        <v>0</v>
      </c>
      <c r="K112" s="208" t="s">
        <v>19</v>
      </c>
      <c r="L112" s="46"/>
      <c r="M112" s="213" t="s">
        <v>19</v>
      </c>
      <c r="N112" s="214" t="s">
        <v>43</v>
      </c>
      <c r="O112" s="86"/>
      <c r="P112" s="215">
        <f>O112*H112</f>
        <v>0</v>
      </c>
      <c r="Q112" s="215">
        <v>0</v>
      </c>
      <c r="R112" s="215">
        <f>Q112*H112</f>
        <v>0</v>
      </c>
      <c r="S112" s="215">
        <v>0</v>
      </c>
      <c r="T112" s="216">
        <f>S112*H112</f>
        <v>0</v>
      </c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R112" s="217" t="s">
        <v>436</v>
      </c>
      <c r="AT112" s="217" t="s">
        <v>124</v>
      </c>
      <c r="AU112" s="217" t="s">
        <v>80</v>
      </c>
      <c r="AY112" s="19" t="s">
        <v>122</v>
      </c>
      <c r="BE112" s="218">
        <f>IF(N112="základní",J112,0)</f>
        <v>0</v>
      </c>
      <c r="BF112" s="218">
        <f>IF(N112="snížená",J112,0)</f>
        <v>0</v>
      </c>
      <c r="BG112" s="218">
        <f>IF(N112="zákl. přenesená",J112,0)</f>
        <v>0</v>
      </c>
      <c r="BH112" s="218">
        <f>IF(N112="sníž. přenesená",J112,0)</f>
        <v>0</v>
      </c>
      <c r="BI112" s="218">
        <f>IF(N112="nulová",J112,0)</f>
        <v>0</v>
      </c>
      <c r="BJ112" s="19" t="s">
        <v>80</v>
      </c>
      <c r="BK112" s="218">
        <f>ROUND(I112*H112,2)</f>
        <v>0</v>
      </c>
      <c r="BL112" s="19" t="s">
        <v>436</v>
      </c>
      <c r="BM112" s="217" t="s">
        <v>700</v>
      </c>
    </row>
    <row r="113" s="2" customFormat="1" ht="16.5" customHeight="1">
      <c r="A113" s="40"/>
      <c r="B113" s="41"/>
      <c r="C113" s="206" t="s">
        <v>282</v>
      </c>
      <c r="D113" s="206" t="s">
        <v>124</v>
      </c>
      <c r="E113" s="207" t="s">
        <v>701</v>
      </c>
      <c r="F113" s="208" t="s">
        <v>702</v>
      </c>
      <c r="G113" s="209" t="s">
        <v>351</v>
      </c>
      <c r="H113" s="210">
        <v>700</v>
      </c>
      <c r="I113" s="211"/>
      <c r="J113" s="212">
        <f>ROUND(I113*H113,2)</f>
        <v>0</v>
      </c>
      <c r="K113" s="208" t="s">
        <v>19</v>
      </c>
      <c r="L113" s="46"/>
      <c r="M113" s="267" t="s">
        <v>19</v>
      </c>
      <c r="N113" s="268" t="s">
        <v>43</v>
      </c>
      <c r="O113" s="269"/>
      <c r="P113" s="270">
        <f>O113*H113</f>
        <v>0</v>
      </c>
      <c r="Q113" s="270">
        <v>0</v>
      </c>
      <c r="R113" s="270">
        <f>Q113*H113</f>
        <v>0</v>
      </c>
      <c r="S113" s="270">
        <v>0</v>
      </c>
      <c r="T113" s="271">
        <f>S113*H113</f>
        <v>0</v>
      </c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R113" s="217" t="s">
        <v>436</v>
      </c>
      <c r="AT113" s="217" t="s">
        <v>124</v>
      </c>
      <c r="AU113" s="217" t="s">
        <v>80</v>
      </c>
      <c r="AY113" s="19" t="s">
        <v>122</v>
      </c>
      <c r="BE113" s="218">
        <f>IF(N113="základní",J113,0)</f>
        <v>0</v>
      </c>
      <c r="BF113" s="218">
        <f>IF(N113="snížená",J113,0)</f>
        <v>0</v>
      </c>
      <c r="BG113" s="218">
        <f>IF(N113="zákl. přenesená",J113,0)</f>
        <v>0</v>
      </c>
      <c r="BH113" s="218">
        <f>IF(N113="sníž. přenesená",J113,0)</f>
        <v>0</v>
      </c>
      <c r="BI113" s="218">
        <f>IF(N113="nulová",J113,0)</f>
        <v>0</v>
      </c>
      <c r="BJ113" s="19" t="s">
        <v>80</v>
      </c>
      <c r="BK113" s="218">
        <f>ROUND(I113*H113,2)</f>
        <v>0</v>
      </c>
      <c r="BL113" s="19" t="s">
        <v>436</v>
      </c>
      <c r="BM113" s="217" t="s">
        <v>703</v>
      </c>
    </row>
    <row r="114" s="2" customFormat="1" ht="6.96" customHeight="1">
      <c r="A114" s="40"/>
      <c r="B114" s="61"/>
      <c r="C114" s="62"/>
      <c r="D114" s="62"/>
      <c r="E114" s="62"/>
      <c r="F114" s="62"/>
      <c r="G114" s="62"/>
      <c r="H114" s="62"/>
      <c r="I114" s="62"/>
      <c r="J114" s="62"/>
      <c r="K114" s="62"/>
      <c r="L114" s="46"/>
      <c r="M114" s="40"/>
      <c r="O114" s="40"/>
      <c r="P114" s="40"/>
      <c r="Q114" s="40"/>
      <c r="R114" s="40"/>
      <c r="S114" s="40"/>
      <c r="T114" s="40"/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</row>
  </sheetData>
  <sheetProtection sheet="1" autoFilter="0" formatColumns="0" formatRows="0" objects="1" scenarios="1" spinCount="100000" saltValue="50R2KGord5mNMrhJSnjMT4mN9tAK7NQhbtrz/vO7L/Z2R9lPKNUCF+20rAaEl699Q/bpvfkVdAZuvP4Fct4XyQ==" hashValue="xo7UGbM7FG0VhoDGpsp73qRp5bI5cpm+1zXPM2uIYCJtczDN6cAW+n88iImLBkZBS3jWIw41YIBIaQLsmSnXZQ==" algorithmName="SHA-512" password="CC35"/>
  <autoFilter ref="C83:K113"/>
  <mergeCells count="9">
    <mergeCell ref="E7:H7"/>
    <mergeCell ref="E9:H9"/>
    <mergeCell ref="E18:H18"/>
    <mergeCell ref="E27:H27"/>
    <mergeCell ref="E48:H48"/>
    <mergeCell ref="E50:H50"/>
    <mergeCell ref="E74:H74"/>
    <mergeCell ref="E76:H76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 topLeftCell="A43"/>
  </sheetViews>
  <cols>
    <col min="1" max="1" width="8.332031" style="272" customWidth="1"/>
    <col min="2" max="2" width="1.667969" style="272" customWidth="1"/>
    <col min="3" max="4" width="5" style="272" customWidth="1"/>
    <col min="5" max="5" width="11.66016" style="272" customWidth="1"/>
    <col min="6" max="6" width="9.160156" style="272" customWidth="1"/>
    <col min="7" max="7" width="5" style="272" customWidth="1"/>
    <col min="8" max="8" width="77.83203" style="272" customWidth="1"/>
    <col min="9" max="10" width="20" style="272" customWidth="1"/>
    <col min="11" max="11" width="1.667969" style="272" customWidth="1"/>
  </cols>
  <sheetData>
    <row r="1" s="1" customFormat="1" ht="37.5" customHeight="1"/>
    <row r="2" s="1" customFormat="1" ht="7.5" customHeight="1">
      <c r="B2" s="273"/>
      <c r="C2" s="274"/>
      <c r="D2" s="274"/>
      <c r="E2" s="274"/>
      <c r="F2" s="274"/>
      <c r="G2" s="274"/>
      <c r="H2" s="274"/>
      <c r="I2" s="274"/>
      <c r="J2" s="274"/>
      <c r="K2" s="275"/>
    </row>
    <row r="3" s="16" customFormat="1" ht="45" customHeight="1">
      <c r="B3" s="276"/>
      <c r="C3" s="277" t="s">
        <v>704</v>
      </c>
      <c r="D3" s="277"/>
      <c r="E3" s="277"/>
      <c r="F3" s="277"/>
      <c r="G3" s="277"/>
      <c r="H3" s="277"/>
      <c r="I3" s="277"/>
      <c r="J3" s="277"/>
      <c r="K3" s="278"/>
    </row>
    <row r="4" s="1" customFormat="1" ht="25.5" customHeight="1">
      <c r="B4" s="279"/>
      <c r="C4" s="280" t="s">
        <v>705</v>
      </c>
      <c r="D4" s="280"/>
      <c r="E4" s="280"/>
      <c r="F4" s="280"/>
      <c r="G4" s="280"/>
      <c r="H4" s="280"/>
      <c r="I4" s="280"/>
      <c r="J4" s="280"/>
      <c r="K4" s="281"/>
    </row>
    <row r="5" s="1" customFormat="1" ht="5.25" customHeight="1">
      <c r="B5" s="279"/>
      <c r="C5" s="282"/>
      <c r="D5" s="282"/>
      <c r="E5" s="282"/>
      <c r="F5" s="282"/>
      <c r="G5" s="282"/>
      <c r="H5" s="282"/>
      <c r="I5" s="282"/>
      <c r="J5" s="282"/>
      <c r="K5" s="281"/>
    </row>
    <row r="6" s="1" customFormat="1" ht="15" customHeight="1">
      <c r="B6" s="279"/>
      <c r="C6" s="283" t="s">
        <v>706</v>
      </c>
      <c r="D6" s="283"/>
      <c r="E6" s="283"/>
      <c r="F6" s="283"/>
      <c r="G6" s="283"/>
      <c r="H6" s="283"/>
      <c r="I6" s="283"/>
      <c r="J6" s="283"/>
      <c r="K6" s="281"/>
    </row>
    <row r="7" s="1" customFormat="1" ht="15" customHeight="1">
      <c r="B7" s="284"/>
      <c r="C7" s="283" t="s">
        <v>707</v>
      </c>
      <c r="D7" s="283"/>
      <c r="E7" s="283"/>
      <c r="F7" s="283"/>
      <c r="G7" s="283"/>
      <c r="H7" s="283"/>
      <c r="I7" s="283"/>
      <c r="J7" s="283"/>
      <c r="K7" s="281"/>
    </row>
    <row r="8" s="1" customFormat="1" ht="12.75" customHeight="1">
      <c r="B8" s="284"/>
      <c r="C8" s="283"/>
      <c r="D8" s="283"/>
      <c r="E8" s="283"/>
      <c r="F8" s="283"/>
      <c r="G8" s="283"/>
      <c r="H8" s="283"/>
      <c r="I8" s="283"/>
      <c r="J8" s="283"/>
      <c r="K8" s="281"/>
    </row>
    <row r="9" s="1" customFormat="1" ht="15" customHeight="1">
      <c r="B9" s="284"/>
      <c r="C9" s="283" t="s">
        <v>708</v>
      </c>
      <c r="D9" s="283"/>
      <c r="E9" s="283"/>
      <c r="F9" s="283"/>
      <c r="G9" s="283"/>
      <c r="H9" s="283"/>
      <c r="I9" s="283"/>
      <c r="J9" s="283"/>
      <c r="K9" s="281"/>
    </row>
    <row r="10" s="1" customFormat="1" ht="15" customHeight="1">
      <c r="B10" s="284"/>
      <c r="C10" s="283"/>
      <c r="D10" s="283" t="s">
        <v>709</v>
      </c>
      <c r="E10" s="283"/>
      <c r="F10" s="283"/>
      <c r="G10" s="283"/>
      <c r="H10" s="283"/>
      <c r="I10" s="283"/>
      <c r="J10" s="283"/>
      <c r="K10" s="281"/>
    </row>
    <row r="11" s="1" customFormat="1" ht="15" customHeight="1">
      <c r="B11" s="284"/>
      <c r="C11" s="285"/>
      <c r="D11" s="283" t="s">
        <v>710</v>
      </c>
      <c r="E11" s="283"/>
      <c r="F11" s="283"/>
      <c r="G11" s="283"/>
      <c r="H11" s="283"/>
      <c r="I11" s="283"/>
      <c r="J11" s="283"/>
      <c r="K11" s="281"/>
    </row>
    <row r="12" s="1" customFormat="1" ht="15" customHeight="1">
      <c r="B12" s="284"/>
      <c r="C12" s="285"/>
      <c r="D12" s="283"/>
      <c r="E12" s="283"/>
      <c r="F12" s="283"/>
      <c r="G12" s="283"/>
      <c r="H12" s="283"/>
      <c r="I12" s="283"/>
      <c r="J12" s="283"/>
      <c r="K12" s="281"/>
    </row>
    <row r="13" s="1" customFormat="1" ht="15" customHeight="1">
      <c r="B13" s="284"/>
      <c r="C13" s="285"/>
      <c r="D13" s="286" t="s">
        <v>711</v>
      </c>
      <c r="E13" s="283"/>
      <c r="F13" s="283"/>
      <c r="G13" s="283"/>
      <c r="H13" s="283"/>
      <c r="I13" s="283"/>
      <c r="J13" s="283"/>
      <c r="K13" s="281"/>
    </row>
    <row r="14" s="1" customFormat="1" ht="12.75" customHeight="1">
      <c r="B14" s="284"/>
      <c r="C14" s="285"/>
      <c r="D14" s="285"/>
      <c r="E14" s="285"/>
      <c r="F14" s="285"/>
      <c r="G14" s="285"/>
      <c r="H14" s="285"/>
      <c r="I14" s="285"/>
      <c r="J14" s="285"/>
      <c r="K14" s="281"/>
    </row>
    <row r="15" s="1" customFormat="1" ht="15" customHeight="1">
      <c r="B15" s="284"/>
      <c r="C15" s="285"/>
      <c r="D15" s="283" t="s">
        <v>712</v>
      </c>
      <c r="E15" s="283"/>
      <c r="F15" s="283"/>
      <c r="G15" s="283"/>
      <c r="H15" s="283"/>
      <c r="I15" s="283"/>
      <c r="J15" s="283"/>
      <c r="K15" s="281"/>
    </row>
    <row r="16" s="1" customFormat="1" ht="15" customHeight="1">
      <c r="B16" s="284"/>
      <c r="C16" s="285"/>
      <c r="D16" s="283" t="s">
        <v>713</v>
      </c>
      <c r="E16" s="283"/>
      <c r="F16" s="283"/>
      <c r="G16" s="283"/>
      <c r="H16" s="283"/>
      <c r="I16" s="283"/>
      <c r="J16" s="283"/>
      <c r="K16" s="281"/>
    </row>
    <row r="17" s="1" customFormat="1" ht="15" customHeight="1">
      <c r="B17" s="284"/>
      <c r="C17" s="285"/>
      <c r="D17" s="283" t="s">
        <v>714</v>
      </c>
      <c r="E17" s="283"/>
      <c r="F17" s="283"/>
      <c r="G17" s="283"/>
      <c r="H17" s="283"/>
      <c r="I17" s="283"/>
      <c r="J17" s="283"/>
      <c r="K17" s="281"/>
    </row>
    <row r="18" s="1" customFormat="1" ht="15" customHeight="1">
      <c r="B18" s="284"/>
      <c r="C18" s="285"/>
      <c r="D18" s="285"/>
      <c r="E18" s="287" t="s">
        <v>79</v>
      </c>
      <c r="F18" s="283" t="s">
        <v>715</v>
      </c>
      <c r="G18" s="283"/>
      <c r="H18" s="283"/>
      <c r="I18" s="283"/>
      <c r="J18" s="283"/>
      <c r="K18" s="281"/>
    </row>
    <row r="19" s="1" customFormat="1" ht="15" customHeight="1">
      <c r="B19" s="284"/>
      <c r="C19" s="285"/>
      <c r="D19" s="285"/>
      <c r="E19" s="287" t="s">
        <v>716</v>
      </c>
      <c r="F19" s="283" t="s">
        <v>717</v>
      </c>
      <c r="G19" s="283"/>
      <c r="H19" s="283"/>
      <c r="I19" s="283"/>
      <c r="J19" s="283"/>
      <c r="K19" s="281"/>
    </row>
    <row r="20" s="1" customFormat="1" ht="15" customHeight="1">
      <c r="B20" s="284"/>
      <c r="C20" s="285"/>
      <c r="D20" s="285"/>
      <c r="E20" s="287" t="s">
        <v>718</v>
      </c>
      <c r="F20" s="283" t="s">
        <v>719</v>
      </c>
      <c r="G20" s="283"/>
      <c r="H20" s="283"/>
      <c r="I20" s="283"/>
      <c r="J20" s="283"/>
      <c r="K20" s="281"/>
    </row>
    <row r="21" s="1" customFormat="1" ht="15" customHeight="1">
      <c r="B21" s="284"/>
      <c r="C21" s="285"/>
      <c r="D21" s="285"/>
      <c r="E21" s="287" t="s">
        <v>720</v>
      </c>
      <c r="F21" s="283" t="s">
        <v>721</v>
      </c>
      <c r="G21" s="283"/>
      <c r="H21" s="283"/>
      <c r="I21" s="283"/>
      <c r="J21" s="283"/>
      <c r="K21" s="281"/>
    </row>
    <row r="22" s="1" customFormat="1" ht="15" customHeight="1">
      <c r="B22" s="284"/>
      <c r="C22" s="285"/>
      <c r="D22" s="285"/>
      <c r="E22" s="287" t="s">
        <v>722</v>
      </c>
      <c r="F22" s="283" t="s">
        <v>723</v>
      </c>
      <c r="G22" s="283"/>
      <c r="H22" s="283"/>
      <c r="I22" s="283"/>
      <c r="J22" s="283"/>
      <c r="K22" s="281"/>
    </row>
    <row r="23" s="1" customFormat="1" ht="15" customHeight="1">
      <c r="B23" s="284"/>
      <c r="C23" s="285"/>
      <c r="D23" s="285"/>
      <c r="E23" s="287" t="s">
        <v>724</v>
      </c>
      <c r="F23" s="283" t="s">
        <v>725</v>
      </c>
      <c r="G23" s="283"/>
      <c r="H23" s="283"/>
      <c r="I23" s="283"/>
      <c r="J23" s="283"/>
      <c r="K23" s="281"/>
    </row>
    <row r="24" s="1" customFormat="1" ht="12.75" customHeight="1">
      <c r="B24" s="284"/>
      <c r="C24" s="285"/>
      <c r="D24" s="285"/>
      <c r="E24" s="285"/>
      <c r="F24" s="285"/>
      <c r="G24" s="285"/>
      <c r="H24" s="285"/>
      <c r="I24" s="285"/>
      <c r="J24" s="285"/>
      <c r="K24" s="281"/>
    </row>
    <row r="25" s="1" customFormat="1" ht="15" customHeight="1">
      <c r="B25" s="284"/>
      <c r="C25" s="283" t="s">
        <v>726</v>
      </c>
      <c r="D25" s="283"/>
      <c r="E25" s="283"/>
      <c r="F25" s="283"/>
      <c r="G25" s="283"/>
      <c r="H25" s="283"/>
      <c r="I25" s="283"/>
      <c r="J25" s="283"/>
      <c r="K25" s="281"/>
    </row>
    <row r="26" s="1" customFormat="1" ht="15" customHeight="1">
      <c r="B26" s="284"/>
      <c r="C26" s="283" t="s">
        <v>727</v>
      </c>
      <c r="D26" s="283"/>
      <c r="E26" s="283"/>
      <c r="F26" s="283"/>
      <c r="G26" s="283"/>
      <c r="H26" s="283"/>
      <c r="I26" s="283"/>
      <c r="J26" s="283"/>
      <c r="K26" s="281"/>
    </row>
    <row r="27" s="1" customFormat="1" ht="15" customHeight="1">
      <c r="B27" s="284"/>
      <c r="C27" s="283"/>
      <c r="D27" s="283" t="s">
        <v>728</v>
      </c>
      <c r="E27" s="283"/>
      <c r="F27" s="283"/>
      <c r="G27" s="283"/>
      <c r="H27" s="283"/>
      <c r="I27" s="283"/>
      <c r="J27" s="283"/>
      <c r="K27" s="281"/>
    </row>
    <row r="28" s="1" customFormat="1" ht="15" customHeight="1">
      <c r="B28" s="284"/>
      <c r="C28" s="285"/>
      <c r="D28" s="283" t="s">
        <v>729</v>
      </c>
      <c r="E28" s="283"/>
      <c r="F28" s="283"/>
      <c r="G28" s="283"/>
      <c r="H28" s="283"/>
      <c r="I28" s="283"/>
      <c r="J28" s="283"/>
      <c r="K28" s="281"/>
    </row>
    <row r="29" s="1" customFormat="1" ht="12.75" customHeight="1">
      <c r="B29" s="284"/>
      <c r="C29" s="285"/>
      <c r="D29" s="285"/>
      <c r="E29" s="285"/>
      <c r="F29" s="285"/>
      <c r="G29" s="285"/>
      <c r="H29" s="285"/>
      <c r="I29" s="285"/>
      <c r="J29" s="285"/>
      <c r="K29" s="281"/>
    </row>
    <row r="30" s="1" customFormat="1" ht="15" customHeight="1">
      <c r="B30" s="284"/>
      <c r="C30" s="285"/>
      <c r="D30" s="283" t="s">
        <v>730</v>
      </c>
      <c r="E30" s="283"/>
      <c r="F30" s="283"/>
      <c r="G30" s="283"/>
      <c r="H30" s="283"/>
      <c r="I30" s="283"/>
      <c r="J30" s="283"/>
      <c r="K30" s="281"/>
    </row>
    <row r="31" s="1" customFormat="1" ht="15" customHeight="1">
      <c r="B31" s="284"/>
      <c r="C31" s="285"/>
      <c r="D31" s="283" t="s">
        <v>731</v>
      </c>
      <c r="E31" s="283"/>
      <c r="F31" s="283"/>
      <c r="G31" s="283"/>
      <c r="H31" s="283"/>
      <c r="I31" s="283"/>
      <c r="J31" s="283"/>
      <c r="K31" s="281"/>
    </row>
    <row r="32" s="1" customFormat="1" ht="12.75" customHeight="1">
      <c r="B32" s="284"/>
      <c r="C32" s="285"/>
      <c r="D32" s="285"/>
      <c r="E32" s="285"/>
      <c r="F32" s="285"/>
      <c r="G32" s="285"/>
      <c r="H32" s="285"/>
      <c r="I32" s="285"/>
      <c r="J32" s="285"/>
      <c r="K32" s="281"/>
    </row>
    <row r="33" s="1" customFormat="1" ht="15" customHeight="1">
      <c r="B33" s="284"/>
      <c r="C33" s="285"/>
      <c r="D33" s="283" t="s">
        <v>732</v>
      </c>
      <c r="E33" s="283"/>
      <c r="F33" s="283"/>
      <c r="G33" s="283"/>
      <c r="H33" s="283"/>
      <c r="I33" s="283"/>
      <c r="J33" s="283"/>
      <c r="K33" s="281"/>
    </row>
    <row r="34" s="1" customFormat="1" ht="15" customHeight="1">
      <c r="B34" s="284"/>
      <c r="C34" s="285"/>
      <c r="D34" s="283" t="s">
        <v>733</v>
      </c>
      <c r="E34" s="283"/>
      <c r="F34" s="283"/>
      <c r="G34" s="283"/>
      <c r="H34" s="283"/>
      <c r="I34" s="283"/>
      <c r="J34" s="283"/>
      <c r="K34" s="281"/>
    </row>
    <row r="35" s="1" customFormat="1" ht="15" customHeight="1">
      <c r="B35" s="284"/>
      <c r="C35" s="285"/>
      <c r="D35" s="283" t="s">
        <v>734</v>
      </c>
      <c r="E35" s="283"/>
      <c r="F35" s="283"/>
      <c r="G35" s="283"/>
      <c r="H35" s="283"/>
      <c r="I35" s="283"/>
      <c r="J35" s="283"/>
      <c r="K35" s="281"/>
    </row>
    <row r="36" s="1" customFormat="1" ht="15" customHeight="1">
      <c r="B36" s="284"/>
      <c r="C36" s="285"/>
      <c r="D36" s="283"/>
      <c r="E36" s="286" t="s">
        <v>108</v>
      </c>
      <c r="F36" s="283"/>
      <c r="G36" s="283" t="s">
        <v>735</v>
      </c>
      <c r="H36" s="283"/>
      <c r="I36" s="283"/>
      <c r="J36" s="283"/>
      <c r="K36" s="281"/>
    </row>
    <row r="37" s="1" customFormat="1" ht="30.75" customHeight="1">
      <c r="B37" s="284"/>
      <c r="C37" s="285"/>
      <c r="D37" s="283"/>
      <c r="E37" s="286" t="s">
        <v>736</v>
      </c>
      <c r="F37" s="283"/>
      <c r="G37" s="283" t="s">
        <v>737</v>
      </c>
      <c r="H37" s="283"/>
      <c r="I37" s="283"/>
      <c r="J37" s="283"/>
      <c r="K37" s="281"/>
    </row>
    <row r="38" s="1" customFormat="1" ht="15" customHeight="1">
      <c r="B38" s="284"/>
      <c r="C38" s="285"/>
      <c r="D38" s="283"/>
      <c r="E38" s="286" t="s">
        <v>53</v>
      </c>
      <c r="F38" s="283"/>
      <c r="G38" s="283" t="s">
        <v>738</v>
      </c>
      <c r="H38" s="283"/>
      <c r="I38" s="283"/>
      <c r="J38" s="283"/>
      <c r="K38" s="281"/>
    </row>
    <row r="39" s="1" customFormat="1" ht="15" customHeight="1">
      <c r="B39" s="284"/>
      <c r="C39" s="285"/>
      <c r="D39" s="283"/>
      <c r="E39" s="286" t="s">
        <v>54</v>
      </c>
      <c r="F39" s="283"/>
      <c r="G39" s="283" t="s">
        <v>739</v>
      </c>
      <c r="H39" s="283"/>
      <c r="I39" s="283"/>
      <c r="J39" s="283"/>
      <c r="K39" s="281"/>
    </row>
    <row r="40" s="1" customFormat="1" ht="15" customHeight="1">
      <c r="B40" s="284"/>
      <c r="C40" s="285"/>
      <c r="D40" s="283"/>
      <c r="E40" s="286" t="s">
        <v>109</v>
      </c>
      <c r="F40" s="283"/>
      <c r="G40" s="283" t="s">
        <v>740</v>
      </c>
      <c r="H40" s="283"/>
      <c r="I40" s="283"/>
      <c r="J40" s="283"/>
      <c r="K40" s="281"/>
    </row>
    <row r="41" s="1" customFormat="1" ht="15" customHeight="1">
      <c r="B41" s="284"/>
      <c r="C41" s="285"/>
      <c r="D41" s="283"/>
      <c r="E41" s="286" t="s">
        <v>110</v>
      </c>
      <c r="F41" s="283"/>
      <c r="G41" s="283" t="s">
        <v>741</v>
      </c>
      <c r="H41" s="283"/>
      <c r="I41" s="283"/>
      <c r="J41" s="283"/>
      <c r="K41" s="281"/>
    </row>
    <row r="42" s="1" customFormat="1" ht="15" customHeight="1">
      <c r="B42" s="284"/>
      <c r="C42" s="285"/>
      <c r="D42" s="283"/>
      <c r="E42" s="286" t="s">
        <v>742</v>
      </c>
      <c r="F42" s="283"/>
      <c r="G42" s="283" t="s">
        <v>743</v>
      </c>
      <c r="H42" s="283"/>
      <c r="I42" s="283"/>
      <c r="J42" s="283"/>
      <c r="K42" s="281"/>
    </row>
    <row r="43" s="1" customFormat="1" ht="15" customHeight="1">
      <c r="B43" s="284"/>
      <c r="C43" s="285"/>
      <c r="D43" s="283"/>
      <c r="E43" s="286"/>
      <c r="F43" s="283"/>
      <c r="G43" s="283" t="s">
        <v>744</v>
      </c>
      <c r="H43" s="283"/>
      <c r="I43" s="283"/>
      <c r="J43" s="283"/>
      <c r="K43" s="281"/>
    </row>
    <row r="44" s="1" customFormat="1" ht="15" customHeight="1">
      <c r="B44" s="284"/>
      <c r="C44" s="285"/>
      <c r="D44" s="283"/>
      <c r="E44" s="286" t="s">
        <v>745</v>
      </c>
      <c r="F44" s="283"/>
      <c r="G44" s="283" t="s">
        <v>746</v>
      </c>
      <c r="H44" s="283"/>
      <c r="I44" s="283"/>
      <c r="J44" s="283"/>
      <c r="K44" s="281"/>
    </row>
    <row r="45" s="1" customFormat="1" ht="15" customHeight="1">
      <c r="B45" s="284"/>
      <c r="C45" s="285"/>
      <c r="D45" s="283"/>
      <c r="E45" s="286" t="s">
        <v>112</v>
      </c>
      <c r="F45" s="283"/>
      <c r="G45" s="283" t="s">
        <v>747</v>
      </c>
      <c r="H45" s="283"/>
      <c r="I45" s="283"/>
      <c r="J45" s="283"/>
      <c r="K45" s="281"/>
    </row>
    <row r="46" s="1" customFormat="1" ht="12.75" customHeight="1">
      <c r="B46" s="284"/>
      <c r="C46" s="285"/>
      <c r="D46" s="283"/>
      <c r="E46" s="283"/>
      <c r="F46" s="283"/>
      <c r="G46" s="283"/>
      <c r="H46" s="283"/>
      <c r="I46" s="283"/>
      <c r="J46" s="283"/>
      <c r="K46" s="281"/>
    </row>
    <row r="47" s="1" customFormat="1" ht="15" customHeight="1">
      <c r="B47" s="284"/>
      <c r="C47" s="285"/>
      <c r="D47" s="283" t="s">
        <v>748</v>
      </c>
      <c r="E47" s="283"/>
      <c r="F47" s="283"/>
      <c r="G47" s="283"/>
      <c r="H47" s="283"/>
      <c r="I47" s="283"/>
      <c r="J47" s="283"/>
      <c r="K47" s="281"/>
    </row>
    <row r="48" s="1" customFormat="1" ht="15" customHeight="1">
      <c r="B48" s="284"/>
      <c r="C48" s="285"/>
      <c r="D48" s="285"/>
      <c r="E48" s="283" t="s">
        <v>749</v>
      </c>
      <c r="F48" s="283"/>
      <c r="G48" s="283"/>
      <c r="H48" s="283"/>
      <c r="I48" s="283"/>
      <c r="J48" s="283"/>
      <c r="K48" s="281"/>
    </row>
    <row r="49" s="1" customFormat="1" ht="15" customHeight="1">
      <c r="B49" s="284"/>
      <c r="C49" s="285"/>
      <c r="D49" s="285"/>
      <c r="E49" s="283" t="s">
        <v>750</v>
      </c>
      <c r="F49" s="283"/>
      <c r="G49" s="283"/>
      <c r="H49" s="283"/>
      <c r="I49" s="283"/>
      <c r="J49" s="283"/>
      <c r="K49" s="281"/>
    </row>
    <row r="50" s="1" customFormat="1" ht="15" customHeight="1">
      <c r="B50" s="284"/>
      <c r="C50" s="285"/>
      <c r="D50" s="285"/>
      <c r="E50" s="283" t="s">
        <v>751</v>
      </c>
      <c r="F50" s="283"/>
      <c r="G50" s="283"/>
      <c r="H50" s="283"/>
      <c r="I50" s="283"/>
      <c r="J50" s="283"/>
      <c r="K50" s="281"/>
    </row>
    <row r="51" s="1" customFormat="1" ht="15" customHeight="1">
      <c r="B51" s="284"/>
      <c r="C51" s="285"/>
      <c r="D51" s="283" t="s">
        <v>752</v>
      </c>
      <c r="E51" s="283"/>
      <c r="F51" s="283"/>
      <c r="G51" s="283"/>
      <c r="H51" s="283"/>
      <c r="I51" s="283"/>
      <c r="J51" s="283"/>
      <c r="K51" s="281"/>
    </row>
    <row r="52" s="1" customFormat="1" ht="25.5" customHeight="1">
      <c r="B52" s="279"/>
      <c r="C52" s="280" t="s">
        <v>753</v>
      </c>
      <c r="D52" s="280"/>
      <c r="E52" s="280"/>
      <c r="F52" s="280"/>
      <c r="G52" s="280"/>
      <c r="H52" s="280"/>
      <c r="I52" s="280"/>
      <c r="J52" s="280"/>
      <c r="K52" s="281"/>
    </row>
    <row r="53" s="1" customFormat="1" ht="5.25" customHeight="1">
      <c r="B53" s="279"/>
      <c r="C53" s="282"/>
      <c r="D53" s="282"/>
      <c r="E53" s="282"/>
      <c r="F53" s="282"/>
      <c r="G53" s="282"/>
      <c r="H53" s="282"/>
      <c r="I53" s="282"/>
      <c r="J53" s="282"/>
      <c r="K53" s="281"/>
    </row>
    <row r="54" s="1" customFormat="1" ht="15" customHeight="1">
      <c r="B54" s="279"/>
      <c r="C54" s="283" t="s">
        <v>754</v>
      </c>
      <c r="D54" s="283"/>
      <c r="E54" s="283"/>
      <c r="F54" s="283"/>
      <c r="G54" s="283"/>
      <c r="H54" s="283"/>
      <c r="I54" s="283"/>
      <c r="J54" s="283"/>
      <c r="K54" s="281"/>
    </row>
    <row r="55" s="1" customFormat="1" ht="15" customHeight="1">
      <c r="B55" s="279"/>
      <c r="C55" s="283" t="s">
        <v>755</v>
      </c>
      <c r="D55" s="283"/>
      <c r="E55" s="283"/>
      <c r="F55" s="283"/>
      <c r="G55" s="283"/>
      <c r="H55" s="283"/>
      <c r="I55" s="283"/>
      <c r="J55" s="283"/>
      <c r="K55" s="281"/>
    </row>
    <row r="56" s="1" customFormat="1" ht="12.75" customHeight="1">
      <c r="B56" s="279"/>
      <c r="C56" s="283"/>
      <c r="D56" s="283"/>
      <c r="E56" s="283"/>
      <c r="F56" s="283"/>
      <c r="G56" s="283"/>
      <c r="H56" s="283"/>
      <c r="I56" s="283"/>
      <c r="J56" s="283"/>
      <c r="K56" s="281"/>
    </row>
    <row r="57" s="1" customFormat="1" ht="15" customHeight="1">
      <c r="B57" s="279"/>
      <c r="C57" s="283" t="s">
        <v>756</v>
      </c>
      <c r="D57" s="283"/>
      <c r="E57" s="283"/>
      <c r="F57" s="283"/>
      <c r="G57" s="283"/>
      <c r="H57" s="283"/>
      <c r="I57" s="283"/>
      <c r="J57" s="283"/>
      <c r="K57" s="281"/>
    </row>
    <row r="58" s="1" customFormat="1" ht="15" customHeight="1">
      <c r="B58" s="279"/>
      <c r="C58" s="285"/>
      <c r="D58" s="283" t="s">
        <v>757</v>
      </c>
      <c r="E58" s="283"/>
      <c r="F58" s="283"/>
      <c r="G58" s="283"/>
      <c r="H58" s="283"/>
      <c r="I58" s="283"/>
      <c r="J58" s="283"/>
      <c r="K58" s="281"/>
    </row>
    <row r="59" s="1" customFormat="1" ht="15" customHeight="1">
      <c r="B59" s="279"/>
      <c r="C59" s="285"/>
      <c r="D59" s="283" t="s">
        <v>758</v>
      </c>
      <c r="E59" s="283"/>
      <c r="F59" s="283"/>
      <c r="G59" s="283"/>
      <c r="H59" s="283"/>
      <c r="I59" s="283"/>
      <c r="J59" s="283"/>
      <c r="K59" s="281"/>
    </row>
    <row r="60" s="1" customFormat="1" ht="15" customHeight="1">
      <c r="B60" s="279"/>
      <c r="C60" s="285"/>
      <c r="D60" s="283" t="s">
        <v>759</v>
      </c>
      <c r="E60" s="283"/>
      <c r="F60" s="283"/>
      <c r="G60" s="283"/>
      <c r="H60" s="283"/>
      <c r="I60" s="283"/>
      <c r="J60" s="283"/>
      <c r="K60" s="281"/>
    </row>
    <row r="61" s="1" customFormat="1" ht="15" customHeight="1">
      <c r="B61" s="279"/>
      <c r="C61" s="285"/>
      <c r="D61" s="283" t="s">
        <v>760</v>
      </c>
      <c r="E61" s="283"/>
      <c r="F61" s="283"/>
      <c r="G61" s="283"/>
      <c r="H61" s="283"/>
      <c r="I61" s="283"/>
      <c r="J61" s="283"/>
      <c r="K61" s="281"/>
    </row>
    <row r="62" s="1" customFormat="1" ht="15" customHeight="1">
      <c r="B62" s="279"/>
      <c r="C62" s="285"/>
      <c r="D62" s="288" t="s">
        <v>761</v>
      </c>
      <c r="E62" s="288"/>
      <c r="F62" s="288"/>
      <c r="G62" s="288"/>
      <c r="H62" s="288"/>
      <c r="I62" s="288"/>
      <c r="J62" s="288"/>
      <c r="K62" s="281"/>
    </row>
    <row r="63" s="1" customFormat="1" ht="15" customHeight="1">
      <c r="B63" s="279"/>
      <c r="C63" s="285"/>
      <c r="D63" s="283" t="s">
        <v>762</v>
      </c>
      <c r="E63" s="283"/>
      <c r="F63" s="283"/>
      <c r="G63" s="283"/>
      <c r="H63" s="283"/>
      <c r="I63" s="283"/>
      <c r="J63" s="283"/>
      <c r="K63" s="281"/>
    </row>
    <row r="64" s="1" customFormat="1" ht="12.75" customHeight="1">
      <c r="B64" s="279"/>
      <c r="C64" s="285"/>
      <c r="D64" s="285"/>
      <c r="E64" s="289"/>
      <c r="F64" s="285"/>
      <c r="G64" s="285"/>
      <c r="H64" s="285"/>
      <c r="I64" s="285"/>
      <c r="J64" s="285"/>
      <c r="K64" s="281"/>
    </row>
    <row r="65" s="1" customFormat="1" ht="15" customHeight="1">
      <c r="B65" s="279"/>
      <c r="C65" s="285"/>
      <c r="D65" s="283" t="s">
        <v>763</v>
      </c>
      <c r="E65" s="283"/>
      <c r="F65" s="283"/>
      <c r="G65" s="283"/>
      <c r="H65" s="283"/>
      <c r="I65" s="283"/>
      <c r="J65" s="283"/>
      <c r="K65" s="281"/>
    </row>
    <row r="66" s="1" customFormat="1" ht="15" customHeight="1">
      <c r="B66" s="279"/>
      <c r="C66" s="285"/>
      <c r="D66" s="288" t="s">
        <v>764</v>
      </c>
      <c r="E66" s="288"/>
      <c r="F66" s="288"/>
      <c r="G66" s="288"/>
      <c r="H66" s="288"/>
      <c r="I66" s="288"/>
      <c r="J66" s="288"/>
      <c r="K66" s="281"/>
    </row>
    <row r="67" s="1" customFormat="1" ht="15" customHeight="1">
      <c r="B67" s="279"/>
      <c r="C67" s="285"/>
      <c r="D67" s="283" t="s">
        <v>765</v>
      </c>
      <c r="E67" s="283"/>
      <c r="F67" s="283"/>
      <c r="G67" s="283"/>
      <c r="H67" s="283"/>
      <c r="I67" s="283"/>
      <c r="J67" s="283"/>
      <c r="K67" s="281"/>
    </row>
    <row r="68" s="1" customFormat="1" ht="15" customHeight="1">
      <c r="B68" s="279"/>
      <c r="C68" s="285"/>
      <c r="D68" s="283" t="s">
        <v>766</v>
      </c>
      <c r="E68" s="283"/>
      <c r="F68" s="283"/>
      <c r="G68" s="283"/>
      <c r="H68" s="283"/>
      <c r="I68" s="283"/>
      <c r="J68" s="283"/>
      <c r="K68" s="281"/>
    </row>
    <row r="69" s="1" customFormat="1" ht="15" customHeight="1">
      <c r="B69" s="279"/>
      <c r="C69" s="285"/>
      <c r="D69" s="283" t="s">
        <v>767</v>
      </c>
      <c r="E69" s="283"/>
      <c r="F69" s="283"/>
      <c r="G69" s="283"/>
      <c r="H69" s="283"/>
      <c r="I69" s="283"/>
      <c r="J69" s="283"/>
      <c r="K69" s="281"/>
    </row>
    <row r="70" s="1" customFormat="1" ht="15" customHeight="1">
      <c r="B70" s="279"/>
      <c r="C70" s="285"/>
      <c r="D70" s="283" t="s">
        <v>768</v>
      </c>
      <c r="E70" s="283"/>
      <c r="F70" s="283"/>
      <c r="G70" s="283"/>
      <c r="H70" s="283"/>
      <c r="I70" s="283"/>
      <c r="J70" s="283"/>
      <c r="K70" s="281"/>
    </row>
    <row r="71" s="1" customFormat="1" ht="12.75" customHeight="1">
      <c r="B71" s="290"/>
      <c r="C71" s="291"/>
      <c r="D71" s="291"/>
      <c r="E71" s="291"/>
      <c r="F71" s="291"/>
      <c r="G71" s="291"/>
      <c r="H71" s="291"/>
      <c r="I71" s="291"/>
      <c r="J71" s="291"/>
      <c r="K71" s="292"/>
    </row>
    <row r="72" s="1" customFormat="1" ht="18.75" customHeight="1">
      <c r="B72" s="293"/>
      <c r="C72" s="293"/>
      <c r="D72" s="293"/>
      <c r="E72" s="293"/>
      <c r="F72" s="293"/>
      <c r="G72" s="293"/>
      <c r="H72" s="293"/>
      <c r="I72" s="293"/>
      <c r="J72" s="293"/>
      <c r="K72" s="294"/>
    </row>
    <row r="73" s="1" customFormat="1" ht="18.75" customHeight="1">
      <c r="B73" s="294"/>
      <c r="C73" s="294"/>
      <c r="D73" s="294"/>
      <c r="E73" s="294"/>
      <c r="F73" s="294"/>
      <c r="G73" s="294"/>
      <c r="H73" s="294"/>
      <c r="I73" s="294"/>
      <c r="J73" s="294"/>
      <c r="K73" s="294"/>
    </row>
    <row r="74" s="1" customFormat="1" ht="7.5" customHeight="1">
      <c r="B74" s="295"/>
      <c r="C74" s="296"/>
      <c r="D74" s="296"/>
      <c r="E74" s="296"/>
      <c r="F74" s="296"/>
      <c r="G74" s="296"/>
      <c r="H74" s="296"/>
      <c r="I74" s="296"/>
      <c r="J74" s="296"/>
      <c r="K74" s="297"/>
    </row>
    <row r="75" s="1" customFormat="1" ht="45" customHeight="1">
      <c r="B75" s="298"/>
      <c r="C75" s="299" t="s">
        <v>769</v>
      </c>
      <c r="D75" s="299"/>
      <c r="E75" s="299"/>
      <c r="F75" s="299"/>
      <c r="G75" s="299"/>
      <c r="H75" s="299"/>
      <c r="I75" s="299"/>
      <c r="J75" s="299"/>
      <c r="K75" s="300"/>
    </row>
    <row r="76" s="1" customFormat="1" ht="17.25" customHeight="1">
      <c r="B76" s="298"/>
      <c r="C76" s="301" t="s">
        <v>770</v>
      </c>
      <c r="D76" s="301"/>
      <c r="E76" s="301"/>
      <c r="F76" s="301" t="s">
        <v>771</v>
      </c>
      <c r="G76" s="302"/>
      <c r="H76" s="301" t="s">
        <v>54</v>
      </c>
      <c r="I76" s="301" t="s">
        <v>57</v>
      </c>
      <c r="J76" s="301" t="s">
        <v>772</v>
      </c>
      <c r="K76" s="300"/>
    </row>
    <row r="77" s="1" customFormat="1" ht="17.25" customHeight="1">
      <c r="B77" s="298"/>
      <c r="C77" s="303" t="s">
        <v>773</v>
      </c>
      <c r="D77" s="303"/>
      <c r="E77" s="303"/>
      <c r="F77" s="304" t="s">
        <v>774</v>
      </c>
      <c r="G77" s="305"/>
      <c r="H77" s="303"/>
      <c r="I77" s="303"/>
      <c r="J77" s="303" t="s">
        <v>775</v>
      </c>
      <c r="K77" s="300"/>
    </row>
    <row r="78" s="1" customFormat="1" ht="5.25" customHeight="1">
      <c r="B78" s="298"/>
      <c r="C78" s="306"/>
      <c r="D78" s="306"/>
      <c r="E78" s="306"/>
      <c r="F78" s="306"/>
      <c r="G78" s="307"/>
      <c r="H78" s="306"/>
      <c r="I78" s="306"/>
      <c r="J78" s="306"/>
      <c r="K78" s="300"/>
    </row>
    <row r="79" s="1" customFormat="1" ht="15" customHeight="1">
      <c r="B79" s="298"/>
      <c r="C79" s="286" t="s">
        <v>53</v>
      </c>
      <c r="D79" s="308"/>
      <c r="E79" s="308"/>
      <c r="F79" s="309" t="s">
        <v>776</v>
      </c>
      <c r="G79" s="310"/>
      <c r="H79" s="286" t="s">
        <v>777</v>
      </c>
      <c r="I79" s="286" t="s">
        <v>778</v>
      </c>
      <c r="J79" s="286">
        <v>20</v>
      </c>
      <c r="K79" s="300"/>
    </row>
    <row r="80" s="1" customFormat="1" ht="15" customHeight="1">
      <c r="B80" s="298"/>
      <c r="C80" s="286" t="s">
        <v>779</v>
      </c>
      <c r="D80" s="286"/>
      <c r="E80" s="286"/>
      <c r="F80" s="309" t="s">
        <v>776</v>
      </c>
      <c r="G80" s="310"/>
      <c r="H80" s="286" t="s">
        <v>780</v>
      </c>
      <c r="I80" s="286" t="s">
        <v>778</v>
      </c>
      <c r="J80" s="286">
        <v>120</v>
      </c>
      <c r="K80" s="300"/>
    </row>
    <row r="81" s="1" customFormat="1" ht="15" customHeight="1">
      <c r="B81" s="311"/>
      <c r="C81" s="286" t="s">
        <v>781</v>
      </c>
      <c r="D81" s="286"/>
      <c r="E81" s="286"/>
      <c r="F81" s="309" t="s">
        <v>782</v>
      </c>
      <c r="G81" s="310"/>
      <c r="H81" s="286" t="s">
        <v>783</v>
      </c>
      <c r="I81" s="286" t="s">
        <v>778</v>
      </c>
      <c r="J81" s="286">
        <v>50</v>
      </c>
      <c r="K81" s="300"/>
    </row>
    <row r="82" s="1" customFormat="1" ht="15" customHeight="1">
      <c r="B82" s="311"/>
      <c r="C82" s="286" t="s">
        <v>784</v>
      </c>
      <c r="D82" s="286"/>
      <c r="E82" s="286"/>
      <c r="F82" s="309" t="s">
        <v>776</v>
      </c>
      <c r="G82" s="310"/>
      <c r="H82" s="286" t="s">
        <v>785</v>
      </c>
      <c r="I82" s="286" t="s">
        <v>786</v>
      </c>
      <c r="J82" s="286"/>
      <c r="K82" s="300"/>
    </row>
    <row r="83" s="1" customFormat="1" ht="15" customHeight="1">
      <c r="B83" s="311"/>
      <c r="C83" s="312" t="s">
        <v>787</v>
      </c>
      <c r="D83" s="312"/>
      <c r="E83" s="312"/>
      <c r="F83" s="313" t="s">
        <v>782</v>
      </c>
      <c r="G83" s="312"/>
      <c r="H83" s="312" t="s">
        <v>788</v>
      </c>
      <c r="I83" s="312" t="s">
        <v>778</v>
      </c>
      <c r="J83" s="312">
        <v>15</v>
      </c>
      <c r="K83" s="300"/>
    </row>
    <row r="84" s="1" customFormat="1" ht="15" customHeight="1">
      <c r="B84" s="311"/>
      <c r="C84" s="312" t="s">
        <v>789</v>
      </c>
      <c r="D84" s="312"/>
      <c r="E84" s="312"/>
      <c r="F84" s="313" t="s">
        <v>782</v>
      </c>
      <c r="G84" s="312"/>
      <c r="H84" s="312" t="s">
        <v>790</v>
      </c>
      <c r="I84" s="312" t="s">
        <v>778</v>
      </c>
      <c r="J84" s="312">
        <v>15</v>
      </c>
      <c r="K84" s="300"/>
    </row>
    <row r="85" s="1" customFormat="1" ht="15" customHeight="1">
      <c r="B85" s="311"/>
      <c r="C85" s="312" t="s">
        <v>791</v>
      </c>
      <c r="D85" s="312"/>
      <c r="E85" s="312"/>
      <c r="F85" s="313" t="s">
        <v>782</v>
      </c>
      <c r="G85" s="312"/>
      <c r="H85" s="312" t="s">
        <v>792</v>
      </c>
      <c r="I85" s="312" t="s">
        <v>778</v>
      </c>
      <c r="J85" s="312">
        <v>20</v>
      </c>
      <c r="K85" s="300"/>
    </row>
    <row r="86" s="1" customFormat="1" ht="15" customHeight="1">
      <c r="B86" s="311"/>
      <c r="C86" s="312" t="s">
        <v>793</v>
      </c>
      <c r="D86" s="312"/>
      <c r="E86" s="312"/>
      <c r="F86" s="313" t="s">
        <v>782</v>
      </c>
      <c r="G86" s="312"/>
      <c r="H86" s="312" t="s">
        <v>794</v>
      </c>
      <c r="I86" s="312" t="s">
        <v>778</v>
      </c>
      <c r="J86" s="312">
        <v>20</v>
      </c>
      <c r="K86" s="300"/>
    </row>
    <row r="87" s="1" customFormat="1" ht="15" customHeight="1">
      <c r="B87" s="311"/>
      <c r="C87" s="286" t="s">
        <v>795</v>
      </c>
      <c r="D87" s="286"/>
      <c r="E87" s="286"/>
      <c r="F87" s="309" t="s">
        <v>782</v>
      </c>
      <c r="G87" s="310"/>
      <c r="H87" s="286" t="s">
        <v>796</v>
      </c>
      <c r="I87" s="286" t="s">
        <v>778</v>
      </c>
      <c r="J87" s="286">
        <v>50</v>
      </c>
      <c r="K87" s="300"/>
    </row>
    <row r="88" s="1" customFormat="1" ht="15" customHeight="1">
      <c r="B88" s="311"/>
      <c r="C88" s="286" t="s">
        <v>797</v>
      </c>
      <c r="D88" s="286"/>
      <c r="E88" s="286"/>
      <c r="F88" s="309" t="s">
        <v>782</v>
      </c>
      <c r="G88" s="310"/>
      <c r="H88" s="286" t="s">
        <v>798</v>
      </c>
      <c r="I88" s="286" t="s">
        <v>778</v>
      </c>
      <c r="J88" s="286">
        <v>20</v>
      </c>
      <c r="K88" s="300"/>
    </row>
    <row r="89" s="1" customFormat="1" ht="15" customHeight="1">
      <c r="B89" s="311"/>
      <c r="C89" s="286" t="s">
        <v>799</v>
      </c>
      <c r="D89" s="286"/>
      <c r="E89" s="286"/>
      <c r="F89" s="309" t="s">
        <v>782</v>
      </c>
      <c r="G89" s="310"/>
      <c r="H89" s="286" t="s">
        <v>800</v>
      </c>
      <c r="I89" s="286" t="s">
        <v>778</v>
      </c>
      <c r="J89" s="286">
        <v>20</v>
      </c>
      <c r="K89" s="300"/>
    </row>
    <row r="90" s="1" customFormat="1" ht="15" customHeight="1">
      <c r="B90" s="311"/>
      <c r="C90" s="286" t="s">
        <v>801</v>
      </c>
      <c r="D90" s="286"/>
      <c r="E90" s="286"/>
      <c r="F90" s="309" t="s">
        <v>782</v>
      </c>
      <c r="G90" s="310"/>
      <c r="H90" s="286" t="s">
        <v>802</v>
      </c>
      <c r="I90" s="286" t="s">
        <v>778</v>
      </c>
      <c r="J90" s="286">
        <v>50</v>
      </c>
      <c r="K90" s="300"/>
    </row>
    <row r="91" s="1" customFormat="1" ht="15" customHeight="1">
      <c r="B91" s="311"/>
      <c r="C91" s="286" t="s">
        <v>803</v>
      </c>
      <c r="D91" s="286"/>
      <c r="E91" s="286"/>
      <c r="F91" s="309" t="s">
        <v>782</v>
      </c>
      <c r="G91" s="310"/>
      <c r="H91" s="286" t="s">
        <v>803</v>
      </c>
      <c r="I91" s="286" t="s">
        <v>778</v>
      </c>
      <c r="J91" s="286">
        <v>50</v>
      </c>
      <c r="K91" s="300"/>
    </row>
    <row r="92" s="1" customFormat="1" ht="15" customHeight="1">
      <c r="B92" s="311"/>
      <c r="C92" s="286" t="s">
        <v>804</v>
      </c>
      <c r="D92" s="286"/>
      <c r="E92" s="286"/>
      <c r="F92" s="309" t="s">
        <v>782</v>
      </c>
      <c r="G92" s="310"/>
      <c r="H92" s="286" t="s">
        <v>805</v>
      </c>
      <c r="I92" s="286" t="s">
        <v>778</v>
      </c>
      <c r="J92" s="286">
        <v>255</v>
      </c>
      <c r="K92" s="300"/>
    </row>
    <row r="93" s="1" customFormat="1" ht="15" customHeight="1">
      <c r="B93" s="311"/>
      <c r="C93" s="286" t="s">
        <v>806</v>
      </c>
      <c r="D93" s="286"/>
      <c r="E93" s="286"/>
      <c r="F93" s="309" t="s">
        <v>776</v>
      </c>
      <c r="G93" s="310"/>
      <c r="H93" s="286" t="s">
        <v>807</v>
      </c>
      <c r="I93" s="286" t="s">
        <v>808</v>
      </c>
      <c r="J93" s="286"/>
      <c r="K93" s="300"/>
    </row>
    <row r="94" s="1" customFormat="1" ht="15" customHeight="1">
      <c r="B94" s="311"/>
      <c r="C94" s="286" t="s">
        <v>809</v>
      </c>
      <c r="D94" s="286"/>
      <c r="E94" s="286"/>
      <c r="F94" s="309" t="s">
        <v>776</v>
      </c>
      <c r="G94" s="310"/>
      <c r="H94" s="286" t="s">
        <v>810</v>
      </c>
      <c r="I94" s="286" t="s">
        <v>811</v>
      </c>
      <c r="J94" s="286"/>
      <c r="K94" s="300"/>
    </row>
    <row r="95" s="1" customFormat="1" ht="15" customHeight="1">
      <c r="B95" s="311"/>
      <c r="C95" s="286" t="s">
        <v>812</v>
      </c>
      <c r="D95" s="286"/>
      <c r="E95" s="286"/>
      <c r="F95" s="309" t="s">
        <v>776</v>
      </c>
      <c r="G95" s="310"/>
      <c r="H95" s="286" t="s">
        <v>812</v>
      </c>
      <c r="I95" s="286" t="s">
        <v>811</v>
      </c>
      <c r="J95" s="286"/>
      <c r="K95" s="300"/>
    </row>
    <row r="96" s="1" customFormat="1" ht="15" customHeight="1">
      <c r="B96" s="311"/>
      <c r="C96" s="286" t="s">
        <v>38</v>
      </c>
      <c r="D96" s="286"/>
      <c r="E96" s="286"/>
      <c r="F96" s="309" t="s">
        <v>776</v>
      </c>
      <c r="G96" s="310"/>
      <c r="H96" s="286" t="s">
        <v>813</v>
      </c>
      <c r="I96" s="286" t="s">
        <v>811</v>
      </c>
      <c r="J96" s="286"/>
      <c r="K96" s="300"/>
    </row>
    <row r="97" s="1" customFormat="1" ht="15" customHeight="1">
      <c r="B97" s="311"/>
      <c r="C97" s="286" t="s">
        <v>48</v>
      </c>
      <c r="D97" s="286"/>
      <c r="E97" s="286"/>
      <c r="F97" s="309" t="s">
        <v>776</v>
      </c>
      <c r="G97" s="310"/>
      <c r="H97" s="286" t="s">
        <v>814</v>
      </c>
      <c r="I97" s="286" t="s">
        <v>811</v>
      </c>
      <c r="J97" s="286"/>
      <c r="K97" s="300"/>
    </row>
    <row r="98" s="1" customFormat="1" ht="15" customHeight="1">
      <c r="B98" s="314"/>
      <c r="C98" s="315"/>
      <c r="D98" s="315"/>
      <c r="E98" s="315"/>
      <c r="F98" s="315"/>
      <c r="G98" s="315"/>
      <c r="H98" s="315"/>
      <c r="I98" s="315"/>
      <c r="J98" s="315"/>
      <c r="K98" s="316"/>
    </row>
    <row r="99" s="1" customFormat="1" ht="18.75" customHeight="1">
      <c r="B99" s="317"/>
      <c r="C99" s="318"/>
      <c r="D99" s="318"/>
      <c r="E99" s="318"/>
      <c r="F99" s="318"/>
      <c r="G99" s="318"/>
      <c r="H99" s="318"/>
      <c r="I99" s="318"/>
      <c r="J99" s="318"/>
      <c r="K99" s="317"/>
    </row>
    <row r="100" s="1" customFormat="1" ht="18.75" customHeight="1">
      <c r="B100" s="294"/>
      <c r="C100" s="294"/>
      <c r="D100" s="294"/>
      <c r="E100" s="294"/>
      <c r="F100" s="294"/>
      <c r="G100" s="294"/>
      <c r="H100" s="294"/>
      <c r="I100" s="294"/>
      <c r="J100" s="294"/>
      <c r="K100" s="294"/>
    </row>
    <row r="101" s="1" customFormat="1" ht="7.5" customHeight="1">
      <c r="B101" s="295"/>
      <c r="C101" s="296"/>
      <c r="D101" s="296"/>
      <c r="E101" s="296"/>
      <c r="F101" s="296"/>
      <c r="G101" s="296"/>
      <c r="H101" s="296"/>
      <c r="I101" s="296"/>
      <c r="J101" s="296"/>
      <c r="K101" s="297"/>
    </row>
    <row r="102" s="1" customFormat="1" ht="45" customHeight="1">
      <c r="B102" s="298"/>
      <c r="C102" s="299" t="s">
        <v>815</v>
      </c>
      <c r="D102" s="299"/>
      <c r="E102" s="299"/>
      <c r="F102" s="299"/>
      <c r="G102" s="299"/>
      <c r="H102" s="299"/>
      <c r="I102" s="299"/>
      <c r="J102" s="299"/>
      <c r="K102" s="300"/>
    </row>
    <row r="103" s="1" customFormat="1" ht="17.25" customHeight="1">
      <c r="B103" s="298"/>
      <c r="C103" s="301" t="s">
        <v>770</v>
      </c>
      <c r="D103" s="301"/>
      <c r="E103" s="301"/>
      <c r="F103" s="301" t="s">
        <v>771</v>
      </c>
      <c r="G103" s="302"/>
      <c r="H103" s="301" t="s">
        <v>54</v>
      </c>
      <c r="I103" s="301" t="s">
        <v>57</v>
      </c>
      <c r="J103" s="301" t="s">
        <v>772</v>
      </c>
      <c r="K103" s="300"/>
    </row>
    <row r="104" s="1" customFormat="1" ht="17.25" customHeight="1">
      <c r="B104" s="298"/>
      <c r="C104" s="303" t="s">
        <v>773</v>
      </c>
      <c r="D104" s="303"/>
      <c r="E104" s="303"/>
      <c r="F104" s="304" t="s">
        <v>774</v>
      </c>
      <c r="G104" s="305"/>
      <c r="H104" s="303"/>
      <c r="I104" s="303"/>
      <c r="J104" s="303" t="s">
        <v>775</v>
      </c>
      <c r="K104" s="300"/>
    </row>
    <row r="105" s="1" customFormat="1" ht="5.25" customHeight="1">
      <c r="B105" s="298"/>
      <c r="C105" s="301"/>
      <c r="D105" s="301"/>
      <c r="E105" s="301"/>
      <c r="F105" s="301"/>
      <c r="G105" s="319"/>
      <c r="H105" s="301"/>
      <c r="I105" s="301"/>
      <c r="J105" s="301"/>
      <c r="K105" s="300"/>
    </row>
    <row r="106" s="1" customFormat="1" ht="15" customHeight="1">
      <c r="B106" s="298"/>
      <c r="C106" s="286" t="s">
        <v>53</v>
      </c>
      <c r="D106" s="308"/>
      <c r="E106" s="308"/>
      <c r="F106" s="309" t="s">
        <v>776</v>
      </c>
      <c r="G106" s="286"/>
      <c r="H106" s="286" t="s">
        <v>816</v>
      </c>
      <c r="I106" s="286" t="s">
        <v>778</v>
      </c>
      <c r="J106" s="286">
        <v>20</v>
      </c>
      <c r="K106" s="300"/>
    </row>
    <row r="107" s="1" customFormat="1" ht="15" customHeight="1">
      <c r="B107" s="298"/>
      <c r="C107" s="286" t="s">
        <v>779</v>
      </c>
      <c r="D107" s="286"/>
      <c r="E107" s="286"/>
      <c r="F107" s="309" t="s">
        <v>776</v>
      </c>
      <c r="G107" s="286"/>
      <c r="H107" s="286" t="s">
        <v>816</v>
      </c>
      <c r="I107" s="286" t="s">
        <v>778</v>
      </c>
      <c r="J107" s="286">
        <v>120</v>
      </c>
      <c r="K107" s="300"/>
    </row>
    <row r="108" s="1" customFormat="1" ht="15" customHeight="1">
      <c r="B108" s="311"/>
      <c r="C108" s="286" t="s">
        <v>781</v>
      </c>
      <c r="D108" s="286"/>
      <c r="E108" s="286"/>
      <c r="F108" s="309" t="s">
        <v>782</v>
      </c>
      <c r="G108" s="286"/>
      <c r="H108" s="286" t="s">
        <v>816</v>
      </c>
      <c r="I108" s="286" t="s">
        <v>778</v>
      </c>
      <c r="J108" s="286">
        <v>50</v>
      </c>
      <c r="K108" s="300"/>
    </row>
    <row r="109" s="1" customFormat="1" ht="15" customHeight="1">
      <c r="B109" s="311"/>
      <c r="C109" s="286" t="s">
        <v>784</v>
      </c>
      <c r="D109" s="286"/>
      <c r="E109" s="286"/>
      <c r="F109" s="309" t="s">
        <v>776</v>
      </c>
      <c r="G109" s="286"/>
      <c r="H109" s="286" t="s">
        <v>816</v>
      </c>
      <c r="I109" s="286" t="s">
        <v>786</v>
      </c>
      <c r="J109" s="286"/>
      <c r="K109" s="300"/>
    </row>
    <row r="110" s="1" customFormat="1" ht="15" customHeight="1">
      <c r="B110" s="311"/>
      <c r="C110" s="286" t="s">
        <v>795</v>
      </c>
      <c r="D110" s="286"/>
      <c r="E110" s="286"/>
      <c r="F110" s="309" t="s">
        <v>782</v>
      </c>
      <c r="G110" s="286"/>
      <c r="H110" s="286" t="s">
        <v>816</v>
      </c>
      <c r="I110" s="286" t="s">
        <v>778</v>
      </c>
      <c r="J110" s="286">
        <v>50</v>
      </c>
      <c r="K110" s="300"/>
    </row>
    <row r="111" s="1" customFormat="1" ht="15" customHeight="1">
      <c r="B111" s="311"/>
      <c r="C111" s="286" t="s">
        <v>803</v>
      </c>
      <c r="D111" s="286"/>
      <c r="E111" s="286"/>
      <c r="F111" s="309" t="s">
        <v>782</v>
      </c>
      <c r="G111" s="286"/>
      <c r="H111" s="286" t="s">
        <v>816</v>
      </c>
      <c r="I111" s="286" t="s">
        <v>778</v>
      </c>
      <c r="J111" s="286">
        <v>50</v>
      </c>
      <c r="K111" s="300"/>
    </row>
    <row r="112" s="1" customFormat="1" ht="15" customHeight="1">
      <c r="B112" s="311"/>
      <c r="C112" s="286" t="s">
        <v>801</v>
      </c>
      <c r="D112" s="286"/>
      <c r="E112" s="286"/>
      <c r="F112" s="309" t="s">
        <v>782</v>
      </c>
      <c r="G112" s="286"/>
      <c r="H112" s="286" t="s">
        <v>816</v>
      </c>
      <c r="I112" s="286" t="s">
        <v>778</v>
      </c>
      <c r="J112" s="286">
        <v>50</v>
      </c>
      <c r="K112" s="300"/>
    </row>
    <row r="113" s="1" customFormat="1" ht="15" customHeight="1">
      <c r="B113" s="311"/>
      <c r="C113" s="286" t="s">
        <v>53</v>
      </c>
      <c r="D113" s="286"/>
      <c r="E113" s="286"/>
      <c r="F113" s="309" t="s">
        <v>776</v>
      </c>
      <c r="G113" s="286"/>
      <c r="H113" s="286" t="s">
        <v>817</v>
      </c>
      <c r="I113" s="286" t="s">
        <v>778</v>
      </c>
      <c r="J113" s="286">
        <v>20</v>
      </c>
      <c r="K113" s="300"/>
    </row>
    <row r="114" s="1" customFormat="1" ht="15" customHeight="1">
      <c r="B114" s="311"/>
      <c r="C114" s="286" t="s">
        <v>818</v>
      </c>
      <c r="D114" s="286"/>
      <c r="E114" s="286"/>
      <c r="F114" s="309" t="s">
        <v>776</v>
      </c>
      <c r="G114" s="286"/>
      <c r="H114" s="286" t="s">
        <v>819</v>
      </c>
      <c r="I114" s="286" t="s">
        <v>778</v>
      </c>
      <c r="J114" s="286">
        <v>120</v>
      </c>
      <c r="K114" s="300"/>
    </row>
    <row r="115" s="1" customFormat="1" ht="15" customHeight="1">
      <c r="B115" s="311"/>
      <c r="C115" s="286" t="s">
        <v>38</v>
      </c>
      <c r="D115" s="286"/>
      <c r="E115" s="286"/>
      <c r="F115" s="309" t="s">
        <v>776</v>
      </c>
      <c r="G115" s="286"/>
      <c r="H115" s="286" t="s">
        <v>820</v>
      </c>
      <c r="I115" s="286" t="s">
        <v>811</v>
      </c>
      <c r="J115" s="286"/>
      <c r="K115" s="300"/>
    </row>
    <row r="116" s="1" customFormat="1" ht="15" customHeight="1">
      <c r="B116" s="311"/>
      <c r="C116" s="286" t="s">
        <v>48</v>
      </c>
      <c r="D116" s="286"/>
      <c r="E116" s="286"/>
      <c r="F116" s="309" t="s">
        <v>776</v>
      </c>
      <c r="G116" s="286"/>
      <c r="H116" s="286" t="s">
        <v>821</v>
      </c>
      <c r="I116" s="286" t="s">
        <v>811</v>
      </c>
      <c r="J116" s="286"/>
      <c r="K116" s="300"/>
    </row>
    <row r="117" s="1" customFormat="1" ht="15" customHeight="1">
      <c r="B117" s="311"/>
      <c r="C117" s="286" t="s">
        <v>57</v>
      </c>
      <c r="D117" s="286"/>
      <c r="E117" s="286"/>
      <c r="F117" s="309" t="s">
        <v>776</v>
      </c>
      <c r="G117" s="286"/>
      <c r="H117" s="286" t="s">
        <v>822</v>
      </c>
      <c r="I117" s="286" t="s">
        <v>823</v>
      </c>
      <c r="J117" s="286"/>
      <c r="K117" s="300"/>
    </row>
    <row r="118" s="1" customFormat="1" ht="15" customHeight="1">
      <c r="B118" s="314"/>
      <c r="C118" s="320"/>
      <c r="D118" s="320"/>
      <c r="E118" s="320"/>
      <c r="F118" s="320"/>
      <c r="G118" s="320"/>
      <c r="H118" s="320"/>
      <c r="I118" s="320"/>
      <c r="J118" s="320"/>
      <c r="K118" s="316"/>
    </row>
    <row r="119" s="1" customFormat="1" ht="18.75" customHeight="1">
      <c r="B119" s="321"/>
      <c r="C119" s="322"/>
      <c r="D119" s="322"/>
      <c r="E119" s="322"/>
      <c r="F119" s="323"/>
      <c r="G119" s="322"/>
      <c r="H119" s="322"/>
      <c r="I119" s="322"/>
      <c r="J119" s="322"/>
      <c r="K119" s="321"/>
    </row>
    <row r="120" s="1" customFormat="1" ht="18.75" customHeight="1">
      <c r="B120" s="294"/>
      <c r="C120" s="294"/>
      <c r="D120" s="294"/>
      <c r="E120" s="294"/>
      <c r="F120" s="294"/>
      <c r="G120" s="294"/>
      <c r="H120" s="294"/>
      <c r="I120" s="294"/>
      <c r="J120" s="294"/>
      <c r="K120" s="294"/>
    </row>
    <row r="121" s="1" customFormat="1" ht="7.5" customHeight="1">
      <c r="B121" s="324"/>
      <c r="C121" s="325"/>
      <c r="D121" s="325"/>
      <c r="E121" s="325"/>
      <c r="F121" s="325"/>
      <c r="G121" s="325"/>
      <c r="H121" s="325"/>
      <c r="I121" s="325"/>
      <c r="J121" s="325"/>
      <c r="K121" s="326"/>
    </row>
    <row r="122" s="1" customFormat="1" ht="45" customHeight="1">
      <c r="B122" s="327"/>
      <c r="C122" s="277" t="s">
        <v>824</v>
      </c>
      <c r="D122" s="277"/>
      <c r="E122" s="277"/>
      <c r="F122" s="277"/>
      <c r="G122" s="277"/>
      <c r="H122" s="277"/>
      <c r="I122" s="277"/>
      <c r="J122" s="277"/>
      <c r="K122" s="328"/>
    </row>
    <row r="123" s="1" customFormat="1" ht="17.25" customHeight="1">
      <c r="B123" s="329"/>
      <c r="C123" s="301" t="s">
        <v>770</v>
      </c>
      <c r="D123" s="301"/>
      <c r="E123" s="301"/>
      <c r="F123" s="301" t="s">
        <v>771</v>
      </c>
      <c r="G123" s="302"/>
      <c r="H123" s="301" t="s">
        <v>54</v>
      </c>
      <c r="I123" s="301" t="s">
        <v>57</v>
      </c>
      <c r="J123" s="301" t="s">
        <v>772</v>
      </c>
      <c r="K123" s="330"/>
    </row>
    <row r="124" s="1" customFormat="1" ht="17.25" customHeight="1">
      <c r="B124" s="329"/>
      <c r="C124" s="303" t="s">
        <v>773</v>
      </c>
      <c r="D124" s="303"/>
      <c r="E124" s="303"/>
      <c r="F124" s="304" t="s">
        <v>774</v>
      </c>
      <c r="G124" s="305"/>
      <c r="H124" s="303"/>
      <c r="I124" s="303"/>
      <c r="J124" s="303" t="s">
        <v>775</v>
      </c>
      <c r="K124" s="330"/>
    </row>
    <row r="125" s="1" customFormat="1" ht="5.25" customHeight="1">
      <c r="B125" s="331"/>
      <c r="C125" s="306"/>
      <c r="D125" s="306"/>
      <c r="E125" s="306"/>
      <c r="F125" s="306"/>
      <c r="G125" s="332"/>
      <c r="H125" s="306"/>
      <c r="I125" s="306"/>
      <c r="J125" s="306"/>
      <c r="K125" s="333"/>
    </row>
    <row r="126" s="1" customFormat="1" ht="15" customHeight="1">
      <c r="B126" s="331"/>
      <c r="C126" s="286" t="s">
        <v>779</v>
      </c>
      <c r="D126" s="308"/>
      <c r="E126" s="308"/>
      <c r="F126" s="309" t="s">
        <v>776</v>
      </c>
      <c r="G126" s="286"/>
      <c r="H126" s="286" t="s">
        <v>816</v>
      </c>
      <c r="I126" s="286" t="s">
        <v>778</v>
      </c>
      <c r="J126" s="286">
        <v>120</v>
      </c>
      <c r="K126" s="334"/>
    </row>
    <row r="127" s="1" customFormat="1" ht="15" customHeight="1">
      <c r="B127" s="331"/>
      <c r="C127" s="286" t="s">
        <v>825</v>
      </c>
      <c r="D127" s="286"/>
      <c r="E127" s="286"/>
      <c r="F127" s="309" t="s">
        <v>776</v>
      </c>
      <c r="G127" s="286"/>
      <c r="H127" s="286" t="s">
        <v>826</v>
      </c>
      <c r="I127" s="286" t="s">
        <v>778</v>
      </c>
      <c r="J127" s="286" t="s">
        <v>827</v>
      </c>
      <c r="K127" s="334"/>
    </row>
    <row r="128" s="1" customFormat="1" ht="15" customHeight="1">
      <c r="B128" s="331"/>
      <c r="C128" s="286" t="s">
        <v>724</v>
      </c>
      <c r="D128" s="286"/>
      <c r="E128" s="286"/>
      <c r="F128" s="309" t="s">
        <v>776</v>
      </c>
      <c r="G128" s="286"/>
      <c r="H128" s="286" t="s">
        <v>828</v>
      </c>
      <c r="I128" s="286" t="s">
        <v>778</v>
      </c>
      <c r="J128" s="286" t="s">
        <v>827</v>
      </c>
      <c r="K128" s="334"/>
    </row>
    <row r="129" s="1" customFormat="1" ht="15" customHeight="1">
      <c r="B129" s="331"/>
      <c r="C129" s="286" t="s">
        <v>787</v>
      </c>
      <c r="D129" s="286"/>
      <c r="E129" s="286"/>
      <c r="F129" s="309" t="s">
        <v>782</v>
      </c>
      <c r="G129" s="286"/>
      <c r="H129" s="286" t="s">
        <v>788</v>
      </c>
      <c r="I129" s="286" t="s">
        <v>778</v>
      </c>
      <c r="J129" s="286">
        <v>15</v>
      </c>
      <c r="K129" s="334"/>
    </row>
    <row r="130" s="1" customFormat="1" ht="15" customHeight="1">
      <c r="B130" s="331"/>
      <c r="C130" s="312" t="s">
        <v>789</v>
      </c>
      <c r="D130" s="312"/>
      <c r="E130" s="312"/>
      <c r="F130" s="313" t="s">
        <v>782</v>
      </c>
      <c r="G130" s="312"/>
      <c r="H130" s="312" t="s">
        <v>790</v>
      </c>
      <c r="I130" s="312" t="s">
        <v>778</v>
      </c>
      <c r="J130" s="312">
        <v>15</v>
      </c>
      <c r="K130" s="334"/>
    </row>
    <row r="131" s="1" customFormat="1" ht="15" customHeight="1">
      <c r="B131" s="331"/>
      <c r="C131" s="312" t="s">
        <v>791</v>
      </c>
      <c r="D131" s="312"/>
      <c r="E131" s="312"/>
      <c r="F131" s="313" t="s">
        <v>782</v>
      </c>
      <c r="G131" s="312"/>
      <c r="H131" s="312" t="s">
        <v>792</v>
      </c>
      <c r="I131" s="312" t="s">
        <v>778</v>
      </c>
      <c r="J131" s="312">
        <v>20</v>
      </c>
      <c r="K131" s="334"/>
    </row>
    <row r="132" s="1" customFormat="1" ht="15" customHeight="1">
      <c r="B132" s="331"/>
      <c r="C132" s="312" t="s">
        <v>793</v>
      </c>
      <c r="D132" s="312"/>
      <c r="E132" s="312"/>
      <c r="F132" s="313" t="s">
        <v>782</v>
      </c>
      <c r="G132" s="312"/>
      <c r="H132" s="312" t="s">
        <v>794</v>
      </c>
      <c r="I132" s="312" t="s">
        <v>778</v>
      </c>
      <c r="J132" s="312">
        <v>20</v>
      </c>
      <c r="K132" s="334"/>
    </row>
    <row r="133" s="1" customFormat="1" ht="15" customHeight="1">
      <c r="B133" s="331"/>
      <c r="C133" s="286" t="s">
        <v>781</v>
      </c>
      <c r="D133" s="286"/>
      <c r="E133" s="286"/>
      <c r="F133" s="309" t="s">
        <v>782</v>
      </c>
      <c r="G133" s="286"/>
      <c r="H133" s="286" t="s">
        <v>816</v>
      </c>
      <c r="I133" s="286" t="s">
        <v>778</v>
      </c>
      <c r="J133" s="286">
        <v>50</v>
      </c>
      <c r="K133" s="334"/>
    </row>
    <row r="134" s="1" customFormat="1" ht="15" customHeight="1">
      <c r="B134" s="331"/>
      <c r="C134" s="286" t="s">
        <v>795</v>
      </c>
      <c r="D134" s="286"/>
      <c r="E134" s="286"/>
      <c r="F134" s="309" t="s">
        <v>782</v>
      </c>
      <c r="G134" s="286"/>
      <c r="H134" s="286" t="s">
        <v>816</v>
      </c>
      <c r="I134" s="286" t="s">
        <v>778</v>
      </c>
      <c r="J134" s="286">
        <v>50</v>
      </c>
      <c r="K134" s="334"/>
    </row>
    <row r="135" s="1" customFormat="1" ht="15" customHeight="1">
      <c r="B135" s="331"/>
      <c r="C135" s="286" t="s">
        <v>801</v>
      </c>
      <c r="D135" s="286"/>
      <c r="E135" s="286"/>
      <c r="F135" s="309" t="s">
        <v>782</v>
      </c>
      <c r="G135" s="286"/>
      <c r="H135" s="286" t="s">
        <v>816</v>
      </c>
      <c r="I135" s="286" t="s">
        <v>778</v>
      </c>
      <c r="J135" s="286">
        <v>50</v>
      </c>
      <c r="K135" s="334"/>
    </row>
    <row r="136" s="1" customFormat="1" ht="15" customHeight="1">
      <c r="B136" s="331"/>
      <c r="C136" s="286" t="s">
        <v>803</v>
      </c>
      <c r="D136" s="286"/>
      <c r="E136" s="286"/>
      <c r="F136" s="309" t="s">
        <v>782</v>
      </c>
      <c r="G136" s="286"/>
      <c r="H136" s="286" t="s">
        <v>816</v>
      </c>
      <c r="I136" s="286" t="s">
        <v>778</v>
      </c>
      <c r="J136" s="286">
        <v>50</v>
      </c>
      <c r="K136" s="334"/>
    </row>
    <row r="137" s="1" customFormat="1" ht="15" customHeight="1">
      <c r="B137" s="331"/>
      <c r="C137" s="286" t="s">
        <v>804</v>
      </c>
      <c r="D137" s="286"/>
      <c r="E137" s="286"/>
      <c r="F137" s="309" t="s">
        <v>782</v>
      </c>
      <c r="G137" s="286"/>
      <c r="H137" s="286" t="s">
        <v>829</v>
      </c>
      <c r="I137" s="286" t="s">
        <v>778</v>
      </c>
      <c r="J137" s="286">
        <v>255</v>
      </c>
      <c r="K137" s="334"/>
    </row>
    <row r="138" s="1" customFormat="1" ht="15" customHeight="1">
      <c r="B138" s="331"/>
      <c r="C138" s="286" t="s">
        <v>806</v>
      </c>
      <c r="D138" s="286"/>
      <c r="E138" s="286"/>
      <c r="F138" s="309" t="s">
        <v>776</v>
      </c>
      <c r="G138" s="286"/>
      <c r="H138" s="286" t="s">
        <v>830</v>
      </c>
      <c r="I138" s="286" t="s">
        <v>808</v>
      </c>
      <c r="J138" s="286"/>
      <c r="K138" s="334"/>
    </row>
    <row r="139" s="1" customFormat="1" ht="15" customHeight="1">
      <c r="B139" s="331"/>
      <c r="C139" s="286" t="s">
        <v>809</v>
      </c>
      <c r="D139" s="286"/>
      <c r="E139" s="286"/>
      <c r="F139" s="309" t="s">
        <v>776</v>
      </c>
      <c r="G139" s="286"/>
      <c r="H139" s="286" t="s">
        <v>831</v>
      </c>
      <c r="I139" s="286" t="s">
        <v>811</v>
      </c>
      <c r="J139" s="286"/>
      <c r="K139" s="334"/>
    </row>
    <row r="140" s="1" customFormat="1" ht="15" customHeight="1">
      <c r="B140" s="331"/>
      <c r="C140" s="286" t="s">
        <v>812</v>
      </c>
      <c r="D140" s="286"/>
      <c r="E140" s="286"/>
      <c r="F140" s="309" t="s">
        <v>776</v>
      </c>
      <c r="G140" s="286"/>
      <c r="H140" s="286" t="s">
        <v>812</v>
      </c>
      <c r="I140" s="286" t="s">
        <v>811</v>
      </c>
      <c r="J140" s="286"/>
      <c r="K140" s="334"/>
    </row>
    <row r="141" s="1" customFormat="1" ht="15" customHeight="1">
      <c r="B141" s="331"/>
      <c r="C141" s="286" t="s">
        <v>38</v>
      </c>
      <c r="D141" s="286"/>
      <c r="E141" s="286"/>
      <c r="F141" s="309" t="s">
        <v>776</v>
      </c>
      <c r="G141" s="286"/>
      <c r="H141" s="286" t="s">
        <v>832</v>
      </c>
      <c r="I141" s="286" t="s">
        <v>811</v>
      </c>
      <c r="J141" s="286"/>
      <c r="K141" s="334"/>
    </row>
    <row r="142" s="1" customFormat="1" ht="15" customHeight="1">
      <c r="B142" s="331"/>
      <c r="C142" s="286" t="s">
        <v>833</v>
      </c>
      <c r="D142" s="286"/>
      <c r="E142" s="286"/>
      <c r="F142" s="309" t="s">
        <v>776</v>
      </c>
      <c r="G142" s="286"/>
      <c r="H142" s="286" t="s">
        <v>834</v>
      </c>
      <c r="I142" s="286" t="s">
        <v>811</v>
      </c>
      <c r="J142" s="286"/>
      <c r="K142" s="334"/>
    </row>
    <row r="143" s="1" customFormat="1" ht="15" customHeight="1">
      <c r="B143" s="335"/>
      <c r="C143" s="336"/>
      <c r="D143" s="336"/>
      <c r="E143" s="336"/>
      <c r="F143" s="336"/>
      <c r="G143" s="336"/>
      <c r="H143" s="336"/>
      <c r="I143" s="336"/>
      <c r="J143" s="336"/>
      <c r="K143" s="337"/>
    </row>
    <row r="144" s="1" customFormat="1" ht="18.75" customHeight="1">
      <c r="B144" s="322"/>
      <c r="C144" s="322"/>
      <c r="D144" s="322"/>
      <c r="E144" s="322"/>
      <c r="F144" s="323"/>
      <c r="G144" s="322"/>
      <c r="H144" s="322"/>
      <c r="I144" s="322"/>
      <c r="J144" s="322"/>
      <c r="K144" s="322"/>
    </row>
    <row r="145" s="1" customFormat="1" ht="18.75" customHeight="1">
      <c r="B145" s="294"/>
      <c r="C145" s="294"/>
      <c r="D145" s="294"/>
      <c r="E145" s="294"/>
      <c r="F145" s="294"/>
      <c r="G145" s="294"/>
      <c r="H145" s="294"/>
      <c r="I145" s="294"/>
      <c r="J145" s="294"/>
      <c r="K145" s="294"/>
    </row>
    <row r="146" s="1" customFormat="1" ht="7.5" customHeight="1">
      <c r="B146" s="295"/>
      <c r="C146" s="296"/>
      <c r="D146" s="296"/>
      <c r="E146" s="296"/>
      <c r="F146" s="296"/>
      <c r="G146" s="296"/>
      <c r="H146" s="296"/>
      <c r="I146" s="296"/>
      <c r="J146" s="296"/>
      <c r="K146" s="297"/>
    </row>
    <row r="147" s="1" customFormat="1" ht="45" customHeight="1">
      <c r="B147" s="298"/>
      <c r="C147" s="299" t="s">
        <v>835</v>
      </c>
      <c r="D147" s="299"/>
      <c r="E147" s="299"/>
      <c r="F147" s="299"/>
      <c r="G147" s="299"/>
      <c r="H147" s="299"/>
      <c r="I147" s="299"/>
      <c r="J147" s="299"/>
      <c r="K147" s="300"/>
    </row>
    <row r="148" s="1" customFormat="1" ht="17.25" customHeight="1">
      <c r="B148" s="298"/>
      <c r="C148" s="301" t="s">
        <v>770</v>
      </c>
      <c r="D148" s="301"/>
      <c r="E148" s="301"/>
      <c r="F148" s="301" t="s">
        <v>771</v>
      </c>
      <c r="G148" s="302"/>
      <c r="H148" s="301" t="s">
        <v>54</v>
      </c>
      <c r="I148" s="301" t="s">
        <v>57</v>
      </c>
      <c r="J148" s="301" t="s">
        <v>772</v>
      </c>
      <c r="K148" s="300"/>
    </row>
    <row r="149" s="1" customFormat="1" ht="17.25" customHeight="1">
      <c r="B149" s="298"/>
      <c r="C149" s="303" t="s">
        <v>773</v>
      </c>
      <c r="D149" s="303"/>
      <c r="E149" s="303"/>
      <c r="F149" s="304" t="s">
        <v>774</v>
      </c>
      <c r="G149" s="305"/>
      <c r="H149" s="303"/>
      <c r="I149" s="303"/>
      <c r="J149" s="303" t="s">
        <v>775</v>
      </c>
      <c r="K149" s="300"/>
    </row>
    <row r="150" s="1" customFormat="1" ht="5.25" customHeight="1">
      <c r="B150" s="311"/>
      <c r="C150" s="306"/>
      <c r="D150" s="306"/>
      <c r="E150" s="306"/>
      <c r="F150" s="306"/>
      <c r="G150" s="307"/>
      <c r="H150" s="306"/>
      <c r="I150" s="306"/>
      <c r="J150" s="306"/>
      <c r="K150" s="334"/>
    </row>
    <row r="151" s="1" customFormat="1" ht="15" customHeight="1">
      <c r="B151" s="311"/>
      <c r="C151" s="338" t="s">
        <v>779</v>
      </c>
      <c r="D151" s="286"/>
      <c r="E151" s="286"/>
      <c r="F151" s="339" t="s">
        <v>776</v>
      </c>
      <c r="G151" s="286"/>
      <c r="H151" s="338" t="s">
        <v>816</v>
      </c>
      <c r="I151" s="338" t="s">
        <v>778</v>
      </c>
      <c r="J151" s="338">
        <v>120</v>
      </c>
      <c r="K151" s="334"/>
    </row>
    <row r="152" s="1" customFormat="1" ht="15" customHeight="1">
      <c r="B152" s="311"/>
      <c r="C152" s="338" t="s">
        <v>825</v>
      </c>
      <c r="D152" s="286"/>
      <c r="E152" s="286"/>
      <c r="F152" s="339" t="s">
        <v>776</v>
      </c>
      <c r="G152" s="286"/>
      <c r="H152" s="338" t="s">
        <v>836</v>
      </c>
      <c r="I152" s="338" t="s">
        <v>778</v>
      </c>
      <c r="J152" s="338" t="s">
        <v>827</v>
      </c>
      <c r="K152" s="334"/>
    </row>
    <row r="153" s="1" customFormat="1" ht="15" customHeight="1">
      <c r="B153" s="311"/>
      <c r="C153" s="338" t="s">
        <v>724</v>
      </c>
      <c r="D153" s="286"/>
      <c r="E153" s="286"/>
      <c r="F153" s="339" t="s">
        <v>776</v>
      </c>
      <c r="G153" s="286"/>
      <c r="H153" s="338" t="s">
        <v>837</v>
      </c>
      <c r="I153" s="338" t="s">
        <v>778</v>
      </c>
      <c r="J153" s="338" t="s">
        <v>827</v>
      </c>
      <c r="K153" s="334"/>
    </row>
    <row r="154" s="1" customFormat="1" ht="15" customHeight="1">
      <c r="B154" s="311"/>
      <c r="C154" s="338" t="s">
        <v>781</v>
      </c>
      <c r="D154" s="286"/>
      <c r="E154" s="286"/>
      <c r="F154" s="339" t="s">
        <v>782</v>
      </c>
      <c r="G154" s="286"/>
      <c r="H154" s="338" t="s">
        <v>816</v>
      </c>
      <c r="I154" s="338" t="s">
        <v>778</v>
      </c>
      <c r="J154" s="338">
        <v>50</v>
      </c>
      <c r="K154" s="334"/>
    </row>
    <row r="155" s="1" customFormat="1" ht="15" customHeight="1">
      <c r="B155" s="311"/>
      <c r="C155" s="338" t="s">
        <v>784</v>
      </c>
      <c r="D155" s="286"/>
      <c r="E155" s="286"/>
      <c r="F155" s="339" t="s">
        <v>776</v>
      </c>
      <c r="G155" s="286"/>
      <c r="H155" s="338" t="s">
        <v>816</v>
      </c>
      <c r="I155" s="338" t="s">
        <v>786</v>
      </c>
      <c r="J155" s="338"/>
      <c r="K155" s="334"/>
    </row>
    <row r="156" s="1" customFormat="1" ht="15" customHeight="1">
      <c r="B156" s="311"/>
      <c r="C156" s="338" t="s">
        <v>795</v>
      </c>
      <c r="D156" s="286"/>
      <c r="E156" s="286"/>
      <c r="F156" s="339" t="s">
        <v>782</v>
      </c>
      <c r="G156" s="286"/>
      <c r="H156" s="338" t="s">
        <v>816</v>
      </c>
      <c r="I156" s="338" t="s">
        <v>778</v>
      </c>
      <c r="J156" s="338">
        <v>50</v>
      </c>
      <c r="K156" s="334"/>
    </row>
    <row r="157" s="1" customFormat="1" ht="15" customHeight="1">
      <c r="B157" s="311"/>
      <c r="C157" s="338" t="s">
        <v>803</v>
      </c>
      <c r="D157" s="286"/>
      <c r="E157" s="286"/>
      <c r="F157" s="339" t="s">
        <v>782</v>
      </c>
      <c r="G157" s="286"/>
      <c r="H157" s="338" t="s">
        <v>816</v>
      </c>
      <c r="I157" s="338" t="s">
        <v>778</v>
      </c>
      <c r="J157" s="338">
        <v>50</v>
      </c>
      <c r="K157" s="334"/>
    </row>
    <row r="158" s="1" customFormat="1" ht="15" customHeight="1">
      <c r="B158" s="311"/>
      <c r="C158" s="338" t="s">
        <v>801</v>
      </c>
      <c r="D158" s="286"/>
      <c r="E158" s="286"/>
      <c r="F158" s="339" t="s">
        <v>782</v>
      </c>
      <c r="G158" s="286"/>
      <c r="H158" s="338" t="s">
        <v>816</v>
      </c>
      <c r="I158" s="338" t="s">
        <v>778</v>
      </c>
      <c r="J158" s="338">
        <v>50</v>
      </c>
      <c r="K158" s="334"/>
    </row>
    <row r="159" s="1" customFormat="1" ht="15" customHeight="1">
      <c r="B159" s="311"/>
      <c r="C159" s="338" t="s">
        <v>93</v>
      </c>
      <c r="D159" s="286"/>
      <c r="E159" s="286"/>
      <c r="F159" s="339" t="s">
        <v>776</v>
      </c>
      <c r="G159" s="286"/>
      <c r="H159" s="338" t="s">
        <v>838</v>
      </c>
      <c r="I159" s="338" t="s">
        <v>778</v>
      </c>
      <c r="J159" s="338" t="s">
        <v>839</v>
      </c>
      <c r="K159" s="334"/>
    </row>
    <row r="160" s="1" customFormat="1" ht="15" customHeight="1">
      <c r="B160" s="311"/>
      <c r="C160" s="338" t="s">
        <v>840</v>
      </c>
      <c r="D160" s="286"/>
      <c r="E160" s="286"/>
      <c r="F160" s="339" t="s">
        <v>776</v>
      </c>
      <c r="G160" s="286"/>
      <c r="H160" s="338" t="s">
        <v>841</v>
      </c>
      <c r="I160" s="338" t="s">
        <v>811</v>
      </c>
      <c r="J160" s="338"/>
      <c r="K160" s="334"/>
    </row>
    <row r="161" s="1" customFormat="1" ht="15" customHeight="1">
      <c r="B161" s="340"/>
      <c r="C161" s="320"/>
      <c r="D161" s="320"/>
      <c r="E161" s="320"/>
      <c r="F161" s="320"/>
      <c r="G161" s="320"/>
      <c r="H161" s="320"/>
      <c r="I161" s="320"/>
      <c r="J161" s="320"/>
      <c r="K161" s="341"/>
    </row>
    <row r="162" s="1" customFormat="1" ht="18.75" customHeight="1">
      <c r="B162" s="322"/>
      <c r="C162" s="332"/>
      <c r="D162" s="332"/>
      <c r="E162" s="332"/>
      <c r="F162" s="342"/>
      <c r="G162" s="332"/>
      <c r="H162" s="332"/>
      <c r="I162" s="332"/>
      <c r="J162" s="332"/>
      <c r="K162" s="322"/>
    </row>
    <row r="163" s="1" customFormat="1" ht="18.75" customHeight="1">
      <c r="B163" s="294"/>
      <c r="C163" s="294"/>
      <c r="D163" s="294"/>
      <c r="E163" s="294"/>
      <c r="F163" s="294"/>
      <c r="G163" s="294"/>
      <c r="H163" s="294"/>
      <c r="I163" s="294"/>
      <c r="J163" s="294"/>
      <c r="K163" s="294"/>
    </row>
    <row r="164" s="1" customFormat="1" ht="7.5" customHeight="1">
      <c r="B164" s="273"/>
      <c r="C164" s="274"/>
      <c r="D164" s="274"/>
      <c r="E164" s="274"/>
      <c r="F164" s="274"/>
      <c r="G164" s="274"/>
      <c r="H164" s="274"/>
      <c r="I164" s="274"/>
      <c r="J164" s="274"/>
      <c r="K164" s="275"/>
    </row>
    <row r="165" s="1" customFormat="1" ht="45" customHeight="1">
      <c r="B165" s="276"/>
      <c r="C165" s="277" t="s">
        <v>842</v>
      </c>
      <c r="D165" s="277"/>
      <c r="E165" s="277"/>
      <c r="F165" s="277"/>
      <c r="G165" s="277"/>
      <c r="H165" s="277"/>
      <c r="I165" s="277"/>
      <c r="J165" s="277"/>
      <c r="K165" s="278"/>
    </row>
    <row r="166" s="1" customFormat="1" ht="17.25" customHeight="1">
      <c r="B166" s="276"/>
      <c r="C166" s="301" t="s">
        <v>770</v>
      </c>
      <c r="D166" s="301"/>
      <c r="E166" s="301"/>
      <c r="F166" s="301" t="s">
        <v>771</v>
      </c>
      <c r="G166" s="343"/>
      <c r="H166" s="344" t="s">
        <v>54</v>
      </c>
      <c r="I166" s="344" t="s">
        <v>57</v>
      </c>
      <c r="J166" s="301" t="s">
        <v>772</v>
      </c>
      <c r="K166" s="278"/>
    </row>
    <row r="167" s="1" customFormat="1" ht="17.25" customHeight="1">
      <c r="B167" s="279"/>
      <c r="C167" s="303" t="s">
        <v>773</v>
      </c>
      <c r="D167" s="303"/>
      <c r="E167" s="303"/>
      <c r="F167" s="304" t="s">
        <v>774</v>
      </c>
      <c r="G167" s="345"/>
      <c r="H167" s="346"/>
      <c r="I167" s="346"/>
      <c r="J167" s="303" t="s">
        <v>775</v>
      </c>
      <c r="K167" s="281"/>
    </row>
    <row r="168" s="1" customFormat="1" ht="5.25" customHeight="1">
      <c r="B168" s="311"/>
      <c r="C168" s="306"/>
      <c r="D168" s="306"/>
      <c r="E168" s="306"/>
      <c r="F168" s="306"/>
      <c r="G168" s="307"/>
      <c r="H168" s="306"/>
      <c r="I168" s="306"/>
      <c r="J168" s="306"/>
      <c r="K168" s="334"/>
    </row>
    <row r="169" s="1" customFormat="1" ht="15" customHeight="1">
      <c r="B169" s="311"/>
      <c r="C169" s="286" t="s">
        <v>779</v>
      </c>
      <c r="D169" s="286"/>
      <c r="E169" s="286"/>
      <c r="F169" s="309" t="s">
        <v>776</v>
      </c>
      <c r="G169" s="286"/>
      <c r="H169" s="286" t="s">
        <v>816</v>
      </c>
      <c r="I169" s="286" t="s">
        <v>778</v>
      </c>
      <c r="J169" s="286">
        <v>120</v>
      </c>
      <c r="K169" s="334"/>
    </row>
    <row r="170" s="1" customFormat="1" ht="15" customHeight="1">
      <c r="B170" s="311"/>
      <c r="C170" s="286" t="s">
        <v>825</v>
      </c>
      <c r="D170" s="286"/>
      <c r="E170" s="286"/>
      <c r="F170" s="309" t="s">
        <v>776</v>
      </c>
      <c r="G170" s="286"/>
      <c r="H170" s="286" t="s">
        <v>826</v>
      </c>
      <c r="I170" s="286" t="s">
        <v>778</v>
      </c>
      <c r="J170" s="286" t="s">
        <v>827</v>
      </c>
      <c r="K170" s="334"/>
    </row>
    <row r="171" s="1" customFormat="1" ht="15" customHeight="1">
      <c r="B171" s="311"/>
      <c r="C171" s="286" t="s">
        <v>724</v>
      </c>
      <c r="D171" s="286"/>
      <c r="E171" s="286"/>
      <c r="F171" s="309" t="s">
        <v>776</v>
      </c>
      <c r="G171" s="286"/>
      <c r="H171" s="286" t="s">
        <v>843</v>
      </c>
      <c r="I171" s="286" t="s">
        <v>778</v>
      </c>
      <c r="J171" s="286" t="s">
        <v>827</v>
      </c>
      <c r="K171" s="334"/>
    </row>
    <row r="172" s="1" customFormat="1" ht="15" customHeight="1">
      <c r="B172" s="311"/>
      <c r="C172" s="286" t="s">
        <v>781</v>
      </c>
      <c r="D172" s="286"/>
      <c r="E172" s="286"/>
      <c r="F172" s="309" t="s">
        <v>782</v>
      </c>
      <c r="G172" s="286"/>
      <c r="H172" s="286" t="s">
        <v>843</v>
      </c>
      <c r="I172" s="286" t="s">
        <v>778</v>
      </c>
      <c r="J172" s="286">
        <v>50</v>
      </c>
      <c r="K172" s="334"/>
    </row>
    <row r="173" s="1" customFormat="1" ht="15" customHeight="1">
      <c r="B173" s="311"/>
      <c r="C173" s="286" t="s">
        <v>784</v>
      </c>
      <c r="D173" s="286"/>
      <c r="E173" s="286"/>
      <c r="F173" s="309" t="s">
        <v>776</v>
      </c>
      <c r="G173" s="286"/>
      <c r="H173" s="286" t="s">
        <v>843</v>
      </c>
      <c r="I173" s="286" t="s">
        <v>786</v>
      </c>
      <c r="J173" s="286"/>
      <c r="K173" s="334"/>
    </row>
    <row r="174" s="1" customFormat="1" ht="15" customHeight="1">
      <c r="B174" s="311"/>
      <c r="C174" s="286" t="s">
        <v>795</v>
      </c>
      <c r="D174" s="286"/>
      <c r="E174" s="286"/>
      <c r="F174" s="309" t="s">
        <v>782</v>
      </c>
      <c r="G174" s="286"/>
      <c r="H174" s="286" t="s">
        <v>843</v>
      </c>
      <c r="I174" s="286" t="s">
        <v>778</v>
      </c>
      <c r="J174" s="286">
        <v>50</v>
      </c>
      <c r="K174" s="334"/>
    </row>
    <row r="175" s="1" customFormat="1" ht="15" customHeight="1">
      <c r="B175" s="311"/>
      <c r="C175" s="286" t="s">
        <v>803</v>
      </c>
      <c r="D175" s="286"/>
      <c r="E175" s="286"/>
      <c r="F175" s="309" t="s">
        <v>782</v>
      </c>
      <c r="G175" s="286"/>
      <c r="H175" s="286" t="s">
        <v>843</v>
      </c>
      <c r="I175" s="286" t="s">
        <v>778</v>
      </c>
      <c r="J175" s="286">
        <v>50</v>
      </c>
      <c r="K175" s="334"/>
    </row>
    <row r="176" s="1" customFormat="1" ht="15" customHeight="1">
      <c r="B176" s="311"/>
      <c r="C176" s="286" t="s">
        <v>801</v>
      </c>
      <c r="D176" s="286"/>
      <c r="E176" s="286"/>
      <c r="F176" s="309" t="s">
        <v>782</v>
      </c>
      <c r="G176" s="286"/>
      <c r="H176" s="286" t="s">
        <v>843</v>
      </c>
      <c r="I176" s="286" t="s">
        <v>778</v>
      </c>
      <c r="J176" s="286">
        <v>50</v>
      </c>
      <c r="K176" s="334"/>
    </row>
    <row r="177" s="1" customFormat="1" ht="15" customHeight="1">
      <c r="B177" s="311"/>
      <c r="C177" s="286" t="s">
        <v>108</v>
      </c>
      <c r="D177" s="286"/>
      <c r="E177" s="286"/>
      <c r="F177" s="309" t="s">
        <v>776</v>
      </c>
      <c r="G177" s="286"/>
      <c r="H177" s="286" t="s">
        <v>844</v>
      </c>
      <c r="I177" s="286" t="s">
        <v>845</v>
      </c>
      <c r="J177" s="286"/>
      <c r="K177" s="334"/>
    </row>
    <row r="178" s="1" customFormat="1" ht="15" customHeight="1">
      <c r="B178" s="311"/>
      <c r="C178" s="286" t="s">
        <v>57</v>
      </c>
      <c r="D178" s="286"/>
      <c r="E178" s="286"/>
      <c r="F178" s="309" t="s">
        <v>776</v>
      </c>
      <c r="G178" s="286"/>
      <c r="H178" s="286" t="s">
        <v>846</v>
      </c>
      <c r="I178" s="286" t="s">
        <v>847</v>
      </c>
      <c r="J178" s="286">
        <v>1</v>
      </c>
      <c r="K178" s="334"/>
    </row>
    <row r="179" s="1" customFormat="1" ht="15" customHeight="1">
      <c r="B179" s="311"/>
      <c r="C179" s="286" t="s">
        <v>53</v>
      </c>
      <c r="D179" s="286"/>
      <c r="E179" s="286"/>
      <c r="F179" s="309" t="s">
        <v>776</v>
      </c>
      <c r="G179" s="286"/>
      <c r="H179" s="286" t="s">
        <v>848</v>
      </c>
      <c r="I179" s="286" t="s">
        <v>778</v>
      </c>
      <c r="J179" s="286">
        <v>20</v>
      </c>
      <c r="K179" s="334"/>
    </row>
    <row r="180" s="1" customFormat="1" ht="15" customHeight="1">
      <c r="B180" s="311"/>
      <c r="C180" s="286" t="s">
        <v>54</v>
      </c>
      <c r="D180" s="286"/>
      <c r="E180" s="286"/>
      <c r="F180" s="309" t="s">
        <v>776</v>
      </c>
      <c r="G180" s="286"/>
      <c r="H180" s="286" t="s">
        <v>849</v>
      </c>
      <c r="I180" s="286" t="s">
        <v>778</v>
      </c>
      <c r="J180" s="286">
        <v>255</v>
      </c>
      <c r="K180" s="334"/>
    </row>
    <row r="181" s="1" customFormat="1" ht="15" customHeight="1">
      <c r="B181" s="311"/>
      <c r="C181" s="286" t="s">
        <v>109</v>
      </c>
      <c r="D181" s="286"/>
      <c r="E181" s="286"/>
      <c r="F181" s="309" t="s">
        <v>776</v>
      </c>
      <c r="G181" s="286"/>
      <c r="H181" s="286" t="s">
        <v>740</v>
      </c>
      <c r="I181" s="286" t="s">
        <v>778</v>
      </c>
      <c r="J181" s="286">
        <v>10</v>
      </c>
      <c r="K181" s="334"/>
    </row>
    <row r="182" s="1" customFormat="1" ht="15" customHeight="1">
      <c r="B182" s="311"/>
      <c r="C182" s="286" t="s">
        <v>110</v>
      </c>
      <c r="D182" s="286"/>
      <c r="E182" s="286"/>
      <c r="F182" s="309" t="s">
        <v>776</v>
      </c>
      <c r="G182" s="286"/>
      <c r="H182" s="286" t="s">
        <v>850</v>
      </c>
      <c r="I182" s="286" t="s">
        <v>811</v>
      </c>
      <c r="J182" s="286"/>
      <c r="K182" s="334"/>
    </row>
    <row r="183" s="1" customFormat="1" ht="15" customHeight="1">
      <c r="B183" s="311"/>
      <c r="C183" s="286" t="s">
        <v>851</v>
      </c>
      <c r="D183" s="286"/>
      <c r="E183" s="286"/>
      <c r="F183" s="309" t="s">
        <v>776</v>
      </c>
      <c r="G183" s="286"/>
      <c r="H183" s="286" t="s">
        <v>852</v>
      </c>
      <c r="I183" s="286" t="s">
        <v>811</v>
      </c>
      <c r="J183" s="286"/>
      <c r="K183" s="334"/>
    </row>
    <row r="184" s="1" customFormat="1" ht="15" customHeight="1">
      <c r="B184" s="311"/>
      <c r="C184" s="286" t="s">
        <v>840</v>
      </c>
      <c r="D184" s="286"/>
      <c r="E184" s="286"/>
      <c r="F184" s="309" t="s">
        <v>776</v>
      </c>
      <c r="G184" s="286"/>
      <c r="H184" s="286" t="s">
        <v>853</v>
      </c>
      <c r="I184" s="286" t="s">
        <v>811</v>
      </c>
      <c r="J184" s="286"/>
      <c r="K184" s="334"/>
    </row>
    <row r="185" s="1" customFormat="1" ht="15" customHeight="1">
      <c r="B185" s="311"/>
      <c r="C185" s="286" t="s">
        <v>112</v>
      </c>
      <c r="D185" s="286"/>
      <c r="E185" s="286"/>
      <c r="F185" s="309" t="s">
        <v>782</v>
      </c>
      <c r="G185" s="286"/>
      <c r="H185" s="286" t="s">
        <v>854</v>
      </c>
      <c r="I185" s="286" t="s">
        <v>778</v>
      </c>
      <c r="J185" s="286">
        <v>50</v>
      </c>
      <c r="K185" s="334"/>
    </row>
    <row r="186" s="1" customFormat="1" ht="15" customHeight="1">
      <c r="B186" s="311"/>
      <c r="C186" s="286" t="s">
        <v>855</v>
      </c>
      <c r="D186" s="286"/>
      <c r="E186" s="286"/>
      <c r="F186" s="309" t="s">
        <v>782</v>
      </c>
      <c r="G186" s="286"/>
      <c r="H186" s="286" t="s">
        <v>856</v>
      </c>
      <c r="I186" s="286" t="s">
        <v>857</v>
      </c>
      <c r="J186" s="286"/>
      <c r="K186" s="334"/>
    </row>
    <row r="187" s="1" customFormat="1" ht="15" customHeight="1">
      <c r="B187" s="311"/>
      <c r="C187" s="286" t="s">
        <v>858</v>
      </c>
      <c r="D187" s="286"/>
      <c r="E187" s="286"/>
      <c r="F187" s="309" t="s">
        <v>782</v>
      </c>
      <c r="G187" s="286"/>
      <c r="H187" s="286" t="s">
        <v>859</v>
      </c>
      <c r="I187" s="286" t="s">
        <v>857</v>
      </c>
      <c r="J187" s="286"/>
      <c r="K187" s="334"/>
    </row>
    <row r="188" s="1" customFormat="1" ht="15" customHeight="1">
      <c r="B188" s="311"/>
      <c r="C188" s="286" t="s">
        <v>860</v>
      </c>
      <c r="D188" s="286"/>
      <c r="E188" s="286"/>
      <c r="F188" s="309" t="s">
        <v>782</v>
      </c>
      <c r="G188" s="286"/>
      <c r="H188" s="286" t="s">
        <v>861</v>
      </c>
      <c r="I188" s="286" t="s">
        <v>857</v>
      </c>
      <c r="J188" s="286"/>
      <c r="K188" s="334"/>
    </row>
    <row r="189" s="1" customFormat="1" ht="15" customHeight="1">
      <c r="B189" s="311"/>
      <c r="C189" s="347" t="s">
        <v>862</v>
      </c>
      <c r="D189" s="286"/>
      <c r="E189" s="286"/>
      <c r="F189" s="309" t="s">
        <v>782</v>
      </c>
      <c r="G189" s="286"/>
      <c r="H189" s="286" t="s">
        <v>863</v>
      </c>
      <c r="I189" s="286" t="s">
        <v>864</v>
      </c>
      <c r="J189" s="348" t="s">
        <v>865</v>
      </c>
      <c r="K189" s="334"/>
    </row>
    <row r="190" s="17" customFormat="1" ht="15" customHeight="1">
      <c r="B190" s="349"/>
      <c r="C190" s="350" t="s">
        <v>866</v>
      </c>
      <c r="D190" s="351"/>
      <c r="E190" s="351"/>
      <c r="F190" s="352" t="s">
        <v>782</v>
      </c>
      <c r="G190" s="351"/>
      <c r="H190" s="351" t="s">
        <v>867</v>
      </c>
      <c r="I190" s="351" t="s">
        <v>864</v>
      </c>
      <c r="J190" s="353" t="s">
        <v>865</v>
      </c>
      <c r="K190" s="354"/>
    </row>
    <row r="191" s="1" customFormat="1" ht="15" customHeight="1">
      <c r="B191" s="311"/>
      <c r="C191" s="347" t="s">
        <v>42</v>
      </c>
      <c r="D191" s="286"/>
      <c r="E191" s="286"/>
      <c r="F191" s="309" t="s">
        <v>776</v>
      </c>
      <c r="G191" s="286"/>
      <c r="H191" s="283" t="s">
        <v>868</v>
      </c>
      <c r="I191" s="286" t="s">
        <v>869</v>
      </c>
      <c r="J191" s="286"/>
      <c r="K191" s="334"/>
    </row>
    <row r="192" s="1" customFormat="1" ht="15" customHeight="1">
      <c r="B192" s="311"/>
      <c r="C192" s="347" t="s">
        <v>870</v>
      </c>
      <c r="D192" s="286"/>
      <c r="E192" s="286"/>
      <c r="F192" s="309" t="s">
        <v>776</v>
      </c>
      <c r="G192" s="286"/>
      <c r="H192" s="286" t="s">
        <v>871</v>
      </c>
      <c r="I192" s="286" t="s">
        <v>811</v>
      </c>
      <c r="J192" s="286"/>
      <c r="K192" s="334"/>
    </row>
    <row r="193" s="1" customFormat="1" ht="15" customHeight="1">
      <c r="B193" s="311"/>
      <c r="C193" s="347" t="s">
        <v>872</v>
      </c>
      <c r="D193" s="286"/>
      <c r="E193" s="286"/>
      <c r="F193" s="309" t="s">
        <v>776</v>
      </c>
      <c r="G193" s="286"/>
      <c r="H193" s="286" t="s">
        <v>873</v>
      </c>
      <c r="I193" s="286" t="s">
        <v>811</v>
      </c>
      <c r="J193" s="286"/>
      <c r="K193" s="334"/>
    </row>
    <row r="194" s="1" customFormat="1" ht="15" customHeight="1">
      <c r="B194" s="311"/>
      <c r="C194" s="347" t="s">
        <v>874</v>
      </c>
      <c r="D194" s="286"/>
      <c r="E194" s="286"/>
      <c r="F194" s="309" t="s">
        <v>782</v>
      </c>
      <c r="G194" s="286"/>
      <c r="H194" s="286" t="s">
        <v>875</v>
      </c>
      <c r="I194" s="286" t="s">
        <v>811</v>
      </c>
      <c r="J194" s="286"/>
      <c r="K194" s="334"/>
    </row>
    <row r="195" s="1" customFormat="1" ht="15" customHeight="1">
      <c r="B195" s="340"/>
      <c r="C195" s="355"/>
      <c r="D195" s="320"/>
      <c r="E195" s="320"/>
      <c r="F195" s="320"/>
      <c r="G195" s="320"/>
      <c r="H195" s="320"/>
      <c r="I195" s="320"/>
      <c r="J195" s="320"/>
      <c r="K195" s="341"/>
    </row>
    <row r="196" s="1" customFormat="1" ht="18.75" customHeight="1">
      <c r="B196" s="322"/>
      <c r="C196" s="332"/>
      <c r="D196" s="332"/>
      <c r="E196" s="332"/>
      <c r="F196" s="342"/>
      <c r="G196" s="332"/>
      <c r="H196" s="332"/>
      <c r="I196" s="332"/>
      <c r="J196" s="332"/>
      <c r="K196" s="322"/>
    </row>
    <row r="197" s="1" customFormat="1" ht="18.75" customHeight="1">
      <c r="B197" s="322"/>
      <c r="C197" s="332"/>
      <c r="D197" s="332"/>
      <c r="E197" s="332"/>
      <c r="F197" s="342"/>
      <c r="G197" s="332"/>
      <c r="H197" s="332"/>
      <c r="I197" s="332"/>
      <c r="J197" s="332"/>
      <c r="K197" s="322"/>
    </row>
    <row r="198" s="1" customFormat="1" ht="18.75" customHeight="1">
      <c r="B198" s="294"/>
      <c r="C198" s="294"/>
      <c r="D198" s="294"/>
      <c r="E198" s="294"/>
      <c r="F198" s="294"/>
      <c r="G198" s="294"/>
      <c r="H198" s="294"/>
      <c r="I198" s="294"/>
      <c r="J198" s="294"/>
      <c r="K198" s="294"/>
    </row>
    <row r="199" s="1" customFormat="1" ht="13.5">
      <c r="B199" s="273"/>
      <c r="C199" s="274"/>
      <c r="D199" s="274"/>
      <c r="E199" s="274"/>
      <c r="F199" s="274"/>
      <c r="G199" s="274"/>
      <c r="H199" s="274"/>
      <c r="I199" s="274"/>
      <c r="J199" s="274"/>
      <c r="K199" s="275"/>
    </row>
    <row r="200" s="1" customFormat="1" ht="21">
      <c r="B200" s="276"/>
      <c r="C200" s="277" t="s">
        <v>876</v>
      </c>
      <c r="D200" s="277"/>
      <c r="E200" s="277"/>
      <c r="F200" s="277"/>
      <c r="G200" s="277"/>
      <c r="H200" s="277"/>
      <c r="I200" s="277"/>
      <c r="J200" s="277"/>
      <c r="K200" s="278"/>
    </row>
    <row r="201" s="1" customFormat="1" ht="25.5" customHeight="1">
      <c r="B201" s="276"/>
      <c r="C201" s="356" t="s">
        <v>877</v>
      </c>
      <c r="D201" s="356"/>
      <c r="E201" s="356"/>
      <c r="F201" s="356" t="s">
        <v>878</v>
      </c>
      <c r="G201" s="357"/>
      <c r="H201" s="356" t="s">
        <v>879</v>
      </c>
      <c r="I201" s="356"/>
      <c r="J201" s="356"/>
      <c r="K201" s="278"/>
    </row>
    <row r="202" s="1" customFormat="1" ht="5.25" customHeight="1">
      <c r="B202" s="311"/>
      <c r="C202" s="306"/>
      <c r="D202" s="306"/>
      <c r="E202" s="306"/>
      <c r="F202" s="306"/>
      <c r="G202" s="332"/>
      <c r="H202" s="306"/>
      <c r="I202" s="306"/>
      <c r="J202" s="306"/>
      <c r="K202" s="334"/>
    </row>
    <row r="203" s="1" customFormat="1" ht="15" customHeight="1">
      <c r="B203" s="311"/>
      <c r="C203" s="286" t="s">
        <v>869</v>
      </c>
      <c r="D203" s="286"/>
      <c r="E203" s="286"/>
      <c r="F203" s="309" t="s">
        <v>43</v>
      </c>
      <c r="G203" s="286"/>
      <c r="H203" s="286" t="s">
        <v>880</v>
      </c>
      <c r="I203" s="286"/>
      <c r="J203" s="286"/>
      <c r="K203" s="334"/>
    </row>
    <row r="204" s="1" customFormat="1" ht="15" customHeight="1">
      <c r="B204" s="311"/>
      <c r="C204" s="286"/>
      <c r="D204" s="286"/>
      <c r="E204" s="286"/>
      <c r="F204" s="309" t="s">
        <v>44</v>
      </c>
      <c r="G204" s="286"/>
      <c r="H204" s="286" t="s">
        <v>881</v>
      </c>
      <c r="I204" s="286"/>
      <c r="J204" s="286"/>
      <c r="K204" s="334"/>
    </row>
    <row r="205" s="1" customFormat="1" ht="15" customHeight="1">
      <c r="B205" s="311"/>
      <c r="C205" s="286"/>
      <c r="D205" s="286"/>
      <c r="E205" s="286"/>
      <c r="F205" s="309" t="s">
        <v>47</v>
      </c>
      <c r="G205" s="286"/>
      <c r="H205" s="286" t="s">
        <v>882</v>
      </c>
      <c r="I205" s="286"/>
      <c r="J205" s="286"/>
      <c r="K205" s="334"/>
    </row>
    <row r="206" s="1" customFormat="1" ht="15" customHeight="1">
      <c r="B206" s="311"/>
      <c r="C206" s="286"/>
      <c r="D206" s="286"/>
      <c r="E206" s="286"/>
      <c r="F206" s="309" t="s">
        <v>45</v>
      </c>
      <c r="G206" s="286"/>
      <c r="H206" s="286" t="s">
        <v>883</v>
      </c>
      <c r="I206" s="286"/>
      <c r="J206" s="286"/>
      <c r="K206" s="334"/>
    </row>
    <row r="207" s="1" customFormat="1" ht="15" customHeight="1">
      <c r="B207" s="311"/>
      <c r="C207" s="286"/>
      <c r="D207" s="286"/>
      <c r="E207" s="286"/>
      <c r="F207" s="309" t="s">
        <v>46</v>
      </c>
      <c r="G207" s="286"/>
      <c r="H207" s="286" t="s">
        <v>884</v>
      </c>
      <c r="I207" s="286"/>
      <c r="J207" s="286"/>
      <c r="K207" s="334"/>
    </row>
    <row r="208" s="1" customFormat="1" ht="15" customHeight="1">
      <c r="B208" s="311"/>
      <c r="C208" s="286"/>
      <c r="D208" s="286"/>
      <c r="E208" s="286"/>
      <c r="F208" s="309"/>
      <c r="G208" s="286"/>
      <c r="H208" s="286"/>
      <c r="I208" s="286"/>
      <c r="J208" s="286"/>
      <c r="K208" s="334"/>
    </row>
    <row r="209" s="1" customFormat="1" ht="15" customHeight="1">
      <c r="B209" s="311"/>
      <c r="C209" s="286" t="s">
        <v>823</v>
      </c>
      <c r="D209" s="286"/>
      <c r="E209" s="286"/>
      <c r="F209" s="309" t="s">
        <v>79</v>
      </c>
      <c r="G209" s="286"/>
      <c r="H209" s="286" t="s">
        <v>885</v>
      </c>
      <c r="I209" s="286"/>
      <c r="J209" s="286"/>
      <c r="K209" s="334"/>
    </row>
    <row r="210" s="1" customFormat="1" ht="15" customHeight="1">
      <c r="B210" s="311"/>
      <c r="C210" s="286"/>
      <c r="D210" s="286"/>
      <c r="E210" s="286"/>
      <c r="F210" s="309" t="s">
        <v>718</v>
      </c>
      <c r="G210" s="286"/>
      <c r="H210" s="286" t="s">
        <v>719</v>
      </c>
      <c r="I210" s="286"/>
      <c r="J210" s="286"/>
      <c r="K210" s="334"/>
    </row>
    <row r="211" s="1" customFormat="1" ht="15" customHeight="1">
      <c r="B211" s="311"/>
      <c r="C211" s="286"/>
      <c r="D211" s="286"/>
      <c r="E211" s="286"/>
      <c r="F211" s="309" t="s">
        <v>716</v>
      </c>
      <c r="G211" s="286"/>
      <c r="H211" s="286" t="s">
        <v>886</v>
      </c>
      <c r="I211" s="286"/>
      <c r="J211" s="286"/>
      <c r="K211" s="334"/>
    </row>
    <row r="212" s="1" customFormat="1" ht="15" customHeight="1">
      <c r="B212" s="358"/>
      <c r="C212" s="286"/>
      <c r="D212" s="286"/>
      <c r="E212" s="286"/>
      <c r="F212" s="309" t="s">
        <v>720</v>
      </c>
      <c r="G212" s="347"/>
      <c r="H212" s="338" t="s">
        <v>721</v>
      </c>
      <c r="I212" s="338"/>
      <c r="J212" s="338"/>
      <c r="K212" s="359"/>
    </row>
    <row r="213" s="1" customFormat="1" ht="15" customHeight="1">
      <c r="B213" s="358"/>
      <c r="C213" s="286"/>
      <c r="D213" s="286"/>
      <c r="E213" s="286"/>
      <c r="F213" s="309" t="s">
        <v>722</v>
      </c>
      <c r="G213" s="347"/>
      <c r="H213" s="338" t="s">
        <v>887</v>
      </c>
      <c r="I213" s="338"/>
      <c r="J213" s="338"/>
      <c r="K213" s="359"/>
    </row>
    <row r="214" s="1" customFormat="1" ht="15" customHeight="1">
      <c r="B214" s="358"/>
      <c r="C214" s="286"/>
      <c r="D214" s="286"/>
      <c r="E214" s="286"/>
      <c r="F214" s="309"/>
      <c r="G214" s="347"/>
      <c r="H214" s="338"/>
      <c r="I214" s="338"/>
      <c r="J214" s="338"/>
      <c r="K214" s="359"/>
    </row>
    <row r="215" s="1" customFormat="1" ht="15" customHeight="1">
      <c r="B215" s="358"/>
      <c r="C215" s="286" t="s">
        <v>847</v>
      </c>
      <c r="D215" s="286"/>
      <c r="E215" s="286"/>
      <c r="F215" s="309">
        <v>1</v>
      </c>
      <c r="G215" s="347"/>
      <c r="H215" s="338" t="s">
        <v>888</v>
      </c>
      <c r="I215" s="338"/>
      <c r="J215" s="338"/>
      <c r="K215" s="359"/>
    </row>
    <row r="216" s="1" customFormat="1" ht="15" customHeight="1">
      <c r="B216" s="358"/>
      <c r="C216" s="286"/>
      <c r="D216" s="286"/>
      <c r="E216" s="286"/>
      <c r="F216" s="309">
        <v>2</v>
      </c>
      <c r="G216" s="347"/>
      <c r="H216" s="338" t="s">
        <v>889</v>
      </c>
      <c r="I216" s="338"/>
      <c r="J216" s="338"/>
      <c r="K216" s="359"/>
    </row>
    <row r="217" s="1" customFormat="1" ht="15" customHeight="1">
      <c r="B217" s="358"/>
      <c r="C217" s="286"/>
      <c r="D217" s="286"/>
      <c r="E217" s="286"/>
      <c r="F217" s="309">
        <v>3</v>
      </c>
      <c r="G217" s="347"/>
      <c r="H217" s="338" t="s">
        <v>890</v>
      </c>
      <c r="I217" s="338"/>
      <c r="J217" s="338"/>
      <c r="K217" s="359"/>
    </row>
    <row r="218" s="1" customFormat="1" ht="15" customHeight="1">
      <c r="B218" s="358"/>
      <c r="C218" s="286"/>
      <c r="D218" s="286"/>
      <c r="E218" s="286"/>
      <c r="F218" s="309">
        <v>4</v>
      </c>
      <c r="G218" s="347"/>
      <c r="H218" s="338" t="s">
        <v>891</v>
      </c>
      <c r="I218" s="338"/>
      <c r="J218" s="338"/>
      <c r="K218" s="359"/>
    </row>
    <row r="219" s="1" customFormat="1" ht="12.75" customHeight="1">
      <c r="B219" s="360"/>
      <c r="C219" s="361"/>
      <c r="D219" s="361"/>
      <c r="E219" s="361"/>
      <c r="F219" s="361"/>
      <c r="G219" s="361"/>
      <c r="H219" s="361"/>
      <c r="I219" s="361"/>
      <c r="J219" s="361"/>
      <c r="K219" s="362"/>
    </row>
  </sheetData>
  <sheetProtection autoFilter="0" deleteColumns="0" deleteRows="0" formatCells="0" formatColumns="0" formatRows="0" insertColumns="0" insertHyperlinks="0" insertRows="0" pivotTables="0" sort="0"/>
  <mergeCells count="77"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D47:J47"/>
    <mergeCell ref="E48:J48"/>
    <mergeCell ref="E49:J49"/>
    <mergeCell ref="E50:J50"/>
    <mergeCell ref="D51:J51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102:J102"/>
    <mergeCell ref="C122:J122"/>
    <mergeCell ref="C147:J147"/>
    <mergeCell ref="C165:J165"/>
    <mergeCell ref="C200:J200"/>
    <mergeCell ref="H201:J201"/>
    <mergeCell ref="H203:J203"/>
    <mergeCell ref="H204:J204"/>
    <mergeCell ref="H205:J205"/>
    <mergeCell ref="H206:J206"/>
    <mergeCell ref="H207:J207"/>
    <mergeCell ref="H209:J209"/>
    <mergeCell ref="H211:J211"/>
    <mergeCell ref="H215:J215"/>
    <mergeCell ref="H217:J217"/>
    <mergeCell ref="H218:J218"/>
    <mergeCell ref="H216:J216"/>
    <mergeCell ref="H213:J213"/>
    <mergeCell ref="H212:J212"/>
    <mergeCell ref="H210:J210"/>
  </mergeCells>
  <pageMargins left="0.5902778" right="0.5902778" top="0.5902778" bottom="0.5902778" header="0" footer="0"/>
  <pageSetup r:id="rId1" paperSize="9" orientation="portrait" scale="77" fitToHeight="0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Lukáš Novák</dc:creator>
  <cp:lastModifiedBy>Lukáš Novák</cp:lastModifiedBy>
  <dcterms:created xsi:type="dcterms:W3CDTF">2025-06-13T11:31:40Z</dcterms:created>
  <dcterms:modified xsi:type="dcterms:W3CDTF">2025-06-13T11:31:43Z</dcterms:modified>
</cp:coreProperties>
</file>