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ynekMach\Desktop\Krajská majetková\Mzdy Mach\"/>
    </mc:Choice>
  </mc:AlternateContent>
  <xr:revisionPtr revIDLastSave="0" documentId="8_{79D1F1FF-4FE1-4B96-BAFE-A904CE2CD7C6}" xr6:coauthVersionLast="47" xr6:coauthVersionMax="47" xr10:uidLastSave="{00000000-0000-0000-0000-000000000000}"/>
  <bookViews>
    <workbookView xWindow="-28920" yWindow="-120" windowWidth="29040" windowHeight="164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01 Pol" sheetId="13" r:id="rId4"/>
    <sheet name="SO 02 01 Pol" sheetId="14" r:id="rId5"/>
    <sheet name="SO 03 01 Pol" sheetId="15" r:id="rId6"/>
    <sheet name="VON 01 Naklady" sheetId="12" r:id="rId7"/>
  </sheets>
  <externalReferences>
    <externalReference r:id="rId8"/>
  </externalReferences>
  <definedNames>
    <definedName name="CelkemDPHVypocet" localSheetId="1">Stavba!$H$49</definedName>
    <definedName name="CenaCelkem">Stavba!$G$29</definedName>
    <definedName name="CenaCelkemBezDPH">Stavba!$G$28</definedName>
    <definedName name="CenaCelkemVypocet" localSheetId="1">Stavba!$I$49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01 Pol'!$1:$7</definedName>
    <definedName name="_xlnm.Print_Titles" localSheetId="4">'SO 02 01 Pol'!$1:$7</definedName>
    <definedName name="_xlnm.Print_Titles" localSheetId="5">'SO 03 01 Pol'!$1:$7</definedName>
    <definedName name="_xlnm.Print_Titles" localSheetId="6">'VON 01 Naklady'!$1:$7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01 Pol'!$A$1:$Y$108</definedName>
    <definedName name="_xlnm.Print_Area" localSheetId="4">'SO 02 01 Pol'!$A$1:$Y$100</definedName>
    <definedName name="_xlnm.Print_Area" localSheetId="5">'SO 03 01 Pol'!$A$1:$Y$99</definedName>
    <definedName name="_xlnm.Print_Area" localSheetId="1">Stavba!$A$1:$J$79</definedName>
    <definedName name="_xlnm.Print_Area" localSheetId="6">'VON 01 Naklady'!$A$1:$Y$36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Stavba!$F$49</definedName>
    <definedName name="ZakladDPHZakl">Stavba!$G$25</definedName>
    <definedName name="ZakladDPHZaklVypocet" localSheetId="1">Stavba!$G$49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I77" i="1"/>
  <c r="I76" i="1"/>
  <c r="I17" i="1" s="1"/>
  <c r="I75" i="1"/>
  <c r="I74" i="1"/>
  <c r="I73" i="1"/>
  <c r="I72" i="1"/>
  <c r="I71" i="1"/>
  <c r="I70" i="1"/>
  <c r="I69" i="1"/>
  <c r="I68" i="1"/>
  <c r="I67" i="1"/>
  <c r="I66" i="1"/>
  <c r="I65" i="1"/>
  <c r="G48" i="1"/>
  <c r="F48" i="1"/>
  <c r="G47" i="1"/>
  <c r="F47" i="1"/>
  <c r="G46" i="1"/>
  <c r="F46" i="1"/>
  <c r="G45" i="1"/>
  <c r="F45" i="1"/>
  <c r="I45" i="1" s="1"/>
  <c r="G44" i="1"/>
  <c r="F44" i="1"/>
  <c r="I44" i="1" s="1"/>
  <c r="G43" i="1"/>
  <c r="F43" i="1"/>
  <c r="G41" i="1"/>
  <c r="F41" i="1"/>
  <c r="G40" i="1"/>
  <c r="I40" i="1" s="1"/>
  <c r="F40" i="1"/>
  <c r="G39" i="1"/>
  <c r="G49" i="1" s="1"/>
  <c r="G25" i="1" s="1"/>
  <c r="F39" i="1"/>
  <c r="I39" i="1" s="1"/>
  <c r="I49" i="1" s="1"/>
  <c r="J48" i="1" s="1"/>
  <c r="G98" i="15"/>
  <c r="BA12" i="15"/>
  <c r="BA10" i="15"/>
  <c r="G9" i="15"/>
  <c r="M9" i="15" s="1"/>
  <c r="I9" i="15"/>
  <c r="I8" i="15" s="1"/>
  <c r="K9" i="15"/>
  <c r="K8" i="15" s="1"/>
  <c r="O9" i="15"/>
  <c r="Q9" i="15"/>
  <c r="V9" i="15"/>
  <c r="G11" i="15"/>
  <c r="I11" i="15"/>
  <c r="K11" i="15"/>
  <c r="M11" i="15"/>
  <c r="O11" i="15"/>
  <c r="O8" i="15" s="1"/>
  <c r="Q11" i="15"/>
  <c r="Q8" i="15" s="1"/>
  <c r="V11" i="15"/>
  <c r="V8" i="15" s="1"/>
  <c r="G13" i="15"/>
  <c r="M13" i="15" s="1"/>
  <c r="I13" i="15"/>
  <c r="K13" i="15"/>
  <c r="O13" i="15"/>
  <c r="Q13" i="15"/>
  <c r="V13" i="15"/>
  <c r="G15" i="15"/>
  <c r="I15" i="15"/>
  <c r="K15" i="15"/>
  <c r="M15" i="15"/>
  <c r="O15" i="15"/>
  <c r="Q15" i="15"/>
  <c r="V15" i="15"/>
  <c r="G16" i="15"/>
  <c r="I16" i="15"/>
  <c r="K16" i="15"/>
  <c r="M16" i="15"/>
  <c r="O16" i="15"/>
  <c r="Q16" i="15"/>
  <c r="V16" i="15"/>
  <c r="G18" i="15"/>
  <c r="I18" i="15"/>
  <c r="K18" i="15"/>
  <c r="M18" i="15"/>
  <c r="O18" i="15"/>
  <c r="Q18" i="15"/>
  <c r="V18" i="15"/>
  <c r="G20" i="15"/>
  <c r="I20" i="15"/>
  <c r="K20" i="15"/>
  <c r="M20" i="15"/>
  <c r="O20" i="15"/>
  <c r="Q20" i="15"/>
  <c r="V20" i="15"/>
  <c r="G22" i="15"/>
  <c r="M22" i="15" s="1"/>
  <c r="I22" i="15"/>
  <c r="K22" i="15"/>
  <c r="O22" i="15"/>
  <c r="Q22" i="15"/>
  <c r="V22" i="15"/>
  <c r="G24" i="15"/>
  <c r="I24" i="15"/>
  <c r="K24" i="15"/>
  <c r="M24" i="15"/>
  <c r="O24" i="15"/>
  <c r="Q24" i="15"/>
  <c r="V24" i="15"/>
  <c r="G26" i="15"/>
  <c r="I26" i="15"/>
  <c r="K26" i="15"/>
  <c r="M26" i="15"/>
  <c r="O26" i="15"/>
  <c r="Q26" i="15"/>
  <c r="V26" i="15"/>
  <c r="G27" i="15"/>
  <c r="I27" i="15"/>
  <c r="K27" i="15"/>
  <c r="M27" i="15"/>
  <c r="O27" i="15"/>
  <c r="Q27" i="15"/>
  <c r="V27" i="15"/>
  <c r="G28" i="15"/>
  <c r="I28" i="15"/>
  <c r="K28" i="15"/>
  <c r="M28" i="15"/>
  <c r="O28" i="15"/>
  <c r="Q28" i="15"/>
  <c r="V28" i="15"/>
  <c r="G31" i="15"/>
  <c r="M31" i="15" s="1"/>
  <c r="I31" i="15"/>
  <c r="K31" i="15"/>
  <c r="O31" i="15"/>
  <c r="Q31" i="15"/>
  <c r="V31" i="15"/>
  <c r="G33" i="15"/>
  <c r="I33" i="15"/>
  <c r="K33" i="15"/>
  <c r="M33" i="15"/>
  <c r="O33" i="15"/>
  <c r="Q33" i="15"/>
  <c r="V33" i="15"/>
  <c r="G34" i="15"/>
  <c r="M34" i="15" s="1"/>
  <c r="I34" i="15"/>
  <c r="K34" i="15"/>
  <c r="O34" i="15"/>
  <c r="Q34" i="15"/>
  <c r="V34" i="15"/>
  <c r="O35" i="15"/>
  <c r="Q35" i="15"/>
  <c r="G36" i="15"/>
  <c r="I36" i="15"/>
  <c r="K36" i="15"/>
  <c r="M36" i="15"/>
  <c r="O36" i="15"/>
  <c r="Q36" i="15"/>
  <c r="V36" i="15"/>
  <c r="V35" i="15" s="1"/>
  <c r="G38" i="15"/>
  <c r="G35" i="15" s="1"/>
  <c r="I38" i="15"/>
  <c r="I35" i="15" s="1"/>
  <c r="K38" i="15"/>
  <c r="K35" i="15" s="1"/>
  <c r="M38" i="15"/>
  <c r="M35" i="15" s="1"/>
  <c r="O38" i="15"/>
  <c r="Q38" i="15"/>
  <c r="V38" i="15"/>
  <c r="G40" i="15"/>
  <c r="I40" i="15"/>
  <c r="K40" i="15"/>
  <c r="M40" i="15"/>
  <c r="O40" i="15"/>
  <c r="Q40" i="15"/>
  <c r="V40" i="15"/>
  <c r="G42" i="15"/>
  <c r="M42" i="15" s="1"/>
  <c r="I42" i="15"/>
  <c r="K42" i="15"/>
  <c r="O42" i="15"/>
  <c r="Q42" i="15"/>
  <c r="V42" i="15"/>
  <c r="G44" i="15"/>
  <c r="I44" i="15"/>
  <c r="K44" i="15"/>
  <c r="M44" i="15"/>
  <c r="O44" i="15"/>
  <c r="Q44" i="15"/>
  <c r="V44" i="15"/>
  <c r="G47" i="15"/>
  <c r="G46" i="15" s="1"/>
  <c r="I47" i="15"/>
  <c r="I46" i="15" s="1"/>
  <c r="K47" i="15"/>
  <c r="K46" i="15" s="1"/>
  <c r="M47" i="15"/>
  <c r="O47" i="15"/>
  <c r="O46" i="15" s="1"/>
  <c r="Q47" i="15"/>
  <c r="V47" i="15"/>
  <c r="G49" i="15"/>
  <c r="I49" i="15"/>
  <c r="K49" i="15"/>
  <c r="M49" i="15"/>
  <c r="O49" i="15"/>
  <c r="Q49" i="15"/>
  <c r="Q46" i="15" s="1"/>
  <c r="V49" i="15"/>
  <c r="V46" i="15" s="1"/>
  <c r="G51" i="15"/>
  <c r="M51" i="15" s="1"/>
  <c r="I51" i="15"/>
  <c r="K51" i="15"/>
  <c r="O51" i="15"/>
  <c r="Q51" i="15"/>
  <c r="V51" i="15"/>
  <c r="G54" i="15"/>
  <c r="I54" i="15"/>
  <c r="K54" i="15"/>
  <c r="M54" i="15"/>
  <c r="O54" i="15"/>
  <c r="Q54" i="15"/>
  <c r="V54" i="15"/>
  <c r="G55" i="15"/>
  <c r="M55" i="15" s="1"/>
  <c r="I55" i="15"/>
  <c r="K55" i="15"/>
  <c r="O55" i="15"/>
  <c r="Q55" i="15"/>
  <c r="V55" i="15"/>
  <c r="G56" i="15"/>
  <c r="I56" i="15"/>
  <c r="K56" i="15"/>
  <c r="M56" i="15"/>
  <c r="O56" i="15"/>
  <c r="Q56" i="15"/>
  <c r="V56" i="15"/>
  <c r="G58" i="15"/>
  <c r="I58" i="15"/>
  <c r="K58" i="15"/>
  <c r="M58" i="15"/>
  <c r="O58" i="15"/>
  <c r="Q58" i="15"/>
  <c r="V58" i="15"/>
  <c r="G60" i="15"/>
  <c r="I60" i="15"/>
  <c r="K60" i="15"/>
  <c r="M60" i="15"/>
  <c r="O60" i="15"/>
  <c r="Q60" i="15"/>
  <c r="V60" i="15"/>
  <c r="G61" i="15"/>
  <c r="I61" i="15"/>
  <c r="K61" i="15"/>
  <c r="M61" i="15"/>
  <c r="O61" i="15"/>
  <c r="Q61" i="15"/>
  <c r="V61" i="15"/>
  <c r="G62" i="15"/>
  <c r="M62" i="15" s="1"/>
  <c r="I62" i="15"/>
  <c r="K62" i="15"/>
  <c r="O62" i="15"/>
  <c r="Q62" i="15"/>
  <c r="V62" i="15"/>
  <c r="G63" i="15"/>
  <c r="I63" i="15"/>
  <c r="K63" i="15"/>
  <c r="M63" i="15"/>
  <c r="O63" i="15"/>
  <c r="Q63" i="15"/>
  <c r="V63" i="15"/>
  <c r="G64" i="15"/>
  <c r="I64" i="15"/>
  <c r="K64" i="15"/>
  <c r="M64" i="15"/>
  <c r="O64" i="15"/>
  <c r="Q64" i="15"/>
  <c r="V64" i="15"/>
  <c r="G66" i="15"/>
  <c r="I66" i="15"/>
  <c r="K66" i="15"/>
  <c r="M66" i="15"/>
  <c r="O66" i="15"/>
  <c r="G67" i="15"/>
  <c r="I67" i="15"/>
  <c r="K67" i="15"/>
  <c r="M67" i="15"/>
  <c r="O67" i="15"/>
  <c r="Q67" i="15"/>
  <c r="Q66" i="15" s="1"/>
  <c r="V67" i="15"/>
  <c r="V66" i="15" s="1"/>
  <c r="I69" i="15"/>
  <c r="K69" i="15"/>
  <c r="G70" i="15"/>
  <c r="I70" i="15"/>
  <c r="K70" i="15"/>
  <c r="M70" i="15"/>
  <c r="O70" i="15"/>
  <c r="O69" i="15" s="1"/>
  <c r="Q70" i="15"/>
  <c r="Q69" i="15" s="1"/>
  <c r="V70" i="15"/>
  <c r="V69" i="15" s="1"/>
  <c r="G72" i="15"/>
  <c r="G69" i="15" s="1"/>
  <c r="I72" i="15"/>
  <c r="K72" i="15"/>
  <c r="O72" i="15"/>
  <c r="Q72" i="15"/>
  <c r="V72" i="15"/>
  <c r="G73" i="15"/>
  <c r="I73" i="15"/>
  <c r="K73" i="15"/>
  <c r="M73" i="15"/>
  <c r="O73" i="15"/>
  <c r="Q73" i="15"/>
  <c r="V73" i="15"/>
  <c r="G75" i="15"/>
  <c r="I75" i="15"/>
  <c r="K75" i="15"/>
  <c r="M75" i="15"/>
  <c r="O75" i="15"/>
  <c r="Q75" i="15"/>
  <c r="V75" i="15"/>
  <c r="G76" i="15"/>
  <c r="I76" i="15"/>
  <c r="K76" i="15"/>
  <c r="M76" i="15"/>
  <c r="O76" i="15"/>
  <c r="Q76" i="15"/>
  <c r="V76" i="15"/>
  <c r="K77" i="15"/>
  <c r="O77" i="15"/>
  <c r="Q77" i="15"/>
  <c r="V77" i="15"/>
  <c r="G78" i="15"/>
  <c r="M78" i="15" s="1"/>
  <c r="M77" i="15" s="1"/>
  <c r="I78" i="15"/>
  <c r="I77" i="15" s="1"/>
  <c r="K78" i="15"/>
  <c r="O78" i="15"/>
  <c r="Q78" i="15"/>
  <c r="V78" i="15"/>
  <c r="G82" i="15"/>
  <c r="I82" i="15"/>
  <c r="K82" i="15"/>
  <c r="M82" i="15"/>
  <c r="O82" i="15"/>
  <c r="Q82" i="15"/>
  <c r="V82" i="15"/>
  <c r="G83" i="15"/>
  <c r="G81" i="15" s="1"/>
  <c r="I83" i="15"/>
  <c r="I81" i="15" s="1"/>
  <c r="K83" i="15"/>
  <c r="K81" i="15" s="1"/>
  <c r="M83" i="15"/>
  <c r="O83" i="15"/>
  <c r="O81" i="15" s="1"/>
  <c r="Q83" i="15"/>
  <c r="V83" i="15"/>
  <c r="G84" i="15"/>
  <c r="I84" i="15"/>
  <c r="K84" i="15"/>
  <c r="M84" i="15"/>
  <c r="O84" i="15"/>
  <c r="Q84" i="15"/>
  <c r="V84" i="15"/>
  <c r="G85" i="15"/>
  <c r="M85" i="15" s="1"/>
  <c r="I85" i="15"/>
  <c r="K85" i="15"/>
  <c r="O85" i="15"/>
  <c r="Q85" i="15"/>
  <c r="V85" i="15"/>
  <c r="G86" i="15"/>
  <c r="I86" i="15"/>
  <c r="K86" i="15"/>
  <c r="M86" i="15"/>
  <c r="O86" i="15"/>
  <c r="Q86" i="15"/>
  <c r="V86" i="15"/>
  <c r="G87" i="15"/>
  <c r="M87" i="15" s="1"/>
  <c r="I87" i="15"/>
  <c r="K87" i="15"/>
  <c r="O87" i="15"/>
  <c r="Q87" i="15"/>
  <c r="V87" i="15"/>
  <c r="G89" i="15"/>
  <c r="I89" i="15"/>
  <c r="K89" i="15"/>
  <c r="M89" i="15"/>
  <c r="O89" i="15"/>
  <c r="Q89" i="15"/>
  <c r="Q81" i="15" s="1"/>
  <c r="V89" i="15"/>
  <c r="G90" i="15"/>
  <c r="I90" i="15"/>
  <c r="K90" i="15"/>
  <c r="M90" i="15"/>
  <c r="O90" i="15"/>
  <c r="Q90" i="15"/>
  <c r="V90" i="15"/>
  <c r="G91" i="15"/>
  <c r="I91" i="15"/>
  <c r="K91" i="15"/>
  <c r="M91" i="15"/>
  <c r="O91" i="15"/>
  <c r="Q91" i="15"/>
  <c r="V91" i="15"/>
  <c r="G92" i="15"/>
  <c r="I92" i="15"/>
  <c r="K92" i="15"/>
  <c r="M92" i="15"/>
  <c r="O92" i="15"/>
  <c r="Q92" i="15"/>
  <c r="V92" i="15"/>
  <c r="G93" i="15"/>
  <c r="M93" i="15" s="1"/>
  <c r="I93" i="15"/>
  <c r="K93" i="15"/>
  <c r="O93" i="15"/>
  <c r="Q93" i="15"/>
  <c r="V93" i="15"/>
  <c r="G94" i="15"/>
  <c r="I94" i="15"/>
  <c r="K94" i="15"/>
  <c r="M94" i="15"/>
  <c r="O94" i="15"/>
  <c r="Q94" i="15"/>
  <c r="V94" i="15"/>
  <c r="V81" i="15" s="1"/>
  <c r="G95" i="15"/>
  <c r="I95" i="15"/>
  <c r="K95" i="15"/>
  <c r="M95" i="15"/>
  <c r="O95" i="15"/>
  <c r="Q95" i="15"/>
  <c r="V95" i="15"/>
  <c r="G96" i="15"/>
  <c r="I96" i="15"/>
  <c r="K96" i="15"/>
  <c r="M96" i="15"/>
  <c r="O96" i="15"/>
  <c r="Q96" i="15"/>
  <c r="V96" i="15"/>
  <c r="AE98" i="15"/>
  <c r="G99" i="14"/>
  <c r="BA81" i="14"/>
  <c r="BA45" i="14"/>
  <c r="BA14" i="14"/>
  <c r="BA12" i="14"/>
  <c r="BA10" i="14"/>
  <c r="G9" i="14"/>
  <c r="I9" i="14"/>
  <c r="K9" i="14"/>
  <c r="M9" i="14"/>
  <c r="O9" i="14"/>
  <c r="Q9" i="14"/>
  <c r="V9" i="14"/>
  <c r="G11" i="14"/>
  <c r="G8" i="14" s="1"/>
  <c r="I11" i="14"/>
  <c r="I8" i="14" s="1"/>
  <c r="K11" i="14"/>
  <c r="K8" i="14" s="1"/>
  <c r="M11" i="14"/>
  <c r="O11" i="14"/>
  <c r="O8" i="14" s="1"/>
  <c r="Q11" i="14"/>
  <c r="V11" i="14"/>
  <c r="G13" i="14"/>
  <c r="I13" i="14"/>
  <c r="K13" i="14"/>
  <c r="M13" i="14"/>
  <c r="O13" i="14"/>
  <c r="Q13" i="14"/>
  <c r="V13" i="14"/>
  <c r="G15" i="14"/>
  <c r="M15" i="14" s="1"/>
  <c r="I15" i="14"/>
  <c r="K15" i="14"/>
  <c r="O15" i="14"/>
  <c r="Q15" i="14"/>
  <c r="V15" i="14"/>
  <c r="G17" i="14"/>
  <c r="I17" i="14"/>
  <c r="K17" i="14"/>
  <c r="M17" i="14"/>
  <c r="O17" i="14"/>
  <c r="Q17" i="14"/>
  <c r="V17" i="14"/>
  <c r="G19" i="14"/>
  <c r="M19" i="14" s="1"/>
  <c r="I19" i="14"/>
  <c r="K19" i="14"/>
  <c r="O19" i="14"/>
  <c r="Q19" i="14"/>
  <c r="V19" i="14"/>
  <c r="G21" i="14"/>
  <c r="I21" i="14"/>
  <c r="K21" i="14"/>
  <c r="M21" i="14"/>
  <c r="O21" i="14"/>
  <c r="Q21" i="14"/>
  <c r="Q8" i="14" s="1"/>
  <c r="V21" i="14"/>
  <c r="G23" i="14"/>
  <c r="I23" i="14"/>
  <c r="K23" i="14"/>
  <c r="M23" i="14"/>
  <c r="O23" i="14"/>
  <c r="Q23" i="14"/>
  <c r="V23" i="14"/>
  <c r="G24" i="14"/>
  <c r="I24" i="14"/>
  <c r="K24" i="14"/>
  <c r="M24" i="14"/>
  <c r="O24" i="14"/>
  <c r="Q24" i="14"/>
  <c r="V24" i="14"/>
  <c r="G26" i="14"/>
  <c r="I26" i="14"/>
  <c r="K26" i="14"/>
  <c r="M26" i="14"/>
  <c r="O26" i="14"/>
  <c r="Q26" i="14"/>
  <c r="V26" i="14"/>
  <c r="G28" i="14"/>
  <c r="M28" i="14" s="1"/>
  <c r="I28" i="14"/>
  <c r="K28" i="14"/>
  <c r="O28" i="14"/>
  <c r="Q28" i="14"/>
  <c r="V28" i="14"/>
  <c r="G30" i="14"/>
  <c r="I30" i="14"/>
  <c r="K30" i="14"/>
  <c r="M30" i="14"/>
  <c r="O30" i="14"/>
  <c r="Q30" i="14"/>
  <c r="V30" i="14"/>
  <c r="V8" i="14" s="1"/>
  <c r="G32" i="14"/>
  <c r="I32" i="14"/>
  <c r="K32" i="14"/>
  <c r="M32" i="14"/>
  <c r="O32" i="14"/>
  <c r="Q32" i="14"/>
  <c r="V32" i="14"/>
  <c r="G34" i="14"/>
  <c r="I34" i="14"/>
  <c r="K34" i="14"/>
  <c r="M34" i="14"/>
  <c r="O34" i="14"/>
  <c r="Q34" i="14"/>
  <c r="V34" i="14"/>
  <c r="G35" i="14"/>
  <c r="I35" i="14"/>
  <c r="K35" i="14"/>
  <c r="M35" i="14"/>
  <c r="O35" i="14"/>
  <c r="Q35" i="14"/>
  <c r="V35" i="14"/>
  <c r="G36" i="14"/>
  <c r="M36" i="14" s="1"/>
  <c r="I36" i="14"/>
  <c r="K36" i="14"/>
  <c r="O36" i="14"/>
  <c r="Q36" i="14"/>
  <c r="V36" i="14"/>
  <c r="G39" i="14"/>
  <c r="I39" i="14"/>
  <c r="K39" i="14"/>
  <c r="M39" i="14"/>
  <c r="O39" i="14"/>
  <c r="Q39" i="14"/>
  <c r="V39" i="14"/>
  <c r="G40" i="14"/>
  <c r="M40" i="14" s="1"/>
  <c r="I40" i="14"/>
  <c r="K40" i="14"/>
  <c r="O40" i="14"/>
  <c r="Q40" i="14"/>
  <c r="V40" i="14"/>
  <c r="O43" i="14"/>
  <c r="Q43" i="14"/>
  <c r="G44" i="14"/>
  <c r="I44" i="14"/>
  <c r="K44" i="14"/>
  <c r="M44" i="14"/>
  <c r="O44" i="14"/>
  <c r="Q44" i="14"/>
  <c r="V44" i="14"/>
  <c r="V43" i="14" s="1"/>
  <c r="G46" i="14"/>
  <c r="G43" i="14" s="1"/>
  <c r="I46" i="14"/>
  <c r="I43" i="14" s="1"/>
  <c r="K46" i="14"/>
  <c r="K43" i="14" s="1"/>
  <c r="M46" i="14"/>
  <c r="M43" i="14" s="1"/>
  <c r="O46" i="14"/>
  <c r="Q46" i="14"/>
  <c r="V46" i="14"/>
  <c r="G47" i="14"/>
  <c r="I47" i="14"/>
  <c r="K47" i="14"/>
  <c r="M47" i="14"/>
  <c r="O47" i="14"/>
  <c r="Q47" i="14"/>
  <c r="V47" i="14"/>
  <c r="G48" i="14"/>
  <c r="I48" i="14"/>
  <c r="G49" i="14"/>
  <c r="I49" i="14"/>
  <c r="K49" i="14"/>
  <c r="K48" i="14" s="1"/>
  <c r="M49" i="14"/>
  <c r="M48" i="14" s="1"/>
  <c r="O49" i="14"/>
  <c r="O48" i="14" s="1"/>
  <c r="Q49" i="14"/>
  <c r="Q48" i="14" s="1"/>
  <c r="V49" i="14"/>
  <c r="V48" i="14" s="1"/>
  <c r="G51" i="14"/>
  <c r="I51" i="14"/>
  <c r="K51" i="14"/>
  <c r="M51" i="14"/>
  <c r="O51" i="14"/>
  <c r="Q51" i="14"/>
  <c r="V51" i="14"/>
  <c r="G53" i="14"/>
  <c r="I53" i="14"/>
  <c r="K53" i="14"/>
  <c r="M53" i="14"/>
  <c r="O53" i="14"/>
  <c r="Q53" i="14"/>
  <c r="V53" i="14"/>
  <c r="G57" i="14"/>
  <c r="M57" i="14" s="1"/>
  <c r="I57" i="14"/>
  <c r="I56" i="14" s="1"/>
  <c r="K57" i="14"/>
  <c r="K56" i="14" s="1"/>
  <c r="O57" i="14"/>
  <c r="Q57" i="14"/>
  <c r="V57" i="14"/>
  <c r="G59" i="14"/>
  <c r="I59" i="14"/>
  <c r="K59" i="14"/>
  <c r="M59" i="14"/>
  <c r="O59" i="14"/>
  <c r="O56" i="14" s="1"/>
  <c r="Q59" i="14"/>
  <c r="Q56" i="14" s="1"/>
  <c r="V59" i="14"/>
  <c r="V56" i="14" s="1"/>
  <c r="G61" i="14"/>
  <c r="M61" i="14" s="1"/>
  <c r="I61" i="14"/>
  <c r="K61" i="14"/>
  <c r="O61" i="14"/>
  <c r="Q61" i="14"/>
  <c r="V61" i="14"/>
  <c r="G63" i="14"/>
  <c r="I63" i="14"/>
  <c r="K63" i="14"/>
  <c r="M63" i="14"/>
  <c r="O63" i="14"/>
  <c r="Q63" i="14"/>
  <c r="V63" i="14"/>
  <c r="G66" i="14"/>
  <c r="I66" i="14"/>
  <c r="K66" i="14"/>
  <c r="M66" i="14"/>
  <c r="O66" i="14"/>
  <c r="Q66" i="14"/>
  <c r="V66" i="14"/>
  <c r="G68" i="14"/>
  <c r="I68" i="14"/>
  <c r="K68" i="14"/>
  <c r="M68" i="14"/>
  <c r="O68" i="14"/>
  <c r="Q68" i="14"/>
  <c r="V68" i="14"/>
  <c r="G69" i="14"/>
  <c r="I69" i="14"/>
  <c r="K69" i="14"/>
  <c r="M69" i="14"/>
  <c r="O69" i="14"/>
  <c r="Q69" i="14"/>
  <c r="V69" i="14"/>
  <c r="G70" i="14"/>
  <c r="M70" i="14" s="1"/>
  <c r="I70" i="14"/>
  <c r="K70" i="14"/>
  <c r="O70" i="14"/>
  <c r="Q70" i="14"/>
  <c r="V70" i="14"/>
  <c r="G71" i="14"/>
  <c r="I71" i="14"/>
  <c r="K71" i="14"/>
  <c r="M71" i="14"/>
  <c r="O71" i="14"/>
  <c r="Q71" i="14"/>
  <c r="V71" i="14"/>
  <c r="G72" i="14"/>
  <c r="I72" i="14"/>
  <c r="K72" i="14"/>
  <c r="M72" i="14"/>
  <c r="O72" i="14"/>
  <c r="Q72" i="14"/>
  <c r="V72" i="14"/>
  <c r="G73" i="14"/>
  <c r="I73" i="14"/>
  <c r="K73" i="14"/>
  <c r="M73" i="14"/>
  <c r="O73" i="14"/>
  <c r="Q73" i="14"/>
  <c r="V73" i="14"/>
  <c r="G74" i="14"/>
  <c r="I74" i="14"/>
  <c r="K74" i="14"/>
  <c r="M74" i="14"/>
  <c r="O74" i="14"/>
  <c r="Q74" i="14"/>
  <c r="V74" i="14"/>
  <c r="G75" i="14"/>
  <c r="M75" i="14" s="1"/>
  <c r="I75" i="14"/>
  <c r="K75" i="14"/>
  <c r="O75" i="14"/>
  <c r="Q75" i="14"/>
  <c r="V75" i="14"/>
  <c r="G76" i="14"/>
  <c r="I76" i="14"/>
  <c r="K76" i="14"/>
  <c r="M76" i="14"/>
  <c r="O76" i="14"/>
  <c r="Q76" i="14"/>
  <c r="V76" i="14"/>
  <c r="G77" i="14"/>
  <c r="G78" i="14"/>
  <c r="I78" i="14"/>
  <c r="I77" i="14" s="1"/>
  <c r="K78" i="14"/>
  <c r="K77" i="14" s="1"/>
  <c r="M78" i="14"/>
  <c r="O78" i="14"/>
  <c r="O77" i="14" s="1"/>
  <c r="Q78" i="14"/>
  <c r="Q77" i="14" s="1"/>
  <c r="V78" i="14"/>
  <c r="G80" i="14"/>
  <c r="I80" i="14"/>
  <c r="K80" i="14"/>
  <c r="M80" i="14"/>
  <c r="O80" i="14"/>
  <c r="Q80" i="14"/>
  <c r="V80" i="14"/>
  <c r="V77" i="14" s="1"/>
  <c r="G82" i="14"/>
  <c r="I82" i="14"/>
  <c r="K82" i="14"/>
  <c r="M82" i="14"/>
  <c r="O82" i="14"/>
  <c r="Q82" i="14"/>
  <c r="V82" i="14"/>
  <c r="G84" i="14"/>
  <c r="I84" i="14"/>
  <c r="K84" i="14"/>
  <c r="M84" i="14"/>
  <c r="O84" i="14"/>
  <c r="Q84" i="14"/>
  <c r="V84" i="14"/>
  <c r="G85" i="14"/>
  <c r="M85" i="14" s="1"/>
  <c r="I85" i="14"/>
  <c r="K85" i="14"/>
  <c r="O85" i="14"/>
  <c r="Q85" i="14"/>
  <c r="V85" i="14"/>
  <c r="Q86" i="14"/>
  <c r="V86" i="14"/>
  <c r="G87" i="14"/>
  <c r="I87" i="14"/>
  <c r="K87" i="14"/>
  <c r="M87" i="14"/>
  <c r="O87" i="14"/>
  <c r="Q87" i="14"/>
  <c r="V87" i="14"/>
  <c r="G89" i="14"/>
  <c r="G86" i="14" s="1"/>
  <c r="I89" i="14"/>
  <c r="I86" i="14" s="1"/>
  <c r="K89" i="14"/>
  <c r="K86" i="14" s="1"/>
  <c r="M89" i="14"/>
  <c r="M86" i="14" s="1"/>
  <c r="O89" i="14"/>
  <c r="O86" i="14" s="1"/>
  <c r="Q89" i="14"/>
  <c r="V89" i="14"/>
  <c r="O91" i="14"/>
  <c r="Q91" i="14"/>
  <c r="V91" i="14"/>
  <c r="G92" i="14"/>
  <c r="M92" i="14" s="1"/>
  <c r="M91" i="14" s="1"/>
  <c r="I92" i="14"/>
  <c r="I91" i="14" s="1"/>
  <c r="K92" i="14"/>
  <c r="K91" i="14" s="1"/>
  <c r="O92" i="14"/>
  <c r="Q92" i="14"/>
  <c r="V92" i="14"/>
  <c r="V93" i="14"/>
  <c r="G94" i="14"/>
  <c r="M94" i="14" s="1"/>
  <c r="M93" i="14" s="1"/>
  <c r="I94" i="14"/>
  <c r="K94" i="14"/>
  <c r="O94" i="14"/>
  <c r="Q94" i="14"/>
  <c r="V94" i="14"/>
  <c r="G95" i="14"/>
  <c r="I95" i="14"/>
  <c r="I93" i="14" s="1"/>
  <c r="K95" i="14"/>
  <c r="K93" i="14" s="1"/>
  <c r="M95" i="14"/>
  <c r="O95" i="14"/>
  <c r="O93" i="14" s="1"/>
  <c r="Q95" i="14"/>
  <c r="Q93" i="14" s="1"/>
  <c r="V95" i="14"/>
  <c r="G97" i="14"/>
  <c r="I97" i="14"/>
  <c r="K97" i="14"/>
  <c r="M97" i="14"/>
  <c r="O97" i="14"/>
  <c r="Q97" i="14"/>
  <c r="V97" i="14"/>
  <c r="AE99" i="14"/>
  <c r="G107" i="13"/>
  <c r="BA90" i="13"/>
  <c r="BA51" i="13"/>
  <c r="BA49" i="13"/>
  <c r="BA18" i="13"/>
  <c r="BA16" i="13"/>
  <c r="BA14" i="13"/>
  <c r="G9" i="13"/>
  <c r="I9" i="13"/>
  <c r="K9" i="13"/>
  <c r="M9" i="13"/>
  <c r="O9" i="13"/>
  <c r="Q9" i="13"/>
  <c r="V9" i="13"/>
  <c r="V8" i="13" s="1"/>
  <c r="G11" i="13"/>
  <c r="G8" i="13" s="1"/>
  <c r="I11" i="13"/>
  <c r="I8" i="13" s="1"/>
  <c r="K11" i="13"/>
  <c r="K8" i="13" s="1"/>
  <c r="M11" i="13"/>
  <c r="M8" i="13" s="1"/>
  <c r="O11" i="13"/>
  <c r="Q11" i="13"/>
  <c r="V11" i="13"/>
  <c r="G13" i="13"/>
  <c r="I13" i="13"/>
  <c r="K13" i="13"/>
  <c r="M13" i="13"/>
  <c r="O13" i="13"/>
  <c r="Q13" i="13"/>
  <c r="V13" i="13"/>
  <c r="G15" i="13"/>
  <c r="M15" i="13" s="1"/>
  <c r="I15" i="13"/>
  <c r="K15" i="13"/>
  <c r="O15" i="13"/>
  <c r="Q15" i="13"/>
  <c r="V15" i="13"/>
  <c r="G17" i="13"/>
  <c r="I17" i="13"/>
  <c r="K17" i="13"/>
  <c r="M17" i="13"/>
  <c r="O17" i="13"/>
  <c r="Q17" i="13"/>
  <c r="V17" i="13"/>
  <c r="G19" i="13"/>
  <c r="I19" i="13"/>
  <c r="K19" i="13"/>
  <c r="M19" i="13"/>
  <c r="O19" i="13"/>
  <c r="Q19" i="13"/>
  <c r="V19" i="13"/>
  <c r="G21" i="13"/>
  <c r="I21" i="13"/>
  <c r="K21" i="13"/>
  <c r="M21" i="13"/>
  <c r="O21" i="13"/>
  <c r="O8" i="13" s="1"/>
  <c r="Q21" i="13"/>
  <c r="V21" i="13"/>
  <c r="G23" i="13"/>
  <c r="I23" i="13"/>
  <c r="K23" i="13"/>
  <c r="M23" i="13"/>
  <c r="O23" i="13"/>
  <c r="Q23" i="13"/>
  <c r="V23" i="13"/>
  <c r="G25" i="13"/>
  <c r="M25" i="13" s="1"/>
  <c r="I25" i="13"/>
  <c r="K25" i="13"/>
  <c r="O25" i="13"/>
  <c r="Q25" i="13"/>
  <c r="V25" i="13"/>
  <c r="G27" i="13"/>
  <c r="I27" i="13"/>
  <c r="K27" i="13"/>
  <c r="M27" i="13"/>
  <c r="O27" i="13"/>
  <c r="Q27" i="13"/>
  <c r="V27" i="13"/>
  <c r="G29" i="13"/>
  <c r="M29" i="13" s="1"/>
  <c r="I29" i="13"/>
  <c r="K29" i="13"/>
  <c r="O29" i="13"/>
  <c r="Q29" i="13"/>
  <c r="V29" i="13"/>
  <c r="G30" i="13"/>
  <c r="I30" i="13"/>
  <c r="K30" i="13"/>
  <c r="M30" i="13"/>
  <c r="O30" i="13"/>
  <c r="Q30" i="13"/>
  <c r="Q8" i="13" s="1"/>
  <c r="V30" i="13"/>
  <c r="G32" i="13"/>
  <c r="I32" i="13"/>
  <c r="K32" i="13"/>
  <c r="M32" i="13"/>
  <c r="O32" i="13"/>
  <c r="Q32" i="13"/>
  <c r="V32" i="13"/>
  <c r="G33" i="13"/>
  <c r="I33" i="13"/>
  <c r="K33" i="13"/>
  <c r="M33" i="13"/>
  <c r="O33" i="13"/>
  <c r="Q33" i="13"/>
  <c r="V33" i="13"/>
  <c r="G35" i="13"/>
  <c r="I35" i="13"/>
  <c r="K35" i="13"/>
  <c r="M35" i="13"/>
  <c r="O35" i="13"/>
  <c r="Q35" i="13"/>
  <c r="V35" i="13"/>
  <c r="G37" i="13"/>
  <c r="M37" i="13" s="1"/>
  <c r="I37" i="13"/>
  <c r="K37" i="13"/>
  <c r="O37" i="13"/>
  <c r="Q37" i="13"/>
  <c r="V37" i="13"/>
  <c r="G38" i="13"/>
  <c r="I38" i="13"/>
  <c r="K38" i="13"/>
  <c r="M38" i="13"/>
  <c r="O38" i="13"/>
  <c r="Q38" i="13"/>
  <c r="V38" i="13"/>
  <c r="G39" i="13"/>
  <c r="I39" i="13"/>
  <c r="K39" i="13"/>
  <c r="M39" i="13"/>
  <c r="O39" i="13"/>
  <c r="Q39" i="13"/>
  <c r="V39" i="13"/>
  <c r="G40" i="13"/>
  <c r="I40" i="13"/>
  <c r="K40" i="13"/>
  <c r="M40" i="13"/>
  <c r="O40" i="13"/>
  <c r="Q40" i="13"/>
  <c r="V40" i="13"/>
  <c r="G41" i="13"/>
  <c r="I41" i="13"/>
  <c r="K41" i="13"/>
  <c r="M41" i="13"/>
  <c r="O41" i="13"/>
  <c r="Q41" i="13"/>
  <c r="V41" i="13"/>
  <c r="K42" i="13"/>
  <c r="G43" i="13"/>
  <c r="I43" i="13"/>
  <c r="K43" i="13"/>
  <c r="M43" i="13"/>
  <c r="O43" i="13"/>
  <c r="O42" i="13" s="1"/>
  <c r="Q43" i="13"/>
  <c r="Q42" i="13" s="1"/>
  <c r="V43" i="13"/>
  <c r="V42" i="13" s="1"/>
  <c r="G45" i="13"/>
  <c r="M45" i="13" s="1"/>
  <c r="I45" i="13"/>
  <c r="K45" i="13"/>
  <c r="O45" i="13"/>
  <c r="Q45" i="13"/>
  <c r="V45" i="13"/>
  <c r="G46" i="13"/>
  <c r="I46" i="13"/>
  <c r="K46" i="13"/>
  <c r="M46" i="13"/>
  <c r="O46" i="13"/>
  <c r="Q46" i="13"/>
  <c r="V46" i="13"/>
  <c r="G48" i="13"/>
  <c r="I48" i="13"/>
  <c r="K48" i="13"/>
  <c r="M48" i="13"/>
  <c r="O48" i="13"/>
  <c r="Q48" i="13"/>
  <c r="V48" i="13"/>
  <c r="G50" i="13"/>
  <c r="I50" i="13"/>
  <c r="K50" i="13"/>
  <c r="M50" i="13"/>
  <c r="O50" i="13"/>
  <c r="Q50" i="13"/>
  <c r="V50" i="13"/>
  <c r="G52" i="13"/>
  <c r="I52" i="13"/>
  <c r="K52" i="13"/>
  <c r="M52" i="13"/>
  <c r="O52" i="13"/>
  <c r="Q52" i="13"/>
  <c r="V52" i="13"/>
  <c r="G53" i="13"/>
  <c r="M53" i="13" s="1"/>
  <c r="I53" i="13"/>
  <c r="I42" i="13" s="1"/>
  <c r="K53" i="13"/>
  <c r="O53" i="13"/>
  <c r="Q53" i="13"/>
  <c r="V53" i="13"/>
  <c r="V54" i="13"/>
  <c r="G55" i="13"/>
  <c r="I55" i="13"/>
  <c r="K55" i="13"/>
  <c r="M55" i="13"/>
  <c r="O55" i="13"/>
  <c r="Q55" i="13"/>
  <c r="V55" i="13"/>
  <c r="G56" i="13"/>
  <c r="G54" i="13" s="1"/>
  <c r="I56" i="13"/>
  <c r="I54" i="13" s="1"/>
  <c r="K56" i="13"/>
  <c r="K54" i="13" s="1"/>
  <c r="M56" i="13"/>
  <c r="O56" i="13"/>
  <c r="O54" i="13" s="1"/>
  <c r="Q56" i="13"/>
  <c r="V56" i="13"/>
  <c r="G57" i="13"/>
  <c r="I57" i="13"/>
  <c r="K57" i="13"/>
  <c r="M57" i="13"/>
  <c r="O57" i="13"/>
  <c r="Q57" i="13"/>
  <c r="V57" i="13"/>
  <c r="G59" i="13"/>
  <c r="M59" i="13" s="1"/>
  <c r="I59" i="13"/>
  <c r="K59" i="13"/>
  <c r="O59" i="13"/>
  <c r="Q59" i="13"/>
  <c r="V59" i="13"/>
  <c r="G61" i="13"/>
  <c r="I61" i="13"/>
  <c r="K61" i="13"/>
  <c r="M61" i="13"/>
  <c r="O61" i="13"/>
  <c r="Q61" i="13"/>
  <c r="V61" i="13"/>
  <c r="G63" i="13"/>
  <c r="M63" i="13" s="1"/>
  <c r="I63" i="13"/>
  <c r="K63" i="13"/>
  <c r="O63" i="13"/>
  <c r="Q63" i="13"/>
  <c r="V63" i="13"/>
  <c r="G65" i="13"/>
  <c r="I65" i="13"/>
  <c r="K65" i="13"/>
  <c r="M65" i="13"/>
  <c r="O65" i="13"/>
  <c r="Q65" i="13"/>
  <c r="Q54" i="13" s="1"/>
  <c r="V65" i="13"/>
  <c r="G67" i="13"/>
  <c r="I67" i="13"/>
  <c r="K67" i="13"/>
  <c r="M67" i="13"/>
  <c r="O67" i="13"/>
  <c r="Q67" i="13"/>
  <c r="V67" i="13"/>
  <c r="G68" i="13"/>
  <c r="I68" i="13"/>
  <c r="K68" i="13"/>
  <c r="M68" i="13"/>
  <c r="O68" i="13"/>
  <c r="Q68" i="13"/>
  <c r="V68" i="13"/>
  <c r="G69" i="13"/>
  <c r="I69" i="13"/>
  <c r="K69" i="13"/>
  <c r="M69" i="13"/>
  <c r="O69" i="13"/>
  <c r="Q69" i="13"/>
  <c r="V69" i="13"/>
  <c r="G70" i="13"/>
  <c r="I70" i="13"/>
  <c r="G71" i="13"/>
  <c r="I71" i="13"/>
  <c r="K71" i="13"/>
  <c r="K70" i="13" s="1"/>
  <c r="M71" i="13"/>
  <c r="M70" i="13" s="1"/>
  <c r="O71" i="13"/>
  <c r="O70" i="13" s="1"/>
  <c r="Q71" i="13"/>
  <c r="Q70" i="13" s="1"/>
  <c r="V71" i="13"/>
  <c r="V70" i="13" s="1"/>
  <c r="G73" i="13"/>
  <c r="I73" i="13"/>
  <c r="K73" i="13"/>
  <c r="M73" i="13"/>
  <c r="O73" i="13"/>
  <c r="Q73" i="13"/>
  <c r="V73" i="13"/>
  <c r="O74" i="13"/>
  <c r="G75" i="13"/>
  <c r="I75" i="13"/>
  <c r="K75" i="13"/>
  <c r="M75" i="13"/>
  <c r="O75" i="13"/>
  <c r="Q75" i="13"/>
  <c r="Q74" i="13" s="1"/>
  <c r="V75" i="13"/>
  <c r="V74" i="13" s="1"/>
  <c r="G77" i="13"/>
  <c r="M77" i="13" s="1"/>
  <c r="I77" i="13"/>
  <c r="I74" i="13" s="1"/>
  <c r="K77" i="13"/>
  <c r="K74" i="13" s="1"/>
  <c r="O77" i="13"/>
  <c r="Q77" i="13"/>
  <c r="V77" i="13"/>
  <c r="G78" i="13"/>
  <c r="I78" i="13"/>
  <c r="K78" i="13"/>
  <c r="M78" i="13"/>
  <c r="O78" i="13"/>
  <c r="Q78" i="13"/>
  <c r="V78" i="13"/>
  <c r="G79" i="13"/>
  <c r="M79" i="13" s="1"/>
  <c r="I79" i="13"/>
  <c r="K79" i="13"/>
  <c r="O79" i="13"/>
  <c r="Q79" i="13"/>
  <c r="V79" i="13"/>
  <c r="G81" i="13"/>
  <c r="I81" i="13"/>
  <c r="K81" i="13"/>
  <c r="M81" i="13"/>
  <c r="O81" i="13"/>
  <c r="Q81" i="13"/>
  <c r="V81" i="13"/>
  <c r="G82" i="13"/>
  <c r="I82" i="13"/>
  <c r="K82" i="13"/>
  <c r="M82" i="13"/>
  <c r="O82" i="13"/>
  <c r="Q82" i="13"/>
  <c r="V82" i="13"/>
  <c r="G84" i="13"/>
  <c r="I84" i="13"/>
  <c r="K84" i="13"/>
  <c r="M84" i="13"/>
  <c r="O84" i="13"/>
  <c r="O83" i="13" s="1"/>
  <c r="Q84" i="13"/>
  <c r="Q83" i="13" s="1"/>
  <c r="V84" i="13"/>
  <c r="V83" i="13" s="1"/>
  <c r="G85" i="13"/>
  <c r="M85" i="13" s="1"/>
  <c r="M83" i="13" s="1"/>
  <c r="I85" i="13"/>
  <c r="I83" i="13" s="1"/>
  <c r="K85" i="13"/>
  <c r="O85" i="13"/>
  <c r="Q85" i="13"/>
  <c r="V85" i="13"/>
  <c r="G86" i="13"/>
  <c r="I86" i="13"/>
  <c r="K86" i="13"/>
  <c r="M86" i="13"/>
  <c r="O86" i="13"/>
  <c r="Q86" i="13"/>
  <c r="V86" i="13"/>
  <c r="G87" i="13"/>
  <c r="I87" i="13"/>
  <c r="K87" i="13"/>
  <c r="M87" i="13"/>
  <c r="O87" i="13"/>
  <c r="Q87" i="13"/>
  <c r="V87" i="13"/>
  <c r="G89" i="13"/>
  <c r="I89" i="13"/>
  <c r="K89" i="13"/>
  <c r="M89" i="13"/>
  <c r="O89" i="13"/>
  <c r="Q89" i="13"/>
  <c r="V89" i="13"/>
  <c r="G91" i="13"/>
  <c r="I91" i="13"/>
  <c r="K91" i="13"/>
  <c r="M91" i="13"/>
  <c r="O91" i="13"/>
  <c r="Q91" i="13"/>
  <c r="V91" i="13"/>
  <c r="G93" i="13"/>
  <c r="M93" i="13" s="1"/>
  <c r="I93" i="13"/>
  <c r="K93" i="13"/>
  <c r="K83" i="13" s="1"/>
  <c r="O93" i="13"/>
  <c r="Q93" i="13"/>
  <c r="V93" i="13"/>
  <c r="V94" i="13"/>
  <c r="G95" i="13"/>
  <c r="M95" i="13" s="1"/>
  <c r="M94" i="13" s="1"/>
  <c r="I95" i="13"/>
  <c r="K95" i="13"/>
  <c r="O95" i="13"/>
  <c r="Q95" i="13"/>
  <c r="V95" i="13"/>
  <c r="G97" i="13"/>
  <c r="I97" i="13"/>
  <c r="I94" i="13" s="1"/>
  <c r="K97" i="13"/>
  <c r="K94" i="13" s="1"/>
  <c r="M97" i="13"/>
  <c r="O97" i="13"/>
  <c r="O94" i="13" s="1"/>
  <c r="Q97" i="13"/>
  <c r="Q94" i="13" s="1"/>
  <c r="V97" i="13"/>
  <c r="G98" i="13"/>
  <c r="I98" i="13"/>
  <c r="K98" i="13"/>
  <c r="M98" i="13"/>
  <c r="O98" i="13"/>
  <c r="Q98" i="13"/>
  <c r="V98" i="13"/>
  <c r="G99" i="13"/>
  <c r="I99" i="13"/>
  <c r="K99" i="13"/>
  <c r="M99" i="13"/>
  <c r="O99" i="13"/>
  <c r="Q99" i="13"/>
  <c r="V99" i="13"/>
  <c r="G100" i="13"/>
  <c r="I100" i="13"/>
  <c r="K100" i="13"/>
  <c r="M100" i="13"/>
  <c r="O100" i="13"/>
  <c r="Q100" i="13"/>
  <c r="V100" i="13"/>
  <c r="G101" i="13"/>
  <c r="M101" i="13" s="1"/>
  <c r="I101" i="13"/>
  <c r="K101" i="13"/>
  <c r="O101" i="13"/>
  <c r="Q101" i="13"/>
  <c r="V101" i="13"/>
  <c r="G102" i="13"/>
  <c r="I102" i="13"/>
  <c r="K102" i="13"/>
  <c r="M102" i="13"/>
  <c r="O102" i="13"/>
  <c r="Q102" i="13"/>
  <c r="V102" i="13"/>
  <c r="G103" i="13"/>
  <c r="I103" i="13"/>
  <c r="K103" i="13"/>
  <c r="M103" i="13"/>
  <c r="O103" i="13"/>
  <c r="Q103" i="13"/>
  <c r="V103" i="13"/>
  <c r="G104" i="13"/>
  <c r="I104" i="13"/>
  <c r="K104" i="13"/>
  <c r="M104" i="13"/>
  <c r="O104" i="13"/>
  <c r="G105" i="13"/>
  <c r="I105" i="13"/>
  <c r="K105" i="13"/>
  <c r="M105" i="13"/>
  <c r="O105" i="13"/>
  <c r="Q105" i="13"/>
  <c r="Q104" i="13" s="1"/>
  <c r="V105" i="13"/>
  <c r="V104" i="13" s="1"/>
  <c r="AE107" i="13"/>
  <c r="G35" i="12"/>
  <c r="BA33" i="12"/>
  <c r="BA31" i="12"/>
  <c r="BA29" i="12"/>
  <c r="BA27" i="12"/>
  <c r="BA25" i="12"/>
  <c r="BA22" i="12"/>
  <c r="BA17" i="12"/>
  <c r="BA15" i="12"/>
  <c r="BA13" i="12"/>
  <c r="BA11" i="12"/>
  <c r="G8" i="12"/>
  <c r="I8" i="12"/>
  <c r="G9" i="12"/>
  <c r="AF35" i="12" s="1"/>
  <c r="I9" i="12"/>
  <c r="K9" i="12"/>
  <c r="K8" i="12" s="1"/>
  <c r="M9" i="12"/>
  <c r="O9" i="12"/>
  <c r="O8" i="12" s="1"/>
  <c r="Q9" i="12"/>
  <c r="Q8" i="12" s="1"/>
  <c r="V9" i="12"/>
  <c r="V8" i="12" s="1"/>
  <c r="G12" i="12"/>
  <c r="I12" i="12"/>
  <c r="K12" i="12"/>
  <c r="M12" i="12"/>
  <c r="O12" i="12"/>
  <c r="Q12" i="12"/>
  <c r="V12" i="12"/>
  <c r="G14" i="12"/>
  <c r="I14" i="12"/>
  <c r="K14" i="12"/>
  <c r="M14" i="12"/>
  <c r="O14" i="12"/>
  <c r="Q14" i="12"/>
  <c r="V14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0" i="12"/>
  <c r="I20" i="12"/>
  <c r="K20" i="12"/>
  <c r="M20" i="12"/>
  <c r="O20" i="12"/>
  <c r="Q20" i="12"/>
  <c r="V20" i="12"/>
  <c r="G21" i="12"/>
  <c r="M21" i="12" s="1"/>
  <c r="I21" i="12"/>
  <c r="K21" i="12"/>
  <c r="O21" i="12"/>
  <c r="Q21" i="12"/>
  <c r="V21" i="12"/>
  <c r="O23" i="12"/>
  <c r="Q23" i="12"/>
  <c r="G24" i="12"/>
  <c r="I24" i="12"/>
  <c r="K24" i="12"/>
  <c r="M24" i="12"/>
  <c r="O24" i="12"/>
  <c r="Q24" i="12"/>
  <c r="V24" i="12"/>
  <c r="V23" i="12" s="1"/>
  <c r="G26" i="12"/>
  <c r="I26" i="12"/>
  <c r="I23" i="12" s="1"/>
  <c r="K26" i="12"/>
  <c r="K23" i="12" s="1"/>
  <c r="M26" i="12"/>
  <c r="M23" i="12" s="1"/>
  <c r="O26" i="12"/>
  <c r="Q26" i="12"/>
  <c r="V26" i="12"/>
  <c r="G28" i="12"/>
  <c r="I28" i="12"/>
  <c r="K28" i="12"/>
  <c r="M28" i="12"/>
  <c r="O28" i="12"/>
  <c r="Q28" i="12"/>
  <c r="V28" i="12"/>
  <c r="G30" i="12"/>
  <c r="M30" i="12" s="1"/>
  <c r="I30" i="12"/>
  <c r="K30" i="12"/>
  <c r="O30" i="12"/>
  <c r="Q30" i="12"/>
  <c r="V30" i="12"/>
  <c r="G32" i="12"/>
  <c r="I32" i="12"/>
  <c r="K32" i="12"/>
  <c r="M32" i="12"/>
  <c r="O32" i="12"/>
  <c r="Q32" i="12"/>
  <c r="V32" i="12"/>
  <c r="AE35" i="12"/>
  <c r="I20" i="1"/>
  <c r="I19" i="1"/>
  <c r="I18" i="1"/>
  <c r="H49" i="1"/>
  <c r="I48" i="1"/>
  <c r="I47" i="1"/>
  <c r="I46" i="1"/>
  <c r="I43" i="1"/>
  <c r="I41" i="1"/>
  <c r="J28" i="1"/>
  <c r="J26" i="1"/>
  <c r="G38" i="1"/>
  <c r="F38" i="1"/>
  <c r="J23" i="1"/>
  <c r="J24" i="1"/>
  <c r="J25" i="1"/>
  <c r="J27" i="1"/>
  <c r="E24" i="1"/>
  <c r="G24" i="1"/>
  <c r="E26" i="1"/>
  <c r="G26" i="1"/>
  <c r="I16" i="1" l="1"/>
  <c r="I21" i="1" s="1"/>
  <c r="I79" i="1"/>
  <c r="J71" i="1"/>
  <c r="J76" i="1"/>
  <c r="J72" i="1"/>
  <c r="J66" i="1"/>
  <c r="J65" i="1"/>
  <c r="J75" i="1"/>
  <c r="J67" i="1"/>
  <c r="J73" i="1"/>
  <c r="J68" i="1"/>
  <c r="F49" i="1"/>
  <c r="G23" i="1" s="1"/>
  <c r="M81" i="15"/>
  <c r="M46" i="15"/>
  <c r="M8" i="15"/>
  <c r="AF98" i="15"/>
  <c r="G77" i="15"/>
  <c r="M72" i="15"/>
  <c r="M69" i="15" s="1"/>
  <c r="G8" i="15"/>
  <c r="M77" i="14"/>
  <c r="M56" i="14"/>
  <c r="M8" i="14"/>
  <c r="AF99" i="14"/>
  <c r="G93" i="14"/>
  <c r="G91" i="14"/>
  <c r="G56" i="14"/>
  <c r="M54" i="13"/>
  <c r="M74" i="13"/>
  <c r="M42" i="13"/>
  <c r="AF107" i="13"/>
  <c r="G42" i="13"/>
  <c r="G83" i="13"/>
  <c r="G74" i="13"/>
  <c r="G94" i="13"/>
  <c r="M8" i="12"/>
  <c r="G23" i="12"/>
  <c r="J43" i="1"/>
  <c r="J44" i="1"/>
  <c r="J45" i="1"/>
  <c r="J39" i="1"/>
  <c r="J49" i="1" s="1"/>
  <c r="J46" i="1"/>
  <c r="J40" i="1"/>
  <c r="J47" i="1"/>
  <c r="J41" i="1"/>
  <c r="J74" i="1" l="1"/>
  <c r="J77" i="1"/>
  <c r="J70" i="1"/>
  <c r="J78" i="1"/>
  <c r="J69" i="1"/>
  <c r="A27" i="1"/>
  <c r="J79" i="1" l="1"/>
  <c r="A28" i="1"/>
  <c r="G28" i="1"/>
  <c r="G27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Hynek Mach</author>
  </authors>
  <commentList>
    <comment ref="S6" authorId="0" shapeId="0" xr:uid="{34437876-6868-4DDA-AE52-B39BCBBD15F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957A6B4-F307-4651-B5D4-D300A419FF5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Hynek Mach</author>
  </authors>
  <commentList>
    <comment ref="S6" authorId="0" shapeId="0" xr:uid="{7B48E623-8FAC-4C88-A71E-7D3AEF0FEA2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7CDD9C7-A171-405D-AA59-5AE23F77199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Hynek Mach</author>
  </authors>
  <commentList>
    <comment ref="S6" authorId="0" shapeId="0" xr:uid="{7D864A16-1E6A-4B1E-9E6C-1C75DFDBC0E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C0D708F-BC36-413D-BA6D-7351D4C0160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Hynek Mach</author>
  </authors>
  <commentList>
    <comment ref="S6" authorId="0" shapeId="0" xr:uid="{F3E8CE7D-4F06-4CEB-90C5-3D89C30E127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1589737-C936-456A-BED5-37A8A4809E7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<sst xmlns="http://schemas.openxmlformats.org/spreadsheetml/2006/main" count="2165" uniqueCount="508">
  <si>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</si>
  <si>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</si>
  <si>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</si>
  <si>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</si>
  <si>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</si>
  <si>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</si>
  <si>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</si>
  <si>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</si>
  <si>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</si>
  <si>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</si>
  <si>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</si>
  <si>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</si>
  <si>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</si>
  <si>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</si>
  <si>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</si>
  <si>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</si>
  <si>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</si>
  <si>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</si>
  <si>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</si>
  <si>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</si>
  <si>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</si>
  <si>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</si>
  <si>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</si>
  <si>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</si>
  <si>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</si>
  <si>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</si>
  <si>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</si>
  <si>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</si>
  <si>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</si>
  <si>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</si>
  <si>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</si>
  <si>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</si>
  <si>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</si>
  <si>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</si>
  <si>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</si>
  <si>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</si>
  <si>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</si>
  <si>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</si>
  <si>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</si>
  <si>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</si>
  <si>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</si>
  <si>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</si>
  <si>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</si>
  <si>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20241031</t>
  </si>
  <si>
    <t>Rekonstrukce vodní malé nádrže v Chrášťanech</t>
  </si>
  <si>
    <t>Stavba</t>
  </si>
  <si>
    <t>Ostatní a vedlejší náklady</t>
  </si>
  <si>
    <t>01</t>
  </si>
  <si>
    <t>Vedlejší a ostatní náklady</t>
  </si>
  <si>
    <t>Stavební objekt</t>
  </si>
  <si>
    <t>SO 01</t>
  </si>
  <si>
    <t>Rekonstrukce vodní malé nádrže</t>
  </si>
  <si>
    <t>SO 02</t>
  </si>
  <si>
    <t>Výpustný objekt</t>
  </si>
  <si>
    <t>SO 03</t>
  </si>
  <si>
    <t>Rozdělovací objekt</t>
  </si>
  <si>
    <t>Celkem za stavbu</t>
  </si>
  <si>
    <t>CZK</t>
  </si>
  <si>
    <t>#POPS</t>
  </si>
  <si>
    <t>Popis stavby: 20241031 - Rekonstrukce vodní malé nádrže v Chrášťanech</t>
  </si>
  <si>
    <t>#POPO</t>
  </si>
  <si>
    <t>Popis objektu: SO 01 - Rekonstrukce vodní malé nádrže</t>
  </si>
  <si>
    <t>#POPR</t>
  </si>
  <si>
    <t>Popis rozpočtu: 01 - Rekonstrukce vodní malé nádrže</t>
  </si>
  <si>
    <t>Popis objektu: SO 02 - Výpustný objekt</t>
  </si>
  <si>
    <t>Popis rozpočtu: 01 - Výpustný objekt</t>
  </si>
  <si>
    <t>Popis objektu: SO 03 - Rozdělovací objekt</t>
  </si>
  <si>
    <t>Popis rozpočtu: 01 - Rozdělovací objekt</t>
  </si>
  <si>
    <t>Popis objektu: VON - Vedlejší a ostatní náklady</t>
  </si>
  <si>
    <t>Popis rozpočtu: 01 - Vedlejší a ostatní náklady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</si>
  <si>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</si>
  <si>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</si>
  <si>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</si>
  <si>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</si>
  <si>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</si>
  <si>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</si>
  <si>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</si>
  <si>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</si>
  <si>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</si>
  <si>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</si>
  <si>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</si>
  <si>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</si>
  <si>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</si>
  <si>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</si>
  <si>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</t>
  </si>
  <si>
    <t>Ostatní konstrukce, bourání</t>
  </si>
  <si>
    <t>93</t>
  </si>
  <si>
    <t>Dokončovací práce inženýrských staveb</t>
  </si>
  <si>
    <t>96</t>
  </si>
  <si>
    <t>Bourání konstrukcí</t>
  </si>
  <si>
    <t>97</t>
  </si>
  <si>
    <t>Přesuny suti a vybouraných hmot</t>
  </si>
  <si>
    <t>99</t>
  </si>
  <si>
    <t>Staveništní přesun hmot</t>
  </si>
  <si>
    <t>767</t>
  </si>
  <si>
    <t>Konstrukce zámečnické</t>
  </si>
  <si>
    <t>VN</t>
  </si>
  <si>
    <t>ON</t>
  </si>
  <si>
    <t>Soupis vedlejších a ostatních nákladů</t>
  </si>
  <si>
    <t>#TypZaznamu#</t>
  </si>
  <si>
    <t>STA</t>
  </si>
  <si>
    <t>VON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</si>
  <si>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</si>
  <si>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</si>
  <si>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</si>
  <si>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</si>
  <si>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</si>
  <si>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</si>
  <si>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</si>
  <si>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</si>
  <si>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</si>
  <si>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</si>
  <si>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</si>
  <si>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</si>
  <si>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</si>
  <si>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</si>
  <si>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</si>
  <si>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</si>
  <si>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</si>
  <si>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</si>
  <si>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</si>
  <si>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</si>
  <si>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</si>
  <si>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</si>
  <si>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</si>
  <si>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</si>
  <si>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</si>
  <si>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</si>
  <si>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</si>
  <si>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</si>
  <si>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</si>
  <si>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</si>
  <si>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</si>
  <si>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</si>
  <si>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</si>
  <si>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</si>
  <si>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</si>
  <si>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</si>
  <si>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</si>
  <si>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</si>
  <si>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</si>
  <si>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</si>
  <si>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005121010R</t>
  </si>
  <si>
    <t>Vybudování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</si>
  <si>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</si>
  <si>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</si>
  <si>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</si>
  <si>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</si>
  <si>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</si>
  <si>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</si>
  <si>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 xml:space="preserve">ks    </t>
  </si>
  <si>
    <t>Koordinace stavebních a technologických dodávek stavby.</t>
  </si>
  <si>
    <t>031002002</t>
  </si>
  <si>
    <t>Dopravní značení na staveništi</t>
  </si>
  <si>
    <t>soubor</t>
  </si>
  <si>
    <t>Vlastní</t>
  </si>
  <si>
    <t>091806001</t>
  </si>
  <si>
    <t>Analýza všech druhů odpadů ukládaných na skládku</t>
  </si>
  <si>
    <t>004111010R</t>
  </si>
  <si>
    <t xml:space="preserve">Průzkumné práce </t>
  </si>
  <si>
    <t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t>
  </si>
  <si>
    <t>005231010R</t>
  </si>
  <si>
    <t>Revize</t>
  </si>
  <si>
    <t>náklady spojené s provedením všech technickými normami předepsaných zkoušek a revizí stavebních konstrukcí nebo stavebních prací.</t>
  </si>
  <si>
    <t>005231040R</t>
  </si>
  <si>
    <t>Provozní řády</t>
  </si>
  <si>
    <t>Náklady zhotovitele na vypracování provozních řádů pro zkušební či trvalý provoz včetně nákladů na předání všech návodů k obsluze a údržbě pro technologická zařízení a včetně zaškolení obsluhy objednatele.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</si>
  <si>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</si>
  <si>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</si>
  <si>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</si>
  <si>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</si>
  <si>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</si>
  <si>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</si>
  <si>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SUM</t>
  </si>
  <si>
    <t>Geodetické zaměření rohů stavby, stabilizace bodů a sestavení laviček.</t>
  </si>
  <si>
    <t>END</t>
  </si>
  <si>
    <t>Položkový soupis prací a dodávek</t>
  </si>
  <si>
    <t>111251115R00</t>
  </si>
  <si>
    <t>Drcení ořezaných větví průměr přes 100 do 150 mm</t>
  </si>
  <si>
    <t>823-1</t>
  </si>
  <si>
    <t>Práce</t>
  </si>
  <si>
    <t>POL1_1</t>
  </si>
  <si>
    <t>strojně, s odvozem dřevní drtě do 20 km a se složením,</t>
  </si>
  <si>
    <t>SPI</t>
  </si>
  <si>
    <t>111251119R00</t>
  </si>
  <si>
    <t>Drcení ořezaných větví průměr přes 150 do 190 mm</t>
  </si>
  <si>
    <t>112101102R00</t>
  </si>
  <si>
    <t>Kácení stromů listnatých  o průměru kmene přes 300 do 500 mm</t>
  </si>
  <si>
    <t>kus</t>
  </si>
  <si>
    <t>800-1</t>
  </si>
  <si>
    <t>s odřezáním kmene a odvětvením, včetně případného odklizení kmene a větví na oddělené hromady na vzdálenost do 50 m nebo s naložením na dopravní prostředek,</t>
  </si>
  <si>
    <t>112101121R00</t>
  </si>
  <si>
    <t>Kácení stromů jehličnatých bez odkornění  o průměru přes 100 do 300 mm</t>
  </si>
  <si>
    <t>131201111R00</t>
  </si>
  <si>
    <t>Hloubení nezapažených jam a zářezů do 100 m3, v hornině 3, hloubení strojně</t>
  </si>
  <si>
    <t>m3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</si>
  <si>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</si>
  <si>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</si>
  <si>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</si>
  <si>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</si>
  <si>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162802512R00</t>
  </si>
  <si>
    <t>Ztížení vodorovného přemístění výkopku vlakem (příplatek) z hornin třídy 1 až 4, na vzdálenost přes 500 do 1 000 m</t>
  </si>
  <si>
    <t>při rekonstrukcích železnic,</t>
  </si>
  <si>
    <t>162201412R00</t>
  </si>
  <si>
    <t>Vodorovné přemístění kmenů stromů listnatých, průměru kmene přes 300 do 500 mm, na vzdálenost do 1 000 m</t>
  </si>
  <si>
    <t xml:space="preserve"> s naložením, složením a dopravou,</t>
  </si>
  <si>
    <t>162201415R00</t>
  </si>
  <si>
    <t>Vodorovné přemístění kmenů stromů jehličnatých, průměru kmene přes 100 do 300 mm, na vzdálenost do 1 000 m</t>
  </si>
  <si>
    <t>162301905R00</t>
  </si>
  <si>
    <t>Vodorovné přemístění příplatek k cenám za každých dalších i započatých 5 000 m přes 5 000 m  větví stromů jehličnatých, průměru kmene přes 100 do 300 mm</t>
  </si>
  <si>
    <t>167101101R00</t>
  </si>
  <si>
    <t>Nakládání, skládání, překládání neulehlého výkopku nakládání výkopku  do 100 m3, z horniny 1 až 4</t>
  </si>
  <si>
    <t>171101103R00</t>
  </si>
  <si>
    <t>Uložení sypaniny do násypů zhutněných s uzavřením povrchu násypu z hornin soudržných s předepsanou mírou zhutnění v procentech výsledků zkoušek Proctor-Standard                 přes 96 do 100 % PS</t>
  </si>
  <si>
    <t>s rozprostřením sypaniny ve vrstvách a s hrubým urovnáním,</t>
  </si>
  <si>
    <t>171201201R00</t>
  </si>
  <si>
    <t>Uložení sypaniny na dočasnou skládku tak, že na 1 m2 plochy připadá přes 2 m3 výkopku nebo ornice</t>
  </si>
  <si>
    <t>180401211R00</t>
  </si>
  <si>
    <t>Založení trávníku luční trávník, výsevem, v rovině nebo na svahu do 1:5</t>
  </si>
  <si>
    <t>m2</t>
  </si>
  <si>
    <t>na půdě předem připravené s pokosením, naložením, odvozem odpadu do 20 km a se složením,</t>
  </si>
  <si>
    <t>182101101R00</t>
  </si>
  <si>
    <t>Svahování v zářezech v hornině 1 až 4</t>
  </si>
  <si>
    <t>trvalých svahů do projektovaných profilů s potřebným přemístěním výkopku při svahování v zářezech,</t>
  </si>
  <si>
    <t>979999973R00</t>
  </si>
  <si>
    <t>Poplatek za uložení, zemina a kamení,  , skupina 17 05 04 z Katalogu odpadů</t>
  </si>
  <si>
    <t>t</t>
  </si>
  <si>
    <t>801-3</t>
  </si>
  <si>
    <t>112999001-R</t>
  </si>
  <si>
    <t>Rozřezání kmene stromu D do 300 mm na díly dl. 1,0 m</t>
  </si>
  <si>
    <t>ks</t>
  </si>
  <si>
    <t>112999010-R</t>
  </si>
  <si>
    <t>Rozřezání kmene stromu D do 500 mm na díly dl. 1,0 m</t>
  </si>
  <si>
    <t>Kalkul</t>
  </si>
  <si>
    <t>162301952</t>
  </si>
  <si>
    <t>Příplatek k vodorovnému přemístění kmenů stromů listnatých D kmene přes 300 do 500 mm ZKD 1 km</t>
  </si>
  <si>
    <t>00572463R</t>
  </si>
  <si>
    <t>směs travní dostihová</t>
  </si>
  <si>
    <t>kg</t>
  </si>
  <si>
    <t>SPCM</t>
  </si>
  <si>
    <t>Specifikace</t>
  </si>
  <si>
    <t>POL3_0</t>
  </si>
  <si>
    <t>211531111R00</t>
  </si>
  <si>
    <t>Výplň odvodňovacích žeber kamenivem hrubým drceným frakce 16 - 63 mm</t>
  </si>
  <si>
    <t>800-2</t>
  </si>
  <si>
    <t>do rýh bez zhutnění s úpravou povrchu výplně, s vytvořením průduchů z lomového kamene</t>
  </si>
  <si>
    <t>212755114R00</t>
  </si>
  <si>
    <t>Trativody z drenážních trubek bez lože vnitřního průměru 10 cm</t>
  </si>
  <si>
    <t>m</t>
  </si>
  <si>
    <t>274321611R00</t>
  </si>
  <si>
    <t>Beton základových pasů železový třídy C 30/37</t>
  </si>
  <si>
    <t>801-1</t>
  </si>
  <si>
    <t>včetně dodávky a uložení betonu, bez výztuže</t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</si>
  <si>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</si>
  <si>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</si>
  <si>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</si>
  <si>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>274351216R00</t>
  </si>
  <si>
    <t>Bednění stěn základových pasů odstranění</t>
  </si>
  <si>
    <t>274362021R00</t>
  </si>
  <si>
    <t xml:space="preserve">Výztuž základových pasů ze svařovaných sítí,  ,  ,  </t>
  </si>
  <si>
    <t>274361821R00</t>
  </si>
  <si>
    <t>Výztuž a svařované sítě základových pasů výztuž, z oceli 10505,  ,  , Výztuž ocelová betonářská - tyč; úprava: stříhaná, ohýbaná; povrch: žebírkový; značka: B500B (1.0439); d = 12,0 mm</t>
  </si>
  <si>
    <t>821-1</t>
  </si>
  <si>
    <t>451313521R00</t>
  </si>
  <si>
    <t>Podklad betonový pod dlažbu tl. od 100 do 150 mm</t>
  </si>
  <si>
    <t>452111111R00</t>
  </si>
  <si>
    <t>Osazení betonových dílců pod potrubí pražců v otevřeném výkopu průřezové plochy do 25 000 mm2</t>
  </si>
  <si>
    <t>827-1</t>
  </si>
  <si>
    <t>452311171R00</t>
  </si>
  <si>
    <t>Podkladní a zajišťovací konstrukce z betonu desky pod potrubí, stoky a drobné objekty , z betonu prostého třídy C 30/37</t>
  </si>
  <si>
    <t>z cementu portlandského nebo struskoportlandského, v otevřeném výkopu,</t>
  </si>
  <si>
    <t>452351101R00</t>
  </si>
  <si>
    <t>Bednění podkladních a zajišťovacích konstrukcí desek nebo sedlových loží pod potrubí, stoky a drobné objekty</t>
  </si>
  <si>
    <t>v otevřeném výkopu,</t>
  </si>
  <si>
    <t>457971112R00</t>
  </si>
  <si>
    <t xml:space="preserve">Zřízení vrstvy z geotextilie sklon do 1:5, šířka přes 3 do 7,5 m,  ,  </t>
  </si>
  <si>
    <t>832-1</t>
  </si>
  <si>
    <t>s přesahem, bez připevnění k podkladu, s potřebným dočasným zatěžováním včetně zakotvení okraje</t>
  </si>
  <si>
    <t>465513227R00</t>
  </si>
  <si>
    <t xml:space="preserve">Dlažba z lomového kamene dlažba z kamene lomařsky upraveného na cementovou maltu, s vyspárováním cementovou maltou, tloušťka 250 mm,  </t>
  </si>
  <si>
    <t>lomařsky upraveného pro dlažbu</t>
  </si>
  <si>
    <t>469151111R00</t>
  </si>
  <si>
    <t>Zřízení břehového opevnění perforovanou folií zřízení břehového opevnění sklonu do 1:1 perforovanou fólií z umělých hmot</t>
  </si>
  <si>
    <t>sklonu do 1:1</t>
  </si>
  <si>
    <t>27244012</t>
  </si>
  <si>
    <t>folie jezírková EPDM kaučuková s hladkým povrchem tl 1,14mm</t>
  </si>
  <si>
    <t>592237843R</t>
  </si>
  <si>
    <t>Práh podkladní potrubní materiál: beton; pro trouby DN 300 až 500; dl = 600 mm; v = 120 mm</t>
  </si>
  <si>
    <t>69365022R</t>
  </si>
  <si>
    <t>Geosyntetika typ: geotextilie; netkaná; materiál: PP; tl (2 kPa) = 2,8 mm; plošná hmotnost = 500 g/m2; Pevnost v tahu podélně = 31,0 kN/m; Pevnost v tahu příčně = 38,0 kN/m</t>
  </si>
  <si>
    <t>584921111R00</t>
  </si>
  <si>
    <t>Osazení panelů z předpjatého betonu o hmotnosti do 6 t/ks</t>
  </si>
  <si>
    <t>822-1</t>
  </si>
  <si>
    <t>s provedením podkladu z kameniva těženého do tl. 5 cm</t>
  </si>
  <si>
    <t>593800110030R</t>
  </si>
  <si>
    <t>panel pro komunikace železobetonový; KZD; l = 300,0 cm; š = 200,0 cm; h = 15,0 cm</t>
  </si>
  <si>
    <t>812422121R00</t>
  </si>
  <si>
    <t>Montáž potrubí z trub betonových hrdlových těsněných pryžovými kroužky  DN 500 mm</t>
  </si>
  <si>
    <t>v otevřeném výkopu ve sklonu do 20 %,</t>
  </si>
  <si>
    <t>891261111R00</t>
  </si>
  <si>
    <t>Montáž vodovodních armatur na potrubí šoupátek v otevřeném výkopu nebo v šachtách s osazením zemní soupravy (bez poklopů), DN 100 mm</t>
  </si>
  <si>
    <t>891371111R00</t>
  </si>
  <si>
    <t>Montáž vodovodních armatur na potrubí šoupátek v otevřeném výkopu nebo v šachtách s osazením zemní soupravy (bez poklopů), DN 300 mm</t>
  </si>
  <si>
    <t>899623181R00</t>
  </si>
  <si>
    <t>Obetonování potrubí nebo zdiva stok betonem prostým třídy C 30/37</t>
  </si>
  <si>
    <t>899643111R00</t>
  </si>
  <si>
    <t>Bednění pro obetonování potrubí v otevřeném příkopu</t>
  </si>
  <si>
    <t>59223116R</t>
  </si>
  <si>
    <t>trouba betonová hrdlová TBH; Di = 500,0 mm; l = 2 500 mm; Fn 102,6 kN/m</t>
  </si>
  <si>
    <t>622474130R00</t>
  </si>
  <si>
    <t>Reprofilace betonových povrchů maltou sanační, tloušťky 30 mm</t>
  </si>
  <si>
    <t>801-5</t>
  </si>
  <si>
    <t>938902122R00</t>
  </si>
  <si>
    <t>Čištění ploch betonových konstrukcí tlakovou vodou</t>
  </si>
  <si>
    <t>938902132R00</t>
  </si>
  <si>
    <t>Dokončovací práce očištění dlažby od travního a divokého porostu, s vytrháním kořenů ze spár, na ostatních plochách</t>
  </si>
  <si>
    <t>961044111R00</t>
  </si>
  <si>
    <t>Bourání základů z betonu prostého</t>
  </si>
  <si>
    <t>nebo vybourání otvorů průřezové plochy přes 4 m2 v základech,</t>
  </si>
  <si>
    <t>962052211R00</t>
  </si>
  <si>
    <t>Bourání zdiva železobetonového nadzákladového</t>
  </si>
  <si>
    <t>nebo vybourání otvorů průřezové plochy přes 4 m2 ve zdivu železobetonovém, včetně pomocného lešení o výšce podlahy do 1900 mm a pro zatížení do 1,5 kPa  (150 kg/m2),</t>
  </si>
  <si>
    <t>966077111R00</t>
  </si>
  <si>
    <t>Odstranění různých konstrukcí odstranění doplňkových ocelových konstrukcí, hmotnosti do 20 kg</t>
  </si>
  <si>
    <t>na mostech kamenných nebo betonových,</t>
  </si>
  <si>
    <t>767914830R00</t>
  </si>
  <si>
    <t>Demontáž oplocení demontáž rámového oplocení, výšky do 2,0 m</t>
  </si>
  <si>
    <t>800-767</t>
  </si>
  <si>
    <t>979082313R00</t>
  </si>
  <si>
    <t xml:space="preserve">Vodorovná doprava suti a vybouraných hmot vodorovná doprava suti a vybouraných hmot bez naložení, s vyložením a hrubým urovnáním po suchu, vzdálenost přes 500 do 1000 m,  </t>
  </si>
  <si>
    <t>bez naložení, s vyložením a hrubým urovnáním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</si>
  <si>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</si>
  <si>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</si>
  <si>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</si>
  <si>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</si>
  <si>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979999978R00</t>
  </si>
  <si>
    <t>Poplatek za recyklaci, beton lehce vyztužený, kusovost do 1600 cm2, skupina 17 01 01 z Katalogu odpadů</t>
  </si>
  <si>
    <t>979999979R00</t>
  </si>
  <si>
    <t>Poplatek za recyklaci, beton silně vyztužený, kusovost do 1600 cm2, skupina 17 01 01 z Katalogu odpadů</t>
  </si>
  <si>
    <t>979081121R01</t>
  </si>
  <si>
    <t>Příplatek k odvozu suti za každý další 1 km</t>
  </si>
  <si>
    <t>998331011R00</t>
  </si>
  <si>
    <t xml:space="preserve">Přesun hmot pro nádrže přesun hmot pro nádrže,  </t>
  </si>
  <si>
    <t>767996801R00</t>
  </si>
  <si>
    <t>Demontáž ostatních doplňků staveb atypických konstrukcí  o hmotnosti přes 20 do 50 kg</t>
  </si>
  <si>
    <t>131201110R00</t>
  </si>
  <si>
    <t>Hloubení nezapažených jam a zářezů do 50 m3, v hornině 3, hloubení strojně</t>
  </si>
  <si>
    <t>POL1_</t>
  </si>
  <si>
    <t>131201201R00</t>
  </si>
  <si>
    <t>Hloubení zapažených jam a zářezů do 100 m3, v hornině 3, převážně ručně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</si>
  <si>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</si>
  <si>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132201210R00</t>
  </si>
  <si>
    <t xml:space="preserve">Hloubení rýh šířky přes 60 do 200 cm do 50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</si>
  <si>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</si>
  <si>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151101101R00</t>
  </si>
  <si>
    <t>Zřízení pažení a rozepření stěn rýh příložné  pro jakoukoliv mezerovitost, hloubky do 2 m</t>
  </si>
  <si>
    <t>pro podzemní vedení pro všechny šířky rýhy,</t>
  </si>
  <si>
    <t>151101102R00</t>
  </si>
  <si>
    <t>Zřízení pažení a rozepření stěn rýh příložné  pro jakoukoliv mezerovitost, hloubky do 4 m</t>
  </si>
  <si>
    <t>151101111R00</t>
  </si>
  <si>
    <t>Odstranění pažení a rozepření rýh příložné , hloubky do 2 m</t>
  </si>
  <si>
    <t>pro podzemní vedení s uložením materiálu na vzdálenost do 3 m od kraje výkopu,</t>
  </si>
  <si>
    <t>151101112R00</t>
  </si>
  <si>
    <t>Odstranění pažení a rozepření rýh příložné , hloubky do 4 m</t>
  </si>
  <si>
    <t>151101201R00</t>
  </si>
  <si>
    <t>Zřízení pažení stěn výkopu bez rozepření, vzepření příložné, hloubky do 4 m</t>
  </si>
  <si>
    <t>151101211R00</t>
  </si>
  <si>
    <t>Odstranění pažení stěn výkopu příložné, hloubky do 4 m</t>
  </si>
  <si>
    <t>s uložením pažin na vzdálenost do 3 m od okraje výkopu,</t>
  </si>
  <si>
    <t>151101301R00</t>
  </si>
  <si>
    <t>Zřízení rozepření zapažených stěn výkopů při roubení příložném, hloubky do 4 m</t>
  </si>
  <si>
    <t>s potřebným přepažováním,</t>
  </si>
  <si>
    <t>151101311R00</t>
  </si>
  <si>
    <t>Odstranění rozepření stěn výkopů při roubení příložném, hloubky do 4 m</t>
  </si>
  <si>
    <t>s uložením materiálu na vzdálenost do 3 m od okraje výkopu,</t>
  </si>
  <si>
    <t>162701109R00</t>
  </si>
  <si>
    <t>Vodorovné přemístění výkopku příplatek k ceně za každých dalších i započatých 1 000 m přes 10 000 m  z horniny 1 až 4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</si>
  <si>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</si>
  <si>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</si>
  <si>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</si>
  <si>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</si>
  <si>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199000005R00</t>
  </si>
  <si>
    <t>Poplatky za skládku zeminy 1- 4, skupina 17 05 04 z Katalogu odpadů</t>
  </si>
  <si>
    <t>235681121R00</t>
  </si>
  <si>
    <t>Těsnění hradicích stěn nepropustnou hrázkou zřízení</t>
  </si>
  <si>
    <t>ze zhutněné sypaniny při stěně nebo nepropustnou výplní ze zhutněné sypaniny mezi stěnami,</t>
  </si>
  <si>
    <t>Včetně potřebného přemístění sypaniny až do vzdálenosti 40 m.</t>
  </si>
  <si>
    <t>321321115R00</t>
  </si>
  <si>
    <t>Konstrukce přehrad ze ŽB vodostavebního beton C 30/37, XA3</t>
  </si>
  <si>
    <t>přehrad, jezů, plavebních komor, spodní stavby vodních elektráren, odběrných věží, výpustných zařízení, opěrných zdí, šachet a šachtic, ostatních konstrukcí vodních staveb</t>
  </si>
  <si>
    <t>321368211R00</t>
  </si>
  <si>
    <t xml:space="preserve">Výztuž železobetonových konstrukcí přehrad svařované sítě,  </t>
  </si>
  <si>
    <t>328999001-R</t>
  </si>
  <si>
    <t>M+D Prefabrikovaného požeráku třídlužového 1,4 x 1,23 m vč. vystrojení</t>
  </si>
  <si>
    <t xml:space="preserve">m     </t>
  </si>
  <si>
    <t>452311151RT1</t>
  </si>
  <si>
    <t>Podkladní a zajišťovací konstrukce z betonu desky pod potrubí, stoky a drobné objekty , z betonu prostého třídy C 20/25</t>
  </si>
  <si>
    <t>452384111R00</t>
  </si>
  <si>
    <t>Podkladní a vyrovnávací konstrukce pražce v otevřeném výkopu z betonu prostého třídy C -/7,5, průřezové plochy do 25 000 mm2</t>
  </si>
  <si>
    <t>z cementu portlandského nebo struskoportlandského,</t>
  </si>
  <si>
    <t>Včetně bednění, odbednění a na nátěru bednění proti přilnavosti betonu.</t>
  </si>
  <si>
    <t>871373121R00</t>
  </si>
  <si>
    <t>Montáž potrubí z trub z plastů těsněných gumovým kroužkem  DN 300 mm</t>
  </si>
  <si>
    <t>877373123R00</t>
  </si>
  <si>
    <t>Montáž tvarovek na potrubí z trub z plastů těsněných gumovým kroužkem jednoosých DN 300 mm</t>
  </si>
  <si>
    <t>894411121R00</t>
  </si>
  <si>
    <t>Zřízení šachet kanalizačních z betonových dílců na potrubí s obložením dna betonem C 25/30 z cementu portlandského nebo struskoportlandského, na potrubí DN přes 200 do 300 mm</t>
  </si>
  <si>
    <t>výšky vstupu do 1,5 m, podkladní deska z betonu B5, montáž a dodávka stupadel,</t>
  </si>
  <si>
    <t>899304111R00</t>
  </si>
  <si>
    <t>Osazení poklopů železobetonových jakékoliv hmotnosti</t>
  </si>
  <si>
    <t>osazení poklopů železobetonových včetně rámů,</t>
  </si>
  <si>
    <t>Včetně rámů.</t>
  </si>
  <si>
    <t>899999010-R</t>
  </si>
  <si>
    <t>napojení drenážního potrubí do šachty</t>
  </si>
  <si>
    <t>286142904R</t>
  </si>
  <si>
    <t>Trubka plastová pro venkovní kanalizaci spoj: hrdlový; potrubí: vícevrstvé; skladba: PP-HM - PP-HM; povrch: korugovaný; DN/ID = 300; de = 343,0 mm; l = 6 000 mm; SN 12</t>
  </si>
  <si>
    <t>POL3_</t>
  </si>
  <si>
    <t>286544914R</t>
  </si>
  <si>
    <t>Koleno plastové pro venkovní kanalizaci typ: jednoznačné; spoj: hrdlový; potrubí: vícevrstvé; skladba: PP-HM - PP-HM; povrch: korugovaný; úhel = 45,0 °; DN/OD = 300; SN 16</t>
  </si>
  <si>
    <t>552433401R</t>
  </si>
  <si>
    <t>Poklop šachtový</t>
  </si>
  <si>
    <t>59224002R</t>
  </si>
  <si>
    <t>skruž železobetonová DN = 1 000,0 mm; h = 1 000,0 mm; s = 90,00 mm; počet stupadel 4; ocelové s PE povlakem; Pu 47 kN/m; beton C 35/45</t>
  </si>
  <si>
    <t>5922405391R</t>
  </si>
  <si>
    <t>skruž železobetonová DN = 1 000,0 mm; h = 250,0 mm; s = 120,00 mm; počet stupadel 1; ocelové s PE povlakem; Pu 80 kN/m; beton C 35/45</t>
  </si>
  <si>
    <t>59224127R</t>
  </si>
  <si>
    <t>skruž železobetonová přechodová; DN = 625,0 mm; DN 2 = 1 000 mm; h = 600,0 mm; s = 90,00 mm; stupadlo plastové kapsové</t>
  </si>
  <si>
    <t>59224368.AR</t>
  </si>
  <si>
    <t>dno šachetní přímé; železobeton; TBZ; DN = 1 000,0 mm; D odtoku do 600 mm; h = 1 000 mm; t = 150 mm; beton C 40/50</t>
  </si>
  <si>
    <t>961055111R00</t>
  </si>
  <si>
    <t>Bourání základů železobetonových</t>
  </si>
  <si>
    <t>nebo vybourání otvorů průřezové plochy přes 4 m2 v základech</t>
  </si>
  <si>
    <t>Včetně naložení na dopravní prostředek a složení na skládku, bez poplatku za skládku.</t>
  </si>
  <si>
    <t>934956123R00</t>
  </si>
  <si>
    <t>Přepadová a ochranná zařízení nádrží dřevěná hradítka (dluže požeráku) šířky 150 mm s potřebným kováním z dubového dřeva, tloušťka 40 mm, bez nátěru</t>
  </si>
  <si>
    <t>Včetně nezbytného kování a spojovacích prvků.</t>
  </si>
  <si>
    <t>936501111R00</t>
  </si>
  <si>
    <t>Limnigrafická lať limnigrafická lať osazená v jakémkoli slonu</t>
  </si>
  <si>
    <t>Včetně provedení úpravy podkladů na nosné konstrukci.</t>
  </si>
  <si>
    <t>767995104R00</t>
  </si>
  <si>
    <t>Výroba a montáž atypických kovovových doplňků staveb hmotnosti přes 20 do 50 kg</t>
  </si>
  <si>
    <t>998767101R00</t>
  </si>
  <si>
    <t>Přesun hmot pro kovové stavební doplňk. konstrukce v objektech výšky do 6 m</t>
  </si>
  <si>
    <t>50 m vodorovně</t>
  </si>
  <si>
    <t>55399993.AR</t>
  </si>
  <si>
    <t>výrobek kovový vyrobený dělením, hmotnost výrobku nad 10 kg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</si>
  <si>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</si>
  <si>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</si>
  <si>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</si>
  <si>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139601102R00</t>
  </si>
  <si>
    <t>Ruční výkop jam, rýh a šachet v hornině 3</t>
  </si>
  <si>
    <t>s přehozením na vzdálenost do 5 m nebo s naložením na ruční dopravní prostředek</t>
  </si>
  <si>
    <t>00572465R</t>
  </si>
  <si>
    <t>směs travní standard</t>
  </si>
  <si>
    <t>273362021R00</t>
  </si>
  <si>
    <t>Uložení výztuže základových desek ze svařovaných sítí ze svařovaných sítí</t>
  </si>
  <si>
    <t>včetně distančních prvků</t>
  </si>
  <si>
    <t>452313151R00</t>
  </si>
  <si>
    <t>Podkladní a zajišťovací konstrukce z betonu bloky pro potrubí , z betonu prostého třídy C 20/25</t>
  </si>
  <si>
    <t>452321131R00</t>
  </si>
  <si>
    <t>Podkladní a zajišťovací konstrukce ze železobetonu desky pod potrubí, stoky a drobné objekty , z betonu železového třídy C -/12,5</t>
  </si>
  <si>
    <t>894302161R00</t>
  </si>
  <si>
    <t>Ostatní práce na trubním vedení ze železobetonu stěny šachet tloušťky přes 200 mm   z betonu  vodostavebního třídy V 4 -  C 25/30</t>
  </si>
  <si>
    <t>Včetně pomocného lešení.</t>
  </si>
  <si>
    <t>894502201R00</t>
  </si>
  <si>
    <t>Bednění konstrukcí na trubním vedení stěn šachet  prvoúhlých, oboustranné</t>
  </si>
  <si>
    <t>894608112R00</t>
  </si>
  <si>
    <t>Výztuž šachet z betonářské oceli 10 505(R), Výztuž ocelová betonářská - tyč; úprava: stříhaná, ohýbaná; povrch: žebírkový; značka: B500B (1.0439); d = 16,0 mm</t>
  </si>
  <si>
    <t>899501411R00</t>
  </si>
  <si>
    <t xml:space="preserve">Stupadla do šachet a drobných objektů litinová vidlicová nebo z betonářské oceli, s vysekáním otvoru v betonu </t>
  </si>
  <si>
    <t>včetně dodání stupadel,</t>
  </si>
  <si>
    <t>969021131R00</t>
  </si>
  <si>
    <t>Vybourání kanalizačního potrubí DN do 300 mm</t>
  </si>
  <si>
    <t>včetně pomocného lešení o výšce podlahy do 1900 mm a pro zatížení do 1,5 kPa  (150 kg/m2),</t>
  </si>
  <si>
    <t>728115823R00</t>
  </si>
  <si>
    <t>Demontáž potrubí ohebného kruhového neizolovaného, z PVC, do průměru d 300 mm</t>
  </si>
  <si>
    <t>800-728</t>
  </si>
  <si>
    <t>979990191R00</t>
  </si>
  <si>
    <t>Poplatek za uložení, plastové výrobky,  , skupina 17 02 03 z Katalogu odpadů</t>
  </si>
  <si>
    <t>kategorie 17 02 03 plasty</t>
  </si>
  <si>
    <t>998271301R00</t>
  </si>
  <si>
    <t>Přesun hmot pro kanalizace (stoky) monolitické v otevřeném výkopu</t>
  </si>
  <si>
    <t>hloubené nebo ražené monolitické  z betonu nebo železobetonu (827 2.9) včetně drobných objektů,</t>
  </si>
  <si>
    <t>na vzdálenost 15 m od hrany výkopu nebo od okraje šachty</t>
  </si>
  <si>
    <t>767590110R00</t>
  </si>
  <si>
    <t>Montáž podlahových konstrukcí podlahových roštů svařováním</t>
  </si>
  <si>
    <t>767995102R00</t>
  </si>
  <si>
    <t>Výroba a montáž atypických kovovových doplňků staveb hmotnosti přes 5 do 10 kg</t>
  </si>
  <si>
    <t>767995103R00</t>
  </si>
  <si>
    <t>Výroba a montáž atypických kovovových doplňků staveb hmotnosti přes 10 do 20 kg</t>
  </si>
  <si>
    <t>767995105R00</t>
  </si>
  <si>
    <t>Výroba a montáž atypických kovovových doplňků staveb hmotnosti přes 50 do 100 kg</t>
  </si>
  <si>
    <t>767999003-R</t>
  </si>
  <si>
    <t>Žárové pozinkování</t>
  </si>
  <si>
    <t>13226500R</t>
  </si>
  <si>
    <t>Tyč ocelová válcovaná za tepla průřez: plochý; značka: S235JR (1.0038); šířka ramene = 40 mm; t = 5,0 mm</t>
  </si>
  <si>
    <t>15425816R</t>
  </si>
  <si>
    <t>Profil ocelový otevřený průřez: U; značka: S235JR (1.0038); šířka ramene = 60 mm; h = 100 mm; šířka ramene2 = 60 mm; t = 5,0 mm</t>
  </si>
  <si>
    <t>55347146R</t>
  </si>
  <si>
    <t>rošt podlahový svařovaný; š = 1 000 mm; l = 1 000 mm; nosný prut 30/3; oko 30/30; povrch žárové zinkování</t>
  </si>
  <si>
    <t>55399033-R</t>
  </si>
  <si>
    <t>Rám mříže vč. kotvení žárově pozinkovaný</t>
  </si>
  <si>
    <t>55399034-R</t>
  </si>
  <si>
    <t>Ocelové česle 800x1000 mm žárově pozinkované</t>
  </si>
  <si>
    <t>55399044-R</t>
  </si>
  <si>
    <t>Rám pro pororošty vč. kotvení žárově pozinkovaný</t>
  </si>
  <si>
    <t>55399101-R</t>
  </si>
  <si>
    <t>Ocelová mříž 840 x 700 mm žárově zinkovaná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</si>
</sst>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7" fillId="0" borderId="18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VVUACbeK/e7h/hWSmcgJRC3ThZ9u5Nk08onhZcS9V9StWGsQT8UtwIOoJsWuWI+/21tHYGM5XjNUFT1Ip10tCA==" saltValue="0fMLmlSJSrKsHGufwSS6z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2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5">
      <c r="A16" s="197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SUMIF(F65:F78,A16,I65:I78)+SUMIF(F65:F78,"PSU",I65:I78)</f>
        <v>0</v>
      </c>
      <c r="J16" s="85"/>
    </row>
    <row r="17" spans="1:10" ht="23.25" customHeight="1" x14ac:dyDescent="0.25">
      <c r="A17" s="197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SUMIF(F65:F78,A17,I65:I78)</f>
        <v>0</v>
      </c>
      <c r="J17" s="85"/>
    </row>
    <row r="18" spans="1:10" ht="23.25" customHeight="1" x14ac:dyDescent="0.25">
      <c r="A18" s="197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SUMIF(F65:F78,A18,I65:I78)</f>
        <v>0</v>
      </c>
      <c r="J18" s="85"/>
    </row>
    <row r="19" spans="1:10" ht="23.25" customHeight="1" x14ac:dyDescent="0.25">
      <c r="A19" s="197" t="s">
        <v>96</v>
      </c>
      <c r="B19" s="38" t="s">
        <v>27</v>
      </c>
      <c r="C19" s="62"/>
      <c r="D19" s="63"/>
      <c r="E19" s="83"/>
      <c r="F19" s="84"/>
      <c r="G19" s="83"/>
      <c r="H19" s="84"/>
      <c r="I19" s="83">
        <f>SUMIF(F65:F78,A19,I65:I78)</f>
        <v>0</v>
      </c>
      <c r="J19" s="85"/>
    </row>
    <row r="20" spans="1:10" ht="23.25" customHeight="1" x14ac:dyDescent="0.25">
      <c r="A20" s="197" t="s">
        <v>97</v>
      </c>
      <c r="B20" s="38" t="s">
        <v>28</v>
      </c>
      <c r="C20" s="62"/>
      <c r="D20" s="63"/>
      <c r="E20" s="83"/>
      <c r="F20" s="84"/>
      <c r="G20" s="83"/>
      <c r="H20" s="84"/>
      <c r="I20" s="83">
        <f>SUMIF(F65:F78,A20,I65:I78)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6" t="s">
        <v>23</v>
      </c>
      <c r="C28" s="167"/>
      <c r="D28" s="167"/>
      <c r="E28" s="168"/>
      <c r="F28" s="169"/>
      <c r="G28" s="170">
        <f>A27</f>
        <v>0</v>
      </c>
      <c r="H28" s="170"/>
      <c r="I28" s="170"/>
      <c r="J28" s="171" t="str">
        <f t="shared" si="0"/>
        <v>CZK</v>
      </c>
    </row>
    <row r="29" spans="1:10" ht="27.75" hidden="1" customHeight="1" thickBot="1" x14ac:dyDescent="0.3">
      <c r="A29" s="2"/>
      <c r="B29" s="166" t="s">
        <v>35</v>
      </c>
      <c r="C29" s="172"/>
      <c r="D29" s="172"/>
      <c r="E29" s="172"/>
      <c r="F29" s="173"/>
      <c r="G29" s="174">
        <f>ZakladDPHSni+DPHSni+ZakladDPHZakl+DPHZakl+Zaokrouhleni</f>
        <v>0</v>
      </c>
      <c r="H29" s="174"/>
      <c r="I29" s="174"/>
      <c r="J29" s="175" t="s">
        <v>57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3" t="s">
        <v>1</v>
      </c>
      <c r="J38" s="144" t="s">
        <v>0</v>
      </c>
    </row>
    <row r="39" spans="1:10" ht="25.5" hidden="1" customHeight="1" x14ac:dyDescent="0.25">
      <c r="A39" s="134">
        <v>1</v>
      </c>
      <c r="B39" s="145" t="s">
        <v>45</v>
      </c>
      <c r="C39" s="146"/>
      <c r="D39" s="146"/>
      <c r="E39" s="146"/>
      <c r="F39" s="147">
        <f>'VON 01 Naklady'!AE35+'SO 01 01 Pol'!AE107+'SO 02 01 Pol'!AE99+'SO 03 01 Pol'!AE98</f>
        <v>0</v>
      </c>
      <c r="G39" s="148">
        <f>'VON 01 Naklady'!AF35+'SO 01 01 Pol'!AF107+'SO 02 01 Pol'!AF99+'SO 03 01 Pol'!AF98</f>
        <v>0</v>
      </c>
      <c r="H39" s="149"/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5">
      <c r="A40" s="134">
        <v>2</v>
      </c>
      <c r="B40" s="152"/>
      <c r="C40" s="153" t="s">
        <v>46</v>
      </c>
      <c r="D40" s="153"/>
      <c r="E40" s="153"/>
      <c r="F40" s="154">
        <f>'VON 01 Naklady'!AE35</f>
        <v>0</v>
      </c>
      <c r="G40" s="155">
        <f>'VON 01 Naklady'!AF35</f>
        <v>0</v>
      </c>
      <c r="H40" s="155"/>
      <c r="I40" s="156">
        <f>F40+G40+H40</f>
        <v>0</v>
      </c>
      <c r="J40" s="157" t="str">
        <f>IF(_xlfn.SINGLE(CenaCelkemVypocet)=0,"",I40/_xlfn.SINGLE(CenaCelkemVypocet)*100)</f>
        <v/>
      </c>
    </row>
    <row r="41" spans="1:10" ht="25.5" customHeight="1" x14ac:dyDescent="0.25">
      <c r="A41" s="134">
        <v>3</v>
      </c>
      <c r="B41" s="158" t="s">
        <v>47</v>
      </c>
      <c r="C41" s="146" t="s">
        <v>48</v>
      </c>
      <c r="D41" s="146"/>
      <c r="E41" s="146"/>
      <c r="F41" s="159">
        <f>'VON 01 Naklady'!AE35</f>
        <v>0</v>
      </c>
      <c r="G41" s="149">
        <f>'VON 01 Naklady'!AF35</f>
        <v>0</v>
      </c>
      <c r="H41" s="149"/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customHeight="1" x14ac:dyDescent="0.25">
      <c r="A42" s="134">
        <v>2</v>
      </c>
      <c r="B42" s="152"/>
      <c r="C42" s="153" t="s">
        <v>49</v>
      </c>
      <c r="D42" s="153"/>
      <c r="E42" s="153"/>
      <c r="F42" s="154"/>
      <c r="G42" s="155"/>
      <c r="H42" s="155"/>
      <c r="I42" s="156"/>
      <c r="J42" s="157"/>
    </row>
    <row r="43" spans="1:10" ht="25.5" customHeight="1" x14ac:dyDescent="0.25">
      <c r="A43" s="134">
        <v>2</v>
      </c>
      <c r="B43" s="152" t="s">
        <v>50</v>
      </c>
      <c r="C43" s="153" t="s">
        <v>51</v>
      </c>
      <c r="D43" s="153"/>
      <c r="E43" s="153"/>
      <c r="F43" s="154">
        <f>'SO 01 01 Pol'!AE107</f>
        <v>0</v>
      </c>
      <c r="G43" s="155">
        <f>'SO 01 01 Pol'!AF107</f>
        <v>0</v>
      </c>
      <c r="H43" s="155"/>
      <c r="I43" s="156">
        <f>F43+G43+H43</f>
        <v>0</v>
      </c>
      <c r="J43" s="157" t="str">
        <f>IF(_xlfn.SINGLE(CenaCelkemVypocet)=0,"",I43/_xlfn.SINGLE(CenaCelkemVypocet)*100)</f>
        <v/>
      </c>
    </row>
    <row r="44" spans="1:10" ht="25.5" customHeight="1" x14ac:dyDescent="0.25">
      <c r="A44" s="134">
        <v>3</v>
      </c>
      <c r="B44" s="158" t="s">
        <v>47</v>
      </c>
      <c r="C44" s="146" t="s">
        <v>51</v>
      </c>
      <c r="D44" s="146"/>
      <c r="E44" s="146"/>
      <c r="F44" s="159">
        <f>'SO 01 01 Pol'!AE107</f>
        <v>0</v>
      </c>
      <c r="G44" s="149">
        <f>'SO 01 01 Pol'!AF107</f>
        <v>0</v>
      </c>
      <c r="H44" s="149"/>
      <c r="I44" s="150">
        <f>F44+G44+H44</f>
        <v>0</v>
      </c>
      <c r="J44" s="151" t="str">
        <f>IF(_xlfn.SINGLE(CenaCelkemVypocet)=0,"",I44/_xlfn.SINGLE(CenaCelkemVypocet)*100)</f>
        <v/>
      </c>
    </row>
    <row r="45" spans="1:10" ht="25.5" customHeight="1" x14ac:dyDescent="0.25">
      <c r="A45" s="134">
        <v>2</v>
      </c>
      <c r="B45" s="152" t="s">
        <v>52</v>
      </c>
      <c r="C45" s="153" t="s">
        <v>53</v>
      </c>
      <c r="D45" s="153"/>
      <c r="E45" s="153"/>
      <c r="F45" s="154">
        <f>'SO 02 01 Pol'!AE99</f>
        <v>0</v>
      </c>
      <c r="G45" s="155">
        <f>'SO 02 01 Pol'!AF99</f>
        <v>0</v>
      </c>
      <c r="H45" s="155"/>
      <c r="I45" s="156">
        <f>F45+G45+H45</f>
        <v>0</v>
      </c>
      <c r="J45" s="157" t="str">
        <f>IF(_xlfn.SINGLE(CenaCelkemVypocet)=0,"",I45/_xlfn.SINGLE(CenaCelkemVypocet)*100)</f>
        <v/>
      </c>
    </row>
    <row r="46" spans="1:10" ht="25.5" customHeight="1" x14ac:dyDescent="0.25">
      <c r="A46" s="134">
        <v>3</v>
      </c>
      <c r="B46" s="158" t="s">
        <v>47</v>
      </c>
      <c r="C46" s="146" t="s">
        <v>53</v>
      </c>
      <c r="D46" s="146"/>
      <c r="E46" s="146"/>
      <c r="F46" s="159">
        <f>'SO 02 01 Pol'!AE99</f>
        <v>0</v>
      </c>
      <c r="G46" s="149">
        <f>'SO 02 01 Pol'!AF99</f>
        <v>0</v>
      </c>
      <c r="H46" s="149"/>
      <c r="I46" s="150">
        <f>F46+G46+H46</f>
        <v>0</v>
      </c>
      <c r="J46" s="151" t="str">
        <f>IF(_xlfn.SINGLE(CenaCelkemVypocet)=0,"",I46/_xlfn.SINGLE(CenaCelkemVypocet)*100)</f>
        <v/>
      </c>
    </row>
    <row r="47" spans="1:10" ht="25.5" customHeight="1" x14ac:dyDescent="0.25">
      <c r="A47" s="134">
        <v>2</v>
      </c>
      <c r="B47" s="152" t="s">
        <v>54</v>
      </c>
      <c r="C47" s="153" t="s">
        <v>55</v>
      </c>
      <c r="D47" s="153"/>
      <c r="E47" s="153"/>
      <c r="F47" s="154">
        <f>'SO 03 01 Pol'!AE98</f>
        <v>0</v>
      </c>
      <c r="G47" s="155">
        <f>'SO 03 01 Pol'!AF98</f>
        <v>0</v>
      </c>
      <c r="H47" s="155"/>
      <c r="I47" s="156">
        <f>F47+G47+H47</f>
        <v>0</v>
      </c>
      <c r="J47" s="157" t="str">
        <f>IF(_xlfn.SINGLE(CenaCelkemVypocet)=0,"",I47/_xlfn.SINGLE(CenaCelkemVypocet)*100)</f>
        <v/>
      </c>
    </row>
    <row r="48" spans="1:10" ht="25.5" customHeight="1" x14ac:dyDescent="0.25">
      <c r="A48" s="134">
        <v>3</v>
      </c>
      <c r="B48" s="158" t="s">
        <v>47</v>
      </c>
      <c r="C48" s="146" t="s">
        <v>55</v>
      </c>
      <c r="D48" s="146"/>
      <c r="E48" s="146"/>
      <c r="F48" s="159">
        <f>'SO 03 01 Pol'!AE98</f>
        <v>0</v>
      </c>
      <c r="G48" s="149">
        <f>'SO 03 01 Pol'!AF98</f>
        <v>0</v>
      </c>
      <c r="H48" s="149"/>
      <c r="I48" s="150">
        <f>F48+G48+H48</f>
        <v>0</v>
      </c>
      <c r="J48" s="151" t="str">
        <f>IF(_xlfn.SINGLE(CenaCelkemVypocet)=0,"",I48/_xlfn.SINGLE(CenaCelkemVypocet)*100)</f>
        <v/>
      </c>
    </row>
    <row r="49" spans="1:10" ht="25.5" customHeight="1" x14ac:dyDescent="0.25">
      <c r="A49" s="134"/>
      <c r="B49" s="160" t="s">
        <v>56</v>
      </c>
      <c r="C49" s="161"/>
      <c r="D49" s="161"/>
      <c r="E49" s="161"/>
      <c r="F49" s="162">
        <f>SUMIF(A39:A48,"=1",F39:F48)</f>
        <v>0</v>
      </c>
      <c r="G49" s="163">
        <f>SUMIF(A39:A48,"=1",G39:G48)</f>
        <v>0</v>
      </c>
      <c r="H49" s="163">
        <f>SUMIF(A39:A48,"=1",H39:H48)</f>
        <v>0</v>
      </c>
      <c r="I49" s="164">
        <f>SUMIF(A39:A48,"=1",I39:I48)</f>
        <v>0</v>
      </c>
      <c r="J49" s="165">
        <f>SUMIF(A39:A48,"=1",J39:J48)</f>
        <v>0</v>
      </c>
    </row>
    <row r="51" spans="1:10" x14ac:dyDescent="0.25">
      <c r="A51" t="s">
        <v>58</v>
      </c>
      <c r="B51" t="s">
        <v>59</v>
      </c>
    </row>
    <row r="52" spans="1:10" x14ac:dyDescent="0.25">
      <c r="A52" t="s">
        <v>60</v>
      </c>
      <c r="B52" t="s">
        <v>61</v>
      </c>
    </row>
    <row r="53" spans="1:10" x14ac:dyDescent="0.25">
      <c r="A53" t="s">
        <v>62</v>
      </c>
      <c r="B53" t="s">
        <v>63</v>
      </c>
    </row>
    <row r="54" spans="1:10" x14ac:dyDescent="0.25">
      <c r="A54" t="s">
        <v>60</v>
      </c>
      <c r="B54" t="s">
        <v>64</v>
      </c>
    </row>
    <row r="55" spans="1:10" x14ac:dyDescent="0.25">
      <c r="A55" t="s">
        <v>62</v>
      </c>
      <c r="B55" t="s">
        <v>65</v>
      </c>
    </row>
    <row r="56" spans="1:10" x14ac:dyDescent="0.25">
      <c r="A56" t="s">
        <v>60</v>
      </c>
      <c r="B56" t="s">
        <v>66</v>
      </c>
    </row>
    <row r="57" spans="1:10" x14ac:dyDescent="0.25">
      <c r="A57" t="s">
        <v>62</v>
      </c>
      <c r="B57" t="s">
        <v>67</v>
      </c>
    </row>
    <row r="58" spans="1:10" x14ac:dyDescent="0.25">
      <c r="A58" t="s">
        <v>60</v>
      </c>
      <c r="B58" t="s">
        <v>68</v>
      </c>
    </row>
    <row r="59" spans="1:10" x14ac:dyDescent="0.25">
      <c r="A59" t="s">
        <v>62</v>
      </c>
      <c r="B59" t="s">
        <v>69</v>
      </c>
    </row>
    <row r="62" spans="1:10" ht="15.6" x14ac:dyDescent="0.3">
      <c r="B62" s="176" t="s">
        <v>70</v>
      </c>
    </row>
    <row r="64" spans="1:10" ht="25.5" customHeight="1" x14ac:dyDescent="0.25">
      <c r="A64" s="178"/>
      <c r="B64" s="181" t="s">
        <v>17</v>
      </c>
      <c r="C64" s="181" t="s">
        <v>5</v>
      </c>
      <c r="D64" s="182"/>
      <c r="E64" s="182"/>
      <c r="F64" s="183" t="s">
        <v>71</v>
      </c>
      <c r="G64" s="183"/>
      <c r="H64" s="183"/>
      <c r="I64" s="183" t="s">
        <v>29</v>
      </c>
      <c r="J64" s="183" t="s">
        <v>0</v>
      </c>
    </row>
    <row r="65" spans="1:10" ht="36.75" customHeight="1" x14ac:dyDescent="0.25">
      <c r="A65" s="179"/>
      <c r="B65" s="184" t="s">
        <v>72</v>
      </c>
      <c r="C65" s="185" t="s">
        <v>73</v>
      </c>
      <c r="D65" s="186"/>
      <c r="E65" s="186"/>
      <c r="F65" s="193" t="s">
        <v>24</v>
      </c>
      <c r="G65" s="194"/>
      <c r="H65" s="194"/>
      <c r="I65" s="194">
        <f>'SO 01 01 Pol'!G8+'SO 02 01 Pol'!G8+'SO 03 01 Pol'!G8</f>
        <v>0</v>
      </c>
      <c r="J65" s="190" t="str">
        <f>IF(I79=0,"",I65/I79*100)</f>
        <v/>
      </c>
    </row>
    <row r="66" spans="1:10" ht="36.75" customHeight="1" x14ac:dyDescent="0.25">
      <c r="A66" s="179"/>
      <c r="B66" s="184" t="s">
        <v>74</v>
      </c>
      <c r="C66" s="185" t="s">
        <v>75</v>
      </c>
      <c r="D66" s="186"/>
      <c r="E66" s="186"/>
      <c r="F66" s="193" t="s">
        <v>24</v>
      </c>
      <c r="G66" s="194"/>
      <c r="H66" s="194"/>
      <c r="I66" s="194">
        <f>'SO 01 01 Pol'!G42</f>
        <v>0</v>
      </c>
      <c r="J66" s="190" t="str">
        <f>IF(I79=0,"",I66/I79*100)</f>
        <v/>
      </c>
    </row>
    <row r="67" spans="1:10" ht="36.75" customHeight="1" x14ac:dyDescent="0.25">
      <c r="A67" s="179"/>
      <c r="B67" s="184" t="s">
        <v>76</v>
      </c>
      <c r="C67" s="185" t="s">
        <v>77</v>
      </c>
      <c r="D67" s="186"/>
      <c r="E67" s="186"/>
      <c r="F67" s="193" t="s">
        <v>24</v>
      </c>
      <c r="G67" s="194"/>
      <c r="H67" s="194"/>
      <c r="I67" s="194">
        <f>'SO 02 01 Pol'!G43</f>
        <v>0</v>
      </c>
      <c r="J67" s="190" t="str">
        <f>IF(I79=0,"",I67/I79*100)</f>
        <v/>
      </c>
    </row>
    <row r="68" spans="1:10" ht="36.75" customHeight="1" x14ac:dyDescent="0.25">
      <c r="A68" s="179"/>
      <c r="B68" s="184" t="s">
        <v>78</v>
      </c>
      <c r="C68" s="185" t="s">
        <v>79</v>
      </c>
      <c r="D68" s="186"/>
      <c r="E68" s="186"/>
      <c r="F68" s="193" t="s">
        <v>24</v>
      </c>
      <c r="G68" s="194"/>
      <c r="H68" s="194"/>
      <c r="I68" s="194">
        <f>'SO 01 01 Pol'!G54+'SO 02 01 Pol'!G48+'SO 03 01 Pol'!G35</f>
        <v>0</v>
      </c>
      <c r="J68" s="190" t="str">
        <f>IF(I79=0,"",I68/I79*100)</f>
        <v/>
      </c>
    </row>
    <row r="69" spans="1:10" ht="36.75" customHeight="1" x14ac:dyDescent="0.25">
      <c r="A69" s="179"/>
      <c r="B69" s="184" t="s">
        <v>80</v>
      </c>
      <c r="C69" s="185" t="s">
        <v>81</v>
      </c>
      <c r="D69" s="186"/>
      <c r="E69" s="186"/>
      <c r="F69" s="193" t="s">
        <v>24</v>
      </c>
      <c r="G69" s="194"/>
      <c r="H69" s="194"/>
      <c r="I69" s="194">
        <f>'SO 01 01 Pol'!G70</f>
        <v>0</v>
      </c>
      <c r="J69" s="190" t="str">
        <f>IF(I79=0,"",I69/I79*100)</f>
        <v/>
      </c>
    </row>
    <row r="70" spans="1:10" ht="36.75" customHeight="1" x14ac:dyDescent="0.25">
      <c r="A70" s="179"/>
      <c r="B70" s="184" t="s">
        <v>82</v>
      </c>
      <c r="C70" s="185" t="s">
        <v>83</v>
      </c>
      <c r="D70" s="186"/>
      <c r="E70" s="186"/>
      <c r="F70" s="193" t="s">
        <v>24</v>
      </c>
      <c r="G70" s="194"/>
      <c r="H70" s="194"/>
      <c r="I70" s="194">
        <f>'SO 01 01 Pol'!G74+'SO 02 01 Pol'!G56+'SO 03 01 Pol'!G46</f>
        <v>0</v>
      </c>
      <c r="J70" s="190" t="str">
        <f>IF(I79=0,"",I70/I79*100)</f>
        <v/>
      </c>
    </row>
    <row r="71" spans="1:10" ht="36.75" customHeight="1" x14ac:dyDescent="0.25">
      <c r="A71" s="179"/>
      <c r="B71" s="184" t="s">
        <v>84</v>
      </c>
      <c r="C71" s="185" t="s">
        <v>85</v>
      </c>
      <c r="D71" s="186"/>
      <c r="E71" s="186"/>
      <c r="F71" s="193" t="s">
        <v>24</v>
      </c>
      <c r="G71" s="194"/>
      <c r="H71" s="194"/>
      <c r="I71" s="194">
        <f>'SO 01 01 Pol'!G83+'SO 02 01 Pol'!G77</f>
        <v>0</v>
      </c>
      <c r="J71" s="190" t="str">
        <f>IF(I79=0,"",I71/I79*100)</f>
        <v/>
      </c>
    </row>
    <row r="72" spans="1:10" ht="36.75" customHeight="1" x14ac:dyDescent="0.25">
      <c r="A72" s="179"/>
      <c r="B72" s="184" t="s">
        <v>86</v>
      </c>
      <c r="C72" s="185" t="s">
        <v>87</v>
      </c>
      <c r="D72" s="186"/>
      <c r="E72" s="186"/>
      <c r="F72" s="193" t="s">
        <v>24</v>
      </c>
      <c r="G72" s="194"/>
      <c r="H72" s="194"/>
      <c r="I72" s="194">
        <f>'SO 02 01 Pol'!G86+'SO 03 01 Pol'!G63</f>
        <v>0</v>
      </c>
      <c r="J72" s="190" t="str">
        <f>IF(I79=0,"",I72/I79*100)</f>
        <v/>
      </c>
    </row>
    <row r="73" spans="1:10" ht="36.75" customHeight="1" x14ac:dyDescent="0.25">
      <c r="A73" s="179"/>
      <c r="B73" s="184" t="s">
        <v>88</v>
      </c>
      <c r="C73" s="185" t="s">
        <v>89</v>
      </c>
      <c r="D73" s="186"/>
      <c r="E73" s="186"/>
      <c r="F73" s="193" t="s">
        <v>24</v>
      </c>
      <c r="G73" s="194"/>
      <c r="H73" s="194"/>
      <c r="I73" s="194">
        <f>'SO 03 01 Pol'!G66</f>
        <v>0</v>
      </c>
      <c r="J73" s="190" t="str">
        <f>IF(I79=0,"",I73/I79*100)</f>
        <v/>
      </c>
    </row>
    <row r="74" spans="1:10" ht="36.75" customHeight="1" x14ac:dyDescent="0.25">
      <c r="A74" s="179"/>
      <c r="B74" s="184" t="s">
        <v>90</v>
      </c>
      <c r="C74" s="185" t="s">
        <v>91</v>
      </c>
      <c r="D74" s="186"/>
      <c r="E74" s="186"/>
      <c r="F74" s="193" t="s">
        <v>24</v>
      </c>
      <c r="G74" s="194"/>
      <c r="H74" s="194"/>
      <c r="I74" s="194">
        <f>'SO 01 01 Pol'!G94+'SO 03 01 Pol'!G69</f>
        <v>0</v>
      </c>
      <c r="J74" s="190" t="str">
        <f>IF(I79=0,"",I74/I79*100)</f>
        <v/>
      </c>
    </row>
    <row r="75" spans="1:10" ht="36.75" customHeight="1" x14ac:dyDescent="0.25">
      <c r="A75" s="179"/>
      <c r="B75" s="184" t="s">
        <v>92</v>
      </c>
      <c r="C75" s="185" t="s">
        <v>93</v>
      </c>
      <c r="D75" s="186"/>
      <c r="E75" s="186"/>
      <c r="F75" s="193" t="s">
        <v>24</v>
      </c>
      <c r="G75" s="194"/>
      <c r="H75" s="194"/>
      <c r="I75" s="194">
        <f>'SO 01 01 Pol'!G102+'SO 02 01 Pol'!G91+'SO 03 01 Pol'!G77</f>
        <v>0</v>
      </c>
      <c r="J75" s="190" t="str">
        <f>IF(I79=0,"",I75/I79*100)</f>
        <v/>
      </c>
    </row>
    <row r="76" spans="1:10" ht="36.75" customHeight="1" x14ac:dyDescent="0.25">
      <c r="A76" s="179"/>
      <c r="B76" s="184" t="s">
        <v>94</v>
      </c>
      <c r="C76" s="185" t="s">
        <v>95</v>
      </c>
      <c r="D76" s="186"/>
      <c r="E76" s="186"/>
      <c r="F76" s="193" t="s">
        <v>25</v>
      </c>
      <c r="G76" s="194"/>
      <c r="H76" s="194"/>
      <c r="I76" s="194">
        <f>'SO 01 01 Pol'!G104+'SO 02 01 Pol'!G93+'SO 03 01 Pol'!G81</f>
        <v>0</v>
      </c>
      <c r="J76" s="190" t="str">
        <f>IF(I79=0,"",I76/I79*100)</f>
        <v/>
      </c>
    </row>
    <row r="77" spans="1:10" ht="36.75" customHeight="1" x14ac:dyDescent="0.25">
      <c r="A77" s="179"/>
      <c r="B77" s="184" t="s">
        <v>96</v>
      </c>
      <c r="C77" s="185" t="s">
        <v>27</v>
      </c>
      <c r="D77" s="186"/>
      <c r="E77" s="186"/>
      <c r="F77" s="193" t="s">
        <v>96</v>
      </c>
      <c r="G77" s="194"/>
      <c r="H77" s="194"/>
      <c r="I77" s="194">
        <f>'VON 01 Naklady'!G8</f>
        <v>0</v>
      </c>
      <c r="J77" s="190" t="str">
        <f>IF(I79=0,"",I77/I79*100)</f>
        <v/>
      </c>
    </row>
    <row r="78" spans="1:10" ht="36.75" customHeight="1" x14ac:dyDescent="0.25">
      <c r="A78" s="179"/>
      <c r="B78" s="184" t="s">
        <v>97</v>
      </c>
      <c r="C78" s="185" t="s">
        <v>28</v>
      </c>
      <c r="D78" s="186"/>
      <c r="E78" s="186"/>
      <c r="F78" s="193" t="s">
        <v>97</v>
      </c>
      <c r="G78" s="194"/>
      <c r="H78" s="194"/>
      <c r="I78" s="194">
        <f>'VON 01 Naklady'!G23</f>
        <v>0</v>
      </c>
      <c r="J78" s="190" t="str">
        <f>IF(I79=0,"",I78/I79*100)</f>
        <v/>
      </c>
    </row>
    <row r="79" spans="1:10" ht="25.5" customHeight="1" x14ac:dyDescent="0.25">
      <c r="A79" s="180"/>
      <c r="B79" s="187" t="s">
        <v>1</v>
      </c>
      <c r="C79" s="188"/>
      <c r="D79" s="189"/>
      <c r="E79" s="189"/>
      <c r="F79" s="195"/>
      <c r="G79" s="196"/>
      <c r="H79" s="196"/>
      <c r="I79" s="196">
        <f>SUM(I65:I78)</f>
        <v>0</v>
      </c>
      <c r="J79" s="191">
        <f>SUM(J65:J78)</f>
        <v>0</v>
      </c>
    </row>
    <row r="80" spans="1:10" x14ac:dyDescent="0.25">
      <c r="F80" s="133"/>
      <c r="G80" s="133"/>
      <c r="H80" s="133"/>
      <c r="I80" s="133"/>
      <c r="J80" s="192"/>
    </row>
    <row r="81" spans="6:10" x14ac:dyDescent="0.25">
      <c r="F81" s="133"/>
      <c r="G81" s="133"/>
      <c r="H81" s="133"/>
      <c r="I81" s="133"/>
      <c r="J81" s="192"/>
    </row>
    <row r="82" spans="6:10" x14ac:dyDescent="0.25">
      <c r="F82" s="133"/>
      <c r="G82" s="133"/>
      <c r="H82" s="133"/>
      <c r="I82" s="133"/>
      <c r="J82" s="192"/>
    </row>
  </sheetData>
  <sheetProtection algorithmName="SHA-512" hashValue="spTWUC5zI3+zkY1rCAxU4ah5FwhvVTZOL+N5I3ZzkNuw1pN4BRpqNpj7CoP/ws2fwx2y3pem83LwGkoMFgAtLw==" saltValue="x0AKuGvFiSgIQo2/zZVCT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C74:E74"/>
    <mergeCell ref="C75:E75"/>
    <mergeCell ref="C76:E76"/>
    <mergeCell ref="C77:E77"/>
    <mergeCell ref="C78:E78"/>
    <mergeCell ref="C69:E69"/>
    <mergeCell ref="C70:E70"/>
    <mergeCell ref="C71:E71"/>
    <mergeCell ref="C72:E72"/>
    <mergeCell ref="C73:E73"/>
    <mergeCell ref="B49:E49"/>
    <mergeCell ref="C65:E65"/>
    <mergeCell ref="C66:E66"/>
    <mergeCell ref="C67:E67"/>
    <mergeCell ref="C68:E68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0n5eH8Dcq8bzPJ6cP7+ehpjN6M9ROx4/tV0EULwbpfEbukDCA97AHsJOIppCN7gKCNar6wlXYbmFFEozXK5fZw==" saltValue="AiFi2IG4IrepEDccEWp59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05B5-F659-45D3-BF13-6354CAC7A949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7" customWidth="1"/>
    <col min="3" max="3" width="63.33203125" style="17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8" t="s">
        <v>176</v>
      </c>
      <c r="B1" s="198"/>
      <c r="C1" s="198"/>
      <c r="D1" s="198"/>
      <c r="E1" s="198"/>
      <c r="F1" s="198"/>
      <c r="G1" s="198"/>
      <c r="AG1" t="s">
        <v>99</v>
      </c>
    </row>
    <row r="2" spans="1:60" ht="25.05" customHeight="1" x14ac:dyDescent="0.25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100</v>
      </c>
    </row>
    <row r="3" spans="1:60" ht="25.05" customHeight="1" x14ac:dyDescent="0.25">
      <c r="A3" s="199" t="s">
        <v>8</v>
      </c>
      <c r="B3" s="49" t="s">
        <v>50</v>
      </c>
      <c r="C3" s="202" t="s">
        <v>51</v>
      </c>
      <c r="D3" s="200"/>
      <c r="E3" s="200"/>
      <c r="F3" s="200"/>
      <c r="G3" s="201"/>
      <c r="AC3" s="177" t="s">
        <v>100</v>
      </c>
      <c r="AG3" t="s">
        <v>103</v>
      </c>
    </row>
    <row r="4" spans="1:60" ht="25.05" customHeight="1" x14ac:dyDescent="0.25">
      <c r="A4" s="203" t="s">
        <v>9</v>
      </c>
      <c r="B4" s="204" t="s">
        <v>47</v>
      </c>
      <c r="C4" s="205" t="s">
        <v>51</v>
      </c>
      <c r="D4" s="206"/>
      <c r="E4" s="206"/>
      <c r="F4" s="206"/>
      <c r="G4" s="207"/>
      <c r="AG4" t="s">
        <v>104</v>
      </c>
    </row>
    <row r="5" spans="1:60" x14ac:dyDescent="0.25">
      <c r="D5" s="10"/>
    </row>
    <row r="6" spans="1:60" ht="39.6" x14ac:dyDescent="0.25">
      <c r="A6" s="209" t="s">
        <v>105</v>
      </c>
      <c r="B6" s="211" t="s">
        <v>106</v>
      </c>
      <c r="C6" s="211" t="s">
        <v>107</v>
      </c>
      <c r="D6" s="210" t="s">
        <v>108</v>
      </c>
      <c r="E6" s="209" t="s">
        <v>109</v>
      </c>
      <c r="F6" s="208" t="s">
        <v>110</v>
      </c>
      <c r="G6" s="209" t="s">
        <v>29</v>
      </c>
      <c r="H6" s="212" t="s">
        <v>30</v>
      </c>
      <c r="I6" s="212" t="s">
        <v>111</v>
      </c>
      <c r="J6" s="212" t="s">
        <v>31</v>
      </c>
      <c r="K6" s="212" t="s">
        <v>112</v>
      </c>
      <c r="L6" s="212" t="s">
        <v>113</v>
      </c>
      <c r="M6" s="212" t="s">
        <v>114</v>
      </c>
      <c r="N6" s="212" t="s">
        <v>115</v>
      </c>
      <c r="O6" s="212" t="s">
        <v>116</v>
      </c>
      <c r="P6" s="212" t="s">
        <v>117</v>
      </c>
      <c r="Q6" s="212" t="s">
        <v>118</v>
      </c>
      <c r="R6" s="212" t="s">
        <v>119</v>
      </c>
      <c r="S6" s="212" t="s">
        <v>120</v>
      </c>
      <c r="T6" s="212" t="s">
        <v>121</v>
      </c>
      <c r="U6" s="212" t="s">
        <v>122</v>
      </c>
      <c r="V6" s="212" t="s">
        <v>123</v>
      </c>
      <c r="W6" s="212" t="s">
        <v>124</v>
      </c>
      <c r="X6" s="212" t="s">
        <v>125</v>
      </c>
      <c r="Y6" s="212" t="s">
        <v>126</v>
      </c>
    </row>
    <row r="7" spans="1:60" hidden="1" x14ac:dyDescent="0.25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5">
      <c r="A8" s="225" t="s">
        <v>127</v>
      </c>
      <c r="B8" s="226" t="s">
        <v>72</v>
      </c>
      <c r="C8" s="249" t="s">
        <v>73</v>
      </c>
      <c r="D8" s="227"/>
      <c r="E8" s="228"/>
      <c r="F8" s="229"/>
      <c r="G8" s="229">
        <f>SUMIF(AG9:AG41,"&lt;&gt;NOR",G9:G41)</f>
        <v>0</v>
      </c>
      <c r="H8" s="229"/>
      <c r="I8" s="229">
        <f>SUM(I9:I41)</f>
        <v>0</v>
      </c>
      <c r="J8" s="229"/>
      <c r="K8" s="229">
        <f>SUM(K9:K41)</f>
        <v>0</v>
      </c>
      <c r="L8" s="229"/>
      <c r="M8" s="229">
        <f>SUM(M9:M41)</f>
        <v>0</v>
      </c>
      <c r="N8" s="228"/>
      <c r="O8" s="228">
        <f>SUM(O9:O41)</f>
        <v>0</v>
      </c>
      <c r="P8" s="228"/>
      <c r="Q8" s="228">
        <f>SUM(Q9:Q41)</f>
        <v>0</v>
      </c>
      <c r="R8" s="229"/>
      <c r="S8" s="229"/>
      <c r="T8" s="230"/>
      <c r="U8" s="224"/>
      <c r="V8" s="224">
        <f>SUM(V9:V41)</f>
        <v>85.289999999999992</v>
      </c>
      <c r="W8" s="224"/>
      <c r="X8" s="224"/>
      <c r="Y8" s="224"/>
      <c r="AG8" t="s">
        <v>128</v>
      </c>
    </row>
    <row r="9" spans="1:60" outlineLevel="1" x14ac:dyDescent="0.25">
      <c r="A9" s="232">
        <v>1</v>
      </c>
      <c r="B9" s="233" t="s">
        <v>177</v>
      </c>
      <c r="C9" s="250" t="s">
        <v>178</v>
      </c>
      <c r="D9" s="234" t="s">
        <v>150</v>
      </c>
      <c r="E9" s="235">
        <v>4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 t="s">
        <v>179</v>
      </c>
      <c r="S9" s="237" t="s">
        <v>132</v>
      </c>
      <c r="T9" s="238" t="s">
        <v>132</v>
      </c>
      <c r="U9" s="223">
        <v>3.6960000000000002</v>
      </c>
      <c r="V9" s="223">
        <f>ROUND(E9*U9,2)</f>
        <v>14.78</v>
      </c>
      <c r="W9" s="223"/>
      <c r="X9" s="223" t="s">
        <v>180</v>
      </c>
      <c r="Y9" s="223" t="s">
        <v>135</v>
      </c>
      <c r="Z9" s="213"/>
      <c r="AA9" s="213"/>
      <c r="AB9" s="213"/>
      <c r="AC9" s="213"/>
      <c r="AD9" s="213"/>
      <c r="AE9" s="213"/>
      <c r="AF9" s="213"/>
      <c r="AG9" s="213" t="s">
        <v>181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5">
      <c r="A10" s="220"/>
      <c r="B10" s="221"/>
      <c r="C10" s="258" t="s">
        <v>182</v>
      </c>
      <c r="D10" s="257"/>
      <c r="E10" s="257"/>
      <c r="F10" s="257"/>
      <c r="G10" s="257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183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32">
        <v>2</v>
      </c>
      <c r="B11" s="233" t="s">
        <v>184</v>
      </c>
      <c r="C11" s="250" t="s">
        <v>185</v>
      </c>
      <c r="D11" s="234" t="s">
        <v>150</v>
      </c>
      <c r="E11" s="235">
        <v>1</v>
      </c>
      <c r="F11" s="236"/>
      <c r="G11" s="237">
        <f>ROUND(E11*F11,2)</f>
        <v>0</v>
      </c>
      <c r="H11" s="236"/>
      <c r="I11" s="237">
        <f>ROUND(E11*H11,2)</f>
        <v>0</v>
      </c>
      <c r="J11" s="236"/>
      <c r="K11" s="237">
        <f>ROUND(E11*J11,2)</f>
        <v>0</v>
      </c>
      <c r="L11" s="237">
        <v>21</v>
      </c>
      <c r="M11" s="237">
        <f>G11*(1+L11/100)</f>
        <v>0</v>
      </c>
      <c r="N11" s="235">
        <v>0</v>
      </c>
      <c r="O11" s="235">
        <f>ROUND(E11*N11,2)</f>
        <v>0</v>
      </c>
      <c r="P11" s="235">
        <v>0</v>
      </c>
      <c r="Q11" s="235">
        <f>ROUND(E11*P11,2)</f>
        <v>0</v>
      </c>
      <c r="R11" s="237" t="s">
        <v>179</v>
      </c>
      <c r="S11" s="237" t="s">
        <v>132</v>
      </c>
      <c r="T11" s="238" t="s">
        <v>133</v>
      </c>
      <c r="U11" s="223">
        <v>3.0019999999999998</v>
      </c>
      <c r="V11" s="223">
        <f>ROUND(E11*U11,2)</f>
        <v>3</v>
      </c>
      <c r="W11" s="223"/>
      <c r="X11" s="223" t="s">
        <v>180</v>
      </c>
      <c r="Y11" s="223" t="s">
        <v>135</v>
      </c>
      <c r="Z11" s="213"/>
      <c r="AA11" s="213"/>
      <c r="AB11" s="213"/>
      <c r="AC11" s="213"/>
      <c r="AD11" s="213"/>
      <c r="AE11" s="213"/>
      <c r="AF11" s="213"/>
      <c r="AG11" s="213" t="s">
        <v>181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2" x14ac:dyDescent="0.25">
      <c r="A12" s="220"/>
      <c r="B12" s="221"/>
      <c r="C12" s="258" t="s">
        <v>182</v>
      </c>
      <c r="D12" s="257"/>
      <c r="E12" s="257"/>
      <c r="F12" s="257"/>
      <c r="G12" s="257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183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32">
        <v>3</v>
      </c>
      <c r="B13" s="233" t="s">
        <v>186</v>
      </c>
      <c r="C13" s="250" t="s">
        <v>187</v>
      </c>
      <c r="D13" s="234" t="s">
        <v>188</v>
      </c>
      <c r="E13" s="235">
        <v>1</v>
      </c>
      <c r="F13" s="236"/>
      <c r="G13" s="237">
        <f>ROUND(E13*F13,2)</f>
        <v>0</v>
      </c>
      <c r="H13" s="236"/>
      <c r="I13" s="237">
        <f>ROUND(E13*H13,2)</f>
        <v>0</v>
      </c>
      <c r="J13" s="236"/>
      <c r="K13" s="237">
        <f>ROUND(E13*J13,2)</f>
        <v>0</v>
      </c>
      <c r="L13" s="237">
        <v>21</v>
      </c>
      <c r="M13" s="237">
        <f>G13*(1+L13/100)</f>
        <v>0</v>
      </c>
      <c r="N13" s="235">
        <v>0</v>
      </c>
      <c r="O13" s="235">
        <f>ROUND(E13*N13,2)</f>
        <v>0</v>
      </c>
      <c r="P13" s="235">
        <v>0</v>
      </c>
      <c r="Q13" s="235">
        <f>ROUND(E13*P13,2)</f>
        <v>0</v>
      </c>
      <c r="R13" s="237" t="s">
        <v>189</v>
      </c>
      <c r="S13" s="237" t="s">
        <v>132</v>
      </c>
      <c r="T13" s="238" t="s">
        <v>132</v>
      </c>
      <c r="U13" s="223">
        <v>0.88</v>
      </c>
      <c r="V13" s="223">
        <f>ROUND(E13*U13,2)</f>
        <v>0.88</v>
      </c>
      <c r="W13" s="223"/>
      <c r="X13" s="223" t="s">
        <v>180</v>
      </c>
      <c r="Y13" s="223" t="s">
        <v>135</v>
      </c>
      <c r="Z13" s="213"/>
      <c r="AA13" s="213"/>
      <c r="AB13" s="213"/>
      <c r="AC13" s="213"/>
      <c r="AD13" s="213"/>
      <c r="AE13" s="213"/>
      <c r="AF13" s="213"/>
      <c r="AG13" s="213" t="s">
        <v>181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1" outlineLevel="2" x14ac:dyDescent="0.25">
      <c r="A14" s="220"/>
      <c r="B14" s="221"/>
      <c r="C14" s="258" t="s">
        <v>190</v>
      </c>
      <c r="D14" s="257"/>
      <c r="E14" s="257"/>
      <c r="F14" s="257"/>
      <c r="G14" s="257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183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40" t="str">
        <f>C14</f>
        <v>s odřezáním kmene a odvětvením, včetně případného odklizení kmene a větví na oddělené hromady na vzdálenost do 50 m nebo s naložením na dopravní prostředek,</v>
      </c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32">
        <v>4</v>
      </c>
      <c r="B15" s="233" t="s">
        <v>191</v>
      </c>
      <c r="C15" s="250" t="s">
        <v>192</v>
      </c>
      <c r="D15" s="234" t="s">
        <v>188</v>
      </c>
      <c r="E15" s="235">
        <v>4</v>
      </c>
      <c r="F15" s="236"/>
      <c r="G15" s="237">
        <f>ROUND(E15*F15,2)</f>
        <v>0</v>
      </c>
      <c r="H15" s="236"/>
      <c r="I15" s="237">
        <f>ROUND(E15*H15,2)</f>
        <v>0</v>
      </c>
      <c r="J15" s="236"/>
      <c r="K15" s="237">
        <f>ROUND(E15*J15,2)</f>
        <v>0</v>
      </c>
      <c r="L15" s="237">
        <v>21</v>
      </c>
      <c r="M15" s="237">
        <f>G15*(1+L15/100)</f>
        <v>0</v>
      </c>
      <c r="N15" s="235">
        <v>0</v>
      </c>
      <c r="O15" s="235">
        <f>ROUND(E15*N15,2)</f>
        <v>0</v>
      </c>
      <c r="P15" s="235">
        <v>0</v>
      </c>
      <c r="Q15" s="235">
        <f>ROUND(E15*P15,2)</f>
        <v>0</v>
      </c>
      <c r="R15" s="237" t="s">
        <v>189</v>
      </c>
      <c r="S15" s="237" t="s">
        <v>132</v>
      </c>
      <c r="T15" s="238" t="s">
        <v>132</v>
      </c>
      <c r="U15" s="223">
        <v>0.28000000000000003</v>
      </c>
      <c r="V15" s="223">
        <f>ROUND(E15*U15,2)</f>
        <v>1.1200000000000001</v>
      </c>
      <c r="W15" s="223"/>
      <c r="X15" s="223" t="s">
        <v>180</v>
      </c>
      <c r="Y15" s="223" t="s">
        <v>135</v>
      </c>
      <c r="Z15" s="213"/>
      <c r="AA15" s="213"/>
      <c r="AB15" s="213"/>
      <c r="AC15" s="213"/>
      <c r="AD15" s="213"/>
      <c r="AE15" s="213"/>
      <c r="AF15" s="213"/>
      <c r="AG15" s="213" t="s">
        <v>181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1" outlineLevel="2" x14ac:dyDescent="0.25">
      <c r="A16" s="220"/>
      <c r="B16" s="221"/>
      <c r="C16" s="258" t="s">
        <v>190</v>
      </c>
      <c r="D16" s="257"/>
      <c r="E16" s="257"/>
      <c r="F16" s="257"/>
      <c r="G16" s="257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183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40" t="str">
        <f>C16</f>
        <v>s odřezáním kmene a odvětvením, včetně případného odklizení kmene a větví na oddělené hromady na vzdálenost do 50 m nebo s naložením na dopravní prostředek,</v>
      </c>
      <c r="BB16" s="213"/>
      <c r="BC16" s="213"/>
      <c r="BD16" s="213"/>
      <c r="BE16" s="213"/>
      <c r="BF16" s="213"/>
      <c r="BG16" s="213"/>
      <c r="BH16" s="213"/>
    </row>
    <row r="17" spans="1:60" outlineLevel="1" x14ac:dyDescent="0.25">
      <c r="A17" s="232">
        <v>5</v>
      </c>
      <c r="B17" s="233" t="s">
        <v>193</v>
      </c>
      <c r="C17" s="250" t="s">
        <v>194</v>
      </c>
      <c r="D17" s="234" t="s">
        <v>195</v>
      </c>
      <c r="E17" s="235">
        <v>63.8</v>
      </c>
      <c r="F17" s="236"/>
      <c r="G17" s="237">
        <f>ROUND(E17*F17,2)</f>
        <v>0</v>
      </c>
      <c r="H17" s="236"/>
      <c r="I17" s="237">
        <f>ROUND(E17*H17,2)</f>
        <v>0</v>
      </c>
      <c r="J17" s="236"/>
      <c r="K17" s="237">
        <f>ROUND(E17*J17,2)</f>
        <v>0</v>
      </c>
      <c r="L17" s="237">
        <v>21</v>
      </c>
      <c r="M17" s="237">
        <f>G17*(1+L17/100)</f>
        <v>0</v>
      </c>
      <c r="N17" s="235">
        <v>0</v>
      </c>
      <c r="O17" s="235">
        <f>ROUND(E17*N17,2)</f>
        <v>0</v>
      </c>
      <c r="P17" s="235">
        <v>0</v>
      </c>
      <c r="Q17" s="235">
        <f>ROUND(E17*P17,2)</f>
        <v>0</v>
      </c>
      <c r="R17" s="237" t="s">
        <v>189</v>
      </c>
      <c r="S17" s="237" t="s">
        <v>132</v>
      </c>
      <c r="T17" s="238" t="s">
        <v>132</v>
      </c>
      <c r="U17" s="223">
        <v>0.12</v>
      </c>
      <c r="V17" s="223">
        <f>ROUND(E17*U17,2)</f>
        <v>7.66</v>
      </c>
      <c r="W17" s="223"/>
      <c r="X17" s="223" t="s">
        <v>180</v>
      </c>
      <c r="Y17" s="223" t="s">
        <v>135</v>
      </c>
      <c r="Z17" s="213"/>
      <c r="AA17" s="213"/>
      <c r="AB17" s="213"/>
      <c r="AC17" s="213"/>
      <c r="AD17" s="213"/>
      <c r="AE17" s="213"/>
      <c r="AF17" s="213"/>
      <c r="AG17" s="213" t="s">
        <v>181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1" outlineLevel="2" x14ac:dyDescent="0.25">
      <c r="A18" s="220"/>
      <c r="B18" s="221"/>
      <c r="C18" s="258" t="s">
        <v>196</v>
      </c>
      <c r="D18" s="257"/>
      <c r="E18" s="257"/>
      <c r="F18" s="257"/>
      <c r="G18" s="257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3"/>
      <c r="AA18" s="213"/>
      <c r="AB18" s="213"/>
      <c r="AC18" s="213"/>
      <c r="AD18" s="213"/>
      <c r="AE18" s="213"/>
      <c r="AF18" s="213"/>
      <c r="AG18" s="213" t="s">
        <v>183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40" t="str">
        <f>C18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32">
        <v>6</v>
      </c>
      <c r="B19" s="233" t="s">
        <v>197</v>
      </c>
      <c r="C19" s="250" t="s">
        <v>198</v>
      </c>
      <c r="D19" s="234" t="s">
        <v>195</v>
      </c>
      <c r="E19" s="235">
        <v>55.4</v>
      </c>
      <c r="F19" s="236"/>
      <c r="G19" s="237">
        <f>ROUND(E19*F19,2)</f>
        <v>0</v>
      </c>
      <c r="H19" s="236"/>
      <c r="I19" s="237">
        <f>ROUND(E19*H19,2)</f>
        <v>0</v>
      </c>
      <c r="J19" s="236"/>
      <c r="K19" s="237">
        <f>ROUND(E19*J19,2)</f>
        <v>0</v>
      </c>
      <c r="L19" s="237">
        <v>21</v>
      </c>
      <c r="M19" s="237">
        <f>G19*(1+L19/100)</f>
        <v>0</v>
      </c>
      <c r="N19" s="235">
        <v>0</v>
      </c>
      <c r="O19" s="235">
        <f>ROUND(E19*N19,2)</f>
        <v>0</v>
      </c>
      <c r="P19" s="235">
        <v>0</v>
      </c>
      <c r="Q19" s="235">
        <f>ROUND(E19*P19,2)</f>
        <v>0</v>
      </c>
      <c r="R19" s="237" t="s">
        <v>189</v>
      </c>
      <c r="S19" s="237" t="s">
        <v>132</v>
      </c>
      <c r="T19" s="238" t="s">
        <v>132</v>
      </c>
      <c r="U19" s="223">
        <v>1.0999999999999999E-2</v>
      </c>
      <c r="V19" s="223">
        <f>ROUND(E19*U19,2)</f>
        <v>0.61</v>
      </c>
      <c r="W19" s="223"/>
      <c r="X19" s="223" t="s">
        <v>180</v>
      </c>
      <c r="Y19" s="223" t="s">
        <v>135</v>
      </c>
      <c r="Z19" s="213"/>
      <c r="AA19" s="213"/>
      <c r="AB19" s="213"/>
      <c r="AC19" s="213"/>
      <c r="AD19" s="213"/>
      <c r="AE19" s="213"/>
      <c r="AF19" s="213"/>
      <c r="AG19" s="213" t="s">
        <v>181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2" x14ac:dyDescent="0.25">
      <c r="A20" s="220"/>
      <c r="B20" s="221"/>
      <c r="C20" s="258" t="s">
        <v>199</v>
      </c>
      <c r="D20" s="257"/>
      <c r="E20" s="257"/>
      <c r="F20" s="257"/>
      <c r="G20" s="257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183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0.399999999999999" outlineLevel="1" x14ac:dyDescent="0.25">
      <c r="A21" s="232">
        <v>7</v>
      </c>
      <c r="B21" s="233" t="s">
        <v>200</v>
      </c>
      <c r="C21" s="250" t="s">
        <v>201</v>
      </c>
      <c r="D21" s="234" t="s">
        <v>195</v>
      </c>
      <c r="E21" s="235">
        <v>277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0</v>
      </c>
      <c r="O21" s="235">
        <f>ROUND(E21*N21,2)</f>
        <v>0</v>
      </c>
      <c r="P21" s="235">
        <v>0</v>
      </c>
      <c r="Q21" s="235">
        <f>ROUND(E21*P21,2)</f>
        <v>0</v>
      </c>
      <c r="R21" s="237" t="s">
        <v>189</v>
      </c>
      <c r="S21" s="237" t="s">
        <v>132</v>
      </c>
      <c r="T21" s="238" t="s">
        <v>132</v>
      </c>
      <c r="U21" s="223">
        <v>0</v>
      </c>
      <c r="V21" s="223">
        <f>ROUND(E21*U21,2)</f>
        <v>0</v>
      </c>
      <c r="W21" s="223"/>
      <c r="X21" s="223" t="s">
        <v>180</v>
      </c>
      <c r="Y21" s="223" t="s">
        <v>135</v>
      </c>
      <c r="Z21" s="213"/>
      <c r="AA21" s="213"/>
      <c r="AB21" s="213"/>
      <c r="AC21" s="213"/>
      <c r="AD21" s="213"/>
      <c r="AE21" s="213"/>
      <c r="AF21" s="213"/>
      <c r="AG21" s="213" t="s">
        <v>181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2" x14ac:dyDescent="0.25">
      <c r="A22" s="220"/>
      <c r="B22" s="221"/>
      <c r="C22" s="258" t="s">
        <v>202</v>
      </c>
      <c r="D22" s="257"/>
      <c r="E22" s="257"/>
      <c r="F22" s="257"/>
      <c r="G22" s="257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183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0.399999999999999" outlineLevel="1" x14ac:dyDescent="0.25">
      <c r="A23" s="232">
        <v>8</v>
      </c>
      <c r="B23" s="233" t="s">
        <v>203</v>
      </c>
      <c r="C23" s="250" t="s">
        <v>204</v>
      </c>
      <c r="D23" s="234" t="s">
        <v>188</v>
      </c>
      <c r="E23" s="235">
        <v>1</v>
      </c>
      <c r="F23" s="236"/>
      <c r="G23" s="237">
        <f>ROUND(E23*F23,2)</f>
        <v>0</v>
      </c>
      <c r="H23" s="236"/>
      <c r="I23" s="237">
        <f>ROUND(E23*H23,2)</f>
        <v>0</v>
      </c>
      <c r="J23" s="236"/>
      <c r="K23" s="237">
        <f>ROUND(E23*J23,2)</f>
        <v>0</v>
      </c>
      <c r="L23" s="237">
        <v>21</v>
      </c>
      <c r="M23" s="237">
        <f>G23*(1+L23/100)</f>
        <v>0</v>
      </c>
      <c r="N23" s="235">
        <v>0</v>
      </c>
      <c r="O23" s="235">
        <f>ROUND(E23*N23,2)</f>
        <v>0</v>
      </c>
      <c r="P23" s="235">
        <v>0</v>
      </c>
      <c r="Q23" s="235">
        <f>ROUND(E23*P23,2)</f>
        <v>0</v>
      </c>
      <c r="R23" s="237" t="s">
        <v>189</v>
      </c>
      <c r="S23" s="237" t="s">
        <v>132</v>
      </c>
      <c r="T23" s="238" t="s">
        <v>132</v>
      </c>
      <c r="U23" s="223">
        <v>0.96</v>
      </c>
      <c r="V23" s="223">
        <f>ROUND(E23*U23,2)</f>
        <v>0.96</v>
      </c>
      <c r="W23" s="223"/>
      <c r="X23" s="223" t="s">
        <v>180</v>
      </c>
      <c r="Y23" s="223" t="s">
        <v>135</v>
      </c>
      <c r="Z23" s="213"/>
      <c r="AA23" s="213"/>
      <c r="AB23" s="213"/>
      <c r="AC23" s="213"/>
      <c r="AD23" s="213"/>
      <c r="AE23" s="213"/>
      <c r="AF23" s="213"/>
      <c r="AG23" s="213" t="s">
        <v>181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2" x14ac:dyDescent="0.25">
      <c r="A24" s="220"/>
      <c r="B24" s="221"/>
      <c r="C24" s="258" t="s">
        <v>205</v>
      </c>
      <c r="D24" s="257"/>
      <c r="E24" s="257"/>
      <c r="F24" s="257"/>
      <c r="G24" s="257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183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20.399999999999999" outlineLevel="1" x14ac:dyDescent="0.25">
      <c r="A25" s="232">
        <v>9</v>
      </c>
      <c r="B25" s="233" t="s">
        <v>206</v>
      </c>
      <c r="C25" s="250" t="s">
        <v>207</v>
      </c>
      <c r="D25" s="234" t="s">
        <v>188</v>
      </c>
      <c r="E25" s="235">
        <v>4</v>
      </c>
      <c r="F25" s="236"/>
      <c r="G25" s="237">
        <f>ROUND(E25*F25,2)</f>
        <v>0</v>
      </c>
      <c r="H25" s="236"/>
      <c r="I25" s="237">
        <f>ROUND(E25*H25,2)</f>
        <v>0</v>
      </c>
      <c r="J25" s="236"/>
      <c r="K25" s="237">
        <f>ROUND(E25*J25,2)</f>
        <v>0</v>
      </c>
      <c r="L25" s="237">
        <v>21</v>
      </c>
      <c r="M25" s="237">
        <f>G25*(1+L25/100)</f>
        <v>0</v>
      </c>
      <c r="N25" s="235">
        <v>0</v>
      </c>
      <c r="O25" s="235">
        <f>ROUND(E25*N25,2)</f>
        <v>0</v>
      </c>
      <c r="P25" s="235">
        <v>0</v>
      </c>
      <c r="Q25" s="235">
        <f>ROUND(E25*P25,2)</f>
        <v>0</v>
      </c>
      <c r="R25" s="237" t="s">
        <v>189</v>
      </c>
      <c r="S25" s="237" t="s">
        <v>132</v>
      </c>
      <c r="T25" s="238" t="s">
        <v>132</v>
      </c>
      <c r="U25" s="223">
        <v>0.52200000000000002</v>
      </c>
      <c r="V25" s="223">
        <f>ROUND(E25*U25,2)</f>
        <v>2.09</v>
      </c>
      <c r="W25" s="223"/>
      <c r="X25" s="223" t="s">
        <v>180</v>
      </c>
      <c r="Y25" s="223" t="s">
        <v>135</v>
      </c>
      <c r="Z25" s="213"/>
      <c r="AA25" s="213"/>
      <c r="AB25" s="213"/>
      <c r="AC25" s="213"/>
      <c r="AD25" s="213"/>
      <c r="AE25" s="213"/>
      <c r="AF25" s="213"/>
      <c r="AG25" s="213" t="s">
        <v>181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2" x14ac:dyDescent="0.25">
      <c r="A26" s="220"/>
      <c r="B26" s="221"/>
      <c r="C26" s="258" t="s">
        <v>205</v>
      </c>
      <c r="D26" s="257"/>
      <c r="E26" s="257"/>
      <c r="F26" s="257"/>
      <c r="G26" s="257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183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0.399999999999999" outlineLevel="1" x14ac:dyDescent="0.25">
      <c r="A27" s="232">
        <v>10</v>
      </c>
      <c r="B27" s="233" t="s">
        <v>208</v>
      </c>
      <c r="C27" s="250" t="s">
        <v>209</v>
      </c>
      <c r="D27" s="234" t="s">
        <v>188</v>
      </c>
      <c r="E27" s="235">
        <v>4</v>
      </c>
      <c r="F27" s="236"/>
      <c r="G27" s="237">
        <f>ROUND(E27*F27,2)</f>
        <v>0</v>
      </c>
      <c r="H27" s="236"/>
      <c r="I27" s="237">
        <f>ROUND(E27*H27,2)</f>
        <v>0</v>
      </c>
      <c r="J27" s="236"/>
      <c r="K27" s="237">
        <f>ROUND(E27*J27,2)</f>
        <v>0</v>
      </c>
      <c r="L27" s="237">
        <v>21</v>
      </c>
      <c r="M27" s="237">
        <f>G27*(1+L27/100)</f>
        <v>0</v>
      </c>
      <c r="N27" s="235">
        <v>0</v>
      </c>
      <c r="O27" s="235">
        <f>ROUND(E27*N27,2)</f>
        <v>0</v>
      </c>
      <c r="P27" s="235">
        <v>0</v>
      </c>
      <c r="Q27" s="235">
        <f>ROUND(E27*P27,2)</f>
        <v>0</v>
      </c>
      <c r="R27" s="237" t="s">
        <v>189</v>
      </c>
      <c r="S27" s="237" t="s">
        <v>132</v>
      </c>
      <c r="T27" s="238" t="s">
        <v>132</v>
      </c>
      <c r="U27" s="223">
        <v>0</v>
      </c>
      <c r="V27" s="223">
        <f>ROUND(E27*U27,2)</f>
        <v>0</v>
      </c>
      <c r="W27" s="223"/>
      <c r="X27" s="223" t="s">
        <v>180</v>
      </c>
      <c r="Y27" s="223" t="s">
        <v>135</v>
      </c>
      <c r="Z27" s="213"/>
      <c r="AA27" s="213"/>
      <c r="AB27" s="213"/>
      <c r="AC27" s="213"/>
      <c r="AD27" s="213"/>
      <c r="AE27" s="213"/>
      <c r="AF27" s="213"/>
      <c r="AG27" s="213" t="s">
        <v>181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2" x14ac:dyDescent="0.25">
      <c r="A28" s="220"/>
      <c r="B28" s="221"/>
      <c r="C28" s="258" t="s">
        <v>205</v>
      </c>
      <c r="D28" s="257"/>
      <c r="E28" s="257"/>
      <c r="F28" s="257"/>
      <c r="G28" s="257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183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ht="20.399999999999999" outlineLevel="1" x14ac:dyDescent="0.25">
      <c r="A29" s="242">
        <v>11</v>
      </c>
      <c r="B29" s="243" t="s">
        <v>210</v>
      </c>
      <c r="C29" s="253" t="s">
        <v>211</v>
      </c>
      <c r="D29" s="244" t="s">
        <v>195</v>
      </c>
      <c r="E29" s="245">
        <v>55.4</v>
      </c>
      <c r="F29" s="246"/>
      <c r="G29" s="247">
        <f>ROUND(E29*F29,2)</f>
        <v>0</v>
      </c>
      <c r="H29" s="246"/>
      <c r="I29" s="247">
        <f>ROUND(E29*H29,2)</f>
        <v>0</v>
      </c>
      <c r="J29" s="246"/>
      <c r="K29" s="247">
        <f>ROUND(E29*J29,2)</f>
        <v>0</v>
      </c>
      <c r="L29" s="247">
        <v>21</v>
      </c>
      <c r="M29" s="247">
        <f>G29*(1+L29/100)</f>
        <v>0</v>
      </c>
      <c r="N29" s="245">
        <v>0</v>
      </c>
      <c r="O29" s="245">
        <f>ROUND(E29*N29,2)</f>
        <v>0</v>
      </c>
      <c r="P29" s="245">
        <v>0</v>
      </c>
      <c r="Q29" s="245">
        <f>ROUND(E29*P29,2)</f>
        <v>0</v>
      </c>
      <c r="R29" s="247" t="s">
        <v>189</v>
      </c>
      <c r="S29" s="247" t="s">
        <v>132</v>
      </c>
      <c r="T29" s="248" t="s">
        <v>132</v>
      </c>
      <c r="U29" s="223">
        <v>0.65200000000000002</v>
      </c>
      <c r="V29" s="223">
        <f>ROUND(E29*U29,2)</f>
        <v>36.119999999999997</v>
      </c>
      <c r="W29" s="223"/>
      <c r="X29" s="223" t="s">
        <v>180</v>
      </c>
      <c r="Y29" s="223" t="s">
        <v>135</v>
      </c>
      <c r="Z29" s="213"/>
      <c r="AA29" s="213"/>
      <c r="AB29" s="213"/>
      <c r="AC29" s="213"/>
      <c r="AD29" s="213"/>
      <c r="AE29" s="213"/>
      <c r="AF29" s="213"/>
      <c r="AG29" s="213" t="s">
        <v>181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30.6" outlineLevel="1" x14ac:dyDescent="0.25">
      <c r="A30" s="232">
        <v>12</v>
      </c>
      <c r="B30" s="233" t="s">
        <v>212</v>
      </c>
      <c r="C30" s="250" t="s">
        <v>213</v>
      </c>
      <c r="D30" s="234" t="s">
        <v>195</v>
      </c>
      <c r="E30" s="235">
        <v>8.4</v>
      </c>
      <c r="F30" s="236"/>
      <c r="G30" s="237">
        <f>ROUND(E30*F30,2)</f>
        <v>0</v>
      </c>
      <c r="H30" s="236"/>
      <c r="I30" s="237">
        <f>ROUND(E30*H30,2)</f>
        <v>0</v>
      </c>
      <c r="J30" s="236"/>
      <c r="K30" s="237">
        <f>ROUND(E30*J30,2)</f>
        <v>0</v>
      </c>
      <c r="L30" s="237">
        <v>21</v>
      </c>
      <c r="M30" s="237">
        <f>G30*(1+L30/100)</f>
        <v>0</v>
      </c>
      <c r="N30" s="235">
        <v>0</v>
      </c>
      <c r="O30" s="235">
        <f>ROUND(E30*N30,2)</f>
        <v>0</v>
      </c>
      <c r="P30" s="235">
        <v>0</v>
      </c>
      <c r="Q30" s="235">
        <f>ROUND(E30*P30,2)</f>
        <v>0</v>
      </c>
      <c r="R30" s="237" t="s">
        <v>189</v>
      </c>
      <c r="S30" s="237" t="s">
        <v>132</v>
      </c>
      <c r="T30" s="238" t="s">
        <v>132</v>
      </c>
      <c r="U30" s="223">
        <v>5.3999999999999999E-2</v>
      </c>
      <c r="V30" s="223">
        <f>ROUND(E30*U30,2)</f>
        <v>0.45</v>
      </c>
      <c r="W30" s="223"/>
      <c r="X30" s="223" t="s">
        <v>180</v>
      </c>
      <c r="Y30" s="223" t="s">
        <v>135</v>
      </c>
      <c r="Z30" s="213"/>
      <c r="AA30" s="213"/>
      <c r="AB30" s="213"/>
      <c r="AC30" s="213"/>
      <c r="AD30" s="213"/>
      <c r="AE30" s="213"/>
      <c r="AF30" s="213"/>
      <c r="AG30" s="213" t="s">
        <v>181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2" x14ac:dyDescent="0.25">
      <c r="A31" s="220"/>
      <c r="B31" s="221"/>
      <c r="C31" s="258" t="s">
        <v>214</v>
      </c>
      <c r="D31" s="257"/>
      <c r="E31" s="257"/>
      <c r="F31" s="257"/>
      <c r="G31" s="257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183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0.399999999999999" outlineLevel="1" x14ac:dyDescent="0.25">
      <c r="A32" s="242">
        <v>13</v>
      </c>
      <c r="B32" s="243" t="s">
        <v>215</v>
      </c>
      <c r="C32" s="253" t="s">
        <v>216</v>
      </c>
      <c r="D32" s="244" t="s">
        <v>195</v>
      </c>
      <c r="E32" s="245">
        <v>55.4</v>
      </c>
      <c r="F32" s="246"/>
      <c r="G32" s="247">
        <f>ROUND(E32*F32,2)</f>
        <v>0</v>
      </c>
      <c r="H32" s="246"/>
      <c r="I32" s="247">
        <f>ROUND(E32*H32,2)</f>
        <v>0</v>
      </c>
      <c r="J32" s="246"/>
      <c r="K32" s="247">
        <f>ROUND(E32*J32,2)</f>
        <v>0</v>
      </c>
      <c r="L32" s="247">
        <v>21</v>
      </c>
      <c r="M32" s="247">
        <f>G32*(1+L32/100)</f>
        <v>0</v>
      </c>
      <c r="N32" s="245">
        <v>0</v>
      </c>
      <c r="O32" s="245">
        <f>ROUND(E32*N32,2)</f>
        <v>0</v>
      </c>
      <c r="P32" s="245">
        <v>0</v>
      </c>
      <c r="Q32" s="245">
        <f>ROUND(E32*P32,2)</f>
        <v>0</v>
      </c>
      <c r="R32" s="247" t="s">
        <v>189</v>
      </c>
      <c r="S32" s="247" t="s">
        <v>132</v>
      </c>
      <c r="T32" s="248" t="s">
        <v>132</v>
      </c>
      <c r="U32" s="223">
        <v>8.9999999999999993E-3</v>
      </c>
      <c r="V32" s="223">
        <f>ROUND(E32*U32,2)</f>
        <v>0.5</v>
      </c>
      <c r="W32" s="223"/>
      <c r="X32" s="223" t="s">
        <v>180</v>
      </c>
      <c r="Y32" s="223" t="s">
        <v>135</v>
      </c>
      <c r="Z32" s="213"/>
      <c r="AA32" s="213"/>
      <c r="AB32" s="213"/>
      <c r="AC32" s="213"/>
      <c r="AD32" s="213"/>
      <c r="AE32" s="213"/>
      <c r="AF32" s="213"/>
      <c r="AG32" s="213" t="s">
        <v>181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32">
        <v>14</v>
      </c>
      <c r="B33" s="233" t="s">
        <v>217</v>
      </c>
      <c r="C33" s="250" t="s">
        <v>218</v>
      </c>
      <c r="D33" s="234" t="s">
        <v>219</v>
      </c>
      <c r="E33" s="235">
        <v>108</v>
      </c>
      <c r="F33" s="236"/>
      <c r="G33" s="237">
        <f>ROUND(E33*F33,2)</f>
        <v>0</v>
      </c>
      <c r="H33" s="236"/>
      <c r="I33" s="237">
        <f>ROUND(E33*H33,2)</f>
        <v>0</v>
      </c>
      <c r="J33" s="236"/>
      <c r="K33" s="237">
        <f>ROUND(E33*J33,2)</f>
        <v>0</v>
      </c>
      <c r="L33" s="237">
        <v>21</v>
      </c>
      <c r="M33" s="237">
        <f>G33*(1+L33/100)</f>
        <v>0</v>
      </c>
      <c r="N33" s="235">
        <v>0</v>
      </c>
      <c r="O33" s="235">
        <f>ROUND(E33*N33,2)</f>
        <v>0</v>
      </c>
      <c r="P33" s="235">
        <v>0</v>
      </c>
      <c r="Q33" s="235">
        <f>ROUND(E33*P33,2)</f>
        <v>0</v>
      </c>
      <c r="R33" s="237" t="s">
        <v>179</v>
      </c>
      <c r="S33" s="237" t="s">
        <v>132</v>
      </c>
      <c r="T33" s="238" t="s">
        <v>132</v>
      </c>
      <c r="U33" s="223">
        <v>2.1000000000000001E-2</v>
      </c>
      <c r="V33" s="223">
        <f>ROUND(E33*U33,2)</f>
        <v>2.27</v>
      </c>
      <c r="W33" s="223"/>
      <c r="X33" s="223" t="s">
        <v>180</v>
      </c>
      <c r="Y33" s="223" t="s">
        <v>135</v>
      </c>
      <c r="Z33" s="213"/>
      <c r="AA33" s="213"/>
      <c r="AB33" s="213"/>
      <c r="AC33" s="213"/>
      <c r="AD33" s="213"/>
      <c r="AE33" s="213"/>
      <c r="AF33" s="213"/>
      <c r="AG33" s="213" t="s">
        <v>181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2" x14ac:dyDescent="0.25">
      <c r="A34" s="220"/>
      <c r="B34" s="221"/>
      <c r="C34" s="258" t="s">
        <v>220</v>
      </c>
      <c r="D34" s="257"/>
      <c r="E34" s="257"/>
      <c r="F34" s="257"/>
      <c r="G34" s="257"/>
      <c r="H34" s="223"/>
      <c r="I34" s="223"/>
      <c r="J34" s="223"/>
      <c r="K34" s="223"/>
      <c r="L34" s="223"/>
      <c r="M34" s="223"/>
      <c r="N34" s="222"/>
      <c r="O34" s="222"/>
      <c r="P34" s="222"/>
      <c r="Q34" s="222"/>
      <c r="R34" s="223"/>
      <c r="S34" s="223"/>
      <c r="T34" s="223"/>
      <c r="U34" s="223"/>
      <c r="V34" s="223"/>
      <c r="W34" s="223"/>
      <c r="X34" s="223"/>
      <c r="Y34" s="223"/>
      <c r="Z34" s="213"/>
      <c r="AA34" s="213"/>
      <c r="AB34" s="213"/>
      <c r="AC34" s="213"/>
      <c r="AD34" s="213"/>
      <c r="AE34" s="213"/>
      <c r="AF34" s="213"/>
      <c r="AG34" s="213" t="s">
        <v>183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32">
        <v>15</v>
      </c>
      <c r="B35" s="233" t="s">
        <v>221</v>
      </c>
      <c r="C35" s="250" t="s">
        <v>222</v>
      </c>
      <c r="D35" s="234" t="s">
        <v>219</v>
      </c>
      <c r="E35" s="235">
        <v>116</v>
      </c>
      <c r="F35" s="236"/>
      <c r="G35" s="237">
        <f>ROUND(E35*F35,2)</f>
        <v>0</v>
      </c>
      <c r="H35" s="236"/>
      <c r="I35" s="237">
        <f>ROUND(E35*H35,2)</f>
        <v>0</v>
      </c>
      <c r="J35" s="236"/>
      <c r="K35" s="237">
        <f>ROUND(E35*J35,2)</f>
        <v>0</v>
      </c>
      <c r="L35" s="237">
        <v>21</v>
      </c>
      <c r="M35" s="237">
        <f>G35*(1+L35/100)</f>
        <v>0</v>
      </c>
      <c r="N35" s="235">
        <v>0</v>
      </c>
      <c r="O35" s="235">
        <f>ROUND(E35*N35,2)</f>
        <v>0</v>
      </c>
      <c r="P35" s="235">
        <v>0</v>
      </c>
      <c r="Q35" s="235">
        <f>ROUND(E35*P35,2)</f>
        <v>0</v>
      </c>
      <c r="R35" s="237" t="s">
        <v>189</v>
      </c>
      <c r="S35" s="237" t="s">
        <v>132</v>
      </c>
      <c r="T35" s="238" t="s">
        <v>132</v>
      </c>
      <c r="U35" s="223">
        <v>0.128</v>
      </c>
      <c r="V35" s="223">
        <f>ROUND(E35*U35,2)</f>
        <v>14.85</v>
      </c>
      <c r="W35" s="223"/>
      <c r="X35" s="223" t="s">
        <v>180</v>
      </c>
      <c r="Y35" s="223" t="s">
        <v>135</v>
      </c>
      <c r="Z35" s="213"/>
      <c r="AA35" s="213"/>
      <c r="AB35" s="213"/>
      <c r="AC35" s="213"/>
      <c r="AD35" s="213"/>
      <c r="AE35" s="213"/>
      <c r="AF35" s="213"/>
      <c r="AG35" s="213" t="s">
        <v>181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2" x14ac:dyDescent="0.25">
      <c r="A36" s="220"/>
      <c r="B36" s="221"/>
      <c r="C36" s="258" t="s">
        <v>223</v>
      </c>
      <c r="D36" s="257"/>
      <c r="E36" s="257"/>
      <c r="F36" s="257"/>
      <c r="G36" s="257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183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5">
      <c r="A37" s="242">
        <v>16</v>
      </c>
      <c r="B37" s="243" t="s">
        <v>224</v>
      </c>
      <c r="C37" s="253" t="s">
        <v>225</v>
      </c>
      <c r="D37" s="244" t="s">
        <v>226</v>
      </c>
      <c r="E37" s="245">
        <v>99.72</v>
      </c>
      <c r="F37" s="246"/>
      <c r="G37" s="247">
        <f>ROUND(E37*F37,2)</f>
        <v>0</v>
      </c>
      <c r="H37" s="246"/>
      <c r="I37" s="247">
        <f>ROUND(E37*H37,2)</f>
        <v>0</v>
      </c>
      <c r="J37" s="246"/>
      <c r="K37" s="247">
        <f>ROUND(E37*J37,2)</f>
        <v>0</v>
      </c>
      <c r="L37" s="247">
        <v>21</v>
      </c>
      <c r="M37" s="247">
        <f>G37*(1+L37/100)</f>
        <v>0</v>
      </c>
      <c r="N37" s="245">
        <v>0</v>
      </c>
      <c r="O37" s="245">
        <f>ROUND(E37*N37,2)</f>
        <v>0</v>
      </c>
      <c r="P37" s="245">
        <v>0</v>
      </c>
      <c r="Q37" s="245">
        <f>ROUND(E37*P37,2)</f>
        <v>0</v>
      </c>
      <c r="R37" s="247" t="s">
        <v>227</v>
      </c>
      <c r="S37" s="247" t="s">
        <v>132</v>
      </c>
      <c r="T37" s="248" t="s">
        <v>132</v>
      </c>
      <c r="U37" s="223">
        <v>0</v>
      </c>
      <c r="V37" s="223">
        <f>ROUND(E37*U37,2)</f>
        <v>0</v>
      </c>
      <c r="W37" s="223"/>
      <c r="X37" s="223" t="s">
        <v>180</v>
      </c>
      <c r="Y37" s="223" t="s">
        <v>135</v>
      </c>
      <c r="Z37" s="213"/>
      <c r="AA37" s="213"/>
      <c r="AB37" s="213"/>
      <c r="AC37" s="213"/>
      <c r="AD37" s="213"/>
      <c r="AE37" s="213"/>
      <c r="AF37" s="213"/>
      <c r="AG37" s="213" t="s">
        <v>181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42">
        <v>17</v>
      </c>
      <c r="B38" s="243" t="s">
        <v>228</v>
      </c>
      <c r="C38" s="253" t="s">
        <v>229</v>
      </c>
      <c r="D38" s="244" t="s">
        <v>230</v>
      </c>
      <c r="E38" s="245">
        <v>4</v>
      </c>
      <c r="F38" s="246"/>
      <c r="G38" s="247">
        <f>ROUND(E38*F38,2)</f>
        <v>0</v>
      </c>
      <c r="H38" s="246"/>
      <c r="I38" s="247">
        <f>ROUND(E38*H38,2)</f>
        <v>0</v>
      </c>
      <c r="J38" s="246"/>
      <c r="K38" s="247">
        <f>ROUND(E38*J38,2)</f>
        <v>0</v>
      </c>
      <c r="L38" s="247">
        <v>21</v>
      </c>
      <c r="M38" s="247">
        <f>G38*(1+L38/100)</f>
        <v>0</v>
      </c>
      <c r="N38" s="245">
        <v>0</v>
      </c>
      <c r="O38" s="245">
        <f>ROUND(E38*N38,2)</f>
        <v>0</v>
      </c>
      <c r="P38" s="245">
        <v>0</v>
      </c>
      <c r="Q38" s="245">
        <f>ROUND(E38*P38,2)</f>
        <v>0</v>
      </c>
      <c r="R38" s="247"/>
      <c r="S38" s="247" t="s">
        <v>155</v>
      </c>
      <c r="T38" s="248" t="s">
        <v>133</v>
      </c>
      <c r="U38" s="223">
        <v>0</v>
      </c>
      <c r="V38" s="223">
        <f>ROUND(E38*U38,2)</f>
        <v>0</v>
      </c>
      <c r="W38" s="223"/>
      <c r="X38" s="223" t="s">
        <v>180</v>
      </c>
      <c r="Y38" s="223" t="s">
        <v>135</v>
      </c>
      <c r="Z38" s="213"/>
      <c r="AA38" s="213"/>
      <c r="AB38" s="213"/>
      <c r="AC38" s="213"/>
      <c r="AD38" s="213"/>
      <c r="AE38" s="213"/>
      <c r="AF38" s="213"/>
      <c r="AG38" s="213" t="s">
        <v>181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5">
      <c r="A39" s="242">
        <v>18</v>
      </c>
      <c r="B39" s="243" t="s">
        <v>231</v>
      </c>
      <c r="C39" s="253" t="s">
        <v>232</v>
      </c>
      <c r="D39" s="244" t="s">
        <v>150</v>
      </c>
      <c r="E39" s="245">
        <v>1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5">
        <v>0</v>
      </c>
      <c r="O39" s="245">
        <f>ROUND(E39*N39,2)</f>
        <v>0</v>
      </c>
      <c r="P39" s="245">
        <v>0</v>
      </c>
      <c r="Q39" s="245">
        <f>ROUND(E39*P39,2)</f>
        <v>0</v>
      </c>
      <c r="R39" s="247"/>
      <c r="S39" s="247" t="s">
        <v>155</v>
      </c>
      <c r="T39" s="248" t="s">
        <v>233</v>
      </c>
      <c r="U39" s="223">
        <v>0</v>
      </c>
      <c r="V39" s="223">
        <f>ROUND(E39*U39,2)</f>
        <v>0</v>
      </c>
      <c r="W39" s="223"/>
      <c r="X39" s="223" t="s">
        <v>180</v>
      </c>
      <c r="Y39" s="223" t="s">
        <v>135</v>
      </c>
      <c r="Z39" s="213"/>
      <c r="AA39" s="213"/>
      <c r="AB39" s="213"/>
      <c r="AC39" s="213"/>
      <c r="AD39" s="213"/>
      <c r="AE39" s="213"/>
      <c r="AF39" s="213"/>
      <c r="AG39" s="213" t="s">
        <v>181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0.399999999999999" outlineLevel="1" x14ac:dyDescent="0.25">
      <c r="A40" s="242">
        <v>19</v>
      </c>
      <c r="B40" s="243" t="s">
        <v>234</v>
      </c>
      <c r="C40" s="253" t="s">
        <v>235</v>
      </c>
      <c r="D40" s="244" t="s">
        <v>150</v>
      </c>
      <c r="E40" s="245">
        <v>1</v>
      </c>
      <c r="F40" s="246"/>
      <c r="G40" s="247">
        <f>ROUND(E40*F40,2)</f>
        <v>0</v>
      </c>
      <c r="H40" s="246"/>
      <c r="I40" s="247">
        <f>ROUND(E40*H40,2)</f>
        <v>0</v>
      </c>
      <c r="J40" s="246"/>
      <c r="K40" s="247">
        <f>ROUND(E40*J40,2)</f>
        <v>0</v>
      </c>
      <c r="L40" s="247">
        <v>21</v>
      </c>
      <c r="M40" s="247">
        <f>G40*(1+L40/100)</f>
        <v>0</v>
      </c>
      <c r="N40" s="245">
        <v>0</v>
      </c>
      <c r="O40" s="245">
        <f>ROUND(E40*N40,2)</f>
        <v>0</v>
      </c>
      <c r="P40" s="245">
        <v>0</v>
      </c>
      <c r="Q40" s="245">
        <f>ROUND(E40*P40,2)</f>
        <v>0</v>
      </c>
      <c r="R40" s="247"/>
      <c r="S40" s="247" t="s">
        <v>155</v>
      </c>
      <c r="T40" s="248" t="s">
        <v>233</v>
      </c>
      <c r="U40" s="223">
        <v>0</v>
      </c>
      <c r="V40" s="223">
        <f>ROUND(E40*U40,2)</f>
        <v>0</v>
      </c>
      <c r="W40" s="223"/>
      <c r="X40" s="223" t="s">
        <v>180</v>
      </c>
      <c r="Y40" s="223" t="s">
        <v>135</v>
      </c>
      <c r="Z40" s="213"/>
      <c r="AA40" s="213"/>
      <c r="AB40" s="213"/>
      <c r="AC40" s="213"/>
      <c r="AD40" s="213"/>
      <c r="AE40" s="213"/>
      <c r="AF40" s="213"/>
      <c r="AG40" s="213" t="s">
        <v>181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5">
      <c r="A41" s="242">
        <v>20</v>
      </c>
      <c r="B41" s="243" t="s">
        <v>236</v>
      </c>
      <c r="C41" s="253" t="s">
        <v>237</v>
      </c>
      <c r="D41" s="244" t="s">
        <v>238</v>
      </c>
      <c r="E41" s="245">
        <v>2.2250000000000001</v>
      </c>
      <c r="F41" s="246"/>
      <c r="G41" s="247">
        <f>ROUND(E41*F41,2)</f>
        <v>0</v>
      </c>
      <c r="H41" s="246"/>
      <c r="I41" s="247">
        <f>ROUND(E41*H41,2)</f>
        <v>0</v>
      </c>
      <c r="J41" s="246"/>
      <c r="K41" s="247">
        <f>ROUND(E41*J41,2)</f>
        <v>0</v>
      </c>
      <c r="L41" s="247">
        <v>21</v>
      </c>
      <c r="M41" s="247">
        <f>G41*(1+L41/100)</f>
        <v>0</v>
      </c>
      <c r="N41" s="245">
        <v>1E-3</v>
      </c>
      <c r="O41" s="245">
        <f>ROUND(E41*N41,2)</f>
        <v>0</v>
      </c>
      <c r="P41" s="245">
        <v>0</v>
      </c>
      <c r="Q41" s="245">
        <f>ROUND(E41*P41,2)</f>
        <v>0</v>
      </c>
      <c r="R41" s="247" t="s">
        <v>239</v>
      </c>
      <c r="S41" s="247" t="s">
        <v>132</v>
      </c>
      <c r="T41" s="248" t="s">
        <v>132</v>
      </c>
      <c r="U41" s="223">
        <v>0</v>
      </c>
      <c r="V41" s="223">
        <f>ROUND(E41*U41,2)</f>
        <v>0</v>
      </c>
      <c r="W41" s="223"/>
      <c r="X41" s="223" t="s">
        <v>240</v>
      </c>
      <c r="Y41" s="223" t="s">
        <v>135</v>
      </c>
      <c r="Z41" s="213"/>
      <c r="AA41" s="213"/>
      <c r="AB41" s="213"/>
      <c r="AC41" s="213"/>
      <c r="AD41" s="213"/>
      <c r="AE41" s="213"/>
      <c r="AF41" s="213"/>
      <c r="AG41" s="213" t="s">
        <v>241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x14ac:dyDescent="0.25">
      <c r="A42" s="225" t="s">
        <v>127</v>
      </c>
      <c r="B42" s="226" t="s">
        <v>74</v>
      </c>
      <c r="C42" s="249" t="s">
        <v>75</v>
      </c>
      <c r="D42" s="227"/>
      <c r="E42" s="228"/>
      <c r="F42" s="229"/>
      <c r="G42" s="229">
        <f>SUMIF(AG43:AG53,"&lt;&gt;NOR",G43:G53)</f>
        <v>0</v>
      </c>
      <c r="H42" s="229"/>
      <c r="I42" s="229">
        <f>SUM(I43:I53)</f>
        <v>0</v>
      </c>
      <c r="J42" s="229"/>
      <c r="K42" s="229">
        <f>SUM(K43:K53)</f>
        <v>0</v>
      </c>
      <c r="L42" s="229"/>
      <c r="M42" s="229">
        <f>SUM(M43:M53)</f>
        <v>0</v>
      </c>
      <c r="N42" s="228"/>
      <c r="O42" s="228">
        <f>SUM(O43:O53)</f>
        <v>14.52</v>
      </c>
      <c r="P42" s="228"/>
      <c r="Q42" s="228">
        <f>SUM(Q43:Q53)</f>
        <v>0</v>
      </c>
      <c r="R42" s="229"/>
      <c r="S42" s="229"/>
      <c r="T42" s="230"/>
      <c r="U42" s="224"/>
      <c r="V42" s="224">
        <f>SUM(V43:V53)</f>
        <v>19.37</v>
      </c>
      <c r="W42" s="224"/>
      <c r="X42" s="224"/>
      <c r="Y42" s="224"/>
      <c r="AG42" t="s">
        <v>128</v>
      </c>
    </row>
    <row r="43" spans="1:60" outlineLevel="1" x14ac:dyDescent="0.25">
      <c r="A43" s="232">
        <v>21</v>
      </c>
      <c r="B43" s="233" t="s">
        <v>242</v>
      </c>
      <c r="C43" s="250" t="s">
        <v>243</v>
      </c>
      <c r="D43" s="234" t="s">
        <v>195</v>
      </c>
      <c r="E43" s="235">
        <v>5</v>
      </c>
      <c r="F43" s="236"/>
      <c r="G43" s="237">
        <f>ROUND(E43*F43,2)</f>
        <v>0</v>
      </c>
      <c r="H43" s="236"/>
      <c r="I43" s="237">
        <f>ROUND(E43*H43,2)</f>
        <v>0</v>
      </c>
      <c r="J43" s="236"/>
      <c r="K43" s="237">
        <f>ROUND(E43*J43,2)</f>
        <v>0</v>
      </c>
      <c r="L43" s="237">
        <v>21</v>
      </c>
      <c r="M43" s="237">
        <f>G43*(1+L43/100)</f>
        <v>0</v>
      </c>
      <c r="N43" s="235">
        <v>1.63</v>
      </c>
      <c r="O43" s="235">
        <f>ROUND(E43*N43,2)</f>
        <v>8.15</v>
      </c>
      <c r="P43" s="235">
        <v>0</v>
      </c>
      <c r="Q43" s="235">
        <f>ROUND(E43*P43,2)</f>
        <v>0</v>
      </c>
      <c r="R43" s="237" t="s">
        <v>244</v>
      </c>
      <c r="S43" s="237" t="s">
        <v>132</v>
      </c>
      <c r="T43" s="238" t="s">
        <v>132</v>
      </c>
      <c r="U43" s="223">
        <v>0.92</v>
      </c>
      <c r="V43" s="223">
        <f>ROUND(E43*U43,2)</f>
        <v>4.5999999999999996</v>
      </c>
      <c r="W43" s="223"/>
      <c r="X43" s="223" t="s">
        <v>180</v>
      </c>
      <c r="Y43" s="223" t="s">
        <v>135</v>
      </c>
      <c r="Z43" s="213"/>
      <c r="AA43" s="213"/>
      <c r="AB43" s="213"/>
      <c r="AC43" s="213"/>
      <c r="AD43" s="213"/>
      <c r="AE43" s="213"/>
      <c r="AF43" s="213"/>
      <c r="AG43" s="213" t="s">
        <v>181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2" x14ac:dyDescent="0.25">
      <c r="A44" s="220"/>
      <c r="B44" s="221"/>
      <c r="C44" s="258" t="s">
        <v>245</v>
      </c>
      <c r="D44" s="257"/>
      <c r="E44" s="257"/>
      <c r="F44" s="257"/>
      <c r="G44" s="257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3"/>
      <c r="AA44" s="213"/>
      <c r="AB44" s="213"/>
      <c r="AC44" s="213"/>
      <c r="AD44" s="213"/>
      <c r="AE44" s="213"/>
      <c r="AF44" s="213"/>
      <c r="AG44" s="213" t="s">
        <v>183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42">
        <v>22</v>
      </c>
      <c r="B45" s="243" t="s">
        <v>246</v>
      </c>
      <c r="C45" s="253" t="s">
        <v>247</v>
      </c>
      <c r="D45" s="244" t="s">
        <v>248</v>
      </c>
      <c r="E45" s="245">
        <v>40</v>
      </c>
      <c r="F45" s="246"/>
      <c r="G45" s="247">
        <f>ROUND(E45*F45,2)</f>
        <v>0</v>
      </c>
      <c r="H45" s="246"/>
      <c r="I45" s="247">
        <f>ROUND(E45*H45,2)</f>
        <v>0</v>
      </c>
      <c r="J45" s="246"/>
      <c r="K45" s="247">
        <f>ROUND(E45*J45,2)</f>
        <v>0</v>
      </c>
      <c r="L45" s="247">
        <v>21</v>
      </c>
      <c r="M45" s="247">
        <f>G45*(1+L45/100)</f>
        <v>0</v>
      </c>
      <c r="N45" s="245">
        <v>1.0500000000000001E-2</v>
      </c>
      <c r="O45" s="245">
        <f>ROUND(E45*N45,2)</f>
        <v>0.42</v>
      </c>
      <c r="P45" s="245">
        <v>0</v>
      </c>
      <c r="Q45" s="245">
        <f>ROUND(E45*P45,2)</f>
        <v>0</v>
      </c>
      <c r="R45" s="247" t="s">
        <v>244</v>
      </c>
      <c r="S45" s="247" t="s">
        <v>132</v>
      </c>
      <c r="T45" s="248" t="s">
        <v>132</v>
      </c>
      <c r="U45" s="223">
        <v>0.05</v>
      </c>
      <c r="V45" s="223">
        <f>ROUND(E45*U45,2)</f>
        <v>2</v>
      </c>
      <c r="W45" s="223"/>
      <c r="X45" s="223" t="s">
        <v>180</v>
      </c>
      <c r="Y45" s="223" t="s">
        <v>135</v>
      </c>
      <c r="Z45" s="213"/>
      <c r="AA45" s="213"/>
      <c r="AB45" s="213"/>
      <c r="AC45" s="213"/>
      <c r="AD45" s="213"/>
      <c r="AE45" s="213"/>
      <c r="AF45" s="213"/>
      <c r="AG45" s="213" t="s">
        <v>181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32">
        <v>23</v>
      </c>
      <c r="B46" s="233" t="s">
        <v>249</v>
      </c>
      <c r="C46" s="250" t="s">
        <v>250</v>
      </c>
      <c r="D46" s="234" t="s">
        <v>195</v>
      </c>
      <c r="E46" s="235">
        <v>2.2000000000000002</v>
      </c>
      <c r="F46" s="236"/>
      <c r="G46" s="237">
        <f>ROUND(E46*F46,2)</f>
        <v>0</v>
      </c>
      <c r="H46" s="236"/>
      <c r="I46" s="237">
        <f>ROUND(E46*H46,2)</f>
        <v>0</v>
      </c>
      <c r="J46" s="236"/>
      <c r="K46" s="237">
        <f>ROUND(E46*J46,2)</f>
        <v>0</v>
      </c>
      <c r="L46" s="237">
        <v>21</v>
      </c>
      <c r="M46" s="237">
        <f>G46*(1+L46/100)</f>
        <v>0</v>
      </c>
      <c r="N46" s="235">
        <v>2.5249999999999999</v>
      </c>
      <c r="O46" s="235">
        <f>ROUND(E46*N46,2)</f>
        <v>5.56</v>
      </c>
      <c r="P46" s="235">
        <v>0</v>
      </c>
      <c r="Q46" s="235">
        <f>ROUND(E46*P46,2)</f>
        <v>0</v>
      </c>
      <c r="R46" s="237" t="s">
        <v>251</v>
      </c>
      <c r="S46" s="237" t="s">
        <v>132</v>
      </c>
      <c r="T46" s="238" t="s">
        <v>132</v>
      </c>
      <c r="U46" s="223">
        <v>0.48</v>
      </c>
      <c r="V46" s="223">
        <f>ROUND(E46*U46,2)</f>
        <v>1.06</v>
      </c>
      <c r="W46" s="223"/>
      <c r="X46" s="223" t="s">
        <v>180</v>
      </c>
      <c r="Y46" s="223" t="s">
        <v>135</v>
      </c>
      <c r="Z46" s="213"/>
      <c r="AA46" s="213"/>
      <c r="AB46" s="213"/>
      <c r="AC46" s="213"/>
      <c r="AD46" s="213"/>
      <c r="AE46" s="213"/>
      <c r="AF46" s="213"/>
      <c r="AG46" s="213" t="s">
        <v>181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2" x14ac:dyDescent="0.25">
      <c r="A47" s="220"/>
      <c r="B47" s="221"/>
      <c r="C47" s="258" t="s">
        <v>252</v>
      </c>
      <c r="D47" s="257"/>
      <c r="E47" s="257"/>
      <c r="F47" s="257"/>
      <c r="G47" s="257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183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5">
      <c r="A48" s="232">
        <v>24</v>
      </c>
      <c r="B48" s="233" t="s">
        <v>253</v>
      </c>
      <c r="C48" s="250" t="s">
        <v>254</v>
      </c>
      <c r="D48" s="234" t="s">
        <v>219</v>
      </c>
      <c r="E48" s="235">
        <v>6.6550000000000002</v>
      </c>
      <c r="F48" s="236"/>
      <c r="G48" s="237">
        <f>ROUND(E48*F48,2)</f>
        <v>0</v>
      </c>
      <c r="H48" s="236"/>
      <c r="I48" s="237">
        <f>ROUND(E48*H48,2)</f>
        <v>0</v>
      </c>
      <c r="J48" s="236"/>
      <c r="K48" s="237">
        <f>ROUND(E48*J48,2)</f>
        <v>0</v>
      </c>
      <c r="L48" s="237">
        <v>21</v>
      </c>
      <c r="M48" s="237">
        <f>G48*(1+L48/100)</f>
        <v>0</v>
      </c>
      <c r="N48" s="235">
        <v>3.9149999999999997E-2</v>
      </c>
      <c r="O48" s="235">
        <f>ROUND(E48*N48,2)</f>
        <v>0.26</v>
      </c>
      <c r="P48" s="235">
        <v>0</v>
      </c>
      <c r="Q48" s="235">
        <f>ROUND(E48*P48,2)</f>
        <v>0</v>
      </c>
      <c r="R48" s="237" t="s">
        <v>251</v>
      </c>
      <c r="S48" s="237" t="s">
        <v>132</v>
      </c>
      <c r="T48" s="238" t="s">
        <v>132</v>
      </c>
      <c r="U48" s="223">
        <v>1.05</v>
      </c>
      <c r="V48" s="223">
        <f>ROUND(E48*U48,2)</f>
        <v>6.99</v>
      </c>
      <c r="W48" s="223"/>
      <c r="X48" s="223" t="s">
        <v>180</v>
      </c>
      <c r="Y48" s="223" t="s">
        <v>135</v>
      </c>
      <c r="Z48" s="213"/>
      <c r="AA48" s="213"/>
      <c r="AB48" s="213"/>
      <c r="AC48" s="213"/>
      <c r="AD48" s="213"/>
      <c r="AE48" s="213"/>
      <c r="AF48" s="213"/>
      <c r="AG48" s="213" t="s">
        <v>181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1" outlineLevel="2" x14ac:dyDescent="0.25">
      <c r="A49" s="220"/>
      <c r="B49" s="221"/>
      <c r="C49" s="258" t="s">
        <v>255</v>
      </c>
      <c r="D49" s="257"/>
      <c r="E49" s="257"/>
      <c r="F49" s="257"/>
      <c r="G49" s="257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3"/>
      <c r="AA49" s="213"/>
      <c r="AB49" s="213"/>
      <c r="AC49" s="213"/>
      <c r="AD49" s="213"/>
      <c r="AE49" s="213"/>
      <c r="AF49" s="213"/>
      <c r="AG49" s="213" t="s">
        <v>183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40" t="str">
        <f>C49</f>
        <v>svislé nebo šikmé (odkloněné), půdorysně přímé nebo zalomené, stěn základových pasů ve volných nebo zapažených jámách, rýhách, šachtách, včetně případných vzpěr,</v>
      </c>
      <c r="BB49" s="213"/>
      <c r="BC49" s="213"/>
      <c r="BD49" s="213"/>
      <c r="BE49" s="213"/>
      <c r="BF49" s="213"/>
      <c r="BG49" s="213"/>
      <c r="BH49" s="213"/>
    </row>
    <row r="50" spans="1:60" outlineLevel="1" x14ac:dyDescent="0.25">
      <c r="A50" s="232">
        <v>25</v>
      </c>
      <c r="B50" s="233" t="s">
        <v>256</v>
      </c>
      <c r="C50" s="250" t="s">
        <v>257</v>
      </c>
      <c r="D50" s="234" t="s">
        <v>219</v>
      </c>
      <c r="E50" s="235">
        <v>6.6550000000000002</v>
      </c>
      <c r="F50" s="236"/>
      <c r="G50" s="237">
        <f>ROUND(E50*F50,2)</f>
        <v>0</v>
      </c>
      <c r="H50" s="236"/>
      <c r="I50" s="237">
        <f>ROUND(E50*H50,2)</f>
        <v>0</v>
      </c>
      <c r="J50" s="236"/>
      <c r="K50" s="237">
        <f>ROUND(E50*J50,2)</f>
        <v>0</v>
      </c>
      <c r="L50" s="237">
        <v>21</v>
      </c>
      <c r="M50" s="237">
        <f>G50*(1+L50/100)</f>
        <v>0</v>
      </c>
      <c r="N50" s="235">
        <v>0</v>
      </c>
      <c r="O50" s="235">
        <f>ROUND(E50*N50,2)</f>
        <v>0</v>
      </c>
      <c r="P50" s="235">
        <v>0</v>
      </c>
      <c r="Q50" s="235">
        <f>ROUND(E50*P50,2)</f>
        <v>0</v>
      </c>
      <c r="R50" s="237" t="s">
        <v>251</v>
      </c>
      <c r="S50" s="237" t="s">
        <v>132</v>
      </c>
      <c r="T50" s="238" t="s">
        <v>132</v>
      </c>
      <c r="U50" s="223">
        <v>0.32</v>
      </c>
      <c r="V50" s="223">
        <f>ROUND(E50*U50,2)</f>
        <v>2.13</v>
      </c>
      <c r="W50" s="223"/>
      <c r="X50" s="223" t="s">
        <v>180</v>
      </c>
      <c r="Y50" s="223" t="s">
        <v>135</v>
      </c>
      <c r="Z50" s="213"/>
      <c r="AA50" s="213"/>
      <c r="AB50" s="213"/>
      <c r="AC50" s="213"/>
      <c r="AD50" s="213"/>
      <c r="AE50" s="213"/>
      <c r="AF50" s="213"/>
      <c r="AG50" s="213" t="s">
        <v>181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1" outlineLevel="2" x14ac:dyDescent="0.25">
      <c r="A51" s="220"/>
      <c r="B51" s="221"/>
      <c r="C51" s="258" t="s">
        <v>255</v>
      </c>
      <c r="D51" s="257"/>
      <c r="E51" s="257"/>
      <c r="F51" s="257"/>
      <c r="G51" s="257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3"/>
      <c r="AA51" s="213"/>
      <c r="AB51" s="213"/>
      <c r="AC51" s="213"/>
      <c r="AD51" s="213"/>
      <c r="AE51" s="213"/>
      <c r="AF51" s="213"/>
      <c r="AG51" s="213" t="s">
        <v>183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40" t="str">
        <f>C51</f>
        <v>svislé nebo šikmé (odkloněné), půdorysně přímé nebo zalomené, stěn základových pasů ve volných nebo zapažených jámách, rýhách, šachtách, včetně případných vzpěr,</v>
      </c>
      <c r="BB51" s="213"/>
      <c r="BC51" s="213"/>
      <c r="BD51" s="213"/>
      <c r="BE51" s="213"/>
      <c r="BF51" s="213"/>
      <c r="BG51" s="213"/>
      <c r="BH51" s="213"/>
    </row>
    <row r="52" spans="1:60" outlineLevel="1" x14ac:dyDescent="0.25">
      <c r="A52" s="242">
        <v>26</v>
      </c>
      <c r="B52" s="243" t="s">
        <v>258</v>
      </c>
      <c r="C52" s="253" t="s">
        <v>259</v>
      </c>
      <c r="D52" s="244" t="s">
        <v>226</v>
      </c>
      <c r="E52" s="245">
        <v>5.0999999999999997E-2</v>
      </c>
      <c r="F52" s="246"/>
      <c r="G52" s="247">
        <f>ROUND(E52*F52,2)</f>
        <v>0</v>
      </c>
      <c r="H52" s="246"/>
      <c r="I52" s="247">
        <f>ROUND(E52*H52,2)</f>
        <v>0</v>
      </c>
      <c r="J52" s="246"/>
      <c r="K52" s="247">
        <f>ROUND(E52*J52,2)</f>
        <v>0</v>
      </c>
      <c r="L52" s="247">
        <v>21</v>
      </c>
      <c r="M52" s="247">
        <f>G52*(1+L52/100)</f>
        <v>0</v>
      </c>
      <c r="N52" s="245">
        <v>1.06064</v>
      </c>
      <c r="O52" s="245">
        <f>ROUND(E52*N52,2)</f>
        <v>0.05</v>
      </c>
      <c r="P52" s="245">
        <v>0</v>
      </c>
      <c r="Q52" s="245">
        <f>ROUND(E52*P52,2)</f>
        <v>0</v>
      </c>
      <c r="R52" s="247" t="s">
        <v>251</v>
      </c>
      <c r="S52" s="247" t="s">
        <v>132</v>
      </c>
      <c r="T52" s="248" t="s">
        <v>132</v>
      </c>
      <c r="U52" s="223">
        <v>15.231</v>
      </c>
      <c r="V52" s="223">
        <f>ROUND(E52*U52,2)</f>
        <v>0.78</v>
      </c>
      <c r="W52" s="223"/>
      <c r="X52" s="223" t="s">
        <v>180</v>
      </c>
      <c r="Y52" s="223" t="s">
        <v>135</v>
      </c>
      <c r="Z52" s="213"/>
      <c r="AA52" s="213"/>
      <c r="AB52" s="213"/>
      <c r="AC52" s="213"/>
      <c r="AD52" s="213"/>
      <c r="AE52" s="213"/>
      <c r="AF52" s="213"/>
      <c r="AG52" s="213" t="s">
        <v>181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30.6" outlineLevel="1" x14ac:dyDescent="0.25">
      <c r="A53" s="242">
        <v>27</v>
      </c>
      <c r="B53" s="243" t="s">
        <v>260</v>
      </c>
      <c r="C53" s="253" t="s">
        <v>261</v>
      </c>
      <c r="D53" s="244" t="s">
        <v>226</v>
      </c>
      <c r="E53" s="245">
        <v>7.6999999999999999E-2</v>
      </c>
      <c r="F53" s="246"/>
      <c r="G53" s="247">
        <f>ROUND(E53*F53,2)</f>
        <v>0</v>
      </c>
      <c r="H53" s="246"/>
      <c r="I53" s="247">
        <f>ROUND(E53*H53,2)</f>
        <v>0</v>
      </c>
      <c r="J53" s="246"/>
      <c r="K53" s="247">
        <f>ROUND(E53*J53,2)</f>
        <v>0</v>
      </c>
      <c r="L53" s="247">
        <v>21</v>
      </c>
      <c r="M53" s="247">
        <f>G53*(1+L53/100)</f>
        <v>0</v>
      </c>
      <c r="N53" s="245">
        <v>1.0249299999999999</v>
      </c>
      <c r="O53" s="245">
        <f>ROUND(E53*N53,2)</f>
        <v>0.08</v>
      </c>
      <c r="P53" s="245">
        <v>0</v>
      </c>
      <c r="Q53" s="245">
        <f>ROUND(E53*P53,2)</f>
        <v>0</v>
      </c>
      <c r="R53" s="247" t="s">
        <v>262</v>
      </c>
      <c r="S53" s="247" t="s">
        <v>132</v>
      </c>
      <c r="T53" s="248" t="s">
        <v>132</v>
      </c>
      <c r="U53" s="223">
        <v>23.530999999999999</v>
      </c>
      <c r="V53" s="223">
        <f>ROUND(E53*U53,2)</f>
        <v>1.81</v>
      </c>
      <c r="W53" s="223"/>
      <c r="X53" s="223" t="s">
        <v>180</v>
      </c>
      <c r="Y53" s="223" t="s">
        <v>135</v>
      </c>
      <c r="Z53" s="213"/>
      <c r="AA53" s="213"/>
      <c r="AB53" s="213"/>
      <c r="AC53" s="213"/>
      <c r="AD53" s="213"/>
      <c r="AE53" s="213"/>
      <c r="AF53" s="213"/>
      <c r="AG53" s="213" t="s">
        <v>181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x14ac:dyDescent="0.25">
      <c r="A54" s="225" t="s">
        <v>127</v>
      </c>
      <c r="B54" s="226" t="s">
        <v>78</v>
      </c>
      <c r="C54" s="249" t="s">
        <v>79</v>
      </c>
      <c r="D54" s="227"/>
      <c r="E54" s="228"/>
      <c r="F54" s="229"/>
      <c r="G54" s="229">
        <f>SUMIF(AG55:AG69,"&lt;&gt;NOR",G55:G69)</f>
        <v>0</v>
      </c>
      <c r="H54" s="229"/>
      <c r="I54" s="229">
        <f>SUM(I55:I69)</f>
        <v>0</v>
      </c>
      <c r="J54" s="229"/>
      <c r="K54" s="229">
        <f>SUM(K55:K69)</f>
        <v>0</v>
      </c>
      <c r="L54" s="229"/>
      <c r="M54" s="229">
        <f>SUM(M55:M69)</f>
        <v>0</v>
      </c>
      <c r="N54" s="228"/>
      <c r="O54" s="228">
        <f>SUM(O55:O69)</f>
        <v>283.38</v>
      </c>
      <c r="P54" s="228"/>
      <c r="Q54" s="228">
        <f>SUM(Q55:Q69)</f>
        <v>0</v>
      </c>
      <c r="R54" s="229"/>
      <c r="S54" s="229"/>
      <c r="T54" s="230"/>
      <c r="U54" s="224"/>
      <c r="V54" s="224">
        <f>SUM(V55:V69)</f>
        <v>509.08</v>
      </c>
      <c r="W54" s="224"/>
      <c r="X54" s="224"/>
      <c r="Y54" s="224"/>
      <c r="AG54" t="s">
        <v>128</v>
      </c>
    </row>
    <row r="55" spans="1:60" outlineLevel="1" x14ac:dyDescent="0.25">
      <c r="A55" s="242">
        <v>28</v>
      </c>
      <c r="B55" s="243" t="s">
        <v>263</v>
      </c>
      <c r="C55" s="253" t="s">
        <v>264</v>
      </c>
      <c r="D55" s="244" t="s">
        <v>219</v>
      </c>
      <c r="E55" s="245">
        <v>208</v>
      </c>
      <c r="F55" s="246"/>
      <c r="G55" s="247">
        <f>ROUND(E55*F55,2)</f>
        <v>0</v>
      </c>
      <c r="H55" s="246"/>
      <c r="I55" s="247">
        <f>ROUND(E55*H55,2)</f>
        <v>0</v>
      </c>
      <c r="J55" s="246"/>
      <c r="K55" s="247">
        <f>ROUND(E55*J55,2)</f>
        <v>0</v>
      </c>
      <c r="L55" s="247">
        <v>21</v>
      </c>
      <c r="M55" s="247">
        <f>G55*(1+L55/100)</f>
        <v>0</v>
      </c>
      <c r="N55" s="245">
        <v>0.37874999999999998</v>
      </c>
      <c r="O55" s="245">
        <f>ROUND(E55*N55,2)</f>
        <v>78.78</v>
      </c>
      <c r="P55" s="245">
        <v>0</v>
      </c>
      <c r="Q55" s="245">
        <f>ROUND(E55*P55,2)</f>
        <v>0</v>
      </c>
      <c r="R55" s="247"/>
      <c r="S55" s="247" t="s">
        <v>132</v>
      </c>
      <c r="T55" s="248" t="s">
        <v>132</v>
      </c>
      <c r="U55" s="223">
        <v>0.33600000000000002</v>
      </c>
      <c r="V55" s="223">
        <f>ROUND(E55*U55,2)</f>
        <v>69.89</v>
      </c>
      <c r="W55" s="223"/>
      <c r="X55" s="223" t="s">
        <v>180</v>
      </c>
      <c r="Y55" s="223" t="s">
        <v>135</v>
      </c>
      <c r="Z55" s="213"/>
      <c r="AA55" s="213"/>
      <c r="AB55" s="213"/>
      <c r="AC55" s="213"/>
      <c r="AD55" s="213"/>
      <c r="AE55" s="213"/>
      <c r="AF55" s="213"/>
      <c r="AG55" s="213" t="s">
        <v>181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20.399999999999999" outlineLevel="1" x14ac:dyDescent="0.25">
      <c r="A56" s="242">
        <v>29</v>
      </c>
      <c r="B56" s="243" t="s">
        <v>265</v>
      </c>
      <c r="C56" s="253" t="s">
        <v>266</v>
      </c>
      <c r="D56" s="244" t="s">
        <v>188</v>
      </c>
      <c r="E56" s="245">
        <v>19</v>
      </c>
      <c r="F56" s="246"/>
      <c r="G56" s="247">
        <f>ROUND(E56*F56,2)</f>
        <v>0</v>
      </c>
      <c r="H56" s="246"/>
      <c r="I56" s="247">
        <f>ROUND(E56*H56,2)</f>
        <v>0</v>
      </c>
      <c r="J56" s="246"/>
      <c r="K56" s="247">
        <f>ROUND(E56*J56,2)</f>
        <v>0</v>
      </c>
      <c r="L56" s="247">
        <v>21</v>
      </c>
      <c r="M56" s="247">
        <f>G56*(1+L56/100)</f>
        <v>0</v>
      </c>
      <c r="N56" s="245">
        <v>1.65E-3</v>
      </c>
      <c r="O56" s="245">
        <f>ROUND(E56*N56,2)</f>
        <v>0.03</v>
      </c>
      <c r="P56" s="245">
        <v>0</v>
      </c>
      <c r="Q56" s="245">
        <f>ROUND(E56*P56,2)</f>
        <v>0</v>
      </c>
      <c r="R56" s="247" t="s">
        <v>267</v>
      </c>
      <c r="S56" s="247" t="s">
        <v>132</v>
      </c>
      <c r="T56" s="248" t="s">
        <v>132</v>
      </c>
      <c r="U56" s="223">
        <v>7.3999999999999996E-2</v>
      </c>
      <c r="V56" s="223">
        <f>ROUND(E56*U56,2)</f>
        <v>1.41</v>
      </c>
      <c r="W56" s="223"/>
      <c r="X56" s="223" t="s">
        <v>180</v>
      </c>
      <c r="Y56" s="223" t="s">
        <v>135</v>
      </c>
      <c r="Z56" s="213"/>
      <c r="AA56" s="213"/>
      <c r="AB56" s="213"/>
      <c r="AC56" s="213"/>
      <c r="AD56" s="213"/>
      <c r="AE56" s="213"/>
      <c r="AF56" s="213"/>
      <c r="AG56" s="213" t="s">
        <v>181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0.399999999999999" outlineLevel="1" x14ac:dyDescent="0.25">
      <c r="A57" s="232">
        <v>30</v>
      </c>
      <c r="B57" s="233" t="s">
        <v>268</v>
      </c>
      <c r="C57" s="250" t="s">
        <v>269</v>
      </c>
      <c r="D57" s="234" t="s">
        <v>195</v>
      </c>
      <c r="E57" s="235">
        <v>14.13</v>
      </c>
      <c r="F57" s="236"/>
      <c r="G57" s="237">
        <f>ROUND(E57*F57,2)</f>
        <v>0</v>
      </c>
      <c r="H57" s="236"/>
      <c r="I57" s="237">
        <f>ROUND(E57*H57,2)</f>
        <v>0</v>
      </c>
      <c r="J57" s="236"/>
      <c r="K57" s="237">
        <f>ROUND(E57*J57,2)</f>
        <v>0</v>
      </c>
      <c r="L57" s="237">
        <v>21</v>
      </c>
      <c r="M57" s="237">
        <f>G57*(1+L57/100)</f>
        <v>0</v>
      </c>
      <c r="N57" s="235">
        <v>2.5</v>
      </c>
      <c r="O57" s="235">
        <f>ROUND(E57*N57,2)</f>
        <v>35.33</v>
      </c>
      <c r="P57" s="235">
        <v>0</v>
      </c>
      <c r="Q57" s="235">
        <f>ROUND(E57*P57,2)</f>
        <v>0</v>
      </c>
      <c r="R57" s="237" t="s">
        <v>267</v>
      </c>
      <c r="S57" s="237" t="s">
        <v>132</v>
      </c>
      <c r="T57" s="238" t="s">
        <v>132</v>
      </c>
      <c r="U57" s="223">
        <v>1.4490000000000001</v>
      </c>
      <c r="V57" s="223">
        <f>ROUND(E57*U57,2)</f>
        <v>20.47</v>
      </c>
      <c r="W57" s="223"/>
      <c r="X57" s="223" t="s">
        <v>180</v>
      </c>
      <c r="Y57" s="223" t="s">
        <v>135</v>
      </c>
      <c r="Z57" s="213"/>
      <c r="AA57" s="213"/>
      <c r="AB57" s="213"/>
      <c r="AC57" s="213"/>
      <c r="AD57" s="213"/>
      <c r="AE57" s="213"/>
      <c r="AF57" s="213"/>
      <c r="AG57" s="213" t="s">
        <v>181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2" x14ac:dyDescent="0.25">
      <c r="A58" s="220"/>
      <c r="B58" s="221"/>
      <c r="C58" s="258" t="s">
        <v>270</v>
      </c>
      <c r="D58" s="257"/>
      <c r="E58" s="257"/>
      <c r="F58" s="257"/>
      <c r="G58" s="257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183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0.399999999999999" outlineLevel="1" x14ac:dyDescent="0.25">
      <c r="A59" s="232">
        <v>31</v>
      </c>
      <c r="B59" s="233" t="s">
        <v>271</v>
      </c>
      <c r="C59" s="250" t="s">
        <v>272</v>
      </c>
      <c r="D59" s="234" t="s">
        <v>219</v>
      </c>
      <c r="E59" s="235">
        <v>11.34</v>
      </c>
      <c r="F59" s="236"/>
      <c r="G59" s="237">
        <f>ROUND(E59*F59,2)</f>
        <v>0</v>
      </c>
      <c r="H59" s="236"/>
      <c r="I59" s="237">
        <f>ROUND(E59*H59,2)</f>
        <v>0</v>
      </c>
      <c r="J59" s="236"/>
      <c r="K59" s="237">
        <f>ROUND(E59*J59,2)</f>
        <v>0</v>
      </c>
      <c r="L59" s="237">
        <v>21</v>
      </c>
      <c r="M59" s="237">
        <f>G59*(1+L59/100)</f>
        <v>0</v>
      </c>
      <c r="N59" s="235">
        <v>4.3800000000000002E-3</v>
      </c>
      <c r="O59" s="235">
        <f>ROUND(E59*N59,2)</f>
        <v>0.05</v>
      </c>
      <c r="P59" s="235">
        <v>0</v>
      </c>
      <c r="Q59" s="235">
        <f>ROUND(E59*P59,2)</f>
        <v>0</v>
      </c>
      <c r="R59" s="237" t="s">
        <v>267</v>
      </c>
      <c r="S59" s="237" t="s">
        <v>132</v>
      </c>
      <c r="T59" s="238" t="s">
        <v>132</v>
      </c>
      <c r="U59" s="223">
        <v>0.82099999999999995</v>
      </c>
      <c r="V59" s="223">
        <f>ROUND(E59*U59,2)</f>
        <v>9.31</v>
      </c>
      <c r="W59" s="223"/>
      <c r="X59" s="223" t="s">
        <v>180</v>
      </c>
      <c r="Y59" s="223" t="s">
        <v>135</v>
      </c>
      <c r="Z59" s="213"/>
      <c r="AA59" s="213"/>
      <c r="AB59" s="213"/>
      <c r="AC59" s="213"/>
      <c r="AD59" s="213"/>
      <c r="AE59" s="213"/>
      <c r="AF59" s="213"/>
      <c r="AG59" s="213" t="s">
        <v>181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2" x14ac:dyDescent="0.25">
      <c r="A60" s="220"/>
      <c r="B60" s="221"/>
      <c r="C60" s="258" t="s">
        <v>273</v>
      </c>
      <c r="D60" s="257"/>
      <c r="E60" s="257"/>
      <c r="F60" s="257"/>
      <c r="G60" s="257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3"/>
      <c r="AA60" s="213"/>
      <c r="AB60" s="213"/>
      <c r="AC60" s="213"/>
      <c r="AD60" s="213"/>
      <c r="AE60" s="213"/>
      <c r="AF60" s="213"/>
      <c r="AG60" s="213" t="s">
        <v>183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5">
      <c r="A61" s="232">
        <v>32</v>
      </c>
      <c r="B61" s="233" t="s">
        <v>274</v>
      </c>
      <c r="C61" s="250" t="s">
        <v>275</v>
      </c>
      <c r="D61" s="234" t="s">
        <v>219</v>
      </c>
      <c r="E61" s="235">
        <v>620</v>
      </c>
      <c r="F61" s="236"/>
      <c r="G61" s="237">
        <f>ROUND(E61*F61,2)</f>
        <v>0</v>
      </c>
      <c r="H61" s="236"/>
      <c r="I61" s="237">
        <f>ROUND(E61*H61,2)</f>
        <v>0</v>
      </c>
      <c r="J61" s="236"/>
      <c r="K61" s="237">
        <f>ROUND(E61*J61,2)</f>
        <v>0</v>
      </c>
      <c r="L61" s="237">
        <v>21</v>
      </c>
      <c r="M61" s="237">
        <f>G61*(1+L61/100)</f>
        <v>0</v>
      </c>
      <c r="N61" s="235">
        <v>2.1000000000000001E-4</v>
      </c>
      <c r="O61" s="235">
        <f>ROUND(E61*N61,2)</f>
        <v>0.13</v>
      </c>
      <c r="P61" s="235">
        <v>0</v>
      </c>
      <c r="Q61" s="235">
        <f>ROUND(E61*P61,2)</f>
        <v>0</v>
      </c>
      <c r="R61" s="237" t="s">
        <v>276</v>
      </c>
      <c r="S61" s="237" t="s">
        <v>132</v>
      </c>
      <c r="T61" s="238" t="s">
        <v>132</v>
      </c>
      <c r="U61" s="223">
        <v>8.6999999999999994E-2</v>
      </c>
      <c r="V61" s="223">
        <f>ROUND(E61*U61,2)</f>
        <v>53.94</v>
      </c>
      <c r="W61" s="223"/>
      <c r="X61" s="223" t="s">
        <v>180</v>
      </c>
      <c r="Y61" s="223" t="s">
        <v>135</v>
      </c>
      <c r="Z61" s="213"/>
      <c r="AA61" s="213"/>
      <c r="AB61" s="213"/>
      <c r="AC61" s="213"/>
      <c r="AD61" s="213"/>
      <c r="AE61" s="213"/>
      <c r="AF61" s="213"/>
      <c r="AG61" s="213" t="s">
        <v>181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2" x14ac:dyDescent="0.25">
      <c r="A62" s="220"/>
      <c r="B62" s="221"/>
      <c r="C62" s="258" t="s">
        <v>277</v>
      </c>
      <c r="D62" s="257"/>
      <c r="E62" s="257"/>
      <c r="F62" s="257"/>
      <c r="G62" s="257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3"/>
      <c r="AA62" s="213"/>
      <c r="AB62" s="213"/>
      <c r="AC62" s="213"/>
      <c r="AD62" s="213"/>
      <c r="AE62" s="213"/>
      <c r="AF62" s="213"/>
      <c r="AG62" s="213" t="s">
        <v>183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0.399999999999999" outlineLevel="1" x14ac:dyDescent="0.25">
      <c r="A63" s="232">
        <v>33</v>
      </c>
      <c r="B63" s="233" t="s">
        <v>278</v>
      </c>
      <c r="C63" s="250" t="s">
        <v>279</v>
      </c>
      <c r="D63" s="234" t="s">
        <v>219</v>
      </c>
      <c r="E63" s="235">
        <v>208</v>
      </c>
      <c r="F63" s="236"/>
      <c r="G63" s="237">
        <f>ROUND(E63*F63,2)</f>
        <v>0</v>
      </c>
      <c r="H63" s="236"/>
      <c r="I63" s="237">
        <f>ROUND(E63*H63,2)</f>
        <v>0</v>
      </c>
      <c r="J63" s="236"/>
      <c r="K63" s="237">
        <f>ROUND(E63*J63,2)</f>
        <v>0</v>
      </c>
      <c r="L63" s="237">
        <v>21</v>
      </c>
      <c r="M63" s="237">
        <f>G63*(1+L63/100)</f>
        <v>0</v>
      </c>
      <c r="N63" s="235">
        <v>0.80618000000000001</v>
      </c>
      <c r="O63" s="235">
        <f>ROUND(E63*N63,2)</f>
        <v>167.69</v>
      </c>
      <c r="P63" s="235">
        <v>0</v>
      </c>
      <c r="Q63" s="235">
        <f>ROUND(E63*P63,2)</f>
        <v>0</v>
      </c>
      <c r="R63" s="237" t="s">
        <v>276</v>
      </c>
      <c r="S63" s="237" t="s">
        <v>132</v>
      </c>
      <c r="T63" s="238" t="s">
        <v>132</v>
      </c>
      <c r="U63" s="223">
        <v>1.1910000000000001</v>
      </c>
      <c r="V63" s="223">
        <f>ROUND(E63*U63,2)</f>
        <v>247.73</v>
      </c>
      <c r="W63" s="223"/>
      <c r="X63" s="223" t="s">
        <v>180</v>
      </c>
      <c r="Y63" s="223" t="s">
        <v>135</v>
      </c>
      <c r="Z63" s="213"/>
      <c r="AA63" s="213"/>
      <c r="AB63" s="213"/>
      <c r="AC63" s="213"/>
      <c r="AD63" s="213"/>
      <c r="AE63" s="213"/>
      <c r="AF63" s="213"/>
      <c r="AG63" s="213" t="s">
        <v>181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2" x14ac:dyDescent="0.25">
      <c r="A64" s="220"/>
      <c r="B64" s="221"/>
      <c r="C64" s="258" t="s">
        <v>280</v>
      </c>
      <c r="D64" s="257"/>
      <c r="E64" s="257"/>
      <c r="F64" s="257"/>
      <c r="G64" s="257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3"/>
      <c r="AA64" s="213"/>
      <c r="AB64" s="213"/>
      <c r="AC64" s="213"/>
      <c r="AD64" s="213"/>
      <c r="AE64" s="213"/>
      <c r="AF64" s="213"/>
      <c r="AG64" s="213" t="s">
        <v>183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0.399999999999999" outlineLevel="1" x14ac:dyDescent="0.25">
      <c r="A65" s="232">
        <v>34</v>
      </c>
      <c r="B65" s="233" t="s">
        <v>281</v>
      </c>
      <c r="C65" s="250" t="s">
        <v>282</v>
      </c>
      <c r="D65" s="234" t="s">
        <v>219</v>
      </c>
      <c r="E65" s="235">
        <v>310</v>
      </c>
      <c r="F65" s="236"/>
      <c r="G65" s="237">
        <f>ROUND(E65*F65,2)</f>
        <v>0</v>
      </c>
      <c r="H65" s="236"/>
      <c r="I65" s="237">
        <f>ROUND(E65*H65,2)</f>
        <v>0</v>
      </c>
      <c r="J65" s="236"/>
      <c r="K65" s="237">
        <f>ROUND(E65*J65,2)</f>
        <v>0</v>
      </c>
      <c r="L65" s="237">
        <v>21</v>
      </c>
      <c r="M65" s="237">
        <f>G65*(1+L65/100)</f>
        <v>0</v>
      </c>
      <c r="N65" s="235">
        <v>2.1299999999999999E-3</v>
      </c>
      <c r="O65" s="235">
        <f>ROUND(E65*N65,2)</f>
        <v>0.66</v>
      </c>
      <c r="P65" s="235">
        <v>0</v>
      </c>
      <c r="Q65" s="235">
        <f>ROUND(E65*P65,2)</f>
        <v>0</v>
      </c>
      <c r="R65" s="237" t="s">
        <v>276</v>
      </c>
      <c r="S65" s="237" t="s">
        <v>132</v>
      </c>
      <c r="T65" s="238" t="s">
        <v>132</v>
      </c>
      <c r="U65" s="223">
        <v>0.34300000000000003</v>
      </c>
      <c r="V65" s="223">
        <f>ROUND(E65*U65,2)</f>
        <v>106.33</v>
      </c>
      <c r="W65" s="223"/>
      <c r="X65" s="223" t="s">
        <v>180</v>
      </c>
      <c r="Y65" s="223" t="s">
        <v>135</v>
      </c>
      <c r="Z65" s="213"/>
      <c r="AA65" s="213"/>
      <c r="AB65" s="213"/>
      <c r="AC65" s="213"/>
      <c r="AD65" s="213"/>
      <c r="AE65" s="213"/>
      <c r="AF65" s="213"/>
      <c r="AG65" s="213" t="s">
        <v>181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2" x14ac:dyDescent="0.25">
      <c r="A66" s="220"/>
      <c r="B66" s="221"/>
      <c r="C66" s="258" t="s">
        <v>283</v>
      </c>
      <c r="D66" s="257"/>
      <c r="E66" s="257"/>
      <c r="F66" s="257"/>
      <c r="G66" s="257"/>
      <c r="H66" s="223"/>
      <c r="I66" s="223"/>
      <c r="J66" s="223"/>
      <c r="K66" s="223"/>
      <c r="L66" s="223"/>
      <c r="M66" s="223"/>
      <c r="N66" s="222"/>
      <c r="O66" s="222"/>
      <c r="P66" s="222"/>
      <c r="Q66" s="222"/>
      <c r="R66" s="223"/>
      <c r="S66" s="223"/>
      <c r="T66" s="223"/>
      <c r="U66" s="223"/>
      <c r="V66" s="223"/>
      <c r="W66" s="223"/>
      <c r="X66" s="223"/>
      <c r="Y66" s="223"/>
      <c r="Z66" s="213"/>
      <c r="AA66" s="213"/>
      <c r="AB66" s="213"/>
      <c r="AC66" s="213"/>
      <c r="AD66" s="213"/>
      <c r="AE66" s="213"/>
      <c r="AF66" s="213"/>
      <c r="AG66" s="213" t="s">
        <v>183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5">
      <c r="A67" s="242">
        <v>35</v>
      </c>
      <c r="B67" s="243" t="s">
        <v>284</v>
      </c>
      <c r="C67" s="253" t="s">
        <v>285</v>
      </c>
      <c r="D67" s="244" t="s">
        <v>219</v>
      </c>
      <c r="E67" s="245">
        <v>387.5</v>
      </c>
      <c r="F67" s="246"/>
      <c r="G67" s="247">
        <f>ROUND(E67*F67,2)</f>
        <v>0</v>
      </c>
      <c r="H67" s="246"/>
      <c r="I67" s="247">
        <f>ROUND(E67*H67,2)</f>
        <v>0</v>
      </c>
      <c r="J67" s="246"/>
      <c r="K67" s="247">
        <f>ROUND(E67*J67,2)</f>
        <v>0</v>
      </c>
      <c r="L67" s="247">
        <v>21</v>
      </c>
      <c r="M67" s="247">
        <f>G67*(1+L67/100)</f>
        <v>0</v>
      </c>
      <c r="N67" s="245">
        <v>0</v>
      </c>
      <c r="O67" s="245">
        <f>ROUND(E67*N67,2)</f>
        <v>0</v>
      </c>
      <c r="P67" s="245">
        <v>0</v>
      </c>
      <c r="Q67" s="245">
        <f>ROUND(E67*P67,2)</f>
        <v>0</v>
      </c>
      <c r="R67" s="247"/>
      <c r="S67" s="247" t="s">
        <v>155</v>
      </c>
      <c r="T67" s="248" t="s">
        <v>133</v>
      </c>
      <c r="U67" s="223">
        <v>0</v>
      </c>
      <c r="V67" s="223">
        <f>ROUND(E67*U67,2)</f>
        <v>0</v>
      </c>
      <c r="W67" s="223"/>
      <c r="X67" s="223" t="s">
        <v>240</v>
      </c>
      <c r="Y67" s="223" t="s">
        <v>135</v>
      </c>
      <c r="Z67" s="213"/>
      <c r="AA67" s="213"/>
      <c r="AB67" s="213"/>
      <c r="AC67" s="213"/>
      <c r="AD67" s="213"/>
      <c r="AE67" s="213"/>
      <c r="AF67" s="213"/>
      <c r="AG67" s="213" t="s">
        <v>241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5">
      <c r="A68" s="242">
        <v>36</v>
      </c>
      <c r="B68" s="243" t="s">
        <v>286</v>
      </c>
      <c r="C68" s="253" t="s">
        <v>287</v>
      </c>
      <c r="D68" s="244" t="s">
        <v>188</v>
      </c>
      <c r="E68" s="245">
        <v>19</v>
      </c>
      <c r="F68" s="246"/>
      <c r="G68" s="247">
        <f>ROUND(E68*F68,2)</f>
        <v>0</v>
      </c>
      <c r="H68" s="246"/>
      <c r="I68" s="247">
        <f>ROUND(E68*H68,2)</f>
        <v>0</v>
      </c>
      <c r="J68" s="246"/>
      <c r="K68" s="247">
        <f>ROUND(E68*J68,2)</f>
        <v>0</v>
      </c>
      <c r="L68" s="247">
        <v>21</v>
      </c>
      <c r="M68" s="247">
        <f>G68*(1+L68/100)</f>
        <v>0</v>
      </c>
      <c r="N68" s="245">
        <v>0.02</v>
      </c>
      <c r="O68" s="245">
        <f>ROUND(E68*N68,2)</f>
        <v>0.38</v>
      </c>
      <c r="P68" s="245">
        <v>0</v>
      </c>
      <c r="Q68" s="245">
        <f>ROUND(E68*P68,2)</f>
        <v>0</v>
      </c>
      <c r="R68" s="247" t="s">
        <v>239</v>
      </c>
      <c r="S68" s="247" t="s">
        <v>132</v>
      </c>
      <c r="T68" s="248" t="s">
        <v>132</v>
      </c>
      <c r="U68" s="223">
        <v>0</v>
      </c>
      <c r="V68" s="223">
        <f>ROUND(E68*U68,2)</f>
        <v>0</v>
      </c>
      <c r="W68" s="223"/>
      <c r="X68" s="223" t="s">
        <v>240</v>
      </c>
      <c r="Y68" s="223" t="s">
        <v>135</v>
      </c>
      <c r="Z68" s="213"/>
      <c r="AA68" s="213"/>
      <c r="AB68" s="213"/>
      <c r="AC68" s="213"/>
      <c r="AD68" s="213"/>
      <c r="AE68" s="213"/>
      <c r="AF68" s="213"/>
      <c r="AG68" s="213" t="s">
        <v>241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0.399999999999999" outlineLevel="1" x14ac:dyDescent="0.25">
      <c r="A69" s="242">
        <v>37</v>
      </c>
      <c r="B69" s="243" t="s">
        <v>288</v>
      </c>
      <c r="C69" s="253" t="s">
        <v>289</v>
      </c>
      <c r="D69" s="244" t="s">
        <v>219</v>
      </c>
      <c r="E69" s="245">
        <v>669.6</v>
      </c>
      <c r="F69" s="246"/>
      <c r="G69" s="247">
        <f>ROUND(E69*F69,2)</f>
        <v>0</v>
      </c>
      <c r="H69" s="246"/>
      <c r="I69" s="247">
        <f>ROUND(E69*H69,2)</f>
        <v>0</v>
      </c>
      <c r="J69" s="246"/>
      <c r="K69" s="247">
        <f>ROUND(E69*J69,2)</f>
        <v>0</v>
      </c>
      <c r="L69" s="247">
        <v>21</v>
      </c>
      <c r="M69" s="247">
        <f>G69*(1+L69/100)</f>
        <v>0</v>
      </c>
      <c r="N69" s="245">
        <v>5.0000000000000001E-4</v>
      </c>
      <c r="O69" s="245">
        <f>ROUND(E69*N69,2)</f>
        <v>0.33</v>
      </c>
      <c r="P69" s="245">
        <v>0</v>
      </c>
      <c r="Q69" s="245">
        <f>ROUND(E69*P69,2)</f>
        <v>0</v>
      </c>
      <c r="R69" s="247" t="s">
        <v>239</v>
      </c>
      <c r="S69" s="247" t="s">
        <v>132</v>
      </c>
      <c r="T69" s="248" t="s">
        <v>132</v>
      </c>
      <c r="U69" s="223">
        <v>0</v>
      </c>
      <c r="V69" s="223">
        <f>ROUND(E69*U69,2)</f>
        <v>0</v>
      </c>
      <c r="W69" s="223"/>
      <c r="X69" s="223" t="s">
        <v>240</v>
      </c>
      <c r="Y69" s="223" t="s">
        <v>135</v>
      </c>
      <c r="Z69" s="213"/>
      <c r="AA69" s="213"/>
      <c r="AB69" s="213"/>
      <c r="AC69" s="213"/>
      <c r="AD69" s="213"/>
      <c r="AE69" s="213"/>
      <c r="AF69" s="213"/>
      <c r="AG69" s="213" t="s">
        <v>241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x14ac:dyDescent="0.25">
      <c r="A70" s="225" t="s">
        <v>127</v>
      </c>
      <c r="B70" s="226" t="s">
        <v>80</v>
      </c>
      <c r="C70" s="249" t="s">
        <v>81</v>
      </c>
      <c r="D70" s="227"/>
      <c r="E70" s="228"/>
      <c r="F70" s="229"/>
      <c r="G70" s="229">
        <f>SUMIF(AG71:AG73,"&lt;&gt;NOR",G71:G73)</f>
        <v>0</v>
      </c>
      <c r="H70" s="229"/>
      <c r="I70" s="229">
        <f>SUM(I71:I73)</f>
        <v>0</v>
      </c>
      <c r="J70" s="229"/>
      <c r="K70" s="229">
        <f>SUM(K71:K73)</f>
        <v>0</v>
      </c>
      <c r="L70" s="229"/>
      <c r="M70" s="229">
        <f>SUM(M71:M73)</f>
        <v>0</v>
      </c>
      <c r="N70" s="228"/>
      <c r="O70" s="228">
        <f>SUM(O71:O73)</f>
        <v>31.38</v>
      </c>
      <c r="P70" s="228"/>
      <c r="Q70" s="228">
        <f>SUM(Q71:Q73)</f>
        <v>0</v>
      </c>
      <c r="R70" s="229"/>
      <c r="S70" s="229"/>
      <c r="T70" s="230"/>
      <c r="U70" s="224"/>
      <c r="V70" s="224">
        <f>SUM(V71:V73)</f>
        <v>12.74</v>
      </c>
      <c r="W70" s="224"/>
      <c r="X70" s="224"/>
      <c r="Y70" s="224"/>
      <c r="AG70" t="s">
        <v>128</v>
      </c>
    </row>
    <row r="71" spans="1:60" outlineLevel="1" x14ac:dyDescent="0.25">
      <c r="A71" s="232">
        <v>38</v>
      </c>
      <c r="B71" s="233" t="s">
        <v>290</v>
      </c>
      <c r="C71" s="250" t="s">
        <v>291</v>
      </c>
      <c r="D71" s="234" t="s">
        <v>219</v>
      </c>
      <c r="E71" s="235">
        <v>66</v>
      </c>
      <c r="F71" s="236"/>
      <c r="G71" s="237">
        <f>ROUND(E71*F71,2)</f>
        <v>0</v>
      </c>
      <c r="H71" s="236"/>
      <c r="I71" s="237">
        <f>ROUND(E71*H71,2)</f>
        <v>0</v>
      </c>
      <c r="J71" s="236"/>
      <c r="K71" s="237">
        <f>ROUND(E71*J71,2)</f>
        <v>0</v>
      </c>
      <c r="L71" s="237">
        <v>21</v>
      </c>
      <c r="M71" s="237">
        <f>G71*(1+L71/100)</f>
        <v>0</v>
      </c>
      <c r="N71" s="235">
        <v>0.10118000000000001</v>
      </c>
      <c r="O71" s="235">
        <f>ROUND(E71*N71,2)</f>
        <v>6.68</v>
      </c>
      <c r="P71" s="235">
        <v>0</v>
      </c>
      <c r="Q71" s="235">
        <f>ROUND(E71*P71,2)</f>
        <v>0</v>
      </c>
      <c r="R71" s="237" t="s">
        <v>292</v>
      </c>
      <c r="S71" s="237" t="s">
        <v>132</v>
      </c>
      <c r="T71" s="238" t="s">
        <v>132</v>
      </c>
      <c r="U71" s="223">
        <v>0.193</v>
      </c>
      <c r="V71" s="223">
        <f>ROUND(E71*U71,2)</f>
        <v>12.74</v>
      </c>
      <c r="W71" s="223"/>
      <c r="X71" s="223" t="s">
        <v>180</v>
      </c>
      <c r="Y71" s="223" t="s">
        <v>135</v>
      </c>
      <c r="Z71" s="213"/>
      <c r="AA71" s="213"/>
      <c r="AB71" s="213"/>
      <c r="AC71" s="213"/>
      <c r="AD71" s="213"/>
      <c r="AE71" s="213"/>
      <c r="AF71" s="213"/>
      <c r="AG71" s="213" t="s">
        <v>181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2" x14ac:dyDescent="0.25">
      <c r="A72" s="220"/>
      <c r="B72" s="221"/>
      <c r="C72" s="258" t="s">
        <v>293</v>
      </c>
      <c r="D72" s="257"/>
      <c r="E72" s="257"/>
      <c r="F72" s="257"/>
      <c r="G72" s="257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3"/>
      <c r="AA72" s="213"/>
      <c r="AB72" s="213"/>
      <c r="AC72" s="213"/>
      <c r="AD72" s="213"/>
      <c r="AE72" s="213"/>
      <c r="AF72" s="213"/>
      <c r="AG72" s="213" t="s">
        <v>183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5">
      <c r="A73" s="242">
        <v>39</v>
      </c>
      <c r="B73" s="243" t="s">
        <v>294</v>
      </c>
      <c r="C73" s="253" t="s">
        <v>295</v>
      </c>
      <c r="D73" s="244" t="s">
        <v>188</v>
      </c>
      <c r="E73" s="245">
        <v>11</v>
      </c>
      <c r="F73" s="246"/>
      <c r="G73" s="247">
        <f>ROUND(E73*F73,2)</f>
        <v>0</v>
      </c>
      <c r="H73" s="246"/>
      <c r="I73" s="247">
        <f>ROUND(E73*H73,2)</f>
        <v>0</v>
      </c>
      <c r="J73" s="246"/>
      <c r="K73" s="247">
        <f>ROUND(E73*J73,2)</f>
        <v>0</v>
      </c>
      <c r="L73" s="247">
        <v>21</v>
      </c>
      <c r="M73" s="247">
        <f>G73*(1+L73/100)</f>
        <v>0</v>
      </c>
      <c r="N73" s="245">
        <v>2.2450000000000001</v>
      </c>
      <c r="O73" s="245">
        <f>ROUND(E73*N73,2)</f>
        <v>24.7</v>
      </c>
      <c r="P73" s="245">
        <v>0</v>
      </c>
      <c r="Q73" s="245">
        <f>ROUND(E73*P73,2)</f>
        <v>0</v>
      </c>
      <c r="R73" s="247" t="s">
        <v>239</v>
      </c>
      <c r="S73" s="247" t="s">
        <v>132</v>
      </c>
      <c r="T73" s="248" t="s">
        <v>132</v>
      </c>
      <c r="U73" s="223">
        <v>0</v>
      </c>
      <c r="V73" s="223">
        <f>ROUND(E73*U73,2)</f>
        <v>0</v>
      </c>
      <c r="W73" s="223"/>
      <c r="X73" s="223" t="s">
        <v>240</v>
      </c>
      <c r="Y73" s="223" t="s">
        <v>135</v>
      </c>
      <c r="Z73" s="213"/>
      <c r="AA73" s="213"/>
      <c r="AB73" s="213"/>
      <c r="AC73" s="213"/>
      <c r="AD73" s="213"/>
      <c r="AE73" s="213"/>
      <c r="AF73" s="213"/>
      <c r="AG73" s="213" t="s">
        <v>241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x14ac:dyDescent="0.25">
      <c r="A74" s="225" t="s">
        <v>127</v>
      </c>
      <c r="B74" s="226" t="s">
        <v>82</v>
      </c>
      <c r="C74" s="249" t="s">
        <v>83</v>
      </c>
      <c r="D74" s="227"/>
      <c r="E74" s="228"/>
      <c r="F74" s="229"/>
      <c r="G74" s="229">
        <f>SUMIF(AG75:AG82,"&lt;&gt;NOR",G75:G82)</f>
        <v>0</v>
      </c>
      <c r="H74" s="229"/>
      <c r="I74" s="229">
        <f>SUM(I75:I82)</f>
        <v>0</v>
      </c>
      <c r="J74" s="229"/>
      <c r="K74" s="229">
        <f>SUM(K75:K82)</f>
        <v>0</v>
      </c>
      <c r="L74" s="229"/>
      <c r="M74" s="229">
        <f>SUM(M75:M82)</f>
        <v>0</v>
      </c>
      <c r="N74" s="228"/>
      <c r="O74" s="228">
        <f>SUM(O75:O82)</f>
        <v>52.22</v>
      </c>
      <c r="P74" s="228"/>
      <c r="Q74" s="228">
        <f>SUM(Q75:Q82)</f>
        <v>0</v>
      </c>
      <c r="R74" s="229"/>
      <c r="S74" s="229"/>
      <c r="T74" s="230"/>
      <c r="U74" s="224"/>
      <c r="V74" s="224">
        <f>SUM(V75:V82)</f>
        <v>76.34</v>
      </c>
      <c r="W74" s="224"/>
      <c r="X74" s="224"/>
      <c r="Y74" s="224"/>
      <c r="AG74" t="s">
        <v>128</v>
      </c>
    </row>
    <row r="75" spans="1:60" outlineLevel="1" x14ac:dyDescent="0.25">
      <c r="A75" s="232">
        <v>40</v>
      </c>
      <c r="B75" s="233" t="s">
        <v>296</v>
      </c>
      <c r="C75" s="250" t="s">
        <v>297</v>
      </c>
      <c r="D75" s="234" t="s">
        <v>248</v>
      </c>
      <c r="E75" s="235">
        <v>18</v>
      </c>
      <c r="F75" s="236"/>
      <c r="G75" s="237">
        <f>ROUND(E75*F75,2)</f>
        <v>0</v>
      </c>
      <c r="H75" s="236"/>
      <c r="I75" s="237">
        <f>ROUND(E75*H75,2)</f>
        <v>0</v>
      </c>
      <c r="J75" s="236"/>
      <c r="K75" s="237">
        <f>ROUND(E75*J75,2)</f>
        <v>0</v>
      </c>
      <c r="L75" s="237">
        <v>21</v>
      </c>
      <c r="M75" s="237">
        <f>G75*(1+L75/100)</f>
        <v>0</v>
      </c>
      <c r="N75" s="235">
        <v>1.0000000000000001E-5</v>
      </c>
      <c r="O75" s="235">
        <f>ROUND(E75*N75,2)</f>
        <v>0</v>
      </c>
      <c r="P75" s="235">
        <v>0</v>
      </c>
      <c r="Q75" s="235">
        <f>ROUND(E75*P75,2)</f>
        <v>0</v>
      </c>
      <c r="R75" s="237" t="s">
        <v>267</v>
      </c>
      <c r="S75" s="237" t="s">
        <v>132</v>
      </c>
      <c r="T75" s="238" t="s">
        <v>132</v>
      </c>
      <c r="U75" s="223">
        <v>1.25</v>
      </c>
      <c r="V75" s="223">
        <f>ROUND(E75*U75,2)</f>
        <v>22.5</v>
      </c>
      <c r="W75" s="223"/>
      <c r="X75" s="223" t="s">
        <v>180</v>
      </c>
      <c r="Y75" s="223" t="s">
        <v>135</v>
      </c>
      <c r="Z75" s="213"/>
      <c r="AA75" s="213"/>
      <c r="AB75" s="213"/>
      <c r="AC75" s="213"/>
      <c r="AD75" s="213"/>
      <c r="AE75" s="213"/>
      <c r="AF75" s="213"/>
      <c r="AG75" s="213" t="s">
        <v>181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2" x14ac:dyDescent="0.25">
      <c r="A76" s="220"/>
      <c r="B76" s="221"/>
      <c r="C76" s="258" t="s">
        <v>298</v>
      </c>
      <c r="D76" s="257"/>
      <c r="E76" s="257"/>
      <c r="F76" s="257"/>
      <c r="G76" s="257"/>
      <c r="H76" s="223"/>
      <c r="I76" s="223"/>
      <c r="J76" s="223"/>
      <c r="K76" s="223"/>
      <c r="L76" s="223"/>
      <c r="M76" s="223"/>
      <c r="N76" s="222"/>
      <c r="O76" s="222"/>
      <c r="P76" s="222"/>
      <c r="Q76" s="222"/>
      <c r="R76" s="223"/>
      <c r="S76" s="223"/>
      <c r="T76" s="223"/>
      <c r="U76" s="223"/>
      <c r="V76" s="223"/>
      <c r="W76" s="223"/>
      <c r="X76" s="223"/>
      <c r="Y76" s="223"/>
      <c r="Z76" s="213"/>
      <c r="AA76" s="213"/>
      <c r="AB76" s="213"/>
      <c r="AC76" s="213"/>
      <c r="AD76" s="213"/>
      <c r="AE76" s="213"/>
      <c r="AF76" s="213"/>
      <c r="AG76" s="213" t="s">
        <v>183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ht="20.399999999999999" outlineLevel="1" x14ac:dyDescent="0.25">
      <c r="A77" s="242">
        <v>41</v>
      </c>
      <c r="B77" s="243" t="s">
        <v>299</v>
      </c>
      <c r="C77" s="253" t="s">
        <v>300</v>
      </c>
      <c r="D77" s="244" t="s">
        <v>188</v>
      </c>
      <c r="E77" s="245">
        <v>1</v>
      </c>
      <c r="F77" s="246"/>
      <c r="G77" s="247">
        <f>ROUND(E77*F77,2)</f>
        <v>0</v>
      </c>
      <c r="H77" s="246"/>
      <c r="I77" s="247">
        <f>ROUND(E77*H77,2)</f>
        <v>0</v>
      </c>
      <c r="J77" s="246"/>
      <c r="K77" s="247">
        <f>ROUND(E77*J77,2)</f>
        <v>0</v>
      </c>
      <c r="L77" s="247">
        <v>21</v>
      </c>
      <c r="M77" s="247">
        <f>G77*(1+L77/100)</f>
        <v>0</v>
      </c>
      <c r="N77" s="245">
        <v>4.0999999999999999E-4</v>
      </c>
      <c r="O77" s="245">
        <f>ROUND(E77*N77,2)</f>
        <v>0</v>
      </c>
      <c r="P77" s="245">
        <v>0</v>
      </c>
      <c r="Q77" s="245">
        <f>ROUND(E77*P77,2)</f>
        <v>0</v>
      </c>
      <c r="R77" s="247" t="s">
        <v>267</v>
      </c>
      <c r="S77" s="247" t="s">
        <v>132</v>
      </c>
      <c r="T77" s="248" t="s">
        <v>132</v>
      </c>
      <c r="U77" s="223">
        <v>1.8660000000000001</v>
      </c>
      <c r="V77" s="223">
        <f>ROUND(E77*U77,2)</f>
        <v>1.87</v>
      </c>
      <c r="W77" s="223"/>
      <c r="X77" s="223" t="s">
        <v>180</v>
      </c>
      <c r="Y77" s="223" t="s">
        <v>135</v>
      </c>
      <c r="Z77" s="213"/>
      <c r="AA77" s="213"/>
      <c r="AB77" s="213"/>
      <c r="AC77" s="213"/>
      <c r="AD77" s="213"/>
      <c r="AE77" s="213"/>
      <c r="AF77" s="213"/>
      <c r="AG77" s="213" t="s">
        <v>181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0.399999999999999" outlineLevel="1" x14ac:dyDescent="0.25">
      <c r="A78" s="242">
        <v>42</v>
      </c>
      <c r="B78" s="243" t="s">
        <v>301</v>
      </c>
      <c r="C78" s="253" t="s">
        <v>302</v>
      </c>
      <c r="D78" s="244" t="s">
        <v>188</v>
      </c>
      <c r="E78" s="245">
        <v>1</v>
      </c>
      <c r="F78" s="246"/>
      <c r="G78" s="247">
        <f>ROUND(E78*F78,2)</f>
        <v>0</v>
      </c>
      <c r="H78" s="246"/>
      <c r="I78" s="247">
        <f>ROUND(E78*H78,2)</f>
        <v>0</v>
      </c>
      <c r="J78" s="246"/>
      <c r="K78" s="247">
        <f>ROUND(E78*J78,2)</f>
        <v>0</v>
      </c>
      <c r="L78" s="247">
        <v>21</v>
      </c>
      <c r="M78" s="247">
        <f>G78*(1+L78/100)</f>
        <v>0</v>
      </c>
      <c r="N78" s="245">
        <v>5.0499999999999998E-3</v>
      </c>
      <c r="O78" s="245">
        <f>ROUND(E78*N78,2)</f>
        <v>0.01</v>
      </c>
      <c r="P78" s="245">
        <v>0</v>
      </c>
      <c r="Q78" s="245">
        <f>ROUND(E78*P78,2)</f>
        <v>0</v>
      </c>
      <c r="R78" s="247" t="s">
        <v>267</v>
      </c>
      <c r="S78" s="247" t="s">
        <v>132</v>
      </c>
      <c r="T78" s="248" t="s">
        <v>132</v>
      </c>
      <c r="U78" s="223">
        <v>3.46</v>
      </c>
      <c r="V78" s="223">
        <f>ROUND(E78*U78,2)</f>
        <v>3.46</v>
      </c>
      <c r="W78" s="223"/>
      <c r="X78" s="223" t="s">
        <v>180</v>
      </c>
      <c r="Y78" s="223" t="s">
        <v>135</v>
      </c>
      <c r="Z78" s="213"/>
      <c r="AA78" s="213"/>
      <c r="AB78" s="213"/>
      <c r="AC78" s="213"/>
      <c r="AD78" s="213"/>
      <c r="AE78" s="213"/>
      <c r="AF78" s="213"/>
      <c r="AG78" s="213" t="s">
        <v>181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5">
      <c r="A79" s="232">
        <v>43</v>
      </c>
      <c r="B79" s="233" t="s">
        <v>303</v>
      </c>
      <c r="C79" s="250" t="s">
        <v>304</v>
      </c>
      <c r="D79" s="234" t="s">
        <v>195</v>
      </c>
      <c r="E79" s="235">
        <v>13.285</v>
      </c>
      <c r="F79" s="236"/>
      <c r="G79" s="237">
        <f>ROUND(E79*F79,2)</f>
        <v>0</v>
      </c>
      <c r="H79" s="236"/>
      <c r="I79" s="237">
        <f>ROUND(E79*H79,2)</f>
        <v>0</v>
      </c>
      <c r="J79" s="236"/>
      <c r="K79" s="237">
        <f>ROUND(E79*J79,2)</f>
        <v>0</v>
      </c>
      <c r="L79" s="237">
        <v>21</v>
      </c>
      <c r="M79" s="237">
        <f>G79*(1+L79/100)</f>
        <v>0</v>
      </c>
      <c r="N79" s="235">
        <v>2.5249999999999999</v>
      </c>
      <c r="O79" s="235">
        <f>ROUND(E79*N79,2)</f>
        <v>33.54</v>
      </c>
      <c r="P79" s="235">
        <v>0</v>
      </c>
      <c r="Q79" s="235">
        <f>ROUND(E79*P79,2)</f>
        <v>0</v>
      </c>
      <c r="R79" s="237" t="s">
        <v>267</v>
      </c>
      <c r="S79" s="237" t="s">
        <v>132</v>
      </c>
      <c r="T79" s="238" t="s">
        <v>132</v>
      </c>
      <c r="U79" s="223">
        <v>1.3029999999999999</v>
      </c>
      <c r="V79" s="223">
        <f>ROUND(E79*U79,2)</f>
        <v>17.309999999999999</v>
      </c>
      <c r="W79" s="223"/>
      <c r="X79" s="223" t="s">
        <v>180</v>
      </c>
      <c r="Y79" s="223" t="s">
        <v>135</v>
      </c>
      <c r="Z79" s="213"/>
      <c r="AA79" s="213"/>
      <c r="AB79" s="213"/>
      <c r="AC79" s="213"/>
      <c r="AD79" s="213"/>
      <c r="AE79" s="213"/>
      <c r="AF79" s="213"/>
      <c r="AG79" s="213" t="s">
        <v>181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2" x14ac:dyDescent="0.25">
      <c r="A80" s="220"/>
      <c r="B80" s="221"/>
      <c r="C80" s="258" t="s">
        <v>270</v>
      </c>
      <c r="D80" s="257"/>
      <c r="E80" s="257"/>
      <c r="F80" s="257"/>
      <c r="G80" s="257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3"/>
      <c r="AA80" s="213"/>
      <c r="AB80" s="213"/>
      <c r="AC80" s="213"/>
      <c r="AD80" s="213"/>
      <c r="AE80" s="213"/>
      <c r="AF80" s="213"/>
      <c r="AG80" s="213" t="s">
        <v>183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5">
      <c r="A81" s="242">
        <v>44</v>
      </c>
      <c r="B81" s="243" t="s">
        <v>305</v>
      </c>
      <c r="C81" s="253" t="s">
        <v>306</v>
      </c>
      <c r="D81" s="244" t="s">
        <v>219</v>
      </c>
      <c r="E81" s="245">
        <v>32.4</v>
      </c>
      <c r="F81" s="246"/>
      <c r="G81" s="247">
        <f>ROUND(E81*F81,2)</f>
        <v>0</v>
      </c>
      <c r="H81" s="246"/>
      <c r="I81" s="247">
        <f>ROUND(E81*H81,2)</f>
        <v>0</v>
      </c>
      <c r="J81" s="246"/>
      <c r="K81" s="247">
        <f>ROUND(E81*J81,2)</f>
        <v>0</v>
      </c>
      <c r="L81" s="247">
        <v>21</v>
      </c>
      <c r="M81" s="247">
        <f>G81*(1+L81/100)</f>
        <v>0</v>
      </c>
      <c r="N81" s="245">
        <v>4.15E-3</v>
      </c>
      <c r="O81" s="245">
        <f>ROUND(E81*N81,2)</f>
        <v>0.13</v>
      </c>
      <c r="P81" s="245">
        <v>0</v>
      </c>
      <c r="Q81" s="245">
        <f>ROUND(E81*P81,2)</f>
        <v>0</v>
      </c>
      <c r="R81" s="247" t="s">
        <v>267</v>
      </c>
      <c r="S81" s="247" t="s">
        <v>132</v>
      </c>
      <c r="T81" s="248" t="s">
        <v>132</v>
      </c>
      <c r="U81" s="223">
        <v>0.96299999999999997</v>
      </c>
      <c r="V81" s="223">
        <f>ROUND(E81*U81,2)</f>
        <v>31.2</v>
      </c>
      <c r="W81" s="223"/>
      <c r="X81" s="223" t="s">
        <v>180</v>
      </c>
      <c r="Y81" s="223" t="s">
        <v>135</v>
      </c>
      <c r="Z81" s="213"/>
      <c r="AA81" s="213"/>
      <c r="AB81" s="213"/>
      <c r="AC81" s="213"/>
      <c r="AD81" s="213"/>
      <c r="AE81" s="213"/>
      <c r="AF81" s="213"/>
      <c r="AG81" s="213" t="s">
        <v>181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5">
      <c r="A82" s="242">
        <v>45</v>
      </c>
      <c r="B82" s="243" t="s">
        <v>307</v>
      </c>
      <c r="C82" s="253" t="s">
        <v>308</v>
      </c>
      <c r="D82" s="244" t="s">
        <v>248</v>
      </c>
      <c r="E82" s="245">
        <v>18.18</v>
      </c>
      <c r="F82" s="246"/>
      <c r="G82" s="247">
        <f>ROUND(E82*F82,2)</f>
        <v>0</v>
      </c>
      <c r="H82" s="246"/>
      <c r="I82" s="247">
        <f>ROUND(E82*H82,2)</f>
        <v>0</v>
      </c>
      <c r="J82" s="246"/>
      <c r="K82" s="247">
        <f>ROUND(E82*J82,2)</f>
        <v>0</v>
      </c>
      <c r="L82" s="247">
        <v>21</v>
      </c>
      <c r="M82" s="247">
        <f>G82*(1+L82/100)</f>
        <v>0</v>
      </c>
      <c r="N82" s="245">
        <v>1.02</v>
      </c>
      <c r="O82" s="245">
        <f>ROUND(E82*N82,2)</f>
        <v>18.54</v>
      </c>
      <c r="P82" s="245">
        <v>0</v>
      </c>
      <c r="Q82" s="245">
        <f>ROUND(E82*P82,2)</f>
        <v>0</v>
      </c>
      <c r="R82" s="247" t="s">
        <v>239</v>
      </c>
      <c r="S82" s="247" t="s">
        <v>132</v>
      </c>
      <c r="T82" s="248" t="s">
        <v>132</v>
      </c>
      <c r="U82" s="223">
        <v>0</v>
      </c>
      <c r="V82" s="223">
        <f>ROUND(E82*U82,2)</f>
        <v>0</v>
      </c>
      <c r="W82" s="223"/>
      <c r="X82" s="223" t="s">
        <v>240</v>
      </c>
      <c r="Y82" s="223" t="s">
        <v>135</v>
      </c>
      <c r="Z82" s="213"/>
      <c r="AA82" s="213"/>
      <c r="AB82" s="213"/>
      <c r="AC82" s="213"/>
      <c r="AD82" s="213"/>
      <c r="AE82" s="213"/>
      <c r="AF82" s="213"/>
      <c r="AG82" s="213" t="s">
        <v>241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x14ac:dyDescent="0.25">
      <c r="A83" s="225" t="s">
        <v>127</v>
      </c>
      <c r="B83" s="226" t="s">
        <v>84</v>
      </c>
      <c r="C83" s="249" t="s">
        <v>85</v>
      </c>
      <c r="D83" s="227"/>
      <c r="E83" s="228"/>
      <c r="F83" s="229"/>
      <c r="G83" s="229">
        <f>SUMIF(AG84:AG93,"&lt;&gt;NOR",G84:G93)</f>
        <v>0</v>
      </c>
      <c r="H83" s="229"/>
      <c r="I83" s="229">
        <f>SUM(I84:I93)</f>
        <v>0</v>
      </c>
      <c r="J83" s="229"/>
      <c r="K83" s="229">
        <f>SUM(K84:K93)</f>
        <v>0</v>
      </c>
      <c r="L83" s="229"/>
      <c r="M83" s="229">
        <f>SUM(M84:M93)</f>
        <v>0</v>
      </c>
      <c r="N83" s="228"/>
      <c r="O83" s="228">
        <f>SUM(O84:O93)</f>
        <v>2.96</v>
      </c>
      <c r="P83" s="228"/>
      <c r="Q83" s="228">
        <f>SUM(Q84:Q93)</f>
        <v>117.66</v>
      </c>
      <c r="R83" s="229"/>
      <c r="S83" s="229"/>
      <c r="T83" s="230"/>
      <c r="U83" s="224"/>
      <c r="V83" s="224">
        <f>SUM(V84:V93)</f>
        <v>496.14000000000004</v>
      </c>
      <c r="W83" s="224"/>
      <c r="X83" s="224"/>
      <c r="Y83" s="224"/>
      <c r="AG83" t="s">
        <v>128</v>
      </c>
    </row>
    <row r="84" spans="1:60" outlineLevel="1" x14ac:dyDescent="0.25">
      <c r="A84" s="242">
        <v>46</v>
      </c>
      <c r="B84" s="243" t="s">
        <v>309</v>
      </c>
      <c r="C84" s="253" t="s">
        <v>310</v>
      </c>
      <c r="D84" s="244" t="s">
        <v>219</v>
      </c>
      <c r="E84" s="245">
        <v>50</v>
      </c>
      <c r="F84" s="246"/>
      <c r="G84" s="247">
        <f>ROUND(E84*F84,2)</f>
        <v>0</v>
      </c>
      <c r="H84" s="246"/>
      <c r="I84" s="247">
        <f>ROUND(E84*H84,2)</f>
        <v>0</v>
      </c>
      <c r="J84" s="246"/>
      <c r="K84" s="247">
        <f>ROUND(E84*J84,2)</f>
        <v>0</v>
      </c>
      <c r="L84" s="247">
        <v>21</v>
      </c>
      <c r="M84" s="247">
        <f>G84*(1+L84/100)</f>
        <v>0</v>
      </c>
      <c r="N84" s="245">
        <v>5.8279999999999998E-2</v>
      </c>
      <c r="O84" s="245">
        <f>ROUND(E84*N84,2)</f>
        <v>2.91</v>
      </c>
      <c r="P84" s="245">
        <v>0</v>
      </c>
      <c r="Q84" s="245">
        <f>ROUND(E84*P84,2)</f>
        <v>0</v>
      </c>
      <c r="R84" s="247" t="s">
        <v>311</v>
      </c>
      <c r="S84" s="247" t="s">
        <v>132</v>
      </c>
      <c r="T84" s="248" t="s">
        <v>132</v>
      </c>
      <c r="U84" s="223">
        <v>0.48</v>
      </c>
      <c r="V84" s="223">
        <f>ROUND(E84*U84,2)</f>
        <v>24</v>
      </c>
      <c r="W84" s="223"/>
      <c r="X84" s="223" t="s">
        <v>180</v>
      </c>
      <c r="Y84" s="223" t="s">
        <v>135</v>
      </c>
      <c r="Z84" s="213"/>
      <c r="AA84" s="213"/>
      <c r="AB84" s="213"/>
      <c r="AC84" s="213"/>
      <c r="AD84" s="213"/>
      <c r="AE84" s="213"/>
      <c r="AF84" s="213"/>
      <c r="AG84" s="213" t="s">
        <v>181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5">
      <c r="A85" s="242">
        <v>47</v>
      </c>
      <c r="B85" s="243" t="s">
        <v>312</v>
      </c>
      <c r="C85" s="253" t="s">
        <v>313</v>
      </c>
      <c r="D85" s="244" t="s">
        <v>219</v>
      </c>
      <c r="E85" s="245">
        <v>67.5</v>
      </c>
      <c r="F85" s="246"/>
      <c r="G85" s="247">
        <f>ROUND(E85*F85,2)</f>
        <v>0</v>
      </c>
      <c r="H85" s="246"/>
      <c r="I85" s="247">
        <f>ROUND(E85*H85,2)</f>
        <v>0</v>
      </c>
      <c r="J85" s="246"/>
      <c r="K85" s="247">
        <f>ROUND(E85*J85,2)</f>
        <v>0</v>
      </c>
      <c r="L85" s="247">
        <v>21</v>
      </c>
      <c r="M85" s="247">
        <f>G85*(1+L85/100)</f>
        <v>0</v>
      </c>
      <c r="N85" s="245">
        <v>0</v>
      </c>
      <c r="O85" s="245">
        <f>ROUND(E85*N85,2)</f>
        <v>0</v>
      </c>
      <c r="P85" s="245">
        <v>0</v>
      </c>
      <c r="Q85" s="245">
        <f>ROUND(E85*P85,2)</f>
        <v>0</v>
      </c>
      <c r="R85" s="247" t="s">
        <v>311</v>
      </c>
      <c r="S85" s="247" t="s">
        <v>132</v>
      </c>
      <c r="T85" s="248" t="s">
        <v>132</v>
      </c>
      <c r="U85" s="223">
        <v>0.20699999999999999</v>
      </c>
      <c r="V85" s="223">
        <f>ROUND(E85*U85,2)</f>
        <v>13.97</v>
      </c>
      <c r="W85" s="223"/>
      <c r="X85" s="223" t="s">
        <v>180</v>
      </c>
      <c r="Y85" s="223" t="s">
        <v>135</v>
      </c>
      <c r="Z85" s="213"/>
      <c r="AA85" s="213"/>
      <c r="AB85" s="213"/>
      <c r="AC85" s="213"/>
      <c r="AD85" s="213"/>
      <c r="AE85" s="213"/>
      <c r="AF85" s="213"/>
      <c r="AG85" s="213" t="s">
        <v>181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ht="20.399999999999999" outlineLevel="1" x14ac:dyDescent="0.25">
      <c r="A86" s="242">
        <v>48</v>
      </c>
      <c r="B86" s="243" t="s">
        <v>314</v>
      </c>
      <c r="C86" s="253" t="s">
        <v>315</v>
      </c>
      <c r="D86" s="244" t="s">
        <v>219</v>
      </c>
      <c r="E86" s="245">
        <v>67.5</v>
      </c>
      <c r="F86" s="246"/>
      <c r="G86" s="247">
        <f>ROUND(E86*F86,2)</f>
        <v>0</v>
      </c>
      <c r="H86" s="246"/>
      <c r="I86" s="247">
        <f>ROUND(E86*H86,2)</f>
        <v>0</v>
      </c>
      <c r="J86" s="246"/>
      <c r="K86" s="247">
        <f>ROUND(E86*J86,2)</f>
        <v>0</v>
      </c>
      <c r="L86" s="247">
        <v>21</v>
      </c>
      <c r="M86" s="247">
        <f>G86*(1+L86/100)</f>
        <v>0</v>
      </c>
      <c r="N86" s="245">
        <v>0</v>
      </c>
      <c r="O86" s="245">
        <f>ROUND(E86*N86,2)</f>
        <v>0</v>
      </c>
      <c r="P86" s="245">
        <v>0</v>
      </c>
      <c r="Q86" s="245">
        <f>ROUND(E86*P86,2)</f>
        <v>0</v>
      </c>
      <c r="R86" s="247" t="s">
        <v>276</v>
      </c>
      <c r="S86" s="247" t="s">
        <v>132</v>
      </c>
      <c r="T86" s="248" t="s">
        <v>132</v>
      </c>
      <c r="U86" s="223">
        <v>0.621</v>
      </c>
      <c r="V86" s="223">
        <f>ROUND(E86*U86,2)</f>
        <v>41.92</v>
      </c>
      <c r="W86" s="223"/>
      <c r="X86" s="223" t="s">
        <v>180</v>
      </c>
      <c r="Y86" s="223" t="s">
        <v>135</v>
      </c>
      <c r="Z86" s="213"/>
      <c r="AA86" s="213"/>
      <c r="AB86" s="213"/>
      <c r="AC86" s="213"/>
      <c r="AD86" s="213"/>
      <c r="AE86" s="213"/>
      <c r="AF86" s="213"/>
      <c r="AG86" s="213" t="s">
        <v>181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5">
      <c r="A87" s="232">
        <v>49</v>
      </c>
      <c r="B87" s="233" t="s">
        <v>316</v>
      </c>
      <c r="C87" s="250" t="s">
        <v>317</v>
      </c>
      <c r="D87" s="234" t="s">
        <v>195</v>
      </c>
      <c r="E87" s="235">
        <v>18</v>
      </c>
      <c r="F87" s="236"/>
      <c r="G87" s="237">
        <f>ROUND(E87*F87,2)</f>
        <v>0</v>
      </c>
      <c r="H87" s="236"/>
      <c r="I87" s="237">
        <f>ROUND(E87*H87,2)</f>
        <v>0</v>
      </c>
      <c r="J87" s="236"/>
      <c r="K87" s="237">
        <f>ROUND(E87*J87,2)</f>
        <v>0</v>
      </c>
      <c r="L87" s="237">
        <v>21</v>
      </c>
      <c r="M87" s="237">
        <f>G87*(1+L87/100)</f>
        <v>0</v>
      </c>
      <c r="N87" s="235">
        <v>0</v>
      </c>
      <c r="O87" s="235">
        <f>ROUND(E87*N87,2)</f>
        <v>0</v>
      </c>
      <c r="P87" s="235">
        <v>2</v>
      </c>
      <c r="Q87" s="235">
        <f>ROUND(E87*P87,2)</f>
        <v>36</v>
      </c>
      <c r="R87" s="237" t="s">
        <v>227</v>
      </c>
      <c r="S87" s="237" t="s">
        <v>132</v>
      </c>
      <c r="T87" s="238" t="s">
        <v>132</v>
      </c>
      <c r="U87" s="223">
        <v>6.4359999999999999</v>
      </c>
      <c r="V87" s="223">
        <f>ROUND(E87*U87,2)</f>
        <v>115.85</v>
      </c>
      <c r="W87" s="223"/>
      <c r="X87" s="223" t="s">
        <v>180</v>
      </c>
      <c r="Y87" s="223" t="s">
        <v>135</v>
      </c>
      <c r="Z87" s="213"/>
      <c r="AA87" s="213"/>
      <c r="AB87" s="213"/>
      <c r="AC87" s="213"/>
      <c r="AD87" s="213"/>
      <c r="AE87" s="213"/>
      <c r="AF87" s="213"/>
      <c r="AG87" s="213" t="s">
        <v>181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2" x14ac:dyDescent="0.25">
      <c r="A88" s="220"/>
      <c r="B88" s="221"/>
      <c r="C88" s="258" t="s">
        <v>318</v>
      </c>
      <c r="D88" s="257"/>
      <c r="E88" s="257"/>
      <c r="F88" s="257"/>
      <c r="G88" s="257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3"/>
      <c r="AA88" s="213"/>
      <c r="AB88" s="213"/>
      <c r="AC88" s="213"/>
      <c r="AD88" s="213"/>
      <c r="AE88" s="213"/>
      <c r="AF88" s="213"/>
      <c r="AG88" s="213" t="s">
        <v>183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5">
      <c r="A89" s="232">
        <v>50</v>
      </c>
      <c r="B89" s="233" t="s">
        <v>319</v>
      </c>
      <c r="C89" s="250" t="s">
        <v>320</v>
      </c>
      <c r="D89" s="234" t="s">
        <v>195</v>
      </c>
      <c r="E89" s="235">
        <v>33</v>
      </c>
      <c r="F89" s="236"/>
      <c r="G89" s="237">
        <f>ROUND(E89*F89,2)</f>
        <v>0</v>
      </c>
      <c r="H89" s="236"/>
      <c r="I89" s="237">
        <f>ROUND(E89*H89,2)</f>
        <v>0</v>
      </c>
      <c r="J89" s="236"/>
      <c r="K89" s="237">
        <f>ROUND(E89*J89,2)</f>
        <v>0</v>
      </c>
      <c r="L89" s="237">
        <v>21</v>
      </c>
      <c r="M89" s="237">
        <f>G89*(1+L89/100)</f>
        <v>0</v>
      </c>
      <c r="N89" s="235">
        <v>1.47E-3</v>
      </c>
      <c r="O89" s="235">
        <f>ROUND(E89*N89,2)</f>
        <v>0.05</v>
      </c>
      <c r="P89" s="235">
        <v>2.4</v>
      </c>
      <c r="Q89" s="235">
        <f>ROUND(E89*P89,2)</f>
        <v>79.2</v>
      </c>
      <c r="R89" s="237" t="s">
        <v>227</v>
      </c>
      <c r="S89" s="237" t="s">
        <v>132</v>
      </c>
      <c r="T89" s="238" t="s">
        <v>132</v>
      </c>
      <c r="U89" s="223">
        <v>8.5</v>
      </c>
      <c r="V89" s="223">
        <f>ROUND(E89*U89,2)</f>
        <v>280.5</v>
      </c>
      <c r="W89" s="223"/>
      <c r="X89" s="223" t="s">
        <v>180</v>
      </c>
      <c r="Y89" s="223" t="s">
        <v>135</v>
      </c>
      <c r="Z89" s="213"/>
      <c r="AA89" s="213"/>
      <c r="AB89" s="213"/>
      <c r="AC89" s="213"/>
      <c r="AD89" s="213"/>
      <c r="AE89" s="213"/>
      <c r="AF89" s="213"/>
      <c r="AG89" s="213" t="s">
        <v>181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21" outlineLevel="2" x14ac:dyDescent="0.25">
      <c r="A90" s="220"/>
      <c r="B90" s="221"/>
      <c r="C90" s="258" t="s">
        <v>321</v>
      </c>
      <c r="D90" s="257"/>
      <c r="E90" s="257"/>
      <c r="F90" s="257"/>
      <c r="G90" s="257"/>
      <c r="H90" s="223"/>
      <c r="I90" s="223"/>
      <c r="J90" s="223"/>
      <c r="K90" s="223"/>
      <c r="L90" s="223"/>
      <c r="M90" s="223"/>
      <c r="N90" s="222"/>
      <c r="O90" s="222"/>
      <c r="P90" s="222"/>
      <c r="Q90" s="222"/>
      <c r="R90" s="223"/>
      <c r="S90" s="223"/>
      <c r="T90" s="223"/>
      <c r="U90" s="223"/>
      <c r="V90" s="223"/>
      <c r="W90" s="223"/>
      <c r="X90" s="223"/>
      <c r="Y90" s="223"/>
      <c r="Z90" s="213"/>
      <c r="AA90" s="213"/>
      <c r="AB90" s="213"/>
      <c r="AC90" s="213"/>
      <c r="AD90" s="213"/>
      <c r="AE90" s="213"/>
      <c r="AF90" s="213"/>
      <c r="AG90" s="213" t="s">
        <v>183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40" t="str">
        <f>C90</f>
        <v>nebo vybourání otvorů průřezové plochy přes 4 m2 ve zdivu železobetonovém, včetně pomocného lešení o výšce podlahy do 1900 mm a pro zatížení do 1,5 kPa  (150 kg/m2),</v>
      </c>
      <c r="BB90" s="213"/>
      <c r="BC90" s="213"/>
      <c r="BD90" s="213"/>
      <c r="BE90" s="213"/>
      <c r="BF90" s="213"/>
      <c r="BG90" s="213"/>
      <c r="BH90" s="213"/>
    </row>
    <row r="91" spans="1:60" ht="20.399999999999999" outlineLevel="1" x14ac:dyDescent="0.25">
      <c r="A91" s="232">
        <v>51</v>
      </c>
      <c r="B91" s="233" t="s">
        <v>322</v>
      </c>
      <c r="C91" s="250" t="s">
        <v>323</v>
      </c>
      <c r="D91" s="234" t="s">
        <v>188</v>
      </c>
      <c r="E91" s="235">
        <v>25</v>
      </c>
      <c r="F91" s="236"/>
      <c r="G91" s="237">
        <f>ROUND(E91*F91,2)</f>
        <v>0</v>
      </c>
      <c r="H91" s="236"/>
      <c r="I91" s="237">
        <f>ROUND(E91*H91,2)</f>
        <v>0</v>
      </c>
      <c r="J91" s="236"/>
      <c r="K91" s="237">
        <f>ROUND(E91*J91,2)</f>
        <v>0</v>
      </c>
      <c r="L91" s="237">
        <v>21</v>
      </c>
      <c r="M91" s="237">
        <f>G91*(1+L91/100)</f>
        <v>0</v>
      </c>
      <c r="N91" s="235">
        <v>0</v>
      </c>
      <c r="O91" s="235">
        <f>ROUND(E91*N91,2)</f>
        <v>0</v>
      </c>
      <c r="P91" s="235">
        <v>0.08</v>
      </c>
      <c r="Q91" s="235">
        <f>ROUND(E91*P91,2)</f>
        <v>2</v>
      </c>
      <c r="R91" s="237" t="s">
        <v>262</v>
      </c>
      <c r="S91" s="237" t="s">
        <v>132</v>
      </c>
      <c r="T91" s="238" t="s">
        <v>132</v>
      </c>
      <c r="U91" s="223">
        <v>0.222</v>
      </c>
      <c r="V91" s="223">
        <f>ROUND(E91*U91,2)</f>
        <v>5.55</v>
      </c>
      <c r="W91" s="223"/>
      <c r="X91" s="223" t="s">
        <v>180</v>
      </c>
      <c r="Y91" s="223" t="s">
        <v>135</v>
      </c>
      <c r="Z91" s="213"/>
      <c r="AA91" s="213"/>
      <c r="AB91" s="213"/>
      <c r="AC91" s="213"/>
      <c r="AD91" s="213"/>
      <c r="AE91" s="213"/>
      <c r="AF91" s="213"/>
      <c r="AG91" s="213" t="s">
        <v>181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2" x14ac:dyDescent="0.25">
      <c r="A92" s="220"/>
      <c r="B92" s="221"/>
      <c r="C92" s="258" t="s">
        <v>324</v>
      </c>
      <c r="D92" s="257"/>
      <c r="E92" s="257"/>
      <c r="F92" s="257"/>
      <c r="G92" s="257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3"/>
      <c r="AA92" s="213"/>
      <c r="AB92" s="213"/>
      <c r="AC92" s="213"/>
      <c r="AD92" s="213"/>
      <c r="AE92" s="213"/>
      <c r="AF92" s="213"/>
      <c r="AG92" s="213" t="s">
        <v>183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1" x14ac:dyDescent="0.25">
      <c r="A93" s="242">
        <v>52</v>
      </c>
      <c r="B93" s="243" t="s">
        <v>325</v>
      </c>
      <c r="C93" s="253" t="s">
        <v>326</v>
      </c>
      <c r="D93" s="244" t="s">
        <v>248</v>
      </c>
      <c r="E93" s="245">
        <v>50</v>
      </c>
      <c r="F93" s="246"/>
      <c r="G93" s="247">
        <f>ROUND(E93*F93,2)</f>
        <v>0</v>
      </c>
      <c r="H93" s="246"/>
      <c r="I93" s="247">
        <f>ROUND(E93*H93,2)</f>
        <v>0</v>
      </c>
      <c r="J93" s="246"/>
      <c r="K93" s="247">
        <f>ROUND(E93*J93,2)</f>
        <v>0</v>
      </c>
      <c r="L93" s="247">
        <v>21</v>
      </c>
      <c r="M93" s="247">
        <f>G93*(1+L93/100)</f>
        <v>0</v>
      </c>
      <c r="N93" s="245">
        <v>0</v>
      </c>
      <c r="O93" s="245">
        <f>ROUND(E93*N93,2)</f>
        <v>0</v>
      </c>
      <c r="P93" s="245">
        <v>9.2499999999999995E-3</v>
      </c>
      <c r="Q93" s="245">
        <f>ROUND(E93*P93,2)</f>
        <v>0.46</v>
      </c>
      <c r="R93" s="247" t="s">
        <v>327</v>
      </c>
      <c r="S93" s="247" t="s">
        <v>132</v>
      </c>
      <c r="T93" s="248" t="s">
        <v>132</v>
      </c>
      <c r="U93" s="223">
        <v>0.28699999999999998</v>
      </c>
      <c r="V93" s="223">
        <f>ROUND(E93*U93,2)</f>
        <v>14.35</v>
      </c>
      <c r="W93" s="223"/>
      <c r="X93" s="223" t="s">
        <v>180</v>
      </c>
      <c r="Y93" s="223" t="s">
        <v>135</v>
      </c>
      <c r="Z93" s="213"/>
      <c r="AA93" s="213"/>
      <c r="AB93" s="213"/>
      <c r="AC93" s="213"/>
      <c r="AD93" s="213"/>
      <c r="AE93" s="213"/>
      <c r="AF93" s="213"/>
      <c r="AG93" s="213" t="s">
        <v>181</v>
      </c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x14ac:dyDescent="0.25">
      <c r="A94" s="225" t="s">
        <v>127</v>
      </c>
      <c r="B94" s="226" t="s">
        <v>90</v>
      </c>
      <c r="C94" s="249" t="s">
        <v>91</v>
      </c>
      <c r="D94" s="227"/>
      <c r="E94" s="228"/>
      <c r="F94" s="229"/>
      <c r="G94" s="229">
        <f>SUMIF(AG95:AG101,"&lt;&gt;NOR",G95:G101)</f>
        <v>0</v>
      </c>
      <c r="H94" s="229"/>
      <c r="I94" s="229">
        <f>SUM(I95:I101)</f>
        <v>0</v>
      </c>
      <c r="J94" s="229"/>
      <c r="K94" s="229">
        <f>SUM(K95:K101)</f>
        <v>0</v>
      </c>
      <c r="L94" s="229"/>
      <c r="M94" s="229">
        <f>SUM(M95:M101)</f>
        <v>0</v>
      </c>
      <c r="N94" s="228"/>
      <c r="O94" s="228">
        <f>SUM(O95:O101)</f>
        <v>0</v>
      </c>
      <c r="P94" s="228"/>
      <c r="Q94" s="228">
        <f>SUM(Q95:Q101)</f>
        <v>0</v>
      </c>
      <c r="R94" s="229"/>
      <c r="S94" s="229"/>
      <c r="T94" s="230"/>
      <c r="U94" s="224"/>
      <c r="V94" s="224">
        <f>SUM(V95:V101)</f>
        <v>56.55</v>
      </c>
      <c r="W94" s="224"/>
      <c r="X94" s="224"/>
      <c r="Y94" s="224"/>
      <c r="AG94" t="s">
        <v>128</v>
      </c>
    </row>
    <row r="95" spans="1:60" ht="20.399999999999999" outlineLevel="1" x14ac:dyDescent="0.25">
      <c r="A95" s="232">
        <v>53</v>
      </c>
      <c r="B95" s="233" t="s">
        <v>328</v>
      </c>
      <c r="C95" s="250" t="s">
        <v>329</v>
      </c>
      <c r="D95" s="234" t="s">
        <v>226</v>
      </c>
      <c r="E95" s="235">
        <v>0.66300000000000003</v>
      </c>
      <c r="F95" s="236"/>
      <c r="G95" s="237">
        <f>ROUND(E95*F95,2)</f>
        <v>0</v>
      </c>
      <c r="H95" s="236"/>
      <c r="I95" s="237">
        <f>ROUND(E95*H95,2)</f>
        <v>0</v>
      </c>
      <c r="J95" s="236"/>
      <c r="K95" s="237">
        <f>ROUND(E95*J95,2)</f>
        <v>0</v>
      </c>
      <c r="L95" s="237">
        <v>21</v>
      </c>
      <c r="M95" s="237">
        <f>G95*(1+L95/100)</f>
        <v>0</v>
      </c>
      <c r="N95" s="235">
        <v>0</v>
      </c>
      <c r="O95" s="235">
        <f>ROUND(E95*N95,2)</f>
        <v>0</v>
      </c>
      <c r="P95" s="235">
        <v>0</v>
      </c>
      <c r="Q95" s="235">
        <f>ROUND(E95*P95,2)</f>
        <v>0</v>
      </c>
      <c r="R95" s="237" t="s">
        <v>276</v>
      </c>
      <c r="S95" s="237" t="s">
        <v>132</v>
      </c>
      <c r="T95" s="238" t="s">
        <v>132</v>
      </c>
      <c r="U95" s="223">
        <v>0</v>
      </c>
      <c r="V95" s="223">
        <f>ROUND(E95*U95,2)</f>
        <v>0</v>
      </c>
      <c r="W95" s="223"/>
      <c r="X95" s="223" t="s">
        <v>180</v>
      </c>
      <c r="Y95" s="223" t="s">
        <v>135</v>
      </c>
      <c r="Z95" s="213"/>
      <c r="AA95" s="213"/>
      <c r="AB95" s="213"/>
      <c r="AC95" s="213"/>
      <c r="AD95" s="213"/>
      <c r="AE95" s="213"/>
      <c r="AF95" s="213"/>
      <c r="AG95" s="213" t="s">
        <v>181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2" x14ac:dyDescent="0.25">
      <c r="A96" s="220"/>
      <c r="B96" s="221"/>
      <c r="C96" s="258" t="s">
        <v>330</v>
      </c>
      <c r="D96" s="257"/>
      <c r="E96" s="257"/>
      <c r="F96" s="257"/>
      <c r="G96" s="257"/>
      <c r="H96" s="223"/>
      <c r="I96" s="223"/>
      <c r="J96" s="223"/>
      <c r="K96" s="223"/>
      <c r="L96" s="223"/>
      <c r="M96" s="223"/>
      <c r="N96" s="222"/>
      <c r="O96" s="222"/>
      <c r="P96" s="222"/>
      <c r="Q96" s="222"/>
      <c r="R96" s="223"/>
      <c r="S96" s="223"/>
      <c r="T96" s="223"/>
      <c r="U96" s="223"/>
      <c r="V96" s="223"/>
      <c r="W96" s="223"/>
      <c r="X96" s="223"/>
      <c r="Y96" s="223"/>
      <c r="Z96" s="213"/>
      <c r="AA96" s="213"/>
      <c r="AB96" s="213"/>
      <c r="AC96" s="213"/>
      <c r="AD96" s="213"/>
      <c r="AE96" s="213"/>
      <c r="AF96" s="213"/>
      <c r="AG96" s="213" t="s">
        <v>183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5">
      <c r="A97" s="242">
        <v>54</v>
      </c>
      <c r="B97" s="243" t="s">
        <v>331</v>
      </c>
      <c r="C97" s="253" t="s">
        <v>332</v>
      </c>
      <c r="D97" s="244" t="s">
        <v>226</v>
      </c>
      <c r="E97" s="245">
        <v>115.41</v>
      </c>
      <c r="F97" s="246"/>
      <c r="G97" s="247">
        <f>ROUND(E97*F97,2)</f>
        <v>0</v>
      </c>
      <c r="H97" s="246"/>
      <c r="I97" s="247">
        <f>ROUND(E97*H97,2)</f>
        <v>0</v>
      </c>
      <c r="J97" s="246"/>
      <c r="K97" s="247">
        <f>ROUND(E97*J97,2)</f>
        <v>0</v>
      </c>
      <c r="L97" s="247">
        <v>21</v>
      </c>
      <c r="M97" s="247">
        <f>G97*(1+L97/100)</f>
        <v>0</v>
      </c>
      <c r="N97" s="245">
        <v>0</v>
      </c>
      <c r="O97" s="245">
        <f>ROUND(E97*N97,2)</f>
        <v>0</v>
      </c>
      <c r="P97" s="245">
        <v>0</v>
      </c>
      <c r="Q97" s="245">
        <f>ROUND(E97*P97,2)</f>
        <v>0</v>
      </c>
      <c r="R97" s="247" t="s">
        <v>227</v>
      </c>
      <c r="S97" s="247" t="s">
        <v>132</v>
      </c>
      <c r="T97" s="248" t="s">
        <v>132</v>
      </c>
      <c r="U97" s="223">
        <v>0.49</v>
      </c>
      <c r="V97" s="223">
        <f>ROUND(E97*U97,2)</f>
        <v>56.55</v>
      </c>
      <c r="W97" s="223"/>
      <c r="X97" s="223" t="s">
        <v>180</v>
      </c>
      <c r="Y97" s="223" t="s">
        <v>135</v>
      </c>
      <c r="Z97" s="213"/>
      <c r="AA97" s="213"/>
      <c r="AB97" s="213"/>
      <c r="AC97" s="213"/>
      <c r="AD97" s="213"/>
      <c r="AE97" s="213"/>
      <c r="AF97" s="213"/>
      <c r="AG97" s="213" t="s">
        <v>181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 x14ac:dyDescent="0.25">
      <c r="A98" s="242">
        <v>55</v>
      </c>
      <c r="B98" s="243" t="s">
        <v>333</v>
      </c>
      <c r="C98" s="253" t="s">
        <v>334</v>
      </c>
      <c r="D98" s="244" t="s">
        <v>226</v>
      </c>
      <c r="E98" s="245">
        <v>7.2930000000000001</v>
      </c>
      <c r="F98" s="246"/>
      <c r="G98" s="247">
        <f>ROUND(E98*F98,2)</f>
        <v>0</v>
      </c>
      <c r="H98" s="246"/>
      <c r="I98" s="247">
        <f>ROUND(E98*H98,2)</f>
        <v>0</v>
      </c>
      <c r="J98" s="246"/>
      <c r="K98" s="247">
        <f>ROUND(E98*J98,2)</f>
        <v>0</v>
      </c>
      <c r="L98" s="247">
        <v>21</v>
      </c>
      <c r="M98" s="247">
        <f>G98*(1+L98/100)</f>
        <v>0</v>
      </c>
      <c r="N98" s="245">
        <v>0</v>
      </c>
      <c r="O98" s="245">
        <f>ROUND(E98*N98,2)</f>
        <v>0</v>
      </c>
      <c r="P98" s="245">
        <v>0</v>
      </c>
      <c r="Q98" s="245">
        <f>ROUND(E98*P98,2)</f>
        <v>0</v>
      </c>
      <c r="R98" s="247" t="s">
        <v>227</v>
      </c>
      <c r="S98" s="247" t="s">
        <v>132</v>
      </c>
      <c r="T98" s="248" t="s">
        <v>132</v>
      </c>
      <c r="U98" s="223">
        <v>0</v>
      </c>
      <c r="V98" s="223">
        <f>ROUND(E98*U98,2)</f>
        <v>0</v>
      </c>
      <c r="W98" s="223"/>
      <c r="X98" s="223" t="s">
        <v>180</v>
      </c>
      <c r="Y98" s="223" t="s">
        <v>135</v>
      </c>
      <c r="Z98" s="213"/>
      <c r="AA98" s="213"/>
      <c r="AB98" s="213"/>
      <c r="AC98" s="213"/>
      <c r="AD98" s="213"/>
      <c r="AE98" s="213"/>
      <c r="AF98" s="213"/>
      <c r="AG98" s="213" t="s">
        <v>181</v>
      </c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ht="20.399999999999999" outlineLevel="1" x14ac:dyDescent="0.25">
      <c r="A99" s="242">
        <v>56</v>
      </c>
      <c r="B99" s="243" t="s">
        <v>335</v>
      </c>
      <c r="C99" s="253" t="s">
        <v>336</v>
      </c>
      <c r="D99" s="244" t="s">
        <v>226</v>
      </c>
      <c r="E99" s="245">
        <v>36</v>
      </c>
      <c r="F99" s="246"/>
      <c r="G99" s="247">
        <f>ROUND(E99*F99,2)</f>
        <v>0</v>
      </c>
      <c r="H99" s="246"/>
      <c r="I99" s="247">
        <f>ROUND(E99*H99,2)</f>
        <v>0</v>
      </c>
      <c r="J99" s="246"/>
      <c r="K99" s="247">
        <f>ROUND(E99*J99,2)</f>
        <v>0</v>
      </c>
      <c r="L99" s="247">
        <v>21</v>
      </c>
      <c r="M99" s="247">
        <f>G99*(1+L99/100)</f>
        <v>0</v>
      </c>
      <c r="N99" s="245">
        <v>0</v>
      </c>
      <c r="O99" s="245">
        <f>ROUND(E99*N99,2)</f>
        <v>0</v>
      </c>
      <c r="P99" s="245">
        <v>0</v>
      </c>
      <c r="Q99" s="245">
        <f>ROUND(E99*P99,2)</f>
        <v>0</v>
      </c>
      <c r="R99" s="247" t="s">
        <v>227</v>
      </c>
      <c r="S99" s="247" t="s">
        <v>132</v>
      </c>
      <c r="T99" s="248" t="s">
        <v>132</v>
      </c>
      <c r="U99" s="223">
        <v>0</v>
      </c>
      <c r="V99" s="223">
        <f>ROUND(E99*U99,2)</f>
        <v>0</v>
      </c>
      <c r="W99" s="223"/>
      <c r="X99" s="223" t="s">
        <v>180</v>
      </c>
      <c r="Y99" s="223" t="s">
        <v>135</v>
      </c>
      <c r="Z99" s="213"/>
      <c r="AA99" s="213"/>
      <c r="AB99" s="213"/>
      <c r="AC99" s="213"/>
      <c r="AD99" s="213"/>
      <c r="AE99" s="213"/>
      <c r="AF99" s="213"/>
      <c r="AG99" s="213" t="s">
        <v>181</v>
      </c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ht="20.399999999999999" outlineLevel="1" x14ac:dyDescent="0.25">
      <c r="A100" s="242">
        <v>57</v>
      </c>
      <c r="B100" s="243" t="s">
        <v>337</v>
      </c>
      <c r="C100" s="253" t="s">
        <v>338</v>
      </c>
      <c r="D100" s="244" t="s">
        <v>226</v>
      </c>
      <c r="E100" s="245">
        <v>79.2</v>
      </c>
      <c r="F100" s="246"/>
      <c r="G100" s="247">
        <f>ROUND(E100*F100,2)</f>
        <v>0</v>
      </c>
      <c r="H100" s="246"/>
      <c r="I100" s="247">
        <f>ROUND(E100*H100,2)</f>
        <v>0</v>
      </c>
      <c r="J100" s="246"/>
      <c r="K100" s="247">
        <f>ROUND(E100*J100,2)</f>
        <v>0</v>
      </c>
      <c r="L100" s="247">
        <v>21</v>
      </c>
      <c r="M100" s="247">
        <f>G100*(1+L100/100)</f>
        <v>0</v>
      </c>
      <c r="N100" s="245">
        <v>0</v>
      </c>
      <c r="O100" s="245">
        <f>ROUND(E100*N100,2)</f>
        <v>0</v>
      </c>
      <c r="P100" s="245">
        <v>0</v>
      </c>
      <c r="Q100" s="245">
        <f>ROUND(E100*P100,2)</f>
        <v>0</v>
      </c>
      <c r="R100" s="247" t="s">
        <v>227</v>
      </c>
      <c r="S100" s="247" t="s">
        <v>132</v>
      </c>
      <c r="T100" s="248" t="s">
        <v>132</v>
      </c>
      <c r="U100" s="223">
        <v>0</v>
      </c>
      <c r="V100" s="223">
        <f>ROUND(E100*U100,2)</f>
        <v>0</v>
      </c>
      <c r="W100" s="223"/>
      <c r="X100" s="223" t="s">
        <v>180</v>
      </c>
      <c r="Y100" s="223" t="s">
        <v>135</v>
      </c>
      <c r="Z100" s="213"/>
      <c r="AA100" s="213"/>
      <c r="AB100" s="213"/>
      <c r="AC100" s="213"/>
      <c r="AD100" s="213"/>
      <c r="AE100" s="213"/>
      <c r="AF100" s="213"/>
      <c r="AG100" s="213" t="s">
        <v>181</v>
      </c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5">
      <c r="A101" s="242">
        <v>58</v>
      </c>
      <c r="B101" s="243" t="s">
        <v>339</v>
      </c>
      <c r="C101" s="253" t="s">
        <v>340</v>
      </c>
      <c r="D101" s="244" t="s">
        <v>226</v>
      </c>
      <c r="E101" s="245">
        <v>1615.11</v>
      </c>
      <c r="F101" s="246"/>
      <c r="G101" s="247">
        <f>ROUND(E101*F101,2)</f>
        <v>0</v>
      </c>
      <c r="H101" s="246"/>
      <c r="I101" s="247">
        <f>ROUND(E101*H101,2)</f>
        <v>0</v>
      </c>
      <c r="J101" s="246"/>
      <c r="K101" s="247">
        <f>ROUND(E101*J101,2)</f>
        <v>0</v>
      </c>
      <c r="L101" s="247">
        <v>21</v>
      </c>
      <c r="M101" s="247">
        <f>G101*(1+L101/100)</f>
        <v>0</v>
      </c>
      <c r="N101" s="245">
        <v>0</v>
      </c>
      <c r="O101" s="245">
        <f>ROUND(E101*N101,2)</f>
        <v>0</v>
      </c>
      <c r="P101" s="245">
        <v>0</v>
      </c>
      <c r="Q101" s="245">
        <f>ROUND(E101*P101,2)</f>
        <v>0</v>
      </c>
      <c r="R101" s="247"/>
      <c r="S101" s="247" t="s">
        <v>155</v>
      </c>
      <c r="T101" s="248" t="s">
        <v>133</v>
      </c>
      <c r="U101" s="223">
        <v>0</v>
      </c>
      <c r="V101" s="223">
        <f>ROUND(E101*U101,2)</f>
        <v>0</v>
      </c>
      <c r="W101" s="223"/>
      <c r="X101" s="223" t="s">
        <v>180</v>
      </c>
      <c r="Y101" s="223" t="s">
        <v>135</v>
      </c>
      <c r="Z101" s="213"/>
      <c r="AA101" s="213"/>
      <c r="AB101" s="213"/>
      <c r="AC101" s="213"/>
      <c r="AD101" s="213"/>
      <c r="AE101" s="213"/>
      <c r="AF101" s="213"/>
      <c r="AG101" s="213" t="s">
        <v>181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x14ac:dyDescent="0.25">
      <c r="A102" s="225" t="s">
        <v>127</v>
      </c>
      <c r="B102" s="226" t="s">
        <v>92</v>
      </c>
      <c r="C102" s="249" t="s">
        <v>93</v>
      </c>
      <c r="D102" s="227"/>
      <c r="E102" s="228"/>
      <c r="F102" s="229"/>
      <c r="G102" s="229">
        <f>SUMIF(AG103:AG103,"&lt;&gt;NOR",G103:G103)</f>
        <v>0</v>
      </c>
      <c r="H102" s="229"/>
      <c r="I102" s="229">
        <f>SUM(I103:I103)</f>
        <v>0</v>
      </c>
      <c r="J102" s="229"/>
      <c r="K102" s="229">
        <f>SUM(K103:K103)</f>
        <v>0</v>
      </c>
      <c r="L102" s="229"/>
      <c r="M102" s="229">
        <f>SUM(M103:M103)</f>
        <v>0</v>
      </c>
      <c r="N102" s="228"/>
      <c r="O102" s="228">
        <f>SUM(O103:O103)</f>
        <v>0</v>
      </c>
      <c r="P102" s="228"/>
      <c r="Q102" s="228">
        <f>SUM(Q103:Q103)</f>
        <v>0</v>
      </c>
      <c r="R102" s="229"/>
      <c r="S102" s="229"/>
      <c r="T102" s="230"/>
      <c r="U102" s="224"/>
      <c r="V102" s="224">
        <f>SUM(V103:V103)</f>
        <v>143.44999999999999</v>
      </c>
      <c r="W102" s="224"/>
      <c r="X102" s="224"/>
      <c r="Y102" s="224"/>
      <c r="AG102" t="s">
        <v>128</v>
      </c>
    </row>
    <row r="103" spans="1:60" outlineLevel="1" x14ac:dyDescent="0.25">
      <c r="A103" s="242">
        <v>59</v>
      </c>
      <c r="B103" s="243" t="s">
        <v>341</v>
      </c>
      <c r="C103" s="253" t="s">
        <v>342</v>
      </c>
      <c r="D103" s="244" t="s">
        <v>226</v>
      </c>
      <c r="E103" s="245">
        <v>372.60300000000001</v>
      </c>
      <c r="F103" s="246"/>
      <c r="G103" s="247">
        <f>ROUND(E103*F103,2)</f>
        <v>0</v>
      </c>
      <c r="H103" s="246"/>
      <c r="I103" s="247">
        <f>ROUND(E103*H103,2)</f>
        <v>0</v>
      </c>
      <c r="J103" s="246"/>
      <c r="K103" s="247">
        <f>ROUND(E103*J103,2)</f>
        <v>0</v>
      </c>
      <c r="L103" s="247">
        <v>21</v>
      </c>
      <c r="M103" s="247">
        <f>G103*(1+L103/100)</f>
        <v>0</v>
      </c>
      <c r="N103" s="245">
        <v>0</v>
      </c>
      <c r="O103" s="245">
        <f>ROUND(E103*N103,2)</f>
        <v>0</v>
      </c>
      <c r="P103" s="245">
        <v>0</v>
      </c>
      <c r="Q103" s="245">
        <f>ROUND(E103*P103,2)</f>
        <v>0</v>
      </c>
      <c r="R103" s="247" t="s">
        <v>276</v>
      </c>
      <c r="S103" s="247" t="s">
        <v>132</v>
      </c>
      <c r="T103" s="248" t="s">
        <v>132</v>
      </c>
      <c r="U103" s="223">
        <v>0.38500000000000001</v>
      </c>
      <c r="V103" s="223">
        <f>ROUND(E103*U103,2)</f>
        <v>143.44999999999999</v>
      </c>
      <c r="W103" s="223"/>
      <c r="X103" s="223" t="s">
        <v>180</v>
      </c>
      <c r="Y103" s="223" t="s">
        <v>135</v>
      </c>
      <c r="Z103" s="213"/>
      <c r="AA103" s="213"/>
      <c r="AB103" s="213"/>
      <c r="AC103" s="213"/>
      <c r="AD103" s="213"/>
      <c r="AE103" s="213"/>
      <c r="AF103" s="213"/>
      <c r="AG103" s="213" t="s">
        <v>181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x14ac:dyDescent="0.25">
      <c r="A104" s="225" t="s">
        <v>127</v>
      </c>
      <c r="B104" s="226" t="s">
        <v>94</v>
      </c>
      <c r="C104" s="249" t="s">
        <v>95</v>
      </c>
      <c r="D104" s="227"/>
      <c r="E104" s="228"/>
      <c r="F104" s="229"/>
      <c r="G104" s="229">
        <f>SUMIF(AG105:AG105,"&lt;&gt;NOR",G105:G105)</f>
        <v>0</v>
      </c>
      <c r="H104" s="229"/>
      <c r="I104" s="229">
        <f>SUM(I105:I105)</f>
        <v>0</v>
      </c>
      <c r="J104" s="229"/>
      <c r="K104" s="229">
        <f>SUM(K105:K105)</f>
        <v>0</v>
      </c>
      <c r="L104" s="229"/>
      <c r="M104" s="229">
        <f>SUM(M105:M105)</f>
        <v>0</v>
      </c>
      <c r="N104" s="228"/>
      <c r="O104" s="228">
        <f>SUM(O105:O105)</f>
        <v>0</v>
      </c>
      <c r="P104" s="228"/>
      <c r="Q104" s="228">
        <f>SUM(Q105:Q105)</f>
        <v>0.04</v>
      </c>
      <c r="R104" s="229"/>
      <c r="S104" s="229"/>
      <c r="T104" s="230"/>
      <c r="U104" s="224"/>
      <c r="V104" s="224">
        <f>SUM(V105:V105)</f>
        <v>3.4</v>
      </c>
      <c r="W104" s="224"/>
      <c r="X104" s="224"/>
      <c r="Y104" s="224"/>
      <c r="AG104" t="s">
        <v>128</v>
      </c>
    </row>
    <row r="105" spans="1:60" outlineLevel="1" x14ac:dyDescent="0.25">
      <c r="A105" s="232">
        <v>60</v>
      </c>
      <c r="B105" s="233" t="s">
        <v>343</v>
      </c>
      <c r="C105" s="250" t="s">
        <v>344</v>
      </c>
      <c r="D105" s="234" t="s">
        <v>238</v>
      </c>
      <c r="E105" s="235">
        <v>35</v>
      </c>
      <c r="F105" s="236"/>
      <c r="G105" s="237">
        <f>ROUND(E105*F105,2)</f>
        <v>0</v>
      </c>
      <c r="H105" s="236"/>
      <c r="I105" s="237">
        <f>ROUND(E105*H105,2)</f>
        <v>0</v>
      </c>
      <c r="J105" s="236"/>
      <c r="K105" s="237">
        <f>ROUND(E105*J105,2)</f>
        <v>0</v>
      </c>
      <c r="L105" s="237">
        <v>21</v>
      </c>
      <c r="M105" s="237">
        <f>G105*(1+L105/100)</f>
        <v>0</v>
      </c>
      <c r="N105" s="235">
        <v>5.0000000000000002E-5</v>
      </c>
      <c r="O105" s="235">
        <f>ROUND(E105*N105,2)</f>
        <v>0</v>
      </c>
      <c r="P105" s="235">
        <v>1E-3</v>
      </c>
      <c r="Q105" s="235">
        <f>ROUND(E105*P105,2)</f>
        <v>0.04</v>
      </c>
      <c r="R105" s="237" t="s">
        <v>327</v>
      </c>
      <c r="S105" s="237" t="s">
        <v>132</v>
      </c>
      <c r="T105" s="238" t="s">
        <v>132</v>
      </c>
      <c r="U105" s="223">
        <v>9.7000000000000003E-2</v>
      </c>
      <c r="V105" s="223">
        <f>ROUND(E105*U105,2)</f>
        <v>3.4</v>
      </c>
      <c r="W105" s="223"/>
      <c r="X105" s="223" t="s">
        <v>180</v>
      </c>
      <c r="Y105" s="223" t="s">
        <v>135</v>
      </c>
      <c r="Z105" s="213"/>
      <c r="AA105" s="213"/>
      <c r="AB105" s="213"/>
      <c r="AC105" s="213"/>
      <c r="AD105" s="213"/>
      <c r="AE105" s="213"/>
      <c r="AF105" s="213"/>
      <c r="AG105" s="213" t="s">
        <v>181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x14ac:dyDescent="0.25">
      <c r="A106" s="3"/>
      <c r="B106" s="4"/>
      <c r="C106" s="254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E106">
        <v>12</v>
      </c>
      <c r="AF106">
        <v>21</v>
      </c>
      <c r="AG106" t="s">
        <v>113</v>
      </c>
    </row>
    <row r="107" spans="1:60" x14ac:dyDescent="0.25">
      <c r="A107" s="216"/>
      <c r="B107" s="217" t="s">
        <v>29</v>
      </c>
      <c r="C107" s="255"/>
      <c r="D107" s="218"/>
      <c r="E107" s="219"/>
      <c r="F107" s="219"/>
      <c r="G107" s="231">
        <f>G8+G42+G54+G70+G74+G83+G94+G102+G104</f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E107">
        <f>SUMIF(L7:L105,AE106,G7:G105)</f>
        <v>0</v>
      </c>
      <c r="AF107">
        <f>SUMIF(L7:L105,AF106,G7:G105)</f>
        <v>0</v>
      </c>
      <c r="AG107" t="s">
        <v>173</v>
      </c>
    </row>
    <row r="108" spans="1:60" x14ac:dyDescent="0.25">
      <c r="C108" s="256"/>
      <c r="D108" s="10"/>
      <c r="AG108" t="s">
        <v>175</v>
      </c>
    </row>
    <row r="109" spans="1:60" x14ac:dyDescent="0.25">
      <c r="D109" s="10"/>
    </row>
    <row r="110" spans="1:60" x14ac:dyDescent="0.25">
      <c r="D110" s="10"/>
    </row>
    <row r="111" spans="1:60" x14ac:dyDescent="0.25">
      <c r="D111" s="10"/>
    </row>
    <row r="112" spans="1:60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QxY2e3867ciXmsiwGsqZxW2LFJgdmCSCKWnQuZoCZXnq5wF2+GSO5znxajkCnToRBMPaz3tm+6bN6iday2l8eg==" saltValue="eQE5UiaSkQem66WeZKdb0A==" spinCount="100000" sheet="1" formatRows="0"/>
  <mergeCells count="33">
    <mergeCell ref="C90:G90"/>
    <mergeCell ref="C92:G92"/>
    <mergeCell ref="C96:G96"/>
    <mergeCell ref="C64:G64"/>
    <mergeCell ref="C66:G66"/>
    <mergeCell ref="C72:G72"/>
    <mergeCell ref="C76:G76"/>
    <mergeCell ref="C80:G80"/>
    <mergeCell ref="C88:G88"/>
    <mergeCell ref="C47:G47"/>
    <mergeCell ref="C49:G49"/>
    <mergeCell ref="C51:G51"/>
    <mergeCell ref="C58:G58"/>
    <mergeCell ref="C60:G60"/>
    <mergeCell ref="C62:G62"/>
    <mergeCell ref="C26:G26"/>
    <mergeCell ref="C28:G28"/>
    <mergeCell ref="C31:G31"/>
    <mergeCell ref="C34:G34"/>
    <mergeCell ref="C36:G36"/>
    <mergeCell ref="C44:G44"/>
    <mergeCell ref="C14:G14"/>
    <mergeCell ref="C16:G16"/>
    <mergeCell ref="C18:G18"/>
    <mergeCell ref="C20:G20"/>
    <mergeCell ref="C22:G22"/>
    <mergeCell ref="C24:G24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45C8B-DE26-4F09-AFDF-BB169D4AD0F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7" customWidth="1"/>
    <col min="3" max="3" width="63.33203125" style="17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8" t="s">
        <v>176</v>
      </c>
      <c r="B1" s="198"/>
      <c r="C1" s="198"/>
      <c r="D1" s="198"/>
      <c r="E1" s="198"/>
      <c r="F1" s="198"/>
      <c r="G1" s="198"/>
      <c r="AG1" t="s">
        <v>99</v>
      </c>
    </row>
    <row r="2" spans="1:60" ht="25.05" customHeight="1" x14ac:dyDescent="0.25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100</v>
      </c>
    </row>
    <row r="3" spans="1:60" ht="25.05" customHeight="1" x14ac:dyDescent="0.25">
      <c r="A3" s="199" t="s">
        <v>8</v>
      </c>
      <c r="B3" s="49" t="s">
        <v>52</v>
      </c>
      <c r="C3" s="202" t="s">
        <v>53</v>
      </c>
      <c r="D3" s="200"/>
      <c r="E3" s="200"/>
      <c r="F3" s="200"/>
      <c r="G3" s="201"/>
      <c r="AC3" s="177" t="s">
        <v>100</v>
      </c>
      <c r="AG3" t="s">
        <v>103</v>
      </c>
    </row>
    <row r="4" spans="1:60" ht="25.05" customHeight="1" x14ac:dyDescent="0.25">
      <c r="A4" s="203" t="s">
        <v>9</v>
      </c>
      <c r="B4" s="204" t="s">
        <v>47</v>
      </c>
      <c r="C4" s="205" t="s">
        <v>53</v>
      </c>
      <c r="D4" s="206"/>
      <c r="E4" s="206"/>
      <c r="F4" s="206"/>
      <c r="G4" s="207"/>
      <c r="AG4" t="s">
        <v>104</v>
      </c>
    </row>
    <row r="5" spans="1:60" x14ac:dyDescent="0.25">
      <c r="D5" s="10"/>
    </row>
    <row r="6" spans="1:60" ht="39.6" x14ac:dyDescent="0.25">
      <c r="A6" s="209" t="s">
        <v>105</v>
      </c>
      <c r="B6" s="211" t="s">
        <v>106</v>
      </c>
      <c r="C6" s="211" t="s">
        <v>107</v>
      </c>
      <c r="D6" s="210" t="s">
        <v>108</v>
      </c>
      <c r="E6" s="209" t="s">
        <v>109</v>
      </c>
      <c r="F6" s="208" t="s">
        <v>110</v>
      </c>
      <c r="G6" s="209" t="s">
        <v>29</v>
      </c>
      <c r="H6" s="212" t="s">
        <v>30</v>
      </c>
      <c r="I6" s="212" t="s">
        <v>111</v>
      </c>
      <c r="J6" s="212" t="s">
        <v>31</v>
      </c>
      <c r="K6" s="212" t="s">
        <v>112</v>
      </c>
      <c r="L6" s="212" t="s">
        <v>113</v>
      </c>
      <c r="M6" s="212" t="s">
        <v>114</v>
      </c>
      <c r="N6" s="212" t="s">
        <v>115</v>
      </c>
      <c r="O6" s="212" t="s">
        <v>116</v>
      </c>
      <c r="P6" s="212" t="s">
        <v>117</v>
      </c>
      <c r="Q6" s="212" t="s">
        <v>118</v>
      </c>
      <c r="R6" s="212" t="s">
        <v>119</v>
      </c>
      <c r="S6" s="212" t="s">
        <v>120</v>
      </c>
      <c r="T6" s="212" t="s">
        <v>121</v>
      </c>
      <c r="U6" s="212" t="s">
        <v>122</v>
      </c>
      <c r="V6" s="212" t="s">
        <v>123</v>
      </c>
      <c r="W6" s="212" t="s">
        <v>124</v>
      </c>
      <c r="X6" s="212" t="s">
        <v>125</v>
      </c>
      <c r="Y6" s="212" t="s">
        <v>126</v>
      </c>
    </row>
    <row r="7" spans="1:60" hidden="1" x14ac:dyDescent="0.25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5">
      <c r="A8" s="225" t="s">
        <v>127</v>
      </c>
      <c r="B8" s="226" t="s">
        <v>72</v>
      </c>
      <c r="C8" s="249" t="s">
        <v>73</v>
      </c>
      <c r="D8" s="227"/>
      <c r="E8" s="228"/>
      <c r="F8" s="229"/>
      <c r="G8" s="229">
        <f>SUMIF(AG9:AG42,"&lt;&gt;NOR",G9:G42)</f>
        <v>0</v>
      </c>
      <c r="H8" s="229"/>
      <c r="I8" s="229">
        <f>SUM(I9:I42)</f>
        <v>0</v>
      </c>
      <c r="J8" s="229"/>
      <c r="K8" s="229">
        <f>SUM(K9:K42)</f>
        <v>0</v>
      </c>
      <c r="L8" s="229"/>
      <c r="M8" s="229">
        <f>SUM(M9:M42)</f>
        <v>0</v>
      </c>
      <c r="N8" s="228"/>
      <c r="O8" s="228">
        <f>SUM(O9:O42)</f>
        <v>0.04</v>
      </c>
      <c r="P8" s="228"/>
      <c r="Q8" s="228">
        <f>SUM(Q9:Q42)</f>
        <v>0</v>
      </c>
      <c r="R8" s="229"/>
      <c r="S8" s="229"/>
      <c r="T8" s="230"/>
      <c r="U8" s="224"/>
      <c r="V8" s="224">
        <f>SUM(V9:V42)</f>
        <v>74.09999999999998</v>
      </c>
      <c r="W8" s="224"/>
      <c r="X8" s="224"/>
      <c r="Y8" s="224"/>
      <c r="AG8" t="s">
        <v>128</v>
      </c>
    </row>
    <row r="9" spans="1:60" outlineLevel="1" x14ac:dyDescent="0.25">
      <c r="A9" s="232">
        <v>1</v>
      </c>
      <c r="B9" s="233" t="s">
        <v>345</v>
      </c>
      <c r="C9" s="250" t="s">
        <v>346</v>
      </c>
      <c r="D9" s="234" t="s">
        <v>195</v>
      </c>
      <c r="E9" s="235">
        <v>2.0539999999999998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 t="s">
        <v>189</v>
      </c>
      <c r="S9" s="237" t="s">
        <v>132</v>
      </c>
      <c r="T9" s="238" t="s">
        <v>132</v>
      </c>
      <c r="U9" s="223">
        <v>0.26666000000000001</v>
      </c>
      <c r="V9" s="223">
        <f>ROUND(E9*U9,2)</f>
        <v>0.55000000000000004</v>
      </c>
      <c r="W9" s="223"/>
      <c r="X9" s="223" t="s">
        <v>180</v>
      </c>
      <c r="Y9" s="223" t="s">
        <v>135</v>
      </c>
      <c r="Z9" s="213"/>
      <c r="AA9" s="213"/>
      <c r="AB9" s="213"/>
      <c r="AC9" s="213"/>
      <c r="AD9" s="213"/>
      <c r="AE9" s="213"/>
      <c r="AF9" s="213"/>
      <c r="AG9" s="213" t="s">
        <v>347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1" outlineLevel="2" x14ac:dyDescent="0.25">
      <c r="A10" s="220"/>
      <c r="B10" s="221"/>
      <c r="C10" s="258" t="s">
        <v>196</v>
      </c>
      <c r="D10" s="257"/>
      <c r="E10" s="257"/>
      <c r="F10" s="257"/>
      <c r="G10" s="257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183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40" t="str">
        <f>C10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32">
        <v>2</v>
      </c>
      <c r="B11" s="233" t="s">
        <v>348</v>
      </c>
      <c r="C11" s="250" t="s">
        <v>349</v>
      </c>
      <c r="D11" s="234" t="s">
        <v>195</v>
      </c>
      <c r="E11" s="235">
        <v>19.062999999999999</v>
      </c>
      <c r="F11" s="236"/>
      <c r="G11" s="237">
        <f>ROUND(E11*F11,2)</f>
        <v>0</v>
      </c>
      <c r="H11" s="236"/>
      <c r="I11" s="237">
        <f>ROUND(E11*H11,2)</f>
        <v>0</v>
      </c>
      <c r="J11" s="236"/>
      <c r="K11" s="237">
        <f>ROUND(E11*J11,2)</f>
        <v>0</v>
      </c>
      <c r="L11" s="237">
        <v>21</v>
      </c>
      <c r="M11" s="237">
        <f>G11*(1+L11/100)</f>
        <v>0</v>
      </c>
      <c r="N11" s="235">
        <v>0</v>
      </c>
      <c r="O11" s="235">
        <f>ROUND(E11*N11,2)</f>
        <v>0</v>
      </c>
      <c r="P11" s="235">
        <v>0</v>
      </c>
      <c r="Q11" s="235">
        <f>ROUND(E11*P11,2)</f>
        <v>0</v>
      </c>
      <c r="R11" s="237" t="s">
        <v>189</v>
      </c>
      <c r="S11" s="237" t="s">
        <v>132</v>
      </c>
      <c r="T11" s="238" t="s">
        <v>132</v>
      </c>
      <c r="U11" s="223">
        <v>2.2490000000000001</v>
      </c>
      <c r="V11" s="223">
        <f>ROUND(E11*U11,2)</f>
        <v>42.87</v>
      </c>
      <c r="W11" s="223"/>
      <c r="X11" s="223" t="s">
        <v>180</v>
      </c>
      <c r="Y11" s="223" t="s">
        <v>135</v>
      </c>
      <c r="Z11" s="213"/>
      <c r="AA11" s="213"/>
      <c r="AB11" s="213"/>
      <c r="AC11" s="213"/>
      <c r="AD11" s="213"/>
      <c r="AE11" s="213"/>
      <c r="AF11" s="213"/>
      <c r="AG11" s="213" t="s">
        <v>347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ht="21" outlineLevel="2" x14ac:dyDescent="0.25">
      <c r="A12" s="220"/>
      <c r="B12" s="221"/>
      <c r="C12" s="258" t="s">
        <v>350</v>
      </c>
      <c r="D12" s="257"/>
      <c r="E12" s="257"/>
      <c r="F12" s="257"/>
      <c r="G12" s="257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183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40" t="str">
        <f>C12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32">
        <v>3</v>
      </c>
      <c r="B13" s="233" t="s">
        <v>351</v>
      </c>
      <c r="C13" s="250" t="s">
        <v>352</v>
      </c>
      <c r="D13" s="234" t="s">
        <v>195</v>
      </c>
      <c r="E13" s="235">
        <v>9.125</v>
      </c>
      <c r="F13" s="236"/>
      <c r="G13" s="237">
        <f>ROUND(E13*F13,2)</f>
        <v>0</v>
      </c>
      <c r="H13" s="236"/>
      <c r="I13" s="237">
        <f>ROUND(E13*H13,2)</f>
        <v>0</v>
      </c>
      <c r="J13" s="236"/>
      <c r="K13" s="237">
        <f>ROUND(E13*J13,2)</f>
        <v>0</v>
      </c>
      <c r="L13" s="237">
        <v>21</v>
      </c>
      <c r="M13" s="237">
        <f>G13*(1+L13/100)</f>
        <v>0</v>
      </c>
      <c r="N13" s="235">
        <v>0</v>
      </c>
      <c r="O13" s="235">
        <f>ROUND(E13*N13,2)</f>
        <v>0</v>
      </c>
      <c r="P13" s="235">
        <v>0</v>
      </c>
      <c r="Q13" s="235">
        <f>ROUND(E13*P13,2)</f>
        <v>0</v>
      </c>
      <c r="R13" s="237" t="s">
        <v>189</v>
      </c>
      <c r="S13" s="237" t="s">
        <v>132</v>
      </c>
      <c r="T13" s="238" t="s">
        <v>132</v>
      </c>
      <c r="U13" s="223">
        <v>0.36499999999999999</v>
      </c>
      <c r="V13" s="223">
        <f>ROUND(E13*U13,2)</f>
        <v>3.33</v>
      </c>
      <c r="W13" s="223"/>
      <c r="X13" s="223" t="s">
        <v>180</v>
      </c>
      <c r="Y13" s="223" t="s">
        <v>135</v>
      </c>
      <c r="Z13" s="213"/>
      <c r="AA13" s="213"/>
      <c r="AB13" s="213"/>
      <c r="AC13" s="213"/>
      <c r="AD13" s="213"/>
      <c r="AE13" s="213"/>
      <c r="AF13" s="213"/>
      <c r="AG13" s="213" t="s">
        <v>347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1" outlineLevel="2" x14ac:dyDescent="0.25">
      <c r="A14" s="220"/>
      <c r="B14" s="221"/>
      <c r="C14" s="258" t="s">
        <v>353</v>
      </c>
      <c r="D14" s="257"/>
      <c r="E14" s="257"/>
      <c r="F14" s="257"/>
      <c r="G14" s="257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183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40" t="str">
        <f>C14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32">
        <v>4</v>
      </c>
      <c r="B15" s="233" t="s">
        <v>354</v>
      </c>
      <c r="C15" s="250" t="s">
        <v>355</v>
      </c>
      <c r="D15" s="234" t="s">
        <v>219</v>
      </c>
      <c r="E15" s="235">
        <v>3.41</v>
      </c>
      <c r="F15" s="236"/>
      <c r="G15" s="237">
        <f>ROUND(E15*F15,2)</f>
        <v>0</v>
      </c>
      <c r="H15" s="236"/>
      <c r="I15" s="237">
        <f>ROUND(E15*H15,2)</f>
        <v>0</v>
      </c>
      <c r="J15" s="236"/>
      <c r="K15" s="237">
        <f>ROUND(E15*J15,2)</f>
        <v>0</v>
      </c>
      <c r="L15" s="237">
        <v>21</v>
      </c>
      <c r="M15" s="237">
        <f>G15*(1+L15/100)</f>
        <v>0</v>
      </c>
      <c r="N15" s="235">
        <v>9.7999999999999997E-4</v>
      </c>
      <c r="O15" s="235">
        <f>ROUND(E15*N15,2)</f>
        <v>0</v>
      </c>
      <c r="P15" s="235">
        <v>0</v>
      </c>
      <c r="Q15" s="235">
        <f>ROUND(E15*P15,2)</f>
        <v>0</v>
      </c>
      <c r="R15" s="237" t="s">
        <v>189</v>
      </c>
      <c r="S15" s="237" t="s">
        <v>132</v>
      </c>
      <c r="T15" s="238" t="s">
        <v>132</v>
      </c>
      <c r="U15" s="223">
        <v>0.23599999999999999</v>
      </c>
      <c r="V15" s="223">
        <f>ROUND(E15*U15,2)</f>
        <v>0.8</v>
      </c>
      <c r="W15" s="223"/>
      <c r="X15" s="223" t="s">
        <v>180</v>
      </c>
      <c r="Y15" s="223" t="s">
        <v>135</v>
      </c>
      <c r="Z15" s="213"/>
      <c r="AA15" s="213"/>
      <c r="AB15" s="213"/>
      <c r="AC15" s="213"/>
      <c r="AD15" s="213"/>
      <c r="AE15" s="213"/>
      <c r="AF15" s="213"/>
      <c r="AG15" s="213" t="s">
        <v>347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2" x14ac:dyDescent="0.25">
      <c r="A16" s="220"/>
      <c r="B16" s="221"/>
      <c r="C16" s="258" t="s">
        <v>356</v>
      </c>
      <c r="D16" s="257"/>
      <c r="E16" s="257"/>
      <c r="F16" s="257"/>
      <c r="G16" s="257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183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5">
      <c r="A17" s="232">
        <v>5</v>
      </c>
      <c r="B17" s="233" t="s">
        <v>357</v>
      </c>
      <c r="C17" s="250" t="s">
        <v>358</v>
      </c>
      <c r="D17" s="234" t="s">
        <v>219</v>
      </c>
      <c r="E17" s="235">
        <v>7.2</v>
      </c>
      <c r="F17" s="236"/>
      <c r="G17" s="237">
        <f>ROUND(E17*F17,2)</f>
        <v>0</v>
      </c>
      <c r="H17" s="236"/>
      <c r="I17" s="237">
        <f>ROUND(E17*H17,2)</f>
        <v>0</v>
      </c>
      <c r="J17" s="236"/>
      <c r="K17" s="237">
        <f>ROUND(E17*J17,2)</f>
        <v>0</v>
      </c>
      <c r="L17" s="237">
        <v>21</v>
      </c>
      <c r="M17" s="237">
        <f>G17*(1+L17/100)</f>
        <v>0</v>
      </c>
      <c r="N17" s="235">
        <v>8.4999999999999995E-4</v>
      </c>
      <c r="O17" s="235">
        <f>ROUND(E17*N17,2)</f>
        <v>0.01</v>
      </c>
      <c r="P17" s="235">
        <v>0</v>
      </c>
      <c r="Q17" s="235">
        <f>ROUND(E17*P17,2)</f>
        <v>0</v>
      </c>
      <c r="R17" s="237" t="s">
        <v>189</v>
      </c>
      <c r="S17" s="237" t="s">
        <v>132</v>
      </c>
      <c r="T17" s="238" t="s">
        <v>132</v>
      </c>
      <c r="U17" s="223">
        <v>0.47899999999999998</v>
      </c>
      <c r="V17" s="223">
        <f>ROUND(E17*U17,2)</f>
        <v>3.45</v>
      </c>
      <c r="W17" s="223"/>
      <c r="X17" s="223" t="s">
        <v>180</v>
      </c>
      <c r="Y17" s="223" t="s">
        <v>135</v>
      </c>
      <c r="Z17" s="213"/>
      <c r="AA17" s="213"/>
      <c r="AB17" s="213"/>
      <c r="AC17" s="213"/>
      <c r="AD17" s="213"/>
      <c r="AE17" s="213"/>
      <c r="AF17" s="213"/>
      <c r="AG17" s="213" t="s">
        <v>347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2" x14ac:dyDescent="0.25">
      <c r="A18" s="220"/>
      <c r="B18" s="221"/>
      <c r="C18" s="258" t="s">
        <v>356</v>
      </c>
      <c r="D18" s="257"/>
      <c r="E18" s="257"/>
      <c r="F18" s="257"/>
      <c r="G18" s="257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3"/>
      <c r="AA18" s="213"/>
      <c r="AB18" s="213"/>
      <c r="AC18" s="213"/>
      <c r="AD18" s="213"/>
      <c r="AE18" s="213"/>
      <c r="AF18" s="213"/>
      <c r="AG18" s="213" t="s">
        <v>183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32">
        <v>6</v>
      </c>
      <c r="B19" s="233" t="s">
        <v>359</v>
      </c>
      <c r="C19" s="250" t="s">
        <v>360</v>
      </c>
      <c r="D19" s="234" t="s">
        <v>219</v>
      </c>
      <c r="E19" s="235">
        <v>3.41</v>
      </c>
      <c r="F19" s="236"/>
      <c r="G19" s="237">
        <f>ROUND(E19*F19,2)</f>
        <v>0</v>
      </c>
      <c r="H19" s="236"/>
      <c r="I19" s="237">
        <f>ROUND(E19*H19,2)</f>
        <v>0</v>
      </c>
      <c r="J19" s="236"/>
      <c r="K19" s="237">
        <f>ROUND(E19*J19,2)</f>
        <v>0</v>
      </c>
      <c r="L19" s="237">
        <v>21</v>
      </c>
      <c r="M19" s="237">
        <f>G19*(1+L19/100)</f>
        <v>0</v>
      </c>
      <c r="N19" s="235">
        <v>0</v>
      </c>
      <c r="O19" s="235">
        <f>ROUND(E19*N19,2)</f>
        <v>0</v>
      </c>
      <c r="P19" s="235">
        <v>0</v>
      </c>
      <c r="Q19" s="235">
        <f>ROUND(E19*P19,2)</f>
        <v>0</v>
      </c>
      <c r="R19" s="237" t="s">
        <v>189</v>
      </c>
      <c r="S19" s="237" t="s">
        <v>132</v>
      </c>
      <c r="T19" s="238" t="s">
        <v>132</v>
      </c>
      <c r="U19" s="223">
        <v>7.0000000000000007E-2</v>
      </c>
      <c r="V19" s="223">
        <f>ROUND(E19*U19,2)</f>
        <v>0.24</v>
      </c>
      <c r="W19" s="223"/>
      <c r="X19" s="223" t="s">
        <v>180</v>
      </c>
      <c r="Y19" s="223" t="s">
        <v>135</v>
      </c>
      <c r="Z19" s="213"/>
      <c r="AA19" s="213"/>
      <c r="AB19" s="213"/>
      <c r="AC19" s="213"/>
      <c r="AD19" s="213"/>
      <c r="AE19" s="213"/>
      <c r="AF19" s="213"/>
      <c r="AG19" s="213" t="s">
        <v>347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2" x14ac:dyDescent="0.25">
      <c r="A20" s="220"/>
      <c r="B20" s="221"/>
      <c r="C20" s="258" t="s">
        <v>361</v>
      </c>
      <c r="D20" s="257"/>
      <c r="E20" s="257"/>
      <c r="F20" s="257"/>
      <c r="G20" s="257"/>
      <c r="H20" s="223"/>
      <c r="I20" s="223"/>
      <c r="J20" s="223"/>
      <c r="K20" s="223"/>
      <c r="L20" s="223"/>
      <c r="M20" s="223"/>
      <c r="N20" s="222"/>
      <c r="O20" s="222"/>
      <c r="P20" s="222"/>
      <c r="Q20" s="222"/>
      <c r="R20" s="223"/>
      <c r="S20" s="223"/>
      <c r="T20" s="223"/>
      <c r="U20" s="223"/>
      <c r="V20" s="223"/>
      <c r="W20" s="223"/>
      <c r="X20" s="223"/>
      <c r="Y20" s="223"/>
      <c r="Z20" s="213"/>
      <c r="AA20" s="213"/>
      <c r="AB20" s="213"/>
      <c r="AC20" s="213"/>
      <c r="AD20" s="213"/>
      <c r="AE20" s="213"/>
      <c r="AF20" s="213"/>
      <c r="AG20" s="213" t="s">
        <v>183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5">
      <c r="A21" s="232">
        <v>7</v>
      </c>
      <c r="B21" s="233" t="s">
        <v>362</v>
      </c>
      <c r="C21" s="250" t="s">
        <v>363</v>
      </c>
      <c r="D21" s="234" t="s">
        <v>219</v>
      </c>
      <c r="E21" s="235">
        <v>7.2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0</v>
      </c>
      <c r="O21" s="235">
        <f>ROUND(E21*N21,2)</f>
        <v>0</v>
      </c>
      <c r="P21" s="235">
        <v>0</v>
      </c>
      <c r="Q21" s="235">
        <f>ROUND(E21*P21,2)</f>
        <v>0</v>
      </c>
      <c r="R21" s="237" t="s">
        <v>189</v>
      </c>
      <c r="S21" s="237" t="s">
        <v>132</v>
      </c>
      <c r="T21" s="238" t="s">
        <v>132</v>
      </c>
      <c r="U21" s="223">
        <v>0.32700000000000001</v>
      </c>
      <c r="V21" s="223">
        <f>ROUND(E21*U21,2)</f>
        <v>2.35</v>
      </c>
      <c r="W21" s="223"/>
      <c r="X21" s="223" t="s">
        <v>180</v>
      </c>
      <c r="Y21" s="223" t="s">
        <v>135</v>
      </c>
      <c r="Z21" s="213"/>
      <c r="AA21" s="213"/>
      <c r="AB21" s="213"/>
      <c r="AC21" s="213"/>
      <c r="AD21" s="213"/>
      <c r="AE21" s="213"/>
      <c r="AF21" s="213"/>
      <c r="AG21" s="213" t="s">
        <v>347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2" x14ac:dyDescent="0.25">
      <c r="A22" s="220"/>
      <c r="B22" s="221"/>
      <c r="C22" s="258" t="s">
        <v>361</v>
      </c>
      <c r="D22" s="257"/>
      <c r="E22" s="257"/>
      <c r="F22" s="257"/>
      <c r="G22" s="257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183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42">
        <v>8</v>
      </c>
      <c r="B23" s="243" t="s">
        <v>364</v>
      </c>
      <c r="C23" s="253" t="s">
        <v>365</v>
      </c>
      <c r="D23" s="244" t="s">
        <v>219</v>
      </c>
      <c r="E23" s="245">
        <v>30.5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5">
        <v>6.9999999999999999E-4</v>
      </c>
      <c r="O23" s="245">
        <f>ROUND(E23*N23,2)</f>
        <v>0.02</v>
      </c>
      <c r="P23" s="245">
        <v>0</v>
      </c>
      <c r="Q23" s="245">
        <f>ROUND(E23*P23,2)</f>
        <v>0</v>
      </c>
      <c r="R23" s="247" t="s">
        <v>189</v>
      </c>
      <c r="S23" s="247" t="s">
        <v>132</v>
      </c>
      <c r="T23" s="248" t="s">
        <v>132</v>
      </c>
      <c r="U23" s="223">
        <v>0.156</v>
      </c>
      <c r="V23" s="223">
        <f>ROUND(E23*U23,2)</f>
        <v>4.76</v>
      </c>
      <c r="W23" s="223"/>
      <c r="X23" s="223" t="s">
        <v>180</v>
      </c>
      <c r="Y23" s="223" t="s">
        <v>135</v>
      </c>
      <c r="Z23" s="213"/>
      <c r="AA23" s="213"/>
      <c r="AB23" s="213"/>
      <c r="AC23" s="213"/>
      <c r="AD23" s="213"/>
      <c r="AE23" s="213"/>
      <c r="AF23" s="213"/>
      <c r="AG23" s="213" t="s">
        <v>347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32">
        <v>9</v>
      </c>
      <c r="B24" s="233" t="s">
        <v>366</v>
      </c>
      <c r="C24" s="250" t="s">
        <v>367</v>
      </c>
      <c r="D24" s="234" t="s">
        <v>219</v>
      </c>
      <c r="E24" s="235">
        <v>30.5</v>
      </c>
      <c r="F24" s="236"/>
      <c r="G24" s="237">
        <f>ROUND(E24*F24,2)</f>
        <v>0</v>
      </c>
      <c r="H24" s="236"/>
      <c r="I24" s="237">
        <f>ROUND(E24*H24,2)</f>
        <v>0</v>
      </c>
      <c r="J24" s="236"/>
      <c r="K24" s="237">
        <f>ROUND(E24*J24,2)</f>
        <v>0</v>
      </c>
      <c r="L24" s="237">
        <v>21</v>
      </c>
      <c r="M24" s="237">
        <f>G24*(1+L24/100)</f>
        <v>0</v>
      </c>
      <c r="N24" s="235">
        <v>0</v>
      </c>
      <c r="O24" s="235">
        <f>ROUND(E24*N24,2)</f>
        <v>0</v>
      </c>
      <c r="P24" s="235">
        <v>0</v>
      </c>
      <c r="Q24" s="235">
        <f>ROUND(E24*P24,2)</f>
        <v>0</v>
      </c>
      <c r="R24" s="237" t="s">
        <v>189</v>
      </c>
      <c r="S24" s="237" t="s">
        <v>132</v>
      </c>
      <c r="T24" s="238" t="s">
        <v>132</v>
      </c>
      <c r="U24" s="223">
        <v>9.5000000000000001E-2</v>
      </c>
      <c r="V24" s="223">
        <f>ROUND(E24*U24,2)</f>
        <v>2.9</v>
      </c>
      <c r="W24" s="223"/>
      <c r="X24" s="223" t="s">
        <v>180</v>
      </c>
      <c r="Y24" s="223" t="s">
        <v>135</v>
      </c>
      <c r="Z24" s="213"/>
      <c r="AA24" s="213"/>
      <c r="AB24" s="213"/>
      <c r="AC24" s="213"/>
      <c r="AD24" s="213"/>
      <c r="AE24" s="213"/>
      <c r="AF24" s="213"/>
      <c r="AG24" s="213" t="s">
        <v>347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2" x14ac:dyDescent="0.25">
      <c r="A25" s="220"/>
      <c r="B25" s="221"/>
      <c r="C25" s="258" t="s">
        <v>368</v>
      </c>
      <c r="D25" s="257"/>
      <c r="E25" s="257"/>
      <c r="F25" s="257"/>
      <c r="G25" s="257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183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32">
        <v>10</v>
      </c>
      <c r="B26" s="233" t="s">
        <v>369</v>
      </c>
      <c r="C26" s="250" t="s">
        <v>370</v>
      </c>
      <c r="D26" s="234" t="s">
        <v>195</v>
      </c>
      <c r="E26" s="235">
        <v>19.062999999999999</v>
      </c>
      <c r="F26" s="236"/>
      <c r="G26" s="237">
        <f>ROUND(E26*F26,2)</f>
        <v>0</v>
      </c>
      <c r="H26" s="236"/>
      <c r="I26" s="237">
        <f>ROUND(E26*H26,2)</f>
        <v>0</v>
      </c>
      <c r="J26" s="236"/>
      <c r="K26" s="237">
        <f>ROUND(E26*J26,2)</f>
        <v>0</v>
      </c>
      <c r="L26" s="237">
        <v>21</v>
      </c>
      <c r="M26" s="237">
        <f>G26*(1+L26/100)</f>
        <v>0</v>
      </c>
      <c r="N26" s="235">
        <v>4.6000000000000001E-4</v>
      </c>
      <c r="O26" s="235">
        <f>ROUND(E26*N26,2)</f>
        <v>0.01</v>
      </c>
      <c r="P26" s="235">
        <v>0</v>
      </c>
      <c r="Q26" s="235">
        <f>ROUND(E26*P26,2)</f>
        <v>0</v>
      </c>
      <c r="R26" s="237" t="s">
        <v>189</v>
      </c>
      <c r="S26" s="237" t="s">
        <v>132</v>
      </c>
      <c r="T26" s="238" t="s">
        <v>132</v>
      </c>
      <c r="U26" s="223">
        <v>0.126</v>
      </c>
      <c r="V26" s="223">
        <f>ROUND(E26*U26,2)</f>
        <v>2.4</v>
      </c>
      <c r="W26" s="223"/>
      <c r="X26" s="223" t="s">
        <v>180</v>
      </c>
      <c r="Y26" s="223" t="s">
        <v>135</v>
      </c>
      <c r="Z26" s="213"/>
      <c r="AA26" s="213"/>
      <c r="AB26" s="213"/>
      <c r="AC26" s="213"/>
      <c r="AD26" s="213"/>
      <c r="AE26" s="213"/>
      <c r="AF26" s="213"/>
      <c r="AG26" s="213" t="s">
        <v>347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5">
      <c r="A27" s="220"/>
      <c r="B27" s="221"/>
      <c r="C27" s="258" t="s">
        <v>371</v>
      </c>
      <c r="D27" s="257"/>
      <c r="E27" s="257"/>
      <c r="F27" s="257"/>
      <c r="G27" s="257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183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32">
        <v>11</v>
      </c>
      <c r="B28" s="233" t="s">
        <v>372</v>
      </c>
      <c r="C28" s="250" t="s">
        <v>373</v>
      </c>
      <c r="D28" s="234" t="s">
        <v>195</v>
      </c>
      <c r="E28" s="235">
        <v>19.062999999999999</v>
      </c>
      <c r="F28" s="236"/>
      <c r="G28" s="237">
        <f>ROUND(E28*F28,2)</f>
        <v>0</v>
      </c>
      <c r="H28" s="236"/>
      <c r="I28" s="237">
        <f>ROUND(E28*H28,2)</f>
        <v>0</v>
      </c>
      <c r="J28" s="236"/>
      <c r="K28" s="237">
        <f>ROUND(E28*J28,2)</f>
        <v>0</v>
      </c>
      <c r="L28" s="237">
        <v>21</v>
      </c>
      <c r="M28" s="237">
        <f>G28*(1+L28/100)</f>
        <v>0</v>
      </c>
      <c r="N28" s="235">
        <v>0</v>
      </c>
      <c r="O28" s="235">
        <f>ROUND(E28*N28,2)</f>
        <v>0</v>
      </c>
      <c r="P28" s="235">
        <v>0</v>
      </c>
      <c r="Q28" s="235">
        <f>ROUND(E28*P28,2)</f>
        <v>0</v>
      </c>
      <c r="R28" s="237" t="s">
        <v>189</v>
      </c>
      <c r="S28" s="237" t="s">
        <v>132</v>
      </c>
      <c r="T28" s="238" t="s">
        <v>132</v>
      </c>
      <c r="U28" s="223">
        <v>3.7999999999999999E-2</v>
      </c>
      <c r="V28" s="223">
        <f>ROUND(E28*U28,2)</f>
        <v>0.72</v>
      </c>
      <c r="W28" s="223"/>
      <c r="X28" s="223" t="s">
        <v>180</v>
      </c>
      <c r="Y28" s="223" t="s">
        <v>135</v>
      </c>
      <c r="Z28" s="213"/>
      <c r="AA28" s="213"/>
      <c r="AB28" s="213"/>
      <c r="AC28" s="213"/>
      <c r="AD28" s="213"/>
      <c r="AE28" s="213"/>
      <c r="AF28" s="213"/>
      <c r="AG28" s="213" t="s">
        <v>347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2" x14ac:dyDescent="0.25">
      <c r="A29" s="220"/>
      <c r="B29" s="221"/>
      <c r="C29" s="258" t="s">
        <v>374</v>
      </c>
      <c r="D29" s="257"/>
      <c r="E29" s="257"/>
      <c r="F29" s="257"/>
      <c r="G29" s="257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3"/>
      <c r="AA29" s="213"/>
      <c r="AB29" s="213"/>
      <c r="AC29" s="213"/>
      <c r="AD29" s="213"/>
      <c r="AE29" s="213"/>
      <c r="AF29" s="213"/>
      <c r="AG29" s="213" t="s">
        <v>183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32">
        <v>12</v>
      </c>
      <c r="B30" s="233" t="s">
        <v>197</v>
      </c>
      <c r="C30" s="250" t="s">
        <v>198</v>
      </c>
      <c r="D30" s="234" t="s">
        <v>195</v>
      </c>
      <c r="E30" s="235">
        <v>6.6</v>
      </c>
      <c r="F30" s="236"/>
      <c r="G30" s="237">
        <f>ROUND(E30*F30,2)</f>
        <v>0</v>
      </c>
      <c r="H30" s="236"/>
      <c r="I30" s="237">
        <f>ROUND(E30*H30,2)</f>
        <v>0</v>
      </c>
      <c r="J30" s="236"/>
      <c r="K30" s="237">
        <f>ROUND(E30*J30,2)</f>
        <v>0</v>
      </c>
      <c r="L30" s="237">
        <v>21</v>
      </c>
      <c r="M30" s="237">
        <f>G30*(1+L30/100)</f>
        <v>0</v>
      </c>
      <c r="N30" s="235">
        <v>0</v>
      </c>
      <c r="O30" s="235">
        <f>ROUND(E30*N30,2)</f>
        <v>0</v>
      </c>
      <c r="P30" s="235">
        <v>0</v>
      </c>
      <c r="Q30" s="235">
        <f>ROUND(E30*P30,2)</f>
        <v>0</v>
      </c>
      <c r="R30" s="237" t="s">
        <v>189</v>
      </c>
      <c r="S30" s="237" t="s">
        <v>132</v>
      </c>
      <c r="T30" s="238" t="s">
        <v>132</v>
      </c>
      <c r="U30" s="223">
        <v>1.0999999999999999E-2</v>
      </c>
      <c r="V30" s="223">
        <f>ROUND(E30*U30,2)</f>
        <v>7.0000000000000007E-2</v>
      </c>
      <c r="W30" s="223"/>
      <c r="X30" s="223" t="s">
        <v>180</v>
      </c>
      <c r="Y30" s="223" t="s">
        <v>135</v>
      </c>
      <c r="Z30" s="213"/>
      <c r="AA30" s="213"/>
      <c r="AB30" s="213"/>
      <c r="AC30" s="213"/>
      <c r="AD30" s="213"/>
      <c r="AE30" s="213"/>
      <c r="AF30" s="213"/>
      <c r="AG30" s="213" t="s">
        <v>347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2" x14ac:dyDescent="0.25">
      <c r="A31" s="220"/>
      <c r="B31" s="221"/>
      <c r="C31" s="258" t="s">
        <v>199</v>
      </c>
      <c r="D31" s="257"/>
      <c r="E31" s="257"/>
      <c r="F31" s="257"/>
      <c r="G31" s="257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183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0.399999999999999" outlineLevel="1" x14ac:dyDescent="0.25">
      <c r="A32" s="232">
        <v>13</v>
      </c>
      <c r="B32" s="233" t="s">
        <v>375</v>
      </c>
      <c r="C32" s="250" t="s">
        <v>376</v>
      </c>
      <c r="D32" s="234" t="s">
        <v>195</v>
      </c>
      <c r="E32" s="235">
        <v>33</v>
      </c>
      <c r="F32" s="236"/>
      <c r="G32" s="237">
        <f>ROUND(E32*F32,2)</f>
        <v>0</v>
      </c>
      <c r="H32" s="236"/>
      <c r="I32" s="237">
        <f>ROUND(E32*H32,2)</f>
        <v>0</v>
      </c>
      <c r="J32" s="236"/>
      <c r="K32" s="237">
        <f>ROUND(E32*J32,2)</f>
        <v>0</v>
      </c>
      <c r="L32" s="237">
        <v>21</v>
      </c>
      <c r="M32" s="237">
        <f>G32*(1+L32/100)</f>
        <v>0</v>
      </c>
      <c r="N32" s="235">
        <v>0</v>
      </c>
      <c r="O32" s="235">
        <f>ROUND(E32*N32,2)</f>
        <v>0</v>
      </c>
      <c r="P32" s="235">
        <v>0</v>
      </c>
      <c r="Q32" s="235">
        <f>ROUND(E32*P32,2)</f>
        <v>0</v>
      </c>
      <c r="R32" s="237" t="s">
        <v>189</v>
      </c>
      <c r="S32" s="237" t="s">
        <v>132</v>
      </c>
      <c r="T32" s="238" t="s">
        <v>132</v>
      </c>
      <c r="U32" s="223">
        <v>0</v>
      </c>
      <c r="V32" s="223">
        <f>ROUND(E32*U32,2)</f>
        <v>0</v>
      </c>
      <c r="W32" s="223"/>
      <c r="X32" s="223" t="s">
        <v>180</v>
      </c>
      <c r="Y32" s="223" t="s">
        <v>135</v>
      </c>
      <c r="Z32" s="213"/>
      <c r="AA32" s="213"/>
      <c r="AB32" s="213"/>
      <c r="AC32" s="213"/>
      <c r="AD32" s="213"/>
      <c r="AE32" s="213"/>
      <c r="AF32" s="213"/>
      <c r="AG32" s="213" t="s">
        <v>347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5">
      <c r="A33" s="220"/>
      <c r="B33" s="221"/>
      <c r="C33" s="258" t="s">
        <v>199</v>
      </c>
      <c r="D33" s="257"/>
      <c r="E33" s="257"/>
      <c r="F33" s="257"/>
      <c r="G33" s="257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183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0.399999999999999" outlineLevel="1" x14ac:dyDescent="0.25">
      <c r="A34" s="242">
        <v>14</v>
      </c>
      <c r="B34" s="243" t="s">
        <v>210</v>
      </c>
      <c r="C34" s="253" t="s">
        <v>211</v>
      </c>
      <c r="D34" s="244" t="s">
        <v>195</v>
      </c>
      <c r="E34" s="245">
        <v>6.6</v>
      </c>
      <c r="F34" s="246"/>
      <c r="G34" s="247">
        <f>ROUND(E34*F34,2)</f>
        <v>0</v>
      </c>
      <c r="H34" s="246"/>
      <c r="I34" s="247">
        <f>ROUND(E34*H34,2)</f>
        <v>0</v>
      </c>
      <c r="J34" s="246"/>
      <c r="K34" s="247">
        <f>ROUND(E34*J34,2)</f>
        <v>0</v>
      </c>
      <c r="L34" s="247">
        <v>21</v>
      </c>
      <c r="M34" s="247">
        <f>G34*(1+L34/100)</f>
        <v>0</v>
      </c>
      <c r="N34" s="245">
        <v>0</v>
      </c>
      <c r="O34" s="245">
        <f>ROUND(E34*N34,2)</f>
        <v>0</v>
      </c>
      <c r="P34" s="245">
        <v>0</v>
      </c>
      <c r="Q34" s="245">
        <f>ROUND(E34*P34,2)</f>
        <v>0</v>
      </c>
      <c r="R34" s="247" t="s">
        <v>189</v>
      </c>
      <c r="S34" s="247" t="s">
        <v>132</v>
      </c>
      <c r="T34" s="248" t="s">
        <v>132</v>
      </c>
      <c r="U34" s="223">
        <v>0.65200000000000002</v>
      </c>
      <c r="V34" s="223">
        <f>ROUND(E34*U34,2)</f>
        <v>4.3</v>
      </c>
      <c r="W34" s="223"/>
      <c r="X34" s="223" t="s">
        <v>180</v>
      </c>
      <c r="Y34" s="223" t="s">
        <v>135</v>
      </c>
      <c r="Z34" s="213"/>
      <c r="AA34" s="213"/>
      <c r="AB34" s="213"/>
      <c r="AC34" s="213"/>
      <c r="AD34" s="213"/>
      <c r="AE34" s="213"/>
      <c r="AF34" s="213"/>
      <c r="AG34" s="213" t="s">
        <v>347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ht="20.399999999999999" outlineLevel="1" x14ac:dyDescent="0.25">
      <c r="A35" s="242">
        <v>15</v>
      </c>
      <c r="B35" s="243" t="s">
        <v>215</v>
      </c>
      <c r="C35" s="253" t="s">
        <v>216</v>
      </c>
      <c r="D35" s="244" t="s">
        <v>195</v>
      </c>
      <c r="E35" s="245">
        <v>6.6</v>
      </c>
      <c r="F35" s="246"/>
      <c r="G35" s="247">
        <f>ROUND(E35*F35,2)</f>
        <v>0</v>
      </c>
      <c r="H35" s="246"/>
      <c r="I35" s="247">
        <f>ROUND(E35*H35,2)</f>
        <v>0</v>
      </c>
      <c r="J35" s="246"/>
      <c r="K35" s="247">
        <f>ROUND(E35*J35,2)</f>
        <v>0</v>
      </c>
      <c r="L35" s="247">
        <v>21</v>
      </c>
      <c r="M35" s="247">
        <f>G35*(1+L35/100)</f>
        <v>0</v>
      </c>
      <c r="N35" s="245">
        <v>0</v>
      </c>
      <c r="O35" s="245">
        <f>ROUND(E35*N35,2)</f>
        <v>0</v>
      </c>
      <c r="P35" s="245">
        <v>0</v>
      </c>
      <c r="Q35" s="245">
        <f>ROUND(E35*P35,2)</f>
        <v>0</v>
      </c>
      <c r="R35" s="247" t="s">
        <v>189</v>
      </c>
      <c r="S35" s="247" t="s">
        <v>132</v>
      </c>
      <c r="T35" s="248" t="s">
        <v>132</v>
      </c>
      <c r="U35" s="223">
        <v>8.9999999999999993E-3</v>
      </c>
      <c r="V35" s="223">
        <f>ROUND(E35*U35,2)</f>
        <v>0.06</v>
      </c>
      <c r="W35" s="223"/>
      <c r="X35" s="223" t="s">
        <v>180</v>
      </c>
      <c r="Y35" s="223" t="s">
        <v>135</v>
      </c>
      <c r="Z35" s="213"/>
      <c r="AA35" s="213"/>
      <c r="AB35" s="213"/>
      <c r="AC35" s="213"/>
      <c r="AD35" s="213"/>
      <c r="AE35" s="213"/>
      <c r="AF35" s="213"/>
      <c r="AG35" s="213" t="s">
        <v>347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32">
        <v>16</v>
      </c>
      <c r="B36" s="233" t="s">
        <v>377</v>
      </c>
      <c r="C36" s="250" t="s">
        <v>378</v>
      </c>
      <c r="D36" s="234" t="s">
        <v>195</v>
      </c>
      <c r="E36" s="235">
        <v>23.675000000000001</v>
      </c>
      <c r="F36" s="236"/>
      <c r="G36" s="237">
        <f>ROUND(E36*F36,2)</f>
        <v>0</v>
      </c>
      <c r="H36" s="236"/>
      <c r="I36" s="237">
        <f>ROUND(E36*H36,2)</f>
        <v>0</v>
      </c>
      <c r="J36" s="236"/>
      <c r="K36" s="237">
        <f>ROUND(E36*J36,2)</f>
        <v>0</v>
      </c>
      <c r="L36" s="237">
        <v>21</v>
      </c>
      <c r="M36" s="237">
        <f>G36*(1+L36/100)</f>
        <v>0</v>
      </c>
      <c r="N36" s="235">
        <v>0</v>
      </c>
      <c r="O36" s="235">
        <f>ROUND(E36*N36,2)</f>
        <v>0</v>
      </c>
      <c r="P36" s="235">
        <v>0</v>
      </c>
      <c r="Q36" s="235">
        <f>ROUND(E36*P36,2)</f>
        <v>0</v>
      </c>
      <c r="R36" s="237" t="s">
        <v>189</v>
      </c>
      <c r="S36" s="237" t="s">
        <v>132</v>
      </c>
      <c r="T36" s="238" t="s">
        <v>132</v>
      </c>
      <c r="U36" s="223">
        <v>0.20200000000000001</v>
      </c>
      <c r="V36" s="223">
        <f>ROUND(E36*U36,2)</f>
        <v>4.78</v>
      </c>
      <c r="W36" s="223"/>
      <c r="X36" s="223" t="s">
        <v>180</v>
      </c>
      <c r="Y36" s="223" t="s">
        <v>135</v>
      </c>
      <c r="Z36" s="213"/>
      <c r="AA36" s="213"/>
      <c r="AB36" s="213"/>
      <c r="AC36" s="213"/>
      <c r="AD36" s="213"/>
      <c r="AE36" s="213"/>
      <c r="AF36" s="213"/>
      <c r="AG36" s="213" t="s">
        <v>347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5">
      <c r="A37" s="220"/>
      <c r="B37" s="221"/>
      <c r="C37" s="258" t="s">
        <v>379</v>
      </c>
      <c r="D37" s="257"/>
      <c r="E37" s="257"/>
      <c r="F37" s="257"/>
      <c r="G37" s="257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183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2" x14ac:dyDescent="0.25">
      <c r="A38" s="220"/>
      <c r="B38" s="221"/>
      <c r="C38" s="252" t="s">
        <v>380</v>
      </c>
      <c r="D38" s="241"/>
      <c r="E38" s="241"/>
      <c r="F38" s="241"/>
      <c r="G38" s="241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3"/>
      <c r="AA38" s="213"/>
      <c r="AB38" s="213"/>
      <c r="AC38" s="213"/>
      <c r="AD38" s="213"/>
      <c r="AE38" s="213"/>
      <c r="AF38" s="213"/>
      <c r="AG38" s="213" t="s">
        <v>137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5">
      <c r="A39" s="242">
        <v>17</v>
      </c>
      <c r="B39" s="243" t="s">
        <v>381</v>
      </c>
      <c r="C39" s="253" t="s">
        <v>382</v>
      </c>
      <c r="D39" s="244" t="s">
        <v>226</v>
      </c>
      <c r="E39" s="245">
        <v>11.88</v>
      </c>
      <c r="F39" s="246"/>
      <c r="G39" s="247">
        <f>ROUND(E39*F39,2)</f>
        <v>0</v>
      </c>
      <c r="H39" s="246"/>
      <c r="I39" s="247">
        <f>ROUND(E39*H39,2)</f>
        <v>0</v>
      </c>
      <c r="J39" s="246"/>
      <c r="K39" s="247">
        <f>ROUND(E39*J39,2)</f>
        <v>0</v>
      </c>
      <c r="L39" s="247">
        <v>21</v>
      </c>
      <c r="M39" s="247">
        <f>G39*(1+L39/100)</f>
        <v>0</v>
      </c>
      <c r="N39" s="245">
        <v>0</v>
      </c>
      <c r="O39" s="245">
        <f>ROUND(E39*N39,2)</f>
        <v>0</v>
      </c>
      <c r="P39" s="245">
        <v>0</v>
      </c>
      <c r="Q39" s="245">
        <f>ROUND(E39*P39,2)</f>
        <v>0</v>
      </c>
      <c r="R39" s="247" t="s">
        <v>189</v>
      </c>
      <c r="S39" s="247" t="s">
        <v>132</v>
      </c>
      <c r="T39" s="248" t="s">
        <v>132</v>
      </c>
      <c r="U39" s="223">
        <v>0</v>
      </c>
      <c r="V39" s="223">
        <f>ROUND(E39*U39,2)</f>
        <v>0</v>
      </c>
      <c r="W39" s="223"/>
      <c r="X39" s="223" t="s">
        <v>180</v>
      </c>
      <c r="Y39" s="223" t="s">
        <v>135</v>
      </c>
      <c r="Z39" s="213"/>
      <c r="AA39" s="213"/>
      <c r="AB39" s="213"/>
      <c r="AC39" s="213"/>
      <c r="AD39" s="213"/>
      <c r="AE39" s="213"/>
      <c r="AF39" s="213"/>
      <c r="AG39" s="213" t="s">
        <v>347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5">
      <c r="A40" s="232">
        <v>18</v>
      </c>
      <c r="B40" s="233" t="s">
        <v>383</v>
      </c>
      <c r="C40" s="250" t="s">
        <v>384</v>
      </c>
      <c r="D40" s="234" t="s">
        <v>195</v>
      </c>
      <c r="E40" s="235">
        <v>0.23300000000000001</v>
      </c>
      <c r="F40" s="236"/>
      <c r="G40" s="237">
        <f>ROUND(E40*F40,2)</f>
        <v>0</v>
      </c>
      <c r="H40" s="236"/>
      <c r="I40" s="237">
        <f>ROUND(E40*H40,2)</f>
        <v>0</v>
      </c>
      <c r="J40" s="236"/>
      <c r="K40" s="237">
        <f>ROUND(E40*J40,2)</f>
        <v>0</v>
      </c>
      <c r="L40" s="237">
        <v>21</v>
      </c>
      <c r="M40" s="237">
        <f>G40*(1+L40/100)</f>
        <v>0</v>
      </c>
      <c r="N40" s="235">
        <v>0</v>
      </c>
      <c r="O40" s="235">
        <f>ROUND(E40*N40,2)</f>
        <v>0</v>
      </c>
      <c r="P40" s="235">
        <v>0</v>
      </c>
      <c r="Q40" s="235">
        <f>ROUND(E40*P40,2)</f>
        <v>0</v>
      </c>
      <c r="R40" s="237" t="s">
        <v>244</v>
      </c>
      <c r="S40" s="237" t="s">
        <v>132</v>
      </c>
      <c r="T40" s="238" t="s">
        <v>132</v>
      </c>
      <c r="U40" s="223">
        <v>2.2109999999999999</v>
      </c>
      <c r="V40" s="223">
        <f>ROUND(E40*U40,2)</f>
        <v>0.52</v>
      </c>
      <c r="W40" s="223"/>
      <c r="X40" s="223" t="s">
        <v>180</v>
      </c>
      <c r="Y40" s="223" t="s">
        <v>135</v>
      </c>
      <c r="Z40" s="213"/>
      <c r="AA40" s="213"/>
      <c r="AB40" s="213"/>
      <c r="AC40" s="213"/>
      <c r="AD40" s="213"/>
      <c r="AE40" s="213"/>
      <c r="AF40" s="213"/>
      <c r="AG40" s="213" t="s">
        <v>347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5">
      <c r="A41" s="220"/>
      <c r="B41" s="221"/>
      <c r="C41" s="258" t="s">
        <v>385</v>
      </c>
      <c r="D41" s="257"/>
      <c r="E41" s="257"/>
      <c r="F41" s="257"/>
      <c r="G41" s="257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183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2" x14ac:dyDescent="0.25">
      <c r="A42" s="220"/>
      <c r="B42" s="221"/>
      <c r="C42" s="252" t="s">
        <v>386</v>
      </c>
      <c r="D42" s="241"/>
      <c r="E42" s="241"/>
      <c r="F42" s="241"/>
      <c r="G42" s="241"/>
      <c r="H42" s="223"/>
      <c r="I42" s="223"/>
      <c r="J42" s="223"/>
      <c r="K42" s="223"/>
      <c r="L42" s="223"/>
      <c r="M42" s="223"/>
      <c r="N42" s="222"/>
      <c r="O42" s="222"/>
      <c r="P42" s="222"/>
      <c r="Q42" s="222"/>
      <c r="R42" s="223"/>
      <c r="S42" s="223"/>
      <c r="T42" s="223"/>
      <c r="U42" s="223"/>
      <c r="V42" s="223"/>
      <c r="W42" s="223"/>
      <c r="X42" s="223"/>
      <c r="Y42" s="223"/>
      <c r="Z42" s="213"/>
      <c r="AA42" s="213"/>
      <c r="AB42" s="213"/>
      <c r="AC42" s="213"/>
      <c r="AD42" s="213"/>
      <c r="AE42" s="213"/>
      <c r="AF42" s="213"/>
      <c r="AG42" s="213" t="s">
        <v>137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x14ac:dyDescent="0.25">
      <c r="A43" s="225" t="s">
        <v>127</v>
      </c>
      <c r="B43" s="226" t="s">
        <v>76</v>
      </c>
      <c r="C43" s="249" t="s">
        <v>77</v>
      </c>
      <c r="D43" s="227"/>
      <c r="E43" s="228"/>
      <c r="F43" s="229"/>
      <c r="G43" s="229">
        <f>SUMIF(AG44:AG47,"&lt;&gt;NOR",G44:G47)</f>
        <v>0</v>
      </c>
      <c r="H43" s="229"/>
      <c r="I43" s="229">
        <f>SUM(I44:I47)</f>
        <v>0</v>
      </c>
      <c r="J43" s="229"/>
      <c r="K43" s="229">
        <f>SUM(K44:K47)</f>
        <v>0</v>
      </c>
      <c r="L43" s="229"/>
      <c r="M43" s="229">
        <f>SUM(M44:M47)</f>
        <v>0</v>
      </c>
      <c r="N43" s="228"/>
      <c r="O43" s="228">
        <f>SUM(O44:O47)</f>
        <v>7.56</v>
      </c>
      <c r="P43" s="228"/>
      <c r="Q43" s="228">
        <f>SUM(Q44:Q47)</f>
        <v>0</v>
      </c>
      <c r="R43" s="229"/>
      <c r="S43" s="229"/>
      <c r="T43" s="230"/>
      <c r="U43" s="224"/>
      <c r="V43" s="224">
        <f>SUM(V44:V47)</f>
        <v>16.010000000000002</v>
      </c>
      <c r="W43" s="224"/>
      <c r="X43" s="224"/>
      <c r="Y43" s="224"/>
      <c r="AG43" t="s">
        <v>128</v>
      </c>
    </row>
    <row r="44" spans="1:60" outlineLevel="1" x14ac:dyDescent="0.25">
      <c r="A44" s="232">
        <v>19</v>
      </c>
      <c r="B44" s="233" t="s">
        <v>387</v>
      </c>
      <c r="C44" s="250" t="s">
        <v>388</v>
      </c>
      <c r="D44" s="234" t="s">
        <v>195</v>
      </c>
      <c r="E44" s="235">
        <v>2.4729999999999999</v>
      </c>
      <c r="F44" s="236"/>
      <c r="G44" s="237">
        <f>ROUND(E44*F44,2)</f>
        <v>0</v>
      </c>
      <c r="H44" s="236"/>
      <c r="I44" s="237">
        <f>ROUND(E44*H44,2)</f>
        <v>0</v>
      </c>
      <c r="J44" s="236"/>
      <c r="K44" s="237">
        <f>ROUND(E44*J44,2)</f>
        <v>0</v>
      </c>
      <c r="L44" s="237">
        <v>21</v>
      </c>
      <c r="M44" s="237">
        <f>G44*(1+L44/100)</f>
        <v>0</v>
      </c>
      <c r="N44" s="235">
        <v>3.0044900000000001</v>
      </c>
      <c r="O44" s="235">
        <f>ROUND(E44*N44,2)</f>
        <v>7.43</v>
      </c>
      <c r="P44" s="235">
        <v>0</v>
      </c>
      <c r="Q44" s="235">
        <f>ROUND(E44*P44,2)</f>
        <v>0</v>
      </c>
      <c r="R44" s="237" t="s">
        <v>276</v>
      </c>
      <c r="S44" s="237" t="s">
        <v>132</v>
      </c>
      <c r="T44" s="238" t="s">
        <v>132</v>
      </c>
      <c r="U44" s="223">
        <v>4.5739999999999998</v>
      </c>
      <c r="V44" s="223">
        <f>ROUND(E44*U44,2)</f>
        <v>11.31</v>
      </c>
      <c r="W44" s="223"/>
      <c r="X44" s="223" t="s">
        <v>180</v>
      </c>
      <c r="Y44" s="223" t="s">
        <v>135</v>
      </c>
      <c r="Z44" s="213"/>
      <c r="AA44" s="213"/>
      <c r="AB44" s="213"/>
      <c r="AC44" s="213"/>
      <c r="AD44" s="213"/>
      <c r="AE44" s="213"/>
      <c r="AF44" s="213"/>
      <c r="AG44" s="213" t="s">
        <v>347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ht="21" outlineLevel="2" x14ac:dyDescent="0.25">
      <c r="A45" s="220"/>
      <c r="B45" s="221"/>
      <c r="C45" s="258" t="s">
        <v>389</v>
      </c>
      <c r="D45" s="257"/>
      <c r="E45" s="257"/>
      <c r="F45" s="257"/>
      <c r="G45" s="257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183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40" t="str">
        <f>C45</f>
        <v>přehrad, jezů, plavebních komor, spodní stavby vodních elektráren, odběrných věží, výpustných zařízení, opěrných zdí, šachet a šachtic, ostatních konstrukcí vodních staveb</v>
      </c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42">
        <v>20</v>
      </c>
      <c r="B46" s="243" t="s">
        <v>390</v>
      </c>
      <c r="C46" s="253" t="s">
        <v>391</v>
      </c>
      <c r="D46" s="244" t="s">
        <v>226</v>
      </c>
      <c r="E46" s="245">
        <v>0.12</v>
      </c>
      <c r="F46" s="246"/>
      <c r="G46" s="247">
        <f>ROUND(E46*F46,2)</f>
        <v>0</v>
      </c>
      <c r="H46" s="246"/>
      <c r="I46" s="247">
        <f>ROUND(E46*H46,2)</f>
        <v>0</v>
      </c>
      <c r="J46" s="246"/>
      <c r="K46" s="247">
        <f>ROUND(E46*J46,2)</f>
        <v>0</v>
      </c>
      <c r="L46" s="247">
        <v>21</v>
      </c>
      <c r="M46" s="247">
        <f>G46*(1+L46/100)</f>
        <v>0</v>
      </c>
      <c r="N46" s="245">
        <v>1.06142</v>
      </c>
      <c r="O46" s="245">
        <f>ROUND(E46*N46,2)</f>
        <v>0.13</v>
      </c>
      <c r="P46" s="245">
        <v>0</v>
      </c>
      <c r="Q46" s="245">
        <f>ROUND(E46*P46,2)</f>
        <v>0</v>
      </c>
      <c r="R46" s="247" t="s">
        <v>276</v>
      </c>
      <c r="S46" s="247" t="s">
        <v>132</v>
      </c>
      <c r="T46" s="248" t="s">
        <v>132</v>
      </c>
      <c r="U46" s="223">
        <v>39.133000000000003</v>
      </c>
      <c r="V46" s="223">
        <f>ROUND(E46*U46,2)</f>
        <v>4.7</v>
      </c>
      <c r="W46" s="223"/>
      <c r="X46" s="223" t="s">
        <v>180</v>
      </c>
      <c r="Y46" s="223" t="s">
        <v>135</v>
      </c>
      <c r="Z46" s="213"/>
      <c r="AA46" s="213"/>
      <c r="AB46" s="213"/>
      <c r="AC46" s="213"/>
      <c r="AD46" s="213"/>
      <c r="AE46" s="213"/>
      <c r="AF46" s="213"/>
      <c r="AG46" s="213" t="s">
        <v>347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5">
      <c r="A47" s="242">
        <v>21</v>
      </c>
      <c r="B47" s="243" t="s">
        <v>392</v>
      </c>
      <c r="C47" s="253" t="s">
        <v>393</v>
      </c>
      <c r="D47" s="244" t="s">
        <v>394</v>
      </c>
      <c r="E47" s="245">
        <v>2.95</v>
      </c>
      <c r="F47" s="246"/>
      <c r="G47" s="247">
        <f>ROUND(E47*F47,2)</f>
        <v>0</v>
      </c>
      <c r="H47" s="246"/>
      <c r="I47" s="247">
        <f>ROUND(E47*H47,2)</f>
        <v>0</v>
      </c>
      <c r="J47" s="246"/>
      <c r="K47" s="247">
        <f>ROUND(E47*J47,2)</f>
        <v>0</v>
      </c>
      <c r="L47" s="247">
        <v>21</v>
      </c>
      <c r="M47" s="247">
        <f>G47*(1+L47/100)</f>
        <v>0</v>
      </c>
      <c r="N47" s="245">
        <v>0</v>
      </c>
      <c r="O47" s="245">
        <f>ROUND(E47*N47,2)</f>
        <v>0</v>
      </c>
      <c r="P47" s="245">
        <v>0</v>
      </c>
      <c r="Q47" s="245">
        <f>ROUND(E47*P47,2)</f>
        <v>0</v>
      </c>
      <c r="R47" s="247"/>
      <c r="S47" s="247" t="s">
        <v>155</v>
      </c>
      <c r="T47" s="248" t="s">
        <v>133</v>
      </c>
      <c r="U47" s="223">
        <v>0</v>
      </c>
      <c r="V47" s="223">
        <f>ROUND(E47*U47,2)</f>
        <v>0</v>
      </c>
      <c r="W47" s="223"/>
      <c r="X47" s="223" t="s">
        <v>180</v>
      </c>
      <c r="Y47" s="223" t="s">
        <v>135</v>
      </c>
      <c r="Z47" s="213"/>
      <c r="AA47" s="213"/>
      <c r="AB47" s="213"/>
      <c r="AC47" s="213"/>
      <c r="AD47" s="213"/>
      <c r="AE47" s="213"/>
      <c r="AF47" s="213"/>
      <c r="AG47" s="213" t="s">
        <v>347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x14ac:dyDescent="0.25">
      <c r="A48" s="225" t="s">
        <v>127</v>
      </c>
      <c r="B48" s="226" t="s">
        <v>78</v>
      </c>
      <c r="C48" s="249" t="s">
        <v>79</v>
      </c>
      <c r="D48" s="227"/>
      <c r="E48" s="228"/>
      <c r="F48" s="229"/>
      <c r="G48" s="229">
        <f>SUMIF(AG49:AG55,"&lt;&gt;NOR",G49:G55)</f>
        <v>0</v>
      </c>
      <c r="H48" s="229"/>
      <c r="I48" s="229">
        <f>SUM(I49:I55)</f>
        <v>0</v>
      </c>
      <c r="J48" s="229"/>
      <c r="K48" s="229">
        <f>SUM(K49:K55)</f>
        <v>0</v>
      </c>
      <c r="L48" s="229"/>
      <c r="M48" s="229">
        <f>SUM(M49:M55)</f>
        <v>0</v>
      </c>
      <c r="N48" s="228"/>
      <c r="O48" s="228">
        <f>SUM(O49:O55)</f>
        <v>1.48</v>
      </c>
      <c r="P48" s="228"/>
      <c r="Q48" s="228">
        <f>SUM(Q49:Q55)</f>
        <v>0</v>
      </c>
      <c r="R48" s="229"/>
      <c r="S48" s="229"/>
      <c r="T48" s="230"/>
      <c r="U48" s="224"/>
      <c r="V48" s="224">
        <f>SUM(V49:V55)</f>
        <v>1.9700000000000002</v>
      </c>
      <c r="W48" s="224"/>
      <c r="X48" s="224"/>
      <c r="Y48" s="224"/>
      <c r="AG48" t="s">
        <v>128</v>
      </c>
    </row>
    <row r="49" spans="1:60" ht="20.399999999999999" outlineLevel="1" x14ac:dyDescent="0.25">
      <c r="A49" s="232">
        <v>22</v>
      </c>
      <c r="B49" s="233" t="s">
        <v>395</v>
      </c>
      <c r="C49" s="250" t="s">
        <v>396</v>
      </c>
      <c r="D49" s="234" t="s">
        <v>195</v>
      </c>
      <c r="E49" s="235">
        <v>0.55800000000000005</v>
      </c>
      <c r="F49" s="236"/>
      <c r="G49" s="237">
        <f>ROUND(E49*F49,2)</f>
        <v>0</v>
      </c>
      <c r="H49" s="236"/>
      <c r="I49" s="237">
        <f>ROUND(E49*H49,2)</f>
        <v>0</v>
      </c>
      <c r="J49" s="236"/>
      <c r="K49" s="237">
        <f>ROUND(E49*J49,2)</f>
        <v>0</v>
      </c>
      <c r="L49" s="237">
        <v>21</v>
      </c>
      <c r="M49" s="237">
        <f>G49*(1+L49/100)</f>
        <v>0</v>
      </c>
      <c r="N49" s="235">
        <v>2.5</v>
      </c>
      <c r="O49" s="235">
        <f>ROUND(E49*N49,2)</f>
        <v>1.4</v>
      </c>
      <c r="P49" s="235">
        <v>0</v>
      </c>
      <c r="Q49" s="235">
        <f>ROUND(E49*P49,2)</f>
        <v>0</v>
      </c>
      <c r="R49" s="237" t="s">
        <v>267</v>
      </c>
      <c r="S49" s="237" t="s">
        <v>132</v>
      </c>
      <c r="T49" s="238" t="s">
        <v>132</v>
      </c>
      <c r="U49" s="223">
        <v>1.4490000000000001</v>
      </c>
      <c r="V49" s="223">
        <f>ROUND(E49*U49,2)</f>
        <v>0.81</v>
      </c>
      <c r="W49" s="223"/>
      <c r="X49" s="223" t="s">
        <v>180</v>
      </c>
      <c r="Y49" s="223" t="s">
        <v>135</v>
      </c>
      <c r="Z49" s="213"/>
      <c r="AA49" s="213"/>
      <c r="AB49" s="213"/>
      <c r="AC49" s="213"/>
      <c r="AD49" s="213"/>
      <c r="AE49" s="213"/>
      <c r="AF49" s="213"/>
      <c r="AG49" s="213" t="s">
        <v>347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2" x14ac:dyDescent="0.25">
      <c r="A50" s="220"/>
      <c r="B50" s="221"/>
      <c r="C50" s="258" t="s">
        <v>270</v>
      </c>
      <c r="D50" s="257"/>
      <c r="E50" s="257"/>
      <c r="F50" s="257"/>
      <c r="G50" s="257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183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0.399999999999999" outlineLevel="1" x14ac:dyDescent="0.25">
      <c r="A51" s="232">
        <v>23</v>
      </c>
      <c r="B51" s="233" t="s">
        <v>271</v>
      </c>
      <c r="C51" s="250" t="s">
        <v>272</v>
      </c>
      <c r="D51" s="234" t="s">
        <v>219</v>
      </c>
      <c r="E51" s="235">
        <v>0.6</v>
      </c>
      <c r="F51" s="236"/>
      <c r="G51" s="237">
        <f>ROUND(E51*F51,2)</f>
        <v>0</v>
      </c>
      <c r="H51" s="236"/>
      <c r="I51" s="237">
        <f>ROUND(E51*H51,2)</f>
        <v>0</v>
      </c>
      <c r="J51" s="236"/>
      <c r="K51" s="237">
        <f>ROUND(E51*J51,2)</f>
        <v>0</v>
      </c>
      <c r="L51" s="237">
        <v>21</v>
      </c>
      <c r="M51" s="237">
        <f>G51*(1+L51/100)</f>
        <v>0</v>
      </c>
      <c r="N51" s="235">
        <v>4.3800000000000002E-3</v>
      </c>
      <c r="O51" s="235">
        <f>ROUND(E51*N51,2)</f>
        <v>0</v>
      </c>
      <c r="P51" s="235">
        <v>0</v>
      </c>
      <c r="Q51" s="235">
        <f>ROUND(E51*P51,2)</f>
        <v>0</v>
      </c>
      <c r="R51" s="237" t="s">
        <v>267</v>
      </c>
      <c r="S51" s="237" t="s">
        <v>132</v>
      </c>
      <c r="T51" s="238" t="s">
        <v>132</v>
      </c>
      <c r="U51" s="223">
        <v>0.82099999999999995</v>
      </c>
      <c r="V51" s="223">
        <f>ROUND(E51*U51,2)</f>
        <v>0.49</v>
      </c>
      <c r="W51" s="223"/>
      <c r="X51" s="223" t="s">
        <v>180</v>
      </c>
      <c r="Y51" s="223" t="s">
        <v>135</v>
      </c>
      <c r="Z51" s="213"/>
      <c r="AA51" s="213"/>
      <c r="AB51" s="213"/>
      <c r="AC51" s="213"/>
      <c r="AD51" s="213"/>
      <c r="AE51" s="213"/>
      <c r="AF51" s="213"/>
      <c r="AG51" s="213" t="s">
        <v>347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5">
      <c r="A52" s="220"/>
      <c r="B52" s="221"/>
      <c r="C52" s="258" t="s">
        <v>273</v>
      </c>
      <c r="D52" s="257"/>
      <c r="E52" s="257"/>
      <c r="F52" s="257"/>
      <c r="G52" s="257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183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20.399999999999999" outlineLevel="1" x14ac:dyDescent="0.25">
      <c r="A53" s="232">
        <v>24</v>
      </c>
      <c r="B53" s="233" t="s">
        <v>397</v>
      </c>
      <c r="C53" s="250" t="s">
        <v>398</v>
      </c>
      <c r="D53" s="234" t="s">
        <v>248</v>
      </c>
      <c r="E53" s="235">
        <v>1.2</v>
      </c>
      <c r="F53" s="236"/>
      <c r="G53" s="237">
        <f>ROUND(E53*F53,2)</f>
        <v>0</v>
      </c>
      <c r="H53" s="236"/>
      <c r="I53" s="237">
        <f>ROUND(E53*H53,2)</f>
        <v>0</v>
      </c>
      <c r="J53" s="236"/>
      <c r="K53" s="237">
        <f>ROUND(E53*J53,2)</f>
        <v>0</v>
      </c>
      <c r="L53" s="237">
        <v>21</v>
      </c>
      <c r="M53" s="237">
        <f>G53*(1+L53/100)</f>
        <v>0</v>
      </c>
      <c r="N53" s="235">
        <v>6.4549999999999996E-2</v>
      </c>
      <c r="O53" s="235">
        <f>ROUND(E53*N53,2)</f>
        <v>0.08</v>
      </c>
      <c r="P53" s="235">
        <v>0</v>
      </c>
      <c r="Q53" s="235">
        <f>ROUND(E53*P53,2)</f>
        <v>0</v>
      </c>
      <c r="R53" s="237" t="s">
        <v>267</v>
      </c>
      <c r="S53" s="237" t="s">
        <v>132</v>
      </c>
      <c r="T53" s="238" t="s">
        <v>132</v>
      </c>
      <c r="U53" s="223">
        <v>0.56000000000000005</v>
      </c>
      <c r="V53" s="223">
        <f>ROUND(E53*U53,2)</f>
        <v>0.67</v>
      </c>
      <c r="W53" s="223"/>
      <c r="X53" s="223" t="s">
        <v>180</v>
      </c>
      <c r="Y53" s="223" t="s">
        <v>135</v>
      </c>
      <c r="Z53" s="213"/>
      <c r="AA53" s="213"/>
      <c r="AB53" s="213"/>
      <c r="AC53" s="213"/>
      <c r="AD53" s="213"/>
      <c r="AE53" s="213"/>
      <c r="AF53" s="213"/>
      <c r="AG53" s="213" t="s">
        <v>347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2" x14ac:dyDescent="0.25">
      <c r="A54" s="220"/>
      <c r="B54" s="221"/>
      <c r="C54" s="258" t="s">
        <v>399</v>
      </c>
      <c r="D54" s="257"/>
      <c r="E54" s="257"/>
      <c r="F54" s="257"/>
      <c r="G54" s="257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183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2" x14ac:dyDescent="0.25">
      <c r="A55" s="220"/>
      <c r="B55" s="221"/>
      <c r="C55" s="252" t="s">
        <v>400</v>
      </c>
      <c r="D55" s="241"/>
      <c r="E55" s="241"/>
      <c r="F55" s="241"/>
      <c r="G55" s="241"/>
      <c r="H55" s="223"/>
      <c r="I55" s="223"/>
      <c r="J55" s="223"/>
      <c r="K55" s="223"/>
      <c r="L55" s="223"/>
      <c r="M55" s="223"/>
      <c r="N55" s="222"/>
      <c r="O55" s="222"/>
      <c r="P55" s="222"/>
      <c r="Q55" s="222"/>
      <c r="R55" s="223"/>
      <c r="S55" s="223"/>
      <c r="T55" s="223"/>
      <c r="U55" s="223"/>
      <c r="V55" s="223"/>
      <c r="W55" s="223"/>
      <c r="X55" s="223"/>
      <c r="Y55" s="223"/>
      <c r="Z55" s="213"/>
      <c r="AA55" s="213"/>
      <c r="AB55" s="213"/>
      <c r="AC55" s="213"/>
      <c r="AD55" s="213"/>
      <c r="AE55" s="213"/>
      <c r="AF55" s="213"/>
      <c r="AG55" s="213" t="s">
        <v>137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x14ac:dyDescent="0.25">
      <c r="A56" s="225" t="s">
        <v>127</v>
      </c>
      <c r="B56" s="226" t="s">
        <v>82</v>
      </c>
      <c r="C56" s="249" t="s">
        <v>83</v>
      </c>
      <c r="D56" s="227"/>
      <c r="E56" s="228"/>
      <c r="F56" s="229"/>
      <c r="G56" s="229">
        <f>SUMIF(AG57:AG76,"&lt;&gt;NOR",G57:G76)</f>
        <v>0</v>
      </c>
      <c r="H56" s="229"/>
      <c r="I56" s="229">
        <f>SUM(I57:I76)</f>
        <v>0</v>
      </c>
      <c r="J56" s="229"/>
      <c r="K56" s="229">
        <f>SUM(K57:K76)</f>
        <v>0</v>
      </c>
      <c r="L56" s="229"/>
      <c r="M56" s="229">
        <f>SUM(M57:M76)</f>
        <v>0</v>
      </c>
      <c r="N56" s="228"/>
      <c r="O56" s="228">
        <f>SUM(O57:O76)</f>
        <v>7.91</v>
      </c>
      <c r="P56" s="228"/>
      <c r="Q56" s="228">
        <f>SUM(Q57:Q76)</f>
        <v>0</v>
      </c>
      <c r="R56" s="229"/>
      <c r="S56" s="229"/>
      <c r="T56" s="230"/>
      <c r="U56" s="224"/>
      <c r="V56" s="224">
        <f>SUM(V57:V76)</f>
        <v>26.91</v>
      </c>
      <c r="W56" s="224"/>
      <c r="X56" s="224"/>
      <c r="Y56" s="224"/>
      <c r="AG56" t="s">
        <v>128</v>
      </c>
    </row>
    <row r="57" spans="1:60" outlineLevel="1" x14ac:dyDescent="0.25">
      <c r="A57" s="232">
        <v>25</v>
      </c>
      <c r="B57" s="233" t="s">
        <v>401</v>
      </c>
      <c r="C57" s="250" t="s">
        <v>402</v>
      </c>
      <c r="D57" s="234" t="s">
        <v>248</v>
      </c>
      <c r="E57" s="235">
        <v>3.6</v>
      </c>
      <c r="F57" s="236"/>
      <c r="G57" s="237">
        <f>ROUND(E57*F57,2)</f>
        <v>0</v>
      </c>
      <c r="H57" s="236"/>
      <c r="I57" s="237">
        <f>ROUND(E57*H57,2)</f>
        <v>0</v>
      </c>
      <c r="J57" s="236"/>
      <c r="K57" s="237">
        <f>ROUND(E57*J57,2)</f>
        <v>0</v>
      </c>
      <c r="L57" s="237">
        <v>21</v>
      </c>
      <c r="M57" s="237">
        <f>G57*(1+L57/100)</f>
        <v>0</v>
      </c>
      <c r="N57" s="235">
        <v>1.0000000000000001E-5</v>
      </c>
      <c r="O57" s="235">
        <f>ROUND(E57*N57,2)</f>
        <v>0</v>
      </c>
      <c r="P57" s="235">
        <v>0</v>
      </c>
      <c r="Q57" s="235">
        <f>ROUND(E57*P57,2)</f>
        <v>0</v>
      </c>
      <c r="R57" s="237" t="s">
        <v>267</v>
      </c>
      <c r="S57" s="237" t="s">
        <v>132</v>
      </c>
      <c r="T57" s="238" t="s">
        <v>132</v>
      </c>
      <c r="U57" s="223">
        <v>9.7000000000000003E-2</v>
      </c>
      <c r="V57" s="223">
        <f>ROUND(E57*U57,2)</f>
        <v>0.35</v>
      </c>
      <c r="W57" s="223"/>
      <c r="X57" s="223" t="s">
        <v>180</v>
      </c>
      <c r="Y57" s="223" t="s">
        <v>135</v>
      </c>
      <c r="Z57" s="213"/>
      <c r="AA57" s="213"/>
      <c r="AB57" s="213"/>
      <c r="AC57" s="213"/>
      <c r="AD57" s="213"/>
      <c r="AE57" s="213"/>
      <c r="AF57" s="213"/>
      <c r="AG57" s="213" t="s">
        <v>347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2" x14ac:dyDescent="0.25">
      <c r="A58" s="220"/>
      <c r="B58" s="221"/>
      <c r="C58" s="258" t="s">
        <v>298</v>
      </c>
      <c r="D58" s="257"/>
      <c r="E58" s="257"/>
      <c r="F58" s="257"/>
      <c r="G58" s="257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183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0.399999999999999" outlineLevel="1" x14ac:dyDescent="0.25">
      <c r="A59" s="232">
        <v>26</v>
      </c>
      <c r="B59" s="233" t="s">
        <v>403</v>
      </c>
      <c r="C59" s="250" t="s">
        <v>404</v>
      </c>
      <c r="D59" s="234" t="s">
        <v>188</v>
      </c>
      <c r="E59" s="235">
        <v>2</v>
      </c>
      <c r="F59" s="236"/>
      <c r="G59" s="237">
        <f>ROUND(E59*F59,2)</f>
        <v>0</v>
      </c>
      <c r="H59" s="236"/>
      <c r="I59" s="237">
        <f>ROUND(E59*H59,2)</f>
        <v>0</v>
      </c>
      <c r="J59" s="236"/>
      <c r="K59" s="237">
        <f>ROUND(E59*J59,2)</f>
        <v>0</v>
      </c>
      <c r="L59" s="237">
        <v>21</v>
      </c>
      <c r="M59" s="237">
        <f>G59*(1+L59/100)</f>
        <v>0</v>
      </c>
      <c r="N59" s="235">
        <v>3.0000000000000001E-5</v>
      </c>
      <c r="O59" s="235">
        <f>ROUND(E59*N59,2)</f>
        <v>0</v>
      </c>
      <c r="P59" s="235">
        <v>0</v>
      </c>
      <c r="Q59" s="235">
        <f>ROUND(E59*P59,2)</f>
        <v>0</v>
      </c>
      <c r="R59" s="237" t="s">
        <v>267</v>
      </c>
      <c r="S59" s="237" t="s">
        <v>132</v>
      </c>
      <c r="T59" s="238" t="s">
        <v>133</v>
      </c>
      <c r="U59" s="223">
        <v>0.26900000000000002</v>
      </c>
      <c r="V59" s="223">
        <f>ROUND(E59*U59,2)</f>
        <v>0.54</v>
      </c>
      <c r="W59" s="223"/>
      <c r="X59" s="223" t="s">
        <v>180</v>
      </c>
      <c r="Y59" s="223" t="s">
        <v>135</v>
      </c>
      <c r="Z59" s="213"/>
      <c r="AA59" s="213"/>
      <c r="AB59" s="213"/>
      <c r="AC59" s="213"/>
      <c r="AD59" s="213"/>
      <c r="AE59" s="213"/>
      <c r="AF59" s="213"/>
      <c r="AG59" s="213" t="s">
        <v>347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2" x14ac:dyDescent="0.25">
      <c r="A60" s="220"/>
      <c r="B60" s="221"/>
      <c r="C60" s="258" t="s">
        <v>273</v>
      </c>
      <c r="D60" s="257"/>
      <c r="E60" s="257"/>
      <c r="F60" s="257"/>
      <c r="G60" s="257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3"/>
      <c r="AA60" s="213"/>
      <c r="AB60" s="213"/>
      <c r="AC60" s="213"/>
      <c r="AD60" s="213"/>
      <c r="AE60" s="213"/>
      <c r="AF60" s="213"/>
      <c r="AG60" s="213" t="s">
        <v>183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0.399999999999999" outlineLevel="1" x14ac:dyDescent="0.25">
      <c r="A61" s="232">
        <v>27</v>
      </c>
      <c r="B61" s="233" t="s">
        <v>405</v>
      </c>
      <c r="C61" s="250" t="s">
        <v>406</v>
      </c>
      <c r="D61" s="234" t="s">
        <v>188</v>
      </c>
      <c r="E61" s="235">
        <v>1</v>
      </c>
      <c r="F61" s="236"/>
      <c r="G61" s="237">
        <f>ROUND(E61*F61,2)</f>
        <v>0</v>
      </c>
      <c r="H61" s="236"/>
      <c r="I61" s="237">
        <f>ROUND(E61*H61,2)</f>
        <v>0</v>
      </c>
      <c r="J61" s="236"/>
      <c r="K61" s="237">
        <f>ROUND(E61*J61,2)</f>
        <v>0</v>
      </c>
      <c r="L61" s="237">
        <v>21</v>
      </c>
      <c r="M61" s="237">
        <f>G61*(1+L61/100)</f>
        <v>0</v>
      </c>
      <c r="N61" s="235">
        <v>2.20885</v>
      </c>
      <c r="O61" s="235">
        <f>ROUND(E61*N61,2)</f>
        <v>2.21</v>
      </c>
      <c r="P61" s="235">
        <v>0</v>
      </c>
      <c r="Q61" s="235">
        <f>ROUND(E61*P61,2)</f>
        <v>0</v>
      </c>
      <c r="R61" s="237" t="s">
        <v>267</v>
      </c>
      <c r="S61" s="237" t="s">
        <v>132</v>
      </c>
      <c r="T61" s="238" t="s">
        <v>132</v>
      </c>
      <c r="U61" s="223">
        <v>21.292000000000002</v>
      </c>
      <c r="V61" s="223">
        <f>ROUND(E61*U61,2)</f>
        <v>21.29</v>
      </c>
      <c r="W61" s="223"/>
      <c r="X61" s="223" t="s">
        <v>180</v>
      </c>
      <c r="Y61" s="223" t="s">
        <v>135</v>
      </c>
      <c r="Z61" s="213"/>
      <c r="AA61" s="213"/>
      <c r="AB61" s="213"/>
      <c r="AC61" s="213"/>
      <c r="AD61" s="213"/>
      <c r="AE61" s="213"/>
      <c r="AF61" s="213"/>
      <c r="AG61" s="213" t="s">
        <v>347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2" x14ac:dyDescent="0.25">
      <c r="A62" s="220"/>
      <c r="B62" s="221"/>
      <c r="C62" s="258" t="s">
        <v>407</v>
      </c>
      <c r="D62" s="257"/>
      <c r="E62" s="257"/>
      <c r="F62" s="257"/>
      <c r="G62" s="257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3"/>
      <c r="AA62" s="213"/>
      <c r="AB62" s="213"/>
      <c r="AC62" s="213"/>
      <c r="AD62" s="213"/>
      <c r="AE62" s="213"/>
      <c r="AF62" s="213"/>
      <c r="AG62" s="213" t="s">
        <v>183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5">
      <c r="A63" s="232">
        <v>28</v>
      </c>
      <c r="B63" s="233" t="s">
        <v>408</v>
      </c>
      <c r="C63" s="250" t="s">
        <v>409</v>
      </c>
      <c r="D63" s="234" t="s">
        <v>188</v>
      </c>
      <c r="E63" s="235">
        <v>1</v>
      </c>
      <c r="F63" s="236"/>
      <c r="G63" s="237">
        <f>ROUND(E63*F63,2)</f>
        <v>0</v>
      </c>
      <c r="H63" s="236"/>
      <c r="I63" s="237">
        <f>ROUND(E63*H63,2)</f>
        <v>0</v>
      </c>
      <c r="J63" s="236"/>
      <c r="K63" s="237">
        <f>ROUND(E63*J63,2)</f>
        <v>0</v>
      </c>
      <c r="L63" s="237">
        <v>21</v>
      </c>
      <c r="M63" s="237">
        <f>G63*(1+L63/100)</f>
        <v>0</v>
      </c>
      <c r="N63" s="235">
        <v>7.0200000000000002E-3</v>
      </c>
      <c r="O63" s="235">
        <f>ROUND(E63*N63,2)</f>
        <v>0.01</v>
      </c>
      <c r="P63" s="235">
        <v>0</v>
      </c>
      <c r="Q63" s="235">
        <f>ROUND(E63*P63,2)</f>
        <v>0</v>
      </c>
      <c r="R63" s="237" t="s">
        <v>267</v>
      </c>
      <c r="S63" s="237" t="s">
        <v>132</v>
      </c>
      <c r="T63" s="238" t="s">
        <v>132</v>
      </c>
      <c r="U63" s="223">
        <v>1.68</v>
      </c>
      <c r="V63" s="223">
        <f>ROUND(E63*U63,2)</f>
        <v>1.68</v>
      </c>
      <c r="W63" s="223"/>
      <c r="X63" s="223" t="s">
        <v>180</v>
      </c>
      <c r="Y63" s="223" t="s">
        <v>135</v>
      </c>
      <c r="Z63" s="213"/>
      <c r="AA63" s="213"/>
      <c r="AB63" s="213"/>
      <c r="AC63" s="213"/>
      <c r="AD63" s="213"/>
      <c r="AE63" s="213"/>
      <c r="AF63" s="213"/>
      <c r="AG63" s="213" t="s">
        <v>347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2" x14ac:dyDescent="0.25">
      <c r="A64" s="220"/>
      <c r="B64" s="221"/>
      <c r="C64" s="258" t="s">
        <v>410</v>
      </c>
      <c r="D64" s="257"/>
      <c r="E64" s="257"/>
      <c r="F64" s="257"/>
      <c r="G64" s="257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3"/>
      <c r="AA64" s="213"/>
      <c r="AB64" s="213"/>
      <c r="AC64" s="213"/>
      <c r="AD64" s="213"/>
      <c r="AE64" s="213"/>
      <c r="AF64" s="213"/>
      <c r="AG64" s="213" t="s">
        <v>183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5">
      <c r="A65" s="220"/>
      <c r="B65" s="221"/>
      <c r="C65" s="252" t="s">
        <v>411</v>
      </c>
      <c r="D65" s="241"/>
      <c r="E65" s="241"/>
      <c r="F65" s="241"/>
      <c r="G65" s="241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137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5">
      <c r="A66" s="232">
        <v>29</v>
      </c>
      <c r="B66" s="233" t="s">
        <v>303</v>
      </c>
      <c r="C66" s="250" t="s">
        <v>304</v>
      </c>
      <c r="D66" s="234" t="s">
        <v>195</v>
      </c>
      <c r="E66" s="235">
        <v>0.79300000000000004</v>
      </c>
      <c r="F66" s="236"/>
      <c r="G66" s="237">
        <f>ROUND(E66*F66,2)</f>
        <v>0</v>
      </c>
      <c r="H66" s="236"/>
      <c r="I66" s="237">
        <f>ROUND(E66*H66,2)</f>
        <v>0</v>
      </c>
      <c r="J66" s="236"/>
      <c r="K66" s="237">
        <f>ROUND(E66*J66,2)</f>
        <v>0</v>
      </c>
      <c r="L66" s="237">
        <v>21</v>
      </c>
      <c r="M66" s="237">
        <f>G66*(1+L66/100)</f>
        <v>0</v>
      </c>
      <c r="N66" s="235">
        <v>2.5249999999999999</v>
      </c>
      <c r="O66" s="235">
        <f>ROUND(E66*N66,2)</f>
        <v>2</v>
      </c>
      <c r="P66" s="235">
        <v>0</v>
      </c>
      <c r="Q66" s="235">
        <f>ROUND(E66*P66,2)</f>
        <v>0</v>
      </c>
      <c r="R66" s="237" t="s">
        <v>267</v>
      </c>
      <c r="S66" s="237" t="s">
        <v>132</v>
      </c>
      <c r="T66" s="238" t="s">
        <v>132</v>
      </c>
      <c r="U66" s="223">
        <v>1.3029999999999999</v>
      </c>
      <c r="V66" s="223">
        <f>ROUND(E66*U66,2)</f>
        <v>1.03</v>
      </c>
      <c r="W66" s="223"/>
      <c r="X66" s="223" t="s">
        <v>180</v>
      </c>
      <c r="Y66" s="223" t="s">
        <v>135</v>
      </c>
      <c r="Z66" s="213"/>
      <c r="AA66" s="213"/>
      <c r="AB66" s="213"/>
      <c r="AC66" s="213"/>
      <c r="AD66" s="213"/>
      <c r="AE66" s="213"/>
      <c r="AF66" s="213"/>
      <c r="AG66" s="213" t="s">
        <v>347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5">
      <c r="A67" s="220"/>
      <c r="B67" s="221"/>
      <c r="C67" s="258" t="s">
        <v>270</v>
      </c>
      <c r="D67" s="257"/>
      <c r="E67" s="257"/>
      <c r="F67" s="257"/>
      <c r="G67" s="257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3"/>
      <c r="AA67" s="213"/>
      <c r="AB67" s="213"/>
      <c r="AC67" s="213"/>
      <c r="AD67" s="213"/>
      <c r="AE67" s="213"/>
      <c r="AF67" s="213"/>
      <c r="AG67" s="213" t="s">
        <v>183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5">
      <c r="A68" s="242">
        <v>30</v>
      </c>
      <c r="B68" s="243" t="s">
        <v>305</v>
      </c>
      <c r="C68" s="253" t="s">
        <v>306</v>
      </c>
      <c r="D68" s="244" t="s">
        <v>219</v>
      </c>
      <c r="E68" s="245">
        <v>2.1</v>
      </c>
      <c r="F68" s="246"/>
      <c r="G68" s="247">
        <f>ROUND(E68*F68,2)</f>
        <v>0</v>
      </c>
      <c r="H68" s="246"/>
      <c r="I68" s="247">
        <f>ROUND(E68*H68,2)</f>
        <v>0</v>
      </c>
      <c r="J68" s="246"/>
      <c r="K68" s="247">
        <f>ROUND(E68*J68,2)</f>
        <v>0</v>
      </c>
      <c r="L68" s="247">
        <v>21</v>
      </c>
      <c r="M68" s="247">
        <f>G68*(1+L68/100)</f>
        <v>0</v>
      </c>
      <c r="N68" s="245">
        <v>4.15E-3</v>
      </c>
      <c r="O68" s="245">
        <f>ROUND(E68*N68,2)</f>
        <v>0.01</v>
      </c>
      <c r="P68" s="245">
        <v>0</v>
      </c>
      <c r="Q68" s="245">
        <f>ROUND(E68*P68,2)</f>
        <v>0</v>
      </c>
      <c r="R68" s="247" t="s">
        <v>267</v>
      </c>
      <c r="S68" s="247" t="s">
        <v>132</v>
      </c>
      <c r="T68" s="248" t="s">
        <v>132</v>
      </c>
      <c r="U68" s="223">
        <v>0.96299999999999997</v>
      </c>
      <c r="V68" s="223">
        <f>ROUND(E68*U68,2)</f>
        <v>2.02</v>
      </c>
      <c r="W68" s="223"/>
      <c r="X68" s="223" t="s">
        <v>180</v>
      </c>
      <c r="Y68" s="223" t="s">
        <v>135</v>
      </c>
      <c r="Z68" s="213"/>
      <c r="AA68" s="213"/>
      <c r="AB68" s="213"/>
      <c r="AC68" s="213"/>
      <c r="AD68" s="213"/>
      <c r="AE68" s="213"/>
      <c r="AF68" s="213"/>
      <c r="AG68" s="213" t="s">
        <v>347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5">
      <c r="A69" s="242">
        <v>31</v>
      </c>
      <c r="B69" s="243" t="s">
        <v>412</v>
      </c>
      <c r="C69" s="253" t="s">
        <v>413</v>
      </c>
      <c r="D69" s="244" t="s">
        <v>150</v>
      </c>
      <c r="E69" s="245">
        <v>2</v>
      </c>
      <c r="F69" s="246"/>
      <c r="G69" s="247">
        <f>ROUND(E69*F69,2)</f>
        <v>0</v>
      </c>
      <c r="H69" s="246"/>
      <c r="I69" s="247">
        <f>ROUND(E69*H69,2)</f>
        <v>0</v>
      </c>
      <c r="J69" s="246"/>
      <c r="K69" s="247">
        <f>ROUND(E69*J69,2)</f>
        <v>0</v>
      </c>
      <c r="L69" s="247">
        <v>21</v>
      </c>
      <c r="M69" s="247">
        <f>G69*(1+L69/100)</f>
        <v>0</v>
      </c>
      <c r="N69" s="245">
        <v>0</v>
      </c>
      <c r="O69" s="245">
        <f>ROUND(E69*N69,2)</f>
        <v>0</v>
      </c>
      <c r="P69" s="245">
        <v>0</v>
      </c>
      <c r="Q69" s="245">
        <f>ROUND(E69*P69,2)</f>
        <v>0</v>
      </c>
      <c r="R69" s="247"/>
      <c r="S69" s="247" t="s">
        <v>155</v>
      </c>
      <c r="T69" s="248" t="s">
        <v>133</v>
      </c>
      <c r="U69" s="223">
        <v>0</v>
      </c>
      <c r="V69" s="223">
        <f>ROUND(E69*U69,2)</f>
        <v>0</v>
      </c>
      <c r="W69" s="223"/>
      <c r="X69" s="223" t="s">
        <v>180</v>
      </c>
      <c r="Y69" s="223" t="s">
        <v>135</v>
      </c>
      <c r="Z69" s="213"/>
      <c r="AA69" s="213"/>
      <c r="AB69" s="213"/>
      <c r="AC69" s="213"/>
      <c r="AD69" s="213"/>
      <c r="AE69" s="213"/>
      <c r="AF69" s="213"/>
      <c r="AG69" s="213" t="s">
        <v>347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0.399999999999999" outlineLevel="1" x14ac:dyDescent="0.25">
      <c r="A70" s="242">
        <v>32</v>
      </c>
      <c r="B70" s="243" t="s">
        <v>414</v>
      </c>
      <c r="C70" s="253" t="s">
        <v>415</v>
      </c>
      <c r="D70" s="244" t="s">
        <v>394</v>
      </c>
      <c r="E70" s="245">
        <v>3.6539999999999999</v>
      </c>
      <c r="F70" s="246"/>
      <c r="G70" s="247">
        <f>ROUND(E70*F70,2)</f>
        <v>0</v>
      </c>
      <c r="H70" s="246"/>
      <c r="I70" s="247">
        <f>ROUND(E70*H70,2)</f>
        <v>0</v>
      </c>
      <c r="J70" s="246"/>
      <c r="K70" s="247">
        <f>ROUND(E70*J70,2)</f>
        <v>0</v>
      </c>
      <c r="L70" s="247">
        <v>21</v>
      </c>
      <c r="M70" s="247">
        <f>G70*(1+L70/100)</f>
        <v>0</v>
      </c>
      <c r="N70" s="245">
        <v>3.3000000000000002E-2</v>
      </c>
      <c r="O70" s="245">
        <f>ROUND(E70*N70,2)</f>
        <v>0.12</v>
      </c>
      <c r="P70" s="245">
        <v>0</v>
      </c>
      <c r="Q70" s="245">
        <f>ROUND(E70*P70,2)</f>
        <v>0</v>
      </c>
      <c r="R70" s="247" t="s">
        <v>239</v>
      </c>
      <c r="S70" s="247" t="s">
        <v>132</v>
      </c>
      <c r="T70" s="248" t="s">
        <v>133</v>
      </c>
      <c r="U70" s="223">
        <v>0</v>
      </c>
      <c r="V70" s="223">
        <f>ROUND(E70*U70,2)</f>
        <v>0</v>
      </c>
      <c r="W70" s="223"/>
      <c r="X70" s="223" t="s">
        <v>240</v>
      </c>
      <c r="Y70" s="223" t="s">
        <v>135</v>
      </c>
      <c r="Z70" s="213"/>
      <c r="AA70" s="213"/>
      <c r="AB70" s="213"/>
      <c r="AC70" s="213"/>
      <c r="AD70" s="213"/>
      <c r="AE70" s="213"/>
      <c r="AF70" s="213"/>
      <c r="AG70" s="213" t="s">
        <v>416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ht="20.399999999999999" outlineLevel="1" x14ac:dyDescent="0.25">
      <c r="A71" s="242">
        <v>33</v>
      </c>
      <c r="B71" s="243" t="s">
        <v>417</v>
      </c>
      <c r="C71" s="253" t="s">
        <v>418</v>
      </c>
      <c r="D71" s="244" t="s">
        <v>188</v>
      </c>
      <c r="E71" s="245">
        <v>2</v>
      </c>
      <c r="F71" s="246"/>
      <c r="G71" s="247">
        <f>ROUND(E71*F71,2)</f>
        <v>0</v>
      </c>
      <c r="H71" s="246"/>
      <c r="I71" s="247">
        <f>ROUND(E71*H71,2)</f>
        <v>0</v>
      </c>
      <c r="J71" s="246"/>
      <c r="K71" s="247">
        <f>ROUND(E71*J71,2)</f>
        <v>0</v>
      </c>
      <c r="L71" s="247">
        <v>21</v>
      </c>
      <c r="M71" s="247">
        <f>G71*(1+L71/100)</f>
        <v>0</v>
      </c>
      <c r="N71" s="245">
        <v>2.8700000000000002E-3</v>
      </c>
      <c r="O71" s="245">
        <f>ROUND(E71*N71,2)</f>
        <v>0.01</v>
      </c>
      <c r="P71" s="245">
        <v>0</v>
      </c>
      <c r="Q71" s="245">
        <f>ROUND(E71*P71,2)</f>
        <v>0</v>
      </c>
      <c r="R71" s="247" t="s">
        <v>239</v>
      </c>
      <c r="S71" s="247" t="s">
        <v>132</v>
      </c>
      <c r="T71" s="248" t="s">
        <v>132</v>
      </c>
      <c r="U71" s="223">
        <v>0</v>
      </c>
      <c r="V71" s="223">
        <f>ROUND(E71*U71,2)</f>
        <v>0</v>
      </c>
      <c r="W71" s="223"/>
      <c r="X71" s="223" t="s">
        <v>240</v>
      </c>
      <c r="Y71" s="223" t="s">
        <v>135</v>
      </c>
      <c r="Z71" s="213"/>
      <c r="AA71" s="213"/>
      <c r="AB71" s="213"/>
      <c r="AC71" s="213"/>
      <c r="AD71" s="213"/>
      <c r="AE71" s="213"/>
      <c r="AF71" s="213"/>
      <c r="AG71" s="213" t="s">
        <v>416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5">
      <c r="A72" s="242">
        <v>34</v>
      </c>
      <c r="B72" s="243" t="s">
        <v>419</v>
      </c>
      <c r="C72" s="253" t="s">
        <v>420</v>
      </c>
      <c r="D72" s="244" t="s">
        <v>188</v>
      </c>
      <c r="E72" s="245">
        <v>1</v>
      </c>
      <c r="F72" s="246"/>
      <c r="G72" s="247">
        <f>ROUND(E72*F72,2)</f>
        <v>0</v>
      </c>
      <c r="H72" s="246"/>
      <c r="I72" s="247">
        <f>ROUND(E72*H72,2)</f>
        <v>0</v>
      </c>
      <c r="J72" s="246"/>
      <c r="K72" s="247">
        <f>ROUND(E72*J72,2)</f>
        <v>0</v>
      </c>
      <c r="L72" s="247">
        <v>21</v>
      </c>
      <c r="M72" s="247">
        <f>G72*(1+L72/100)</f>
        <v>0</v>
      </c>
      <c r="N72" s="245">
        <v>6.9500000000000006E-2</v>
      </c>
      <c r="O72" s="245">
        <f>ROUND(E72*N72,2)</f>
        <v>7.0000000000000007E-2</v>
      </c>
      <c r="P72" s="245">
        <v>0</v>
      </c>
      <c r="Q72" s="245">
        <f>ROUND(E72*P72,2)</f>
        <v>0</v>
      </c>
      <c r="R72" s="247" t="s">
        <v>239</v>
      </c>
      <c r="S72" s="247" t="s">
        <v>132</v>
      </c>
      <c r="T72" s="248" t="s">
        <v>132</v>
      </c>
      <c r="U72" s="223">
        <v>0</v>
      </c>
      <c r="V72" s="223">
        <f>ROUND(E72*U72,2)</f>
        <v>0</v>
      </c>
      <c r="W72" s="223"/>
      <c r="X72" s="223" t="s">
        <v>240</v>
      </c>
      <c r="Y72" s="223" t="s">
        <v>135</v>
      </c>
      <c r="Z72" s="213"/>
      <c r="AA72" s="213"/>
      <c r="AB72" s="213"/>
      <c r="AC72" s="213"/>
      <c r="AD72" s="213"/>
      <c r="AE72" s="213"/>
      <c r="AF72" s="213"/>
      <c r="AG72" s="213" t="s">
        <v>416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ht="20.399999999999999" outlineLevel="1" x14ac:dyDescent="0.25">
      <c r="A73" s="242">
        <v>35</v>
      </c>
      <c r="B73" s="243" t="s">
        <v>421</v>
      </c>
      <c r="C73" s="253" t="s">
        <v>422</v>
      </c>
      <c r="D73" s="244" t="s">
        <v>188</v>
      </c>
      <c r="E73" s="245">
        <v>1</v>
      </c>
      <c r="F73" s="246"/>
      <c r="G73" s="247">
        <f>ROUND(E73*F73,2)</f>
        <v>0</v>
      </c>
      <c r="H73" s="246"/>
      <c r="I73" s="247">
        <f>ROUND(E73*H73,2)</f>
        <v>0</v>
      </c>
      <c r="J73" s="246"/>
      <c r="K73" s="247">
        <f>ROUND(E73*J73,2)</f>
        <v>0</v>
      </c>
      <c r="L73" s="247">
        <v>21</v>
      </c>
      <c r="M73" s="247">
        <f>G73*(1+L73/100)</f>
        <v>0</v>
      </c>
      <c r="N73" s="245">
        <v>0.74</v>
      </c>
      <c r="O73" s="245">
        <f>ROUND(E73*N73,2)</f>
        <v>0.74</v>
      </c>
      <c r="P73" s="245">
        <v>0</v>
      </c>
      <c r="Q73" s="245">
        <f>ROUND(E73*P73,2)</f>
        <v>0</v>
      </c>
      <c r="R73" s="247" t="s">
        <v>239</v>
      </c>
      <c r="S73" s="247" t="s">
        <v>132</v>
      </c>
      <c r="T73" s="248" t="s">
        <v>132</v>
      </c>
      <c r="U73" s="223">
        <v>0</v>
      </c>
      <c r="V73" s="223">
        <f>ROUND(E73*U73,2)</f>
        <v>0</v>
      </c>
      <c r="W73" s="223"/>
      <c r="X73" s="223" t="s">
        <v>240</v>
      </c>
      <c r="Y73" s="223" t="s">
        <v>135</v>
      </c>
      <c r="Z73" s="213"/>
      <c r="AA73" s="213"/>
      <c r="AB73" s="213"/>
      <c r="AC73" s="213"/>
      <c r="AD73" s="213"/>
      <c r="AE73" s="213"/>
      <c r="AF73" s="213"/>
      <c r="AG73" s="213" t="s">
        <v>416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0.399999999999999" outlineLevel="1" x14ac:dyDescent="0.25">
      <c r="A74" s="242">
        <v>36</v>
      </c>
      <c r="B74" s="243" t="s">
        <v>423</v>
      </c>
      <c r="C74" s="253" t="s">
        <v>424</v>
      </c>
      <c r="D74" s="244" t="s">
        <v>188</v>
      </c>
      <c r="E74" s="245">
        <v>1</v>
      </c>
      <c r="F74" s="246"/>
      <c r="G74" s="247">
        <f>ROUND(E74*F74,2)</f>
        <v>0</v>
      </c>
      <c r="H74" s="246"/>
      <c r="I74" s="247">
        <f>ROUND(E74*H74,2)</f>
        <v>0</v>
      </c>
      <c r="J74" s="246"/>
      <c r="K74" s="247">
        <f>ROUND(E74*J74,2)</f>
        <v>0</v>
      </c>
      <c r="L74" s="247">
        <v>21</v>
      </c>
      <c r="M74" s="247">
        <f>G74*(1+L74/100)</f>
        <v>0</v>
      </c>
      <c r="N74" s="245">
        <v>0.254</v>
      </c>
      <c r="O74" s="245">
        <f>ROUND(E74*N74,2)</f>
        <v>0.25</v>
      </c>
      <c r="P74" s="245">
        <v>0</v>
      </c>
      <c r="Q74" s="245">
        <f>ROUND(E74*P74,2)</f>
        <v>0</v>
      </c>
      <c r="R74" s="247" t="s">
        <v>239</v>
      </c>
      <c r="S74" s="247" t="s">
        <v>132</v>
      </c>
      <c r="T74" s="248" t="s">
        <v>132</v>
      </c>
      <c r="U74" s="223">
        <v>0</v>
      </c>
      <c r="V74" s="223">
        <f>ROUND(E74*U74,2)</f>
        <v>0</v>
      </c>
      <c r="W74" s="223"/>
      <c r="X74" s="223" t="s">
        <v>240</v>
      </c>
      <c r="Y74" s="223" t="s">
        <v>135</v>
      </c>
      <c r="Z74" s="213"/>
      <c r="AA74" s="213"/>
      <c r="AB74" s="213"/>
      <c r="AC74" s="213"/>
      <c r="AD74" s="213"/>
      <c r="AE74" s="213"/>
      <c r="AF74" s="213"/>
      <c r="AG74" s="213" t="s">
        <v>416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20.399999999999999" outlineLevel="1" x14ac:dyDescent="0.25">
      <c r="A75" s="242">
        <v>37</v>
      </c>
      <c r="B75" s="243" t="s">
        <v>425</v>
      </c>
      <c r="C75" s="253" t="s">
        <v>426</v>
      </c>
      <c r="D75" s="244" t="s">
        <v>188</v>
      </c>
      <c r="E75" s="245">
        <v>1</v>
      </c>
      <c r="F75" s="246"/>
      <c r="G75" s="247">
        <f>ROUND(E75*F75,2)</f>
        <v>0</v>
      </c>
      <c r="H75" s="246"/>
      <c r="I75" s="247">
        <f>ROUND(E75*H75,2)</f>
        <v>0</v>
      </c>
      <c r="J75" s="246"/>
      <c r="K75" s="247">
        <f>ROUND(E75*J75,2)</f>
        <v>0</v>
      </c>
      <c r="L75" s="247">
        <v>21</v>
      </c>
      <c r="M75" s="247">
        <f>G75*(1+L75/100)</f>
        <v>0</v>
      </c>
      <c r="N75" s="245">
        <v>0.39</v>
      </c>
      <c r="O75" s="245">
        <f>ROUND(E75*N75,2)</f>
        <v>0.39</v>
      </c>
      <c r="P75" s="245">
        <v>0</v>
      </c>
      <c r="Q75" s="245">
        <f>ROUND(E75*P75,2)</f>
        <v>0</v>
      </c>
      <c r="R75" s="247" t="s">
        <v>239</v>
      </c>
      <c r="S75" s="247" t="s">
        <v>132</v>
      </c>
      <c r="T75" s="248" t="s">
        <v>132</v>
      </c>
      <c r="U75" s="223">
        <v>0</v>
      </c>
      <c r="V75" s="223">
        <f>ROUND(E75*U75,2)</f>
        <v>0</v>
      </c>
      <c r="W75" s="223"/>
      <c r="X75" s="223" t="s">
        <v>240</v>
      </c>
      <c r="Y75" s="223" t="s">
        <v>135</v>
      </c>
      <c r="Z75" s="213"/>
      <c r="AA75" s="213"/>
      <c r="AB75" s="213"/>
      <c r="AC75" s="213"/>
      <c r="AD75" s="213"/>
      <c r="AE75" s="213"/>
      <c r="AF75" s="213"/>
      <c r="AG75" s="213" t="s">
        <v>416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20.399999999999999" outlineLevel="1" x14ac:dyDescent="0.25">
      <c r="A76" s="242">
        <v>38</v>
      </c>
      <c r="B76" s="243" t="s">
        <v>427</v>
      </c>
      <c r="C76" s="253" t="s">
        <v>428</v>
      </c>
      <c r="D76" s="244" t="s">
        <v>188</v>
      </c>
      <c r="E76" s="245">
        <v>1</v>
      </c>
      <c r="F76" s="246"/>
      <c r="G76" s="247">
        <f>ROUND(E76*F76,2)</f>
        <v>0</v>
      </c>
      <c r="H76" s="246"/>
      <c r="I76" s="247">
        <f>ROUND(E76*H76,2)</f>
        <v>0</v>
      </c>
      <c r="J76" s="246"/>
      <c r="K76" s="247">
        <f>ROUND(E76*J76,2)</f>
        <v>0</v>
      </c>
      <c r="L76" s="247">
        <v>21</v>
      </c>
      <c r="M76" s="247">
        <f>G76*(1+L76/100)</f>
        <v>0</v>
      </c>
      <c r="N76" s="245">
        <v>2.1</v>
      </c>
      <c r="O76" s="245">
        <f>ROUND(E76*N76,2)</f>
        <v>2.1</v>
      </c>
      <c r="P76" s="245">
        <v>0</v>
      </c>
      <c r="Q76" s="245">
        <f>ROUND(E76*P76,2)</f>
        <v>0</v>
      </c>
      <c r="R76" s="247" t="s">
        <v>239</v>
      </c>
      <c r="S76" s="247" t="s">
        <v>132</v>
      </c>
      <c r="T76" s="248" t="s">
        <v>132</v>
      </c>
      <c r="U76" s="223">
        <v>0</v>
      </c>
      <c r="V76" s="223">
        <f>ROUND(E76*U76,2)</f>
        <v>0</v>
      </c>
      <c r="W76" s="223"/>
      <c r="X76" s="223" t="s">
        <v>240</v>
      </c>
      <c r="Y76" s="223" t="s">
        <v>135</v>
      </c>
      <c r="Z76" s="213"/>
      <c r="AA76" s="213"/>
      <c r="AB76" s="213"/>
      <c r="AC76" s="213"/>
      <c r="AD76" s="213"/>
      <c r="AE76" s="213"/>
      <c r="AF76" s="213"/>
      <c r="AG76" s="213" t="s">
        <v>416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x14ac:dyDescent="0.25">
      <c r="A77" s="225" t="s">
        <v>127</v>
      </c>
      <c r="B77" s="226" t="s">
        <v>84</v>
      </c>
      <c r="C77" s="249" t="s">
        <v>85</v>
      </c>
      <c r="D77" s="227"/>
      <c r="E77" s="228"/>
      <c r="F77" s="229"/>
      <c r="G77" s="229">
        <f>SUMIF(AG78:AG85,"&lt;&gt;NOR",G78:G85)</f>
        <v>0</v>
      </c>
      <c r="H77" s="229"/>
      <c r="I77" s="229">
        <f>SUM(I78:I85)</f>
        <v>0</v>
      </c>
      <c r="J77" s="229"/>
      <c r="K77" s="229">
        <f>SUM(K78:K85)</f>
        <v>0</v>
      </c>
      <c r="L77" s="229"/>
      <c r="M77" s="229">
        <f>SUM(M78:M85)</f>
        <v>0</v>
      </c>
      <c r="N77" s="228"/>
      <c r="O77" s="228">
        <f>SUM(O78:O85)</f>
        <v>0</v>
      </c>
      <c r="P77" s="228"/>
      <c r="Q77" s="228">
        <f>SUM(Q78:Q85)</f>
        <v>5.9499999999999993</v>
      </c>
      <c r="R77" s="229"/>
      <c r="S77" s="229"/>
      <c r="T77" s="230"/>
      <c r="U77" s="224"/>
      <c r="V77" s="224">
        <f>SUM(V78:V85)</f>
        <v>33.07</v>
      </c>
      <c r="W77" s="224"/>
      <c r="X77" s="224"/>
      <c r="Y77" s="224"/>
      <c r="AG77" t="s">
        <v>128</v>
      </c>
    </row>
    <row r="78" spans="1:60" outlineLevel="1" x14ac:dyDescent="0.25">
      <c r="A78" s="232">
        <v>39</v>
      </c>
      <c r="B78" s="233" t="s">
        <v>429</v>
      </c>
      <c r="C78" s="250" t="s">
        <v>430</v>
      </c>
      <c r="D78" s="234" t="s">
        <v>195</v>
      </c>
      <c r="E78" s="235">
        <v>1.8979999999999999</v>
      </c>
      <c r="F78" s="236"/>
      <c r="G78" s="237">
        <f>ROUND(E78*F78,2)</f>
        <v>0</v>
      </c>
      <c r="H78" s="236"/>
      <c r="I78" s="237">
        <f>ROUND(E78*H78,2)</f>
        <v>0</v>
      </c>
      <c r="J78" s="236"/>
      <c r="K78" s="237">
        <f>ROUND(E78*J78,2)</f>
        <v>0</v>
      </c>
      <c r="L78" s="237">
        <v>21</v>
      </c>
      <c r="M78" s="237">
        <f>G78*(1+L78/100)</f>
        <v>0</v>
      </c>
      <c r="N78" s="235">
        <v>0</v>
      </c>
      <c r="O78" s="235">
        <f>ROUND(E78*N78,2)</f>
        <v>0</v>
      </c>
      <c r="P78" s="235">
        <v>2.4</v>
      </c>
      <c r="Q78" s="235">
        <f>ROUND(E78*P78,2)</f>
        <v>4.5599999999999996</v>
      </c>
      <c r="R78" s="237" t="s">
        <v>227</v>
      </c>
      <c r="S78" s="237" t="s">
        <v>132</v>
      </c>
      <c r="T78" s="238" t="s">
        <v>132</v>
      </c>
      <c r="U78" s="223">
        <v>13.301</v>
      </c>
      <c r="V78" s="223">
        <f>ROUND(E78*U78,2)</f>
        <v>25.25</v>
      </c>
      <c r="W78" s="223"/>
      <c r="X78" s="223" t="s">
        <v>180</v>
      </c>
      <c r="Y78" s="223" t="s">
        <v>135</v>
      </c>
      <c r="Z78" s="213"/>
      <c r="AA78" s="213"/>
      <c r="AB78" s="213"/>
      <c r="AC78" s="213"/>
      <c r="AD78" s="213"/>
      <c r="AE78" s="213"/>
      <c r="AF78" s="213"/>
      <c r="AG78" s="213" t="s">
        <v>347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2" x14ac:dyDescent="0.25">
      <c r="A79" s="220"/>
      <c r="B79" s="221"/>
      <c r="C79" s="258" t="s">
        <v>431</v>
      </c>
      <c r="D79" s="257"/>
      <c r="E79" s="257"/>
      <c r="F79" s="257"/>
      <c r="G79" s="257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3"/>
      <c r="AA79" s="213"/>
      <c r="AB79" s="213"/>
      <c r="AC79" s="213"/>
      <c r="AD79" s="213"/>
      <c r="AE79" s="213"/>
      <c r="AF79" s="213"/>
      <c r="AG79" s="213" t="s">
        <v>183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5">
      <c r="A80" s="232">
        <v>40</v>
      </c>
      <c r="B80" s="233" t="s">
        <v>319</v>
      </c>
      <c r="C80" s="250" t="s">
        <v>320</v>
      </c>
      <c r="D80" s="234" t="s">
        <v>195</v>
      </c>
      <c r="E80" s="235">
        <v>0.57799999999999996</v>
      </c>
      <c r="F80" s="236"/>
      <c r="G80" s="237">
        <f>ROUND(E80*F80,2)</f>
        <v>0</v>
      </c>
      <c r="H80" s="236"/>
      <c r="I80" s="237">
        <f>ROUND(E80*H80,2)</f>
        <v>0</v>
      </c>
      <c r="J80" s="236"/>
      <c r="K80" s="237">
        <f>ROUND(E80*J80,2)</f>
        <v>0</v>
      </c>
      <c r="L80" s="237">
        <v>21</v>
      </c>
      <c r="M80" s="237">
        <f>G80*(1+L80/100)</f>
        <v>0</v>
      </c>
      <c r="N80" s="235">
        <v>1.47E-3</v>
      </c>
      <c r="O80" s="235">
        <f>ROUND(E80*N80,2)</f>
        <v>0</v>
      </c>
      <c r="P80" s="235">
        <v>2.4</v>
      </c>
      <c r="Q80" s="235">
        <f>ROUND(E80*P80,2)</f>
        <v>1.39</v>
      </c>
      <c r="R80" s="237" t="s">
        <v>227</v>
      </c>
      <c r="S80" s="237" t="s">
        <v>132</v>
      </c>
      <c r="T80" s="238" t="s">
        <v>132</v>
      </c>
      <c r="U80" s="223">
        <v>8.5</v>
      </c>
      <c r="V80" s="223">
        <f>ROUND(E80*U80,2)</f>
        <v>4.91</v>
      </c>
      <c r="W80" s="223"/>
      <c r="X80" s="223" t="s">
        <v>180</v>
      </c>
      <c r="Y80" s="223" t="s">
        <v>135</v>
      </c>
      <c r="Z80" s="213"/>
      <c r="AA80" s="213"/>
      <c r="AB80" s="213"/>
      <c r="AC80" s="213"/>
      <c r="AD80" s="213"/>
      <c r="AE80" s="213"/>
      <c r="AF80" s="213"/>
      <c r="AG80" s="213" t="s">
        <v>347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ht="21" outlineLevel="2" x14ac:dyDescent="0.25">
      <c r="A81" s="220"/>
      <c r="B81" s="221"/>
      <c r="C81" s="258" t="s">
        <v>321</v>
      </c>
      <c r="D81" s="257"/>
      <c r="E81" s="257"/>
      <c r="F81" s="257"/>
      <c r="G81" s="257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3"/>
      <c r="AA81" s="213"/>
      <c r="AB81" s="213"/>
      <c r="AC81" s="213"/>
      <c r="AD81" s="213"/>
      <c r="AE81" s="213"/>
      <c r="AF81" s="213"/>
      <c r="AG81" s="213" t="s">
        <v>183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40" t="str">
        <f>C81</f>
        <v>nebo vybourání otvorů průřezové plochy přes 4 m2 ve zdivu železobetonovém, včetně pomocného lešení o výšce podlahy do 1900 mm a pro zatížení do 1,5 kPa  (150 kg/m2),</v>
      </c>
      <c r="BB81" s="213"/>
      <c r="BC81" s="213"/>
      <c r="BD81" s="213"/>
      <c r="BE81" s="213"/>
      <c r="BF81" s="213"/>
      <c r="BG81" s="213"/>
      <c r="BH81" s="213"/>
    </row>
    <row r="82" spans="1:60" outlineLevel="1" x14ac:dyDescent="0.25">
      <c r="A82" s="232">
        <v>41</v>
      </c>
      <c r="B82" s="233" t="s">
        <v>331</v>
      </c>
      <c r="C82" s="250" t="s">
        <v>332</v>
      </c>
      <c r="D82" s="234" t="s">
        <v>226</v>
      </c>
      <c r="E82" s="235">
        <v>5.9420000000000002</v>
      </c>
      <c r="F82" s="236"/>
      <c r="G82" s="237">
        <f>ROUND(E82*F82,2)</f>
        <v>0</v>
      </c>
      <c r="H82" s="236"/>
      <c r="I82" s="237">
        <f>ROUND(E82*H82,2)</f>
        <v>0</v>
      </c>
      <c r="J82" s="236"/>
      <c r="K82" s="237">
        <f>ROUND(E82*J82,2)</f>
        <v>0</v>
      </c>
      <c r="L82" s="237">
        <v>21</v>
      </c>
      <c r="M82" s="237">
        <f>G82*(1+L82/100)</f>
        <v>0</v>
      </c>
      <c r="N82" s="235">
        <v>0</v>
      </c>
      <c r="O82" s="235">
        <f>ROUND(E82*N82,2)</f>
        <v>0</v>
      </c>
      <c r="P82" s="235">
        <v>0</v>
      </c>
      <c r="Q82" s="235">
        <f>ROUND(E82*P82,2)</f>
        <v>0</v>
      </c>
      <c r="R82" s="237" t="s">
        <v>227</v>
      </c>
      <c r="S82" s="237" t="s">
        <v>132</v>
      </c>
      <c r="T82" s="238" t="s">
        <v>132</v>
      </c>
      <c r="U82" s="223">
        <v>0.49</v>
      </c>
      <c r="V82" s="223">
        <f>ROUND(E82*U82,2)</f>
        <v>2.91</v>
      </c>
      <c r="W82" s="223"/>
      <c r="X82" s="223" t="s">
        <v>180</v>
      </c>
      <c r="Y82" s="223" t="s">
        <v>135</v>
      </c>
      <c r="Z82" s="213"/>
      <c r="AA82" s="213"/>
      <c r="AB82" s="213"/>
      <c r="AC82" s="213"/>
      <c r="AD82" s="213"/>
      <c r="AE82" s="213"/>
      <c r="AF82" s="213"/>
      <c r="AG82" s="213" t="s">
        <v>347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2" x14ac:dyDescent="0.25">
      <c r="A83" s="220"/>
      <c r="B83" s="221"/>
      <c r="C83" s="251" t="s">
        <v>432</v>
      </c>
      <c r="D83" s="239"/>
      <c r="E83" s="239"/>
      <c r="F83" s="239"/>
      <c r="G83" s="239"/>
      <c r="H83" s="223"/>
      <c r="I83" s="223"/>
      <c r="J83" s="223"/>
      <c r="K83" s="223"/>
      <c r="L83" s="223"/>
      <c r="M83" s="223"/>
      <c r="N83" s="222"/>
      <c r="O83" s="222"/>
      <c r="P83" s="222"/>
      <c r="Q83" s="222"/>
      <c r="R83" s="223"/>
      <c r="S83" s="223"/>
      <c r="T83" s="223"/>
      <c r="U83" s="223"/>
      <c r="V83" s="223"/>
      <c r="W83" s="223"/>
      <c r="X83" s="223"/>
      <c r="Y83" s="223"/>
      <c r="Z83" s="213"/>
      <c r="AA83" s="213"/>
      <c r="AB83" s="213"/>
      <c r="AC83" s="213"/>
      <c r="AD83" s="213"/>
      <c r="AE83" s="213"/>
      <c r="AF83" s="213"/>
      <c r="AG83" s="213" t="s">
        <v>137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5">
      <c r="A84" s="242">
        <v>42</v>
      </c>
      <c r="B84" s="243" t="s">
        <v>333</v>
      </c>
      <c r="C84" s="253" t="s">
        <v>334</v>
      </c>
      <c r="D84" s="244" t="s">
        <v>226</v>
      </c>
      <c r="E84" s="245">
        <v>83.188000000000002</v>
      </c>
      <c r="F84" s="246"/>
      <c r="G84" s="247">
        <f>ROUND(E84*F84,2)</f>
        <v>0</v>
      </c>
      <c r="H84" s="246"/>
      <c r="I84" s="247">
        <f>ROUND(E84*H84,2)</f>
        <v>0</v>
      </c>
      <c r="J84" s="246"/>
      <c r="K84" s="247">
        <f>ROUND(E84*J84,2)</f>
        <v>0</v>
      </c>
      <c r="L84" s="247">
        <v>21</v>
      </c>
      <c r="M84" s="247">
        <f>G84*(1+L84/100)</f>
        <v>0</v>
      </c>
      <c r="N84" s="245">
        <v>0</v>
      </c>
      <c r="O84" s="245">
        <f>ROUND(E84*N84,2)</f>
        <v>0</v>
      </c>
      <c r="P84" s="245">
        <v>0</v>
      </c>
      <c r="Q84" s="245">
        <f>ROUND(E84*P84,2)</f>
        <v>0</v>
      </c>
      <c r="R84" s="247" t="s">
        <v>227</v>
      </c>
      <c r="S84" s="247" t="s">
        <v>132</v>
      </c>
      <c r="T84" s="248" t="s">
        <v>132</v>
      </c>
      <c r="U84" s="223">
        <v>0</v>
      </c>
      <c r="V84" s="223">
        <f>ROUND(E84*U84,2)</f>
        <v>0</v>
      </c>
      <c r="W84" s="223"/>
      <c r="X84" s="223" t="s">
        <v>180</v>
      </c>
      <c r="Y84" s="223" t="s">
        <v>135</v>
      </c>
      <c r="Z84" s="213"/>
      <c r="AA84" s="213"/>
      <c r="AB84" s="213"/>
      <c r="AC84" s="213"/>
      <c r="AD84" s="213"/>
      <c r="AE84" s="213"/>
      <c r="AF84" s="213"/>
      <c r="AG84" s="213" t="s">
        <v>347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0.399999999999999" outlineLevel="1" x14ac:dyDescent="0.25">
      <c r="A85" s="242">
        <v>43</v>
      </c>
      <c r="B85" s="243" t="s">
        <v>337</v>
      </c>
      <c r="C85" s="253" t="s">
        <v>338</v>
      </c>
      <c r="D85" s="244" t="s">
        <v>226</v>
      </c>
      <c r="E85" s="245">
        <v>5.9420000000000002</v>
      </c>
      <c r="F85" s="246"/>
      <c r="G85" s="247">
        <f>ROUND(E85*F85,2)</f>
        <v>0</v>
      </c>
      <c r="H85" s="246"/>
      <c r="I85" s="247">
        <f>ROUND(E85*H85,2)</f>
        <v>0</v>
      </c>
      <c r="J85" s="246"/>
      <c r="K85" s="247">
        <f>ROUND(E85*J85,2)</f>
        <v>0</v>
      </c>
      <c r="L85" s="247">
        <v>21</v>
      </c>
      <c r="M85" s="247">
        <f>G85*(1+L85/100)</f>
        <v>0</v>
      </c>
      <c r="N85" s="245">
        <v>0</v>
      </c>
      <c r="O85" s="245">
        <f>ROUND(E85*N85,2)</f>
        <v>0</v>
      </c>
      <c r="P85" s="245">
        <v>0</v>
      </c>
      <c r="Q85" s="245">
        <f>ROUND(E85*P85,2)</f>
        <v>0</v>
      </c>
      <c r="R85" s="247" t="s">
        <v>227</v>
      </c>
      <c r="S85" s="247" t="s">
        <v>132</v>
      </c>
      <c r="T85" s="248" t="s">
        <v>132</v>
      </c>
      <c r="U85" s="223">
        <v>0</v>
      </c>
      <c r="V85" s="223">
        <f>ROUND(E85*U85,2)</f>
        <v>0</v>
      </c>
      <c r="W85" s="223"/>
      <c r="X85" s="223" t="s">
        <v>180</v>
      </c>
      <c r="Y85" s="223" t="s">
        <v>135</v>
      </c>
      <c r="Z85" s="213"/>
      <c r="AA85" s="213"/>
      <c r="AB85" s="213"/>
      <c r="AC85" s="213"/>
      <c r="AD85" s="213"/>
      <c r="AE85" s="213"/>
      <c r="AF85" s="213"/>
      <c r="AG85" s="213" t="s">
        <v>347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x14ac:dyDescent="0.25">
      <c r="A86" s="225" t="s">
        <v>127</v>
      </c>
      <c r="B86" s="226" t="s">
        <v>86</v>
      </c>
      <c r="C86" s="249" t="s">
        <v>87</v>
      </c>
      <c r="D86" s="227"/>
      <c r="E86" s="228"/>
      <c r="F86" s="229"/>
      <c r="G86" s="229">
        <f>SUMIF(AG87:AG90,"&lt;&gt;NOR",G87:G90)</f>
        <v>0</v>
      </c>
      <c r="H86" s="229"/>
      <c r="I86" s="229">
        <f>SUM(I87:I90)</f>
        <v>0</v>
      </c>
      <c r="J86" s="229"/>
      <c r="K86" s="229">
        <f>SUM(K87:K90)</f>
        <v>0</v>
      </c>
      <c r="L86" s="229"/>
      <c r="M86" s="229">
        <f>SUM(M87:M90)</f>
        <v>0</v>
      </c>
      <c r="N86" s="228"/>
      <c r="O86" s="228">
        <f>SUM(O87:O90)</f>
        <v>0.34</v>
      </c>
      <c r="P86" s="228"/>
      <c r="Q86" s="228">
        <f>SUM(Q87:Q90)</f>
        <v>0</v>
      </c>
      <c r="R86" s="229"/>
      <c r="S86" s="229"/>
      <c r="T86" s="230"/>
      <c r="U86" s="224"/>
      <c r="V86" s="224">
        <f>SUM(V87:V90)</f>
        <v>18.82</v>
      </c>
      <c r="W86" s="224"/>
      <c r="X86" s="224"/>
      <c r="Y86" s="224"/>
      <c r="AG86" t="s">
        <v>128</v>
      </c>
    </row>
    <row r="87" spans="1:60" ht="20.399999999999999" outlineLevel="1" x14ac:dyDescent="0.25">
      <c r="A87" s="232">
        <v>44</v>
      </c>
      <c r="B87" s="233" t="s">
        <v>433</v>
      </c>
      <c r="C87" s="250" t="s">
        <v>434</v>
      </c>
      <c r="D87" s="234" t="s">
        <v>219</v>
      </c>
      <c r="E87" s="235">
        <v>4.9189999999999996</v>
      </c>
      <c r="F87" s="236"/>
      <c r="G87" s="237">
        <f>ROUND(E87*F87,2)</f>
        <v>0</v>
      </c>
      <c r="H87" s="236"/>
      <c r="I87" s="237">
        <f>ROUND(E87*H87,2)</f>
        <v>0</v>
      </c>
      <c r="J87" s="236"/>
      <c r="K87" s="237">
        <f>ROUND(E87*J87,2)</f>
        <v>0</v>
      </c>
      <c r="L87" s="237">
        <v>21</v>
      </c>
      <c r="M87" s="237">
        <f>G87*(1+L87/100)</f>
        <v>0</v>
      </c>
      <c r="N87" s="235">
        <v>4.0280000000000003E-2</v>
      </c>
      <c r="O87" s="235">
        <f>ROUND(E87*N87,2)</f>
        <v>0.2</v>
      </c>
      <c r="P87" s="235">
        <v>0</v>
      </c>
      <c r="Q87" s="235">
        <f>ROUND(E87*P87,2)</f>
        <v>0</v>
      </c>
      <c r="R87" s="237" t="s">
        <v>276</v>
      </c>
      <c r="S87" s="237" t="s">
        <v>132</v>
      </c>
      <c r="T87" s="238" t="s">
        <v>132</v>
      </c>
      <c r="U87" s="223">
        <v>3.3159999999999998</v>
      </c>
      <c r="V87" s="223">
        <f>ROUND(E87*U87,2)</f>
        <v>16.309999999999999</v>
      </c>
      <c r="W87" s="223"/>
      <c r="X87" s="223" t="s">
        <v>180</v>
      </c>
      <c r="Y87" s="223" t="s">
        <v>135</v>
      </c>
      <c r="Z87" s="213"/>
      <c r="AA87" s="213"/>
      <c r="AB87" s="213"/>
      <c r="AC87" s="213"/>
      <c r="AD87" s="213"/>
      <c r="AE87" s="213"/>
      <c r="AF87" s="213"/>
      <c r="AG87" s="213" t="s">
        <v>347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2" x14ac:dyDescent="0.25">
      <c r="A88" s="220"/>
      <c r="B88" s="221"/>
      <c r="C88" s="251" t="s">
        <v>435</v>
      </c>
      <c r="D88" s="239"/>
      <c r="E88" s="239"/>
      <c r="F88" s="239"/>
      <c r="G88" s="239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3"/>
      <c r="AA88" s="213"/>
      <c r="AB88" s="213"/>
      <c r="AC88" s="213"/>
      <c r="AD88" s="213"/>
      <c r="AE88" s="213"/>
      <c r="AF88" s="213"/>
      <c r="AG88" s="213" t="s">
        <v>137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5">
      <c r="A89" s="232">
        <v>45</v>
      </c>
      <c r="B89" s="233" t="s">
        <v>436</v>
      </c>
      <c r="C89" s="250" t="s">
        <v>437</v>
      </c>
      <c r="D89" s="234" t="s">
        <v>248</v>
      </c>
      <c r="E89" s="235">
        <v>2</v>
      </c>
      <c r="F89" s="236"/>
      <c r="G89" s="237">
        <f>ROUND(E89*F89,2)</f>
        <v>0</v>
      </c>
      <c r="H89" s="236"/>
      <c r="I89" s="237">
        <f>ROUND(E89*H89,2)</f>
        <v>0</v>
      </c>
      <c r="J89" s="236"/>
      <c r="K89" s="237">
        <f>ROUND(E89*J89,2)</f>
        <v>0</v>
      </c>
      <c r="L89" s="237">
        <v>21</v>
      </c>
      <c r="M89" s="237">
        <f>G89*(1+L89/100)</f>
        <v>0</v>
      </c>
      <c r="N89" s="235">
        <v>6.8010000000000001E-2</v>
      </c>
      <c r="O89" s="235">
        <f>ROUND(E89*N89,2)</f>
        <v>0.14000000000000001</v>
      </c>
      <c r="P89" s="235">
        <v>0</v>
      </c>
      <c r="Q89" s="235">
        <f>ROUND(E89*P89,2)</f>
        <v>0</v>
      </c>
      <c r="R89" s="237" t="s">
        <v>276</v>
      </c>
      <c r="S89" s="237" t="s">
        <v>132</v>
      </c>
      <c r="T89" s="238" t="s">
        <v>132</v>
      </c>
      <c r="U89" s="223">
        <v>1.256</v>
      </c>
      <c r="V89" s="223">
        <f>ROUND(E89*U89,2)</f>
        <v>2.5099999999999998</v>
      </c>
      <c r="W89" s="223"/>
      <c r="X89" s="223" t="s">
        <v>180</v>
      </c>
      <c r="Y89" s="223" t="s">
        <v>135</v>
      </c>
      <c r="Z89" s="213"/>
      <c r="AA89" s="213"/>
      <c r="AB89" s="213"/>
      <c r="AC89" s="213"/>
      <c r="AD89" s="213"/>
      <c r="AE89" s="213"/>
      <c r="AF89" s="213"/>
      <c r="AG89" s="213" t="s">
        <v>347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2" x14ac:dyDescent="0.25">
      <c r="A90" s="220"/>
      <c r="B90" s="221"/>
      <c r="C90" s="251" t="s">
        <v>438</v>
      </c>
      <c r="D90" s="239"/>
      <c r="E90" s="239"/>
      <c r="F90" s="239"/>
      <c r="G90" s="239"/>
      <c r="H90" s="223"/>
      <c r="I90" s="223"/>
      <c r="J90" s="223"/>
      <c r="K90" s="223"/>
      <c r="L90" s="223"/>
      <c r="M90" s="223"/>
      <c r="N90" s="222"/>
      <c r="O90" s="222"/>
      <c r="P90" s="222"/>
      <c r="Q90" s="222"/>
      <c r="R90" s="223"/>
      <c r="S90" s="223"/>
      <c r="T90" s="223"/>
      <c r="U90" s="223"/>
      <c r="V90" s="223"/>
      <c r="W90" s="223"/>
      <c r="X90" s="223"/>
      <c r="Y90" s="223"/>
      <c r="Z90" s="213"/>
      <c r="AA90" s="213"/>
      <c r="AB90" s="213"/>
      <c r="AC90" s="213"/>
      <c r="AD90" s="213"/>
      <c r="AE90" s="213"/>
      <c r="AF90" s="213"/>
      <c r="AG90" s="213" t="s">
        <v>137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x14ac:dyDescent="0.25">
      <c r="A91" s="225" t="s">
        <v>127</v>
      </c>
      <c r="B91" s="226" t="s">
        <v>92</v>
      </c>
      <c r="C91" s="249" t="s">
        <v>93</v>
      </c>
      <c r="D91" s="227"/>
      <c r="E91" s="228"/>
      <c r="F91" s="229"/>
      <c r="G91" s="229">
        <f>SUMIF(AG92:AG92,"&lt;&gt;NOR",G92:G92)</f>
        <v>0</v>
      </c>
      <c r="H91" s="229"/>
      <c r="I91" s="229">
        <f>SUM(I92:I92)</f>
        <v>0</v>
      </c>
      <c r="J91" s="229"/>
      <c r="K91" s="229">
        <f>SUM(K92:K92)</f>
        <v>0</v>
      </c>
      <c r="L91" s="229"/>
      <c r="M91" s="229">
        <f>SUM(M92:M92)</f>
        <v>0</v>
      </c>
      <c r="N91" s="228"/>
      <c r="O91" s="228">
        <f>SUM(O92:O92)</f>
        <v>0</v>
      </c>
      <c r="P91" s="228"/>
      <c r="Q91" s="228">
        <f>SUM(Q92:Q92)</f>
        <v>0</v>
      </c>
      <c r="R91" s="229"/>
      <c r="S91" s="229"/>
      <c r="T91" s="230"/>
      <c r="U91" s="224"/>
      <c r="V91" s="224">
        <f>SUM(V92:V92)</f>
        <v>8.93</v>
      </c>
      <c r="W91" s="224"/>
      <c r="X91" s="224"/>
      <c r="Y91" s="224"/>
      <c r="AG91" t="s">
        <v>128</v>
      </c>
    </row>
    <row r="92" spans="1:60" outlineLevel="1" x14ac:dyDescent="0.25">
      <c r="A92" s="242">
        <v>46</v>
      </c>
      <c r="B92" s="243" t="s">
        <v>341</v>
      </c>
      <c r="C92" s="253" t="s">
        <v>342</v>
      </c>
      <c r="D92" s="244" t="s">
        <v>226</v>
      </c>
      <c r="E92" s="245">
        <v>23.184999999999999</v>
      </c>
      <c r="F92" s="246"/>
      <c r="G92" s="247">
        <f>ROUND(E92*F92,2)</f>
        <v>0</v>
      </c>
      <c r="H92" s="246"/>
      <c r="I92" s="247">
        <f>ROUND(E92*H92,2)</f>
        <v>0</v>
      </c>
      <c r="J92" s="246"/>
      <c r="K92" s="247">
        <f>ROUND(E92*J92,2)</f>
        <v>0</v>
      </c>
      <c r="L92" s="247">
        <v>21</v>
      </c>
      <c r="M92" s="247">
        <f>G92*(1+L92/100)</f>
        <v>0</v>
      </c>
      <c r="N92" s="245">
        <v>0</v>
      </c>
      <c r="O92" s="245">
        <f>ROUND(E92*N92,2)</f>
        <v>0</v>
      </c>
      <c r="P92" s="245">
        <v>0</v>
      </c>
      <c r="Q92" s="245">
        <f>ROUND(E92*P92,2)</f>
        <v>0</v>
      </c>
      <c r="R92" s="247" t="s">
        <v>276</v>
      </c>
      <c r="S92" s="247" t="s">
        <v>132</v>
      </c>
      <c r="T92" s="248" t="s">
        <v>132</v>
      </c>
      <c r="U92" s="223">
        <v>0.38500000000000001</v>
      </c>
      <c r="V92" s="223">
        <f>ROUND(E92*U92,2)</f>
        <v>8.93</v>
      </c>
      <c r="W92" s="223"/>
      <c r="X92" s="223" t="s">
        <v>180</v>
      </c>
      <c r="Y92" s="223" t="s">
        <v>135</v>
      </c>
      <c r="Z92" s="213"/>
      <c r="AA92" s="213"/>
      <c r="AB92" s="213"/>
      <c r="AC92" s="213"/>
      <c r="AD92" s="213"/>
      <c r="AE92" s="213"/>
      <c r="AF92" s="213"/>
      <c r="AG92" s="213" t="s">
        <v>347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x14ac:dyDescent="0.25">
      <c r="A93" s="225" t="s">
        <v>127</v>
      </c>
      <c r="B93" s="226" t="s">
        <v>94</v>
      </c>
      <c r="C93" s="249" t="s">
        <v>95</v>
      </c>
      <c r="D93" s="227"/>
      <c r="E93" s="228"/>
      <c r="F93" s="229"/>
      <c r="G93" s="229">
        <f>SUMIF(AG94:AG97,"&lt;&gt;NOR",G94:G97)</f>
        <v>0</v>
      </c>
      <c r="H93" s="229"/>
      <c r="I93" s="229">
        <f>SUM(I94:I97)</f>
        <v>0</v>
      </c>
      <c r="J93" s="229"/>
      <c r="K93" s="229">
        <f>SUM(K94:K97)</f>
        <v>0</v>
      </c>
      <c r="L93" s="229"/>
      <c r="M93" s="229">
        <f>SUM(M94:M97)</f>
        <v>0</v>
      </c>
      <c r="N93" s="228"/>
      <c r="O93" s="228">
        <f>SUM(O94:O97)</f>
        <v>0</v>
      </c>
      <c r="P93" s="228"/>
      <c r="Q93" s="228">
        <f>SUM(Q94:Q97)</f>
        <v>0</v>
      </c>
      <c r="R93" s="229"/>
      <c r="S93" s="229"/>
      <c r="T93" s="230"/>
      <c r="U93" s="224"/>
      <c r="V93" s="224">
        <f>SUM(V94:V97)</f>
        <v>2.42</v>
      </c>
      <c r="W93" s="224"/>
      <c r="X93" s="224"/>
      <c r="Y93" s="224"/>
      <c r="AG93" t="s">
        <v>128</v>
      </c>
    </row>
    <row r="94" spans="1:60" outlineLevel="1" x14ac:dyDescent="0.25">
      <c r="A94" s="242">
        <v>47</v>
      </c>
      <c r="B94" s="243" t="s">
        <v>439</v>
      </c>
      <c r="C94" s="253" t="s">
        <v>440</v>
      </c>
      <c r="D94" s="244" t="s">
        <v>238</v>
      </c>
      <c r="E94" s="245">
        <v>23.41</v>
      </c>
      <c r="F94" s="246"/>
      <c r="G94" s="247">
        <f>ROUND(E94*F94,2)</f>
        <v>0</v>
      </c>
      <c r="H94" s="246"/>
      <c r="I94" s="247">
        <f>ROUND(E94*H94,2)</f>
        <v>0</v>
      </c>
      <c r="J94" s="246"/>
      <c r="K94" s="247">
        <f>ROUND(E94*J94,2)</f>
        <v>0</v>
      </c>
      <c r="L94" s="247">
        <v>21</v>
      </c>
      <c r="M94" s="247">
        <f>G94*(1+L94/100)</f>
        <v>0</v>
      </c>
      <c r="N94" s="245">
        <v>5.0000000000000002E-5</v>
      </c>
      <c r="O94" s="245">
        <f>ROUND(E94*N94,2)</f>
        <v>0</v>
      </c>
      <c r="P94" s="245">
        <v>0</v>
      </c>
      <c r="Q94" s="245">
        <f>ROUND(E94*P94,2)</f>
        <v>0</v>
      </c>
      <c r="R94" s="247" t="s">
        <v>327</v>
      </c>
      <c r="S94" s="247" t="s">
        <v>132</v>
      </c>
      <c r="T94" s="248" t="s">
        <v>132</v>
      </c>
      <c r="U94" s="223">
        <v>0.1</v>
      </c>
      <c r="V94" s="223">
        <f>ROUND(E94*U94,2)</f>
        <v>2.34</v>
      </c>
      <c r="W94" s="223"/>
      <c r="X94" s="223" t="s">
        <v>180</v>
      </c>
      <c r="Y94" s="223" t="s">
        <v>135</v>
      </c>
      <c r="Z94" s="213"/>
      <c r="AA94" s="213"/>
      <c r="AB94" s="213"/>
      <c r="AC94" s="213"/>
      <c r="AD94" s="213"/>
      <c r="AE94" s="213"/>
      <c r="AF94" s="213"/>
      <c r="AG94" s="213" t="s">
        <v>347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 x14ac:dyDescent="0.25">
      <c r="A95" s="232">
        <v>48</v>
      </c>
      <c r="B95" s="233" t="s">
        <v>441</v>
      </c>
      <c r="C95" s="250" t="s">
        <v>442</v>
      </c>
      <c r="D95" s="234" t="s">
        <v>226</v>
      </c>
      <c r="E95" s="235">
        <v>2.5000000000000001E-2</v>
      </c>
      <c r="F95" s="236"/>
      <c r="G95" s="237">
        <f>ROUND(E95*F95,2)</f>
        <v>0</v>
      </c>
      <c r="H95" s="236"/>
      <c r="I95" s="237">
        <f>ROUND(E95*H95,2)</f>
        <v>0</v>
      </c>
      <c r="J95" s="236"/>
      <c r="K95" s="237">
        <f>ROUND(E95*J95,2)</f>
        <v>0</v>
      </c>
      <c r="L95" s="237">
        <v>21</v>
      </c>
      <c r="M95" s="237">
        <f>G95*(1+L95/100)</f>
        <v>0</v>
      </c>
      <c r="N95" s="235">
        <v>0</v>
      </c>
      <c r="O95" s="235">
        <f>ROUND(E95*N95,2)</f>
        <v>0</v>
      </c>
      <c r="P95" s="235">
        <v>0</v>
      </c>
      <c r="Q95" s="235">
        <f>ROUND(E95*P95,2)</f>
        <v>0</v>
      </c>
      <c r="R95" s="237" t="s">
        <v>327</v>
      </c>
      <c r="S95" s="237" t="s">
        <v>132</v>
      </c>
      <c r="T95" s="238" t="s">
        <v>132</v>
      </c>
      <c r="U95" s="223">
        <v>3.327</v>
      </c>
      <c r="V95" s="223">
        <f>ROUND(E95*U95,2)</f>
        <v>0.08</v>
      </c>
      <c r="W95" s="223"/>
      <c r="X95" s="223" t="s">
        <v>180</v>
      </c>
      <c r="Y95" s="223" t="s">
        <v>135</v>
      </c>
      <c r="Z95" s="213"/>
      <c r="AA95" s="213"/>
      <c r="AB95" s="213"/>
      <c r="AC95" s="213"/>
      <c r="AD95" s="213"/>
      <c r="AE95" s="213"/>
      <c r="AF95" s="213"/>
      <c r="AG95" s="213" t="s">
        <v>347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2" x14ac:dyDescent="0.25">
      <c r="A96" s="220"/>
      <c r="B96" s="221"/>
      <c r="C96" s="258" t="s">
        <v>443</v>
      </c>
      <c r="D96" s="257"/>
      <c r="E96" s="257"/>
      <c r="F96" s="257"/>
      <c r="G96" s="257"/>
      <c r="H96" s="223"/>
      <c r="I96" s="223"/>
      <c r="J96" s="223"/>
      <c r="K96" s="223"/>
      <c r="L96" s="223"/>
      <c r="M96" s="223"/>
      <c r="N96" s="222"/>
      <c r="O96" s="222"/>
      <c r="P96" s="222"/>
      <c r="Q96" s="222"/>
      <c r="R96" s="223"/>
      <c r="S96" s="223"/>
      <c r="T96" s="223"/>
      <c r="U96" s="223"/>
      <c r="V96" s="223"/>
      <c r="W96" s="223"/>
      <c r="X96" s="223"/>
      <c r="Y96" s="223"/>
      <c r="Z96" s="213"/>
      <c r="AA96" s="213"/>
      <c r="AB96" s="213"/>
      <c r="AC96" s="213"/>
      <c r="AD96" s="213"/>
      <c r="AE96" s="213"/>
      <c r="AF96" s="213"/>
      <c r="AG96" s="213" t="s">
        <v>183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5">
      <c r="A97" s="232">
        <v>49</v>
      </c>
      <c r="B97" s="233" t="s">
        <v>444</v>
      </c>
      <c r="C97" s="250" t="s">
        <v>445</v>
      </c>
      <c r="D97" s="234" t="s">
        <v>150</v>
      </c>
      <c r="E97" s="235">
        <v>1</v>
      </c>
      <c r="F97" s="236"/>
      <c r="G97" s="237">
        <f>ROUND(E97*F97,2)</f>
        <v>0</v>
      </c>
      <c r="H97" s="236"/>
      <c r="I97" s="237">
        <f>ROUND(E97*H97,2)</f>
        <v>0</v>
      </c>
      <c r="J97" s="236"/>
      <c r="K97" s="237">
        <f>ROUND(E97*J97,2)</f>
        <v>0</v>
      </c>
      <c r="L97" s="237">
        <v>21</v>
      </c>
      <c r="M97" s="237">
        <f>G97*(1+L97/100)</f>
        <v>0</v>
      </c>
      <c r="N97" s="235">
        <v>1E-3</v>
      </c>
      <c r="O97" s="235">
        <f>ROUND(E97*N97,2)</f>
        <v>0</v>
      </c>
      <c r="P97" s="235">
        <v>0</v>
      </c>
      <c r="Q97" s="235">
        <f>ROUND(E97*P97,2)</f>
        <v>0</v>
      </c>
      <c r="R97" s="237" t="s">
        <v>239</v>
      </c>
      <c r="S97" s="237" t="s">
        <v>132</v>
      </c>
      <c r="T97" s="238" t="s">
        <v>133</v>
      </c>
      <c r="U97" s="223">
        <v>0</v>
      </c>
      <c r="V97" s="223">
        <f>ROUND(E97*U97,2)</f>
        <v>0</v>
      </c>
      <c r="W97" s="223"/>
      <c r="X97" s="223" t="s">
        <v>240</v>
      </c>
      <c r="Y97" s="223" t="s">
        <v>135</v>
      </c>
      <c r="Z97" s="213"/>
      <c r="AA97" s="213"/>
      <c r="AB97" s="213"/>
      <c r="AC97" s="213"/>
      <c r="AD97" s="213"/>
      <c r="AE97" s="213"/>
      <c r="AF97" s="213"/>
      <c r="AG97" s="213" t="s">
        <v>416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x14ac:dyDescent="0.25">
      <c r="A98" s="3"/>
      <c r="B98" s="4"/>
      <c r="C98" s="254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E98">
        <v>12</v>
      </c>
      <c r="AF98">
        <v>21</v>
      </c>
      <c r="AG98" t="s">
        <v>113</v>
      </c>
    </row>
    <row r="99" spans="1:60" x14ac:dyDescent="0.25">
      <c r="A99" s="216"/>
      <c r="B99" s="217" t="s">
        <v>29</v>
      </c>
      <c r="C99" s="255"/>
      <c r="D99" s="218"/>
      <c r="E99" s="219"/>
      <c r="F99" s="219"/>
      <c r="G99" s="231">
        <f>G8+G43+G48+G56+G77+G86+G91+G93</f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E99">
        <f>SUMIF(L7:L97,AE98,G7:G97)</f>
        <v>0</v>
      </c>
      <c r="AF99">
        <f>SUMIF(L7:L97,AF98,G7:G97)</f>
        <v>0</v>
      </c>
      <c r="AG99" t="s">
        <v>173</v>
      </c>
    </row>
    <row r="100" spans="1:60" x14ac:dyDescent="0.25">
      <c r="C100" s="256"/>
      <c r="D100" s="10"/>
      <c r="AG100" t="s">
        <v>175</v>
      </c>
    </row>
    <row r="101" spans="1:60" x14ac:dyDescent="0.25">
      <c r="D101" s="10"/>
    </row>
    <row r="102" spans="1:60" x14ac:dyDescent="0.25">
      <c r="D102" s="10"/>
    </row>
    <row r="103" spans="1:60" x14ac:dyDescent="0.25">
      <c r="D103" s="10"/>
    </row>
    <row r="104" spans="1:60" x14ac:dyDescent="0.25">
      <c r="D104" s="10"/>
    </row>
    <row r="105" spans="1:60" x14ac:dyDescent="0.25">
      <c r="D105" s="10"/>
    </row>
    <row r="106" spans="1:60" x14ac:dyDescent="0.25">
      <c r="D106" s="10"/>
    </row>
    <row r="107" spans="1:60" x14ac:dyDescent="0.25">
      <c r="D107" s="10"/>
    </row>
    <row r="108" spans="1:60" x14ac:dyDescent="0.25">
      <c r="D108" s="10"/>
    </row>
    <row r="109" spans="1:60" x14ac:dyDescent="0.25">
      <c r="D109" s="10"/>
    </row>
    <row r="110" spans="1:60" x14ac:dyDescent="0.25">
      <c r="D110" s="10"/>
    </row>
    <row r="111" spans="1:60" x14ac:dyDescent="0.25">
      <c r="D111" s="10"/>
    </row>
    <row r="112" spans="1:60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MuQ8XF2tUeGL3Z1Tijh0r9G69fBATve9DCuxUBmU3i5sDil3R93hvF6J4r7Ssf7SQUmCzSxbu8LXEyrVZ5b2Nw==" saltValue="4l67RBLEonPGRkHKakP/YA==" spinCount="100000" sheet="1" formatRows="0"/>
  <mergeCells count="37">
    <mergeCell ref="C96:G96"/>
    <mergeCell ref="C67:G67"/>
    <mergeCell ref="C79:G79"/>
    <mergeCell ref="C81:G81"/>
    <mergeCell ref="C83:G83"/>
    <mergeCell ref="C88:G88"/>
    <mergeCell ref="C90:G90"/>
    <mergeCell ref="C55:G55"/>
    <mergeCell ref="C58:G58"/>
    <mergeCell ref="C60:G60"/>
    <mergeCell ref="C62:G62"/>
    <mergeCell ref="C64:G64"/>
    <mergeCell ref="C65:G65"/>
    <mergeCell ref="C41:G41"/>
    <mergeCell ref="C42:G42"/>
    <mergeCell ref="C45:G45"/>
    <mergeCell ref="C50:G50"/>
    <mergeCell ref="C52:G52"/>
    <mergeCell ref="C54:G54"/>
    <mergeCell ref="C27:G27"/>
    <mergeCell ref="C29:G29"/>
    <mergeCell ref="C31:G31"/>
    <mergeCell ref="C33:G33"/>
    <mergeCell ref="C37:G37"/>
    <mergeCell ref="C38:G38"/>
    <mergeCell ref="C14:G14"/>
    <mergeCell ref="C16:G16"/>
    <mergeCell ref="C18:G18"/>
    <mergeCell ref="C20:G20"/>
    <mergeCell ref="C22:G22"/>
    <mergeCell ref="C25:G25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1336-A5C3-4D5D-B444-948BEF1793D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7" customWidth="1"/>
    <col min="3" max="3" width="63.33203125" style="17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8" t="s">
        <v>176</v>
      </c>
      <c r="B1" s="198"/>
      <c r="C1" s="198"/>
      <c r="D1" s="198"/>
      <c r="E1" s="198"/>
      <c r="F1" s="198"/>
      <c r="G1" s="198"/>
      <c r="AG1" t="s">
        <v>99</v>
      </c>
    </row>
    <row r="2" spans="1:60" ht="25.05" customHeight="1" x14ac:dyDescent="0.25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100</v>
      </c>
    </row>
    <row r="3" spans="1:60" ht="25.05" customHeight="1" x14ac:dyDescent="0.25">
      <c r="A3" s="199" t="s">
        <v>8</v>
      </c>
      <c r="B3" s="49" t="s">
        <v>54</v>
      </c>
      <c r="C3" s="202" t="s">
        <v>55</v>
      </c>
      <c r="D3" s="200"/>
      <c r="E3" s="200"/>
      <c r="F3" s="200"/>
      <c r="G3" s="201"/>
      <c r="AC3" s="177" t="s">
        <v>100</v>
      </c>
      <c r="AG3" t="s">
        <v>103</v>
      </c>
    </row>
    <row r="4" spans="1:60" ht="25.05" customHeight="1" x14ac:dyDescent="0.25">
      <c r="A4" s="203" t="s">
        <v>9</v>
      </c>
      <c r="B4" s="204" t="s">
        <v>47</v>
      </c>
      <c r="C4" s="205" t="s">
        <v>55</v>
      </c>
      <c r="D4" s="206"/>
      <c r="E4" s="206"/>
      <c r="F4" s="206"/>
      <c r="G4" s="207"/>
      <c r="AG4" t="s">
        <v>104</v>
      </c>
    </row>
    <row r="5" spans="1:60" x14ac:dyDescent="0.25">
      <c r="D5" s="10"/>
    </row>
    <row r="6" spans="1:60" ht="39.6" x14ac:dyDescent="0.25">
      <c r="A6" s="209" t="s">
        <v>105</v>
      </c>
      <c r="B6" s="211" t="s">
        <v>106</v>
      </c>
      <c r="C6" s="211" t="s">
        <v>107</v>
      </c>
      <c r="D6" s="210" t="s">
        <v>108</v>
      </c>
      <c r="E6" s="209" t="s">
        <v>109</v>
      </c>
      <c r="F6" s="208" t="s">
        <v>110</v>
      </c>
      <c r="G6" s="209" t="s">
        <v>29</v>
      </c>
      <c r="H6" s="212" t="s">
        <v>30</v>
      </c>
      <c r="I6" s="212" t="s">
        <v>111</v>
      </c>
      <c r="J6" s="212" t="s">
        <v>31</v>
      </c>
      <c r="K6" s="212" t="s">
        <v>112</v>
      </c>
      <c r="L6" s="212" t="s">
        <v>113</v>
      </c>
      <c r="M6" s="212" t="s">
        <v>114</v>
      </c>
      <c r="N6" s="212" t="s">
        <v>115</v>
      </c>
      <c r="O6" s="212" t="s">
        <v>116</v>
      </c>
      <c r="P6" s="212" t="s">
        <v>117</v>
      </c>
      <c r="Q6" s="212" t="s">
        <v>118</v>
      </c>
      <c r="R6" s="212" t="s">
        <v>119</v>
      </c>
      <c r="S6" s="212" t="s">
        <v>120</v>
      </c>
      <c r="T6" s="212" t="s">
        <v>121</v>
      </c>
      <c r="U6" s="212" t="s">
        <v>122</v>
      </c>
      <c r="V6" s="212" t="s">
        <v>123</v>
      </c>
      <c r="W6" s="212" t="s">
        <v>124</v>
      </c>
      <c r="X6" s="212" t="s">
        <v>125</v>
      </c>
      <c r="Y6" s="212" t="s">
        <v>126</v>
      </c>
    </row>
    <row r="7" spans="1:60" hidden="1" x14ac:dyDescent="0.25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5">
      <c r="A8" s="225" t="s">
        <v>127</v>
      </c>
      <c r="B8" s="226" t="s">
        <v>72</v>
      </c>
      <c r="C8" s="249" t="s">
        <v>73</v>
      </c>
      <c r="D8" s="227"/>
      <c r="E8" s="228"/>
      <c r="F8" s="229"/>
      <c r="G8" s="229">
        <f>SUMIF(AG9:AG34,"&lt;&gt;NOR",G9:G34)</f>
        <v>0</v>
      </c>
      <c r="H8" s="229"/>
      <c r="I8" s="229">
        <f>SUM(I9:I34)</f>
        <v>0</v>
      </c>
      <c r="J8" s="229"/>
      <c r="K8" s="229">
        <f>SUM(K9:K34)</f>
        <v>0</v>
      </c>
      <c r="L8" s="229"/>
      <c r="M8" s="229">
        <f>SUM(M9:M34)</f>
        <v>0</v>
      </c>
      <c r="N8" s="228"/>
      <c r="O8" s="228">
        <f>SUM(O9:O34)</f>
        <v>7.0000000000000007E-2</v>
      </c>
      <c r="P8" s="228"/>
      <c r="Q8" s="228">
        <f>SUM(Q9:Q34)</f>
        <v>0</v>
      </c>
      <c r="R8" s="229"/>
      <c r="S8" s="229"/>
      <c r="T8" s="230"/>
      <c r="U8" s="224"/>
      <c r="V8" s="224">
        <f>SUM(V9:V34)</f>
        <v>192.83999999999997</v>
      </c>
      <c r="W8" s="224"/>
      <c r="X8" s="224"/>
      <c r="Y8" s="224"/>
      <c r="AG8" t="s">
        <v>128</v>
      </c>
    </row>
    <row r="9" spans="1:60" outlineLevel="1" x14ac:dyDescent="0.25">
      <c r="A9" s="232">
        <v>1</v>
      </c>
      <c r="B9" s="233" t="s">
        <v>348</v>
      </c>
      <c r="C9" s="250" t="s">
        <v>349</v>
      </c>
      <c r="D9" s="234" t="s">
        <v>195</v>
      </c>
      <c r="E9" s="235">
        <v>60.424999999999997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 t="s">
        <v>189</v>
      </c>
      <c r="S9" s="237" t="s">
        <v>132</v>
      </c>
      <c r="T9" s="238" t="s">
        <v>132</v>
      </c>
      <c r="U9" s="223">
        <v>2.2490000000000001</v>
      </c>
      <c r="V9" s="223">
        <f>ROUND(E9*U9,2)</f>
        <v>135.9</v>
      </c>
      <c r="W9" s="223"/>
      <c r="X9" s="223" t="s">
        <v>180</v>
      </c>
      <c r="Y9" s="223" t="s">
        <v>135</v>
      </c>
      <c r="Z9" s="213"/>
      <c r="AA9" s="213"/>
      <c r="AB9" s="213"/>
      <c r="AC9" s="213"/>
      <c r="AD9" s="213"/>
      <c r="AE9" s="213"/>
      <c r="AF9" s="213"/>
      <c r="AG9" s="213" t="s">
        <v>347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1" outlineLevel="2" x14ac:dyDescent="0.25">
      <c r="A10" s="220"/>
      <c r="B10" s="221"/>
      <c r="C10" s="258" t="s">
        <v>350</v>
      </c>
      <c r="D10" s="257"/>
      <c r="E10" s="257"/>
      <c r="F10" s="257"/>
      <c r="G10" s="257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183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40" t="str">
        <f>C10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32">
        <v>2</v>
      </c>
      <c r="B11" s="233" t="s">
        <v>446</v>
      </c>
      <c r="C11" s="250" t="s">
        <v>447</v>
      </c>
      <c r="D11" s="234" t="s">
        <v>195</v>
      </c>
      <c r="E11" s="235">
        <v>6.3</v>
      </c>
      <c r="F11" s="236"/>
      <c r="G11" s="237">
        <f>ROUND(E11*F11,2)</f>
        <v>0</v>
      </c>
      <c r="H11" s="236"/>
      <c r="I11" s="237">
        <f>ROUND(E11*H11,2)</f>
        <v>0</v>
      </c>
      <c r="J11" s="236"/>
      <c r="K11" s="237">
        <f>ROUND(E11*J11,2)</f>
        <v>0</v>
      </c>
      <c r="L11" s="237">
        <v>21</v>
      </c>
      <c r="M11" s="237">
        <f>G11*(1+L11/100)</f>
        <v>0</v>
      </c>
      <c r="N11" s="235">
        <v>0</v>
      </c>
      <c r="O11" s="235">
        <f>ROUND(E11*N11,2)</f>
        <v>0</v>
      </c>
      <c r="P11" s="235">
        <v>0</v>
      </c>
      <c r="Q11" s="235">
        <f>ROUND(E11*P11,2)</f>
        <v>0</v>
      </c>
      <c r="R11" s="237" t="s">
        <v>189</v>
      </c>
      <c r="S11" s="237" t="s">
        <v>132</v>
      </c>
      <c r="T11" s="238" t="s">
        <v>132</v>
      </c>
      <c r="U11" s="223">
        <v>0.36499999999999999</v>
      </c>
      <c r="V11" s="223">
        <f>ROUND(E11*U11,2)</f>
        <v>2.2999999999999998</v>
      </c>
      <c r="W11" s="223"/>
      <c r="X11" s="223" t="s">
        <v>180</v>
      </c>
      <c r="Y11" s="223" t="s">
        <v>135</v>
      </c>
      <c r="Z11" s="213"/>
      <c r="AA11" s="213"/>
      <c r="AB11" s="213"/>
      <c r="AC11" s="213"/>
      <c r="AD11" s="213"/>
      <c r="AE11" s="213"/>
      <c r="AF11" s="213"/>
      <c r="AG11" s="213" t="s">
        <v>347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ht="21" outlineLevel="2" x14ac:dyDescent="0.25">
      <c r="A12" s="220"/>
      <c r="B12" s="221"/>
      <c r="C12" s="258" t="s">
        <v>448</v>
      </c>
      <c r="D12" s="257"/>
      <c r="E12" s="257"/>
      <c r="F12" s="257"/>
      <c r="G12" s="257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3"/>
      <c r="AA12" s="213"/>
      <c r="AB12" s="213"/>
      <c r="AC12" s="213"/>
      <c r="AD12" s="213"/>
      <c r="AE12" s="213"/>
      <c r="AF12" s="213"/>
      <c r="AG12" s="213" t="s">
        <v>183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40" t="str">
        <f>C12</f>
        <v>zapažených i nezapažených s urovnáním dna do předepsaného profilu a spádu, s přehozením výkopku na přilehlém terénu na vzdálenost do 3 m od podélné osy rýhy nebo s naložením výkopku na dopravní prostředek.</v>
      </c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32">
        <v>3</v>
      </c>
      <c r="B13" s="233" t="s">
        <v>449</v>
      </c>
      <c r="C13" s="250" t="s">
        <v>450</v>
      </c>
      <c r="D13" s="234" t="s">
        <v>195</v>
      </c>
      <c r="E13" s="235">
        <v>2.2040000000000002</v>
      </c>
      <c r="F13" s="236"/>
      <c r="G13" s="237">
        <f>ROUND(E13*F13,2)</f>
        <v>0</v>
      </c>
      <c r="H13" s="236"/>
      <c r="I13" s="237">
        <f>ROUND(E13*H13,2)</f>
        <v>0</v>
      </c>
      <c r="J13" s="236"/>
      <c r="K13" s="237">
        <f>ROUND(E13*J13,2)</f>
        <v>0</v>
      </c>
      <c r="L13" s="237">
        <v>21</v>
      </c>
      <c r="M13" s="237">
        <f>G13*(1+L13/100)</f>
        <v>0</v>
      </c>
      <c r="N13" s="235">
        <v>0</v>
      </c>
      <c r="O13" s="235">
        <f>ROUND(E13*N13,2)</f>
        <v>0</v>
      </c>
      <c r="P13" s="235">
        <v>0</v>
      </c>
      <c r="Q13" s="235">
        <f>ROUND(E13*P13,2)</f>
        <v>0</v>
      </c>
      <c r="R13" s="237" t="s">
        <v>189</v>
      </c>
      <c r="S13" s="237" t="s">
        <v>132</v>
      </c>
      <c r="T13" s="238" t="s">
        <v>132</v>
      </c>
      <c r="U13" s="223">
        <v>3.5329999999999999</v>
      </c>
      <c r="V13" s="223">
        <f>ROUND(E13*U13,2)</f>
        <v>7.79</v>
      </c>
      <c r="W13" s="223"/>
      <c r="X13" s="223" t="s">
        <v>180</v>
      </c>
      <c r="Y13" s="223" t="s">
        <v>135</v>
      </c>
      <c r="Z13" s="213"/>
      <c r="AA13" s="213"/>
      <c r="AB13" s="213"/>
      <c r="AC13" s="213"/>
      <c r="AD13" s="213"/>
      <c r="AE13" s="213"/>
      <c r="AF13" s="213"/>
      <c r="AG13" s="213" t="s">
        <v>347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2" x14ac:dyDescent="0.25">
      <c r="A14" s="220"/>
      <c r="B14" s="221"/>
      <c r="C14" s="258" t="s">
        <v>451</v>
      </c>
      <c r="D14" s="257"/>
      <c r="E14" s="257"/>
      <c r="F14" s="257"/>
      <c r="G14" s="257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183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42">
        <v>4</v>
      </c>
      <c r="B15" s="243" t="s">
        <v>364</v>
      </c>
      <c r="C15" s="253" t="s">
        <v>365</v>
      </c>
      <c r="D15" s="244" t="s">
        <v>219</v>
      </c>
      <c r="E15" s="245">
        <v>57.54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5">
        <v>6.9999999999999999E-4</v>
      </c>
      <c r="O15" s="245">
        <f>ROUND(E15*N15,2)</f>
        <v>0.04</v>
      </c>
      <c r="P15" s="245">
        <v>0</v>
      </c>
      <c r="Q15" s="245">
        <f>ROUND(E15*P15,2)</f>
        <v>0</v>
      </c>
      <c r="R15" s="247" t="s">
        <v>189</v>
      </c>
      <c r="S15" s="247" t="s">
        <v>132</v>
      </c>
      <c r="T15" s="248" t="s">
        <v>132</v>
      </c>
      <c r="U15" s="223">
        <v>0.156</v>
      </c>
      <c r="V15" s="223">
        <f>ROUND(E15*U15,2)</f>
        <v>8.98</v>
      </c>
      <c r="W15" s="223"/>
      <c r="X15" s="223" t="s">
        <v>180</v>
      </c>
      <c r="Y15" s="223" t="s">
        <v>135</v>
      </c>
      <c r="Z15" s="213"/>
      <c r="AA15" s="213"/>
      <c r="AB15" s="213"/>
      <c r="AC15" s="213"/>
      <c r="AD15" s="213"/>
      <c r="AE15" s="213"/>
      <c r="AF15" s="213"/>
      <c r="AG15" s="213" t="s">
        <v>347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32">
        <v>5</v>
      </c>
      <c r="B16" s="233" t="s">
        <v>366</v>
      </c>
      <c r="C16" s="250" t="s">
        <v>367</v>
      </c>
      <c r="D16" s="234" t="s">
        <v>219</v>
      </c>
      <c r="E16" s="235">
        <v>57.54</v>
      </c>
      <c r="F16" s="236"/>
      <c r="G16" s="237">
        <f>ROUND(E16*F16,2)</f>
        <v>0</v>
      </c>
      <c r="H16" s="236"/>
      <c r="I16" s="237">
        <f>ROUND(E16*H16,2)</f>
        <v>0</v>
      </c>
      <c r="J16" s="236"/>
      <c r="K16" s="237">
        <f>ROUND(E16*J16,2)</f>
        <v>0</v>
      </c>
      <c r="L16" s="237">
        <v>21</v>
      </c>
      <c r="M16" s="237">
        <f>G16*(1+L16/100)</f>
        <v>0</v>
      </c>
      <c r="N16" s="235">
        <v>0</v>
      </c>
      <c r="O16" s="235">
        <f>ROUND(E16*N16,2)</f>
        <v>0</v>
      </c>
      <c r="P16" s="235">
        <v>0</v>
      </c>
      <c r="Q16" s="235">
        <f>ROUND(E16*P16,2)</f>
        <v>0</v>
      </c>
      <c r="R16" s="237" t="s">
        <v>189</v>
      </c>
      <c r="S16" s="237" t="s">
        <v>132</v>
      </c>
      <c r="T16" s="238" t="s">
        <v>132</v>
      </c>
      <c r="U16" s="223">
        <v>9.5000000000000001E-2</v>
      </c>
      <c r="V16" s="223">
        <f>ROUND(E16*U16,2)</f>
        <v>5.47</v>
      </c>
      <c r="W16" s="223"/>
      <c r="X16" s="223" t="s">
        <v>180</v>
      </c>
      <c r="Y16" s="223" t="s">
        <v>135</v>
      </c>
      <c r="Z16" s="213"/>
      <c r="AA16" s="213"/>
      <c r="AB16" s="213"/>
      <c r="AC16" s="213"/>
      <c r="AD16" s="213"/>
      <c r="AE16" s="213"/>
      <c r="AF16" s="213"/>
      <c r="AG16" s="213" t="s">
        <v>347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5">
      <c r="A17" s="220"/>
      <c r="B17" s="221"/>
      <c r="C17" s="258" t="s">
        <v>368</v>
      </c>
      <c r="D17" s="257"/>
      <c r="E17" s="257"/>
      <c r="F17" s="257"/>
      <c r="G17" s="257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183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5">
      <c r="A18" s="232">
        <v>6</v>
      </c>
      <c r="B18" s="233" t="s">
        <v>369</v>
      </c>
      <c r="C18" s="250" t="s">
        <v>370</v>
      </c>
      <c r="D18" s="234" t="s">
        <v>195</v>
      </c>
      <c r="E18" s="235">
        <v>62.625</v>
      </c>
      <c r="F18" s="236"/>
      <c r="G18" s="237">
        <f>ROUND(E18*F18,2)</f>
        <v>0</v>
      </c>
      <c r="H18" s="236"/>
      <c r="I18" s="237">
        <f>ROUND(E18*H18,2)</f>
        <v>0</v>
      </c>
      <c r="J18" s="236"/>
      <c r="K18" s="237">
        <f>ROUND(E18*J18,2)</f>
        <v>0</v>
      </c>
      <c r="L18" s="237">
        <v>21</v>
      </c>
      <c r="M18" s="237">
        <f>G18*(1+L18/100)</f>
        <v>0</v>
      </c>
      <c r="N18" s="235">
        <v>4.6000000000000001E-4</v>
      </c>
      <c r="O18" s="235">
        <f>ROUND(E18*N18,2)</f>
        <v>0.03</v>
      </c>
      <c r="P18" s="235">
        <v>0</v>
      </c>
      <c r="Q18" s="235">
        <f>ROUND(E18*P18,2)</f>
        <v>0</v>
      </c>
      <c r="R18" s="237" t="s">
        <v>189</v>
      </c>
      <c r="S18" s="237" t="s">
        <v>132</v>
      </c>
      <c r="T18" s="238" t="s">
        <v>132</v>
      </c>
      <c r="U18" s="223">
        <v>0.126</v>
      </c>
      <c r="V18" s="223">
        <f>ROUND(E18*U18,2)</f>
        <v>7.89</v>
      </c>
      <c r="W18" s="223"/>
      <c r="X18" s="223" t="s">
        <v>180</v>
      </c>
      <c r="Y18" s="223" t="s">
        <v>135</v>
      </c>
      <c r="Z18" s="213"/>
      <c r="AA18" s="213"/>
      <c r="AB18" s="213"/>
      <c r="AC18" s="213"/>
      <c r="AD18" s="213"/>
      <c r="AE18" s="213"/>
      <c r="AF18" s="213"/>
      <c r="AG18" s="213" t="s">
        <v>347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2" x14ac:dyDescent="0.25">
      <c r="A19" s="220"/>
      <c r="B19" s="221"/>
      <c r="C19" s="258" t="s">
        <v>371</v>
      </c>
      <c r="D19" s="257"/>
      <c r="E19" s="257"/>
      <c r="F19" s="257"/>
      <c r="G19" s="257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183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32">
        <v>7</v>
      </c>
      <c r="B20" s="233" t="s">
        <v>372</v>
      </c>
      <c r="C20" s="250" t="s">
        <v>373</v>
      </c>
      <c r="D20" s="234" t="s">
        <v>195</v>
      </c>
      <c r="E20" s="235">
        <v>62.625</v>
      </c>
      <c r="F20" s="236"/>
      <c r="G20" s="237">
        <f>ROUND(E20*F20,2)</f>
        <v>0</v>
      </c>
      <c r="H20" s="236"/>
      <c r="I20" s="237">
        <f>ROUND(E20*H20,2)</f>
        <v>0</v>
      </c>
      <c r="J20" s="236"/>
      <c r="K20" s="237">
        <f>ROUND(E20*J20,2)</f>
        <v>0</v>
      </c>
      <c r="L20" s="237">
        <v>21</v>
      </c>
      <c r="M20" s="237">
        <f>G20*(1+L20/100)</f>
        <v>0</v>
      </c>
      <c r="N20" s="235">
        <v>0</v>
      </c>
      <c r="O20" s="235">
        <f>ROUND(E20*N20,2)</f>
        <v>0</v>
      </c>
      <c r="P20" s="235">
        <v>0</v>
      </c>
      <c r="Q20" s="235">
        <f>ROUND(E20*P20,2)</f>
        <v>0</v>
      </c>
      <c r="R20" s="237" t="s">
        <v>189</v>
      </c>
      <c r="S20" s="237" t="s">
        <v>132</v>
      </c>
      <c r="T20" s="238" t="s">
        <v>132</v>
      </c>
      <c r="U20" s="223">
        <v>3.7999999999999999E-2</v>
      </c>
      <c r="V20" s="223">
        <f>ROUND(E20*U20,2)</f>
        <v>2.38</v>
      </c>
      <c r="W20" s="223"/>
      <c r="X20" s="223" t="s">
        <v>180</v>
      </c>
      <c r="Y20" s="223" t="s">
        <v>135</v>
      </c>
      <c r="Z20" s="213"/>
      <c r="AA20" s="213"/>
      <c r="AB20" s="213"/>
      <c r="AC20" s="213"/>
      <c r="AD20" s="213"/>
      <c r="AE20" s="213"/>
      <c r="AF20" s="213"/>
      <c r="AG20" s="213" t="s">
        <v>347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2" x14ac:dyDescent="0.25">
      <c r="A21" s="220"/>
      <c r="B21" s="221"/>
      <c r="C21" s="258" t="s">
        <v>374</v>
      </c>
      <c r="D21" s="257"/>
      <c r="E21" s="257"/>
      <c r="F21" s="257"/>
      <c r="G21" s="257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183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5">
      <c r="A22" s="232">
        <v>8</v>
      </c>
      <c r="B22" s="233" t="s">
        <v>197</v>
      </c>
      <c r="C22" s="250" t="s">
        <v>198</v>
      </c>
      <c r="D22" s="234" t="s">
        <v>195</v>
      </c>
      <c r="E22" s="235">
        <v>17.100000000000001</v>
      </c>
      <c r="F22" s="236"/>
      <c r="G22" s="237">
        <f>ROUND(E22*F22,2)</f>
        <v>0</v>
      </c>
      <c r="H22" s="236"/>
      <c r="I22" s="237">
        <f>ROUND(E22*H22,2)</f>
        <v>0</v>
      </c>
      <c r="J22" s="236"/>
      <c r="K22" s="237">
        <f>ROUND(E22*J22,2)</f>
        <v>0</v>
      </c>
      <c r="L22" s="237">
        <v>21</v>
      </c>
      <c r="M22" s="237">
        <f>G22*(1+L22/100)</f>
        <v>0</v>
      </c>
      <c r="N22" s="235">
        <v>0</v>
      </c>
      <c r="O22" s="235">
        <f>ROUND(E22*N22,2)</f>
        <v>0</v>
      </c>
      <c r="P22" s="235">
        <v>0</v>
      </c>
      <c r="Q22" s="235">
        <f>ROUND(E22*P22,2)</f>
        <v>0</v>
      </c>
      <c r="R22" s="237" t="s">
        <v>189</v>
      </c>
      <c r="S22" s="237" t="s">
        <v>132</v>
      </c>
      <c r="T22" s="238" t="s">
        <v>132</v>
      </c>
      <c r="U22" s="223">
        <v>1.0999999999999999E-2</v>
      </c>
      <c r="V22" s="223">
        <f>ROUND(E22*U22,2)</f>
        <v>0.19</v>
      </c>
      <c r="W22" s="223"/>
      <c r="X22" s="223" t="s">
        <v>180</v>
      </c>
      <c r="Y22" s="223" t="s">
        <v>135</v>
      </c>
      <c r="Z22" s="213"/>
      <c r="AA22" s="213"/>
      <c r="AB22" s="213"/>
      <c r="AC22" s="213"/>
      <c r="AD22" s="213"/>
      <c r="AE22" s="213"/>
      <c r="AF22" s="213"/>
      <c r="AG22" s="213" t="s">
        <v>347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2" x14ac:dyDescent="0.25">
      <c r="A23" s="220"/>
      <c r="B23" s="221"/>
      <c r="C23" s="258" t="s">
        <v>199</v>
      </c>
      <c r="D23" s="257"/>
      <c r="E23" s="257"/>
      <c r="F23" s="257"/>
      <c r="G23" s="257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183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ht="20.399999999999999" outlineLevel="1" x14ac:dyDescent="0.25">
      <c r="A24" s="232">
        <v>9</v>
      </c>
      <c r="B24" s="233" t="s">
        <v>375</v>
      </c>
      <c r="C24" s="250" t="s">
        <v>376</v>
      </c>
      <c r="D24" s="234" t="s">
        <v>195</v>
      </c>
      <c r="E24" s="235">
        <v>85.5</v>
      </c>
      <c r="F24" s="236"/>
      <c r="G24" s="237">
        <f>ROUND(E24*F24,2)</f>
        <v>0</v>
      </c>
      <c r="H24" s="236"/>
      <c r="I24" s="237">
        <f>ROUND(E24*H24,2)</f>
        <v>0</v>
      </c>
      <c r="J24" s="236"/>
      <c r="K24" s="237">
        <f>ROUND(E24*J24,2)</f>
        <v>0</v>
      </c>
      <c r="L24" s="237">
        <v>21</v>
      </c>
      <c r="M24" s="237">
        <f>G24*(1+L24/100)</f>
        <v>0</v>
      </c>
      <c r="N24" s="235">
        <v>0</v>
      </c>
      <c r="O24" s="235">
        <f>ROUND(E24*N24,2)</f>
        <v>0</v>
      </c>
      <c r="P24" s="235">
        <v>0</v>
      </c>
      <c r="Q24" s="235">
        <f>ROUND(E24*P24,2)</f>
        <v>0</v>
      </c>
      <c r="R24" s="237" t="s">
        <v>189</v>
      </c>
      <c r="S24" s="237" t="s">
        <v>132</v>
      </c>
      <c r="T24" s="238" t="s">
        <v>132</v>
      </c>
      <c r="U24" s="223">
        <v>0</v>
      </c>
      <c r="V24" s="223">
        <f>ROUND(E24*U24,2)</f>
        <v>0</v>
      </c>
      <c r="W24" s="223"/>
      <c r="X24" s="223" t="s">
        <v>180</v>
      </c>
      <c r="Y24" s="223" t="s">
        <v>135</v>
      </c>
      <c r="Z24" s="213"/>
      <c r="AA24" s="213"/>
      <c r="AB24" s="213"/>
      <c r="AC24" s="213"/>
      <c r="AD24" s="213"/>
      <c r="AE24" s="213"/>
      <c r="AF24" s="213"/>
      <c r="AG24" s="213" t="s">
        <v>347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2" x14ac:dyDescent="0.25">
      <c r="A25" s="220"/>
      <c r="B25" s="221"/>
      <c r="C25" s="258" t="s">
        <v>199</v>
      </c>
      <c r="D25" s="257"/>
      <c r="E25" s="257"/>
      <c r="F25" s="257"/>
      <c r="G25" s="257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183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0.399999999999999" outlineLevel="1" x14ac:dyDescent="0.25">
      <c r="A26" s="242">
        <v>10</v>
      </c>
      <c r="B26" s="243" t="s">
        <v>210</v>
      </c>
      <c r="C26" s="253" t="s">
        <v>211</v>
      </c>
      <c r="D26" s="244" t="s">
        <v>195</v>
      </c>
      <c r="E26" s="245">
        <v>17.100000000000001</v>
      </c>
      <c r="F26" s="246"/>
      <c r="G26" s="247">
        <f>ROUND(E26*F26,2)</f>
        <v>0</v>
      </c>
      <c r="H26" s="246"/>
      <c r="I26" s="247">
        <f>ROUND(E26*H26,2)</f>
        <v>0</v>
      </c>
      <c r="J26" s="246"/>
      <c r="K26" s="247">
        <f>ROUND(E26*J26,2)</f>
        <v>0</v>
      </c>
      <c r="L26" s="247">
        <v>21</v>
      </c>
      <c r="M26" s="247">
        <f>G26*(1+L26/100)</f>
        <v>0</v>
      </c>
      <c r="N26" s="245">
        <v>0</v>
      </c>
      <c r="O26" s="245">
        <f>ROUND(E26*N26,2)</f>
        <v>0</v>
      </c>
      <c r="P26" s="245">
        <v>0</v>
      </c>
      <c r="Q26" s="245">
        <f>ROUND(E26*P26,2)</f>
        <v>0</v>
      </c>
      <c r="R26" s="247" t="s">
        <v>189</v>
      </c>
      <c r="S26" s="247" t="s">
        <v>132</v>
      </c>
      <c r="T26" s="248" t="s">
        <v>132</v>
      </c>
      <c r="U26" s="223">
        <v>0.65200000000000002</v>
      </c>
      <c r="V26" s="223">
        <f>ROUND(E26*U26,2)</f>
        <v>11.15</v>
      </c>
      <c r="W26" s="223"/>
      <c r="X26" s="223" t="s">
        <v>180</v>
      </c>
      <c r="Y26" s="223" t="s">
        <v>135</v>
      </c>
      <c r="Z26" s="213"/>
      <c r="AA26" s="213"/>
      <c r="AB26" s="213"/>
      <c r="AC26" s="213"/>
      <c r="AD26" s="213"/>
      <c r="AE26" s="213"/>
      <c r="AF26" s="213"/>
      <c r="AG26" s="213" t="s">
        <v>347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0.399999999999999" outlineLevel="1" x14ac:dyDescent="0.25">
      <c r="A27" s="242">
        <v>11</v>
      </c>
      <c r="B27" s="243" t="s">
        <v>215</v>
      </c>
      <c r="C27" s="253" t="s">
        <v>216</v>
      </c>
      <c r="D27" s="244" t="s">
        <v>195</v>
      </c>
      <c r="E27" s="245">
        <v>17.100000000000001</v>
      </c>
      <c r="F27" s="246"/>
      <c r="G27" s="247">
        <f>ROUND(E27*F27,2)</f>
        <v>0</v>
      </c>
      <c r="H27" s="246"/>
      <c r="I27" s="247">
        <f>ROUND(E27*H27,2)</f>
        <v>0</v>
      </c>
      <c r="J27" s="246"/>
      <c r="K27" s="247">
        <f>ROUND(E27*J27,2)</f>
        <v>0</v>
      </c>
      <c r="L27" s="247">
        <v>21</v>
      </c>
      <c r="M27" s="247">
        <f>G27*(1+L27/100)</f>
        <v>0</v>
      </c>
      <c r="N27" s="245">
        <v>0</v>
      </c>
      <c r="O27" s="245">
        <f>ROUND(E27*N27,2)</f>
        <v>0</v>
      </c>
      <c r="P27" s="245">
        <v>0</v>
      </c>
      <c r="Q27" s="245">
        <f>ROUND(E27*P27,2)</f>
        <v>0</v>
      </c>
      <c r="R27" s="247" t="s">
        <v>189</v>
      </c>
      <c r="S27" s="247" t="s">
        <v>132</v>
      </c>
      <c r="T27" s="248" t="s">
        <v>132</v>
      </c>
      <c r="U27" s="223">
        <v>8.9999999999999993E-3</v>
      </c>
      <c r="V27" s="223">
        <f>ROUND(E27*U27,2)</f>
        <v>0.15</v>
      </c>
      <c r="W27" s="223"/>
      <c r="X27" s="223" t="s">
        <v>180</v>
      </c>
      <c r="Y27" s="223" t="s">
        <v>135</v>
      </c>
      <c r="Z27" s="213"/>
      <c r="AA27" s="213"/>
      <c r="AB27" s="213"/>
      <c r="AC27" s="213"/>
      <c r="AD27" s="213"/>
      <c r="AE27" s="213"/>
      <c r="AF27" s="213"/>
      <c r="AG27" s="213" t="s">
        <v>347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32">
        <v>12</v>
      </c>
      <c r="B28" s="233" t="s">
        <v>377</v>
      </c>
      <c r="C28" s="250" t="s">
        <v>378</v>
      </c>
      <c r="D28" s="234" t="s">
        <v>195</v>
      </c>
      <c r="E28" s="235">
        <v>51.819000000000003</v>
      </c>
      <c r="F28" s="236"/>
      <c r="G28" s="237">
        <f>ROUND(E28*F28,2)</f>
        <v>0</v>
      </c>
      <c r="H28" s="236"/>
      <c r="I28" s="237">
        <f>ROUND(E28*H28,2)</f>
        <v>0</v>
      </c>
      <c r="J28" s="236"/>
      <c r="K28" s="237">
        <f>ROUND(E28*J28,2)</f>
        <v>0</v>
      </c>
      <c r="L28" s="237">
        <v>21</v>
      </c>
      <c r="M28" s="237">
        <f>G28*(1+L28/100)</f>
        <v>0</v>
      </c>
      <c r="N28" s="235">
        <v>0</v>
      </c>
      <c r="O28" s="235">
        <f>ROUND(E28*N28,2)</f>
        <v>0</v>
      </c>
      <c r="P28" s="235">
        <v>0</v>
      </c>
      <c r="Q28" s="235">
        <f>ROUND(E28*P28,2)</f>
        <v>0</v>
      </c>
      <c r="R28" s="237" t="s">
        <v>189</v>
      </c>
      <c r="S28" s="237" t="s">
        <v>132</v>
      </c>
      <c r="T28" s="238" t="s">
        <v>132</v>
      </c>
      <c r="U28" s="223">
        <v>0.20200000000000001</v>
      </c>
      <c r="V28" s="223">
        <f>ROUND(E28*U28,2)</f>
        <v>10.47</v>
      </c>
      <c r="W28" s="223"/>
      <c r="X28" s="223" t="s">
        <v>180</v>
      </c>
      <c r="Y28" s="223" t="s">
        <v>135</v>
      </c>
      <c r="Z28" s="213"/>
      <c r="AA28" s="213"/>
      <c r="AB28" s="213"/>
      <c r="AC28" s="213"/>
      <c r="AD28" s="213"/>
      <c r="AE28" s="213"/>
      <c r="AF28" s="213"/>
      <c r="AG28" s="213" t="s">
        <v>347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2" x14ac:dyDescent="0.25">
      <c r="A29" s="220"/>
      <c r="B29" s="221"/>
      <c r="C29" s="258" t="s">
        <v>379</v>
      </c>
      <c r="D29" s="257"/>
      <c r="E29" s="257"/>
      <c r="F29" s="257"/>
      <c r="G29" s="257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3"/>
      <c r="AA29" s="213"/>
      <c r="AB29" s="213"/>
      <c r="AC29" s="213"/>
      <c r="AD29" s="213"/>
      <c r="AE29" s="213"/>
      <c r="AF29" s="213"/>
      <c r="AG29" s="213" t="s">
        <v>183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5">
      <c r="A30" s="220"/>
      <c r="B30" s="221"/>
      <c r="C30" s="252" t="s">
        <v>380</v>
      </c>
      <c r="D30" s="241"/>
      <c r="E30" s="241"/>
      <c r="F30" s="241"/>
      <c r="G30" s="241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137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32">
        <v>13</v>
      </c>
      <c r="B31" s="233" t="s">
        <v>217</v>
      </c>
      <c r="C31" s="250" t="s">
        <v>218</v>
      </c>
      <c r="D31" s="234" t="s">
        <v>219</v>
      </c>
      <c r="E31" s="235">
        <v>8</v>
      </c>
      <c r="F31" s="236"/>
      <c r="G31" s="237">
        <f>ROUND(E31*F31,2)</f>
        <v>0</v>
      </c>
      <c r="H31" s="236"/>
      <c r="I31" s="237">
        <f>ROUND(E31*H31,2)</f>
        <v>0</v>
      </c>
      <c r="J31" s="236"/>
      <c r="K31" s="237">
        <f>ROUND(E31*J31,2)</f>
        <v>0</v>
      </c>
      <c r="L31" s="237">
        <v>21</v>
      </c>
      <c r="M31" s="237">
        <f>G31*(1+L31/100)</f>
        <v>0</v>
      </c>
      <c r="N31" s="235">
        <v>0</v>
      </c>
      <c r="O31" s="235">
        <f>ROUND(E31*N31,2)</f>
        <v>0</v>
      </c>
      <c r="P31" s="235">
        <v>0</v>
      </c>
      <c r="Q31" s="235">
        <f>ROUND(E31*P31,2)</f>
        <v>0</v>
      </c>
      <c r="R31" s="237" t="s">
        <v>179</v>
      </c>
      <c r="S31" s="237" t="s">
        <v>132</v>
      </c>
      <c r="T31" s="238" t="s">
        <v>132</v>
      </c>
      <c r="U31" s="223">
        <v>2.1000000000000001E-2</v>
      </c>
      <c r="V31" s="223">
        <f>ROUND(E31*U31,2)</f>
        <v>0.17</v>
      </c>
      <c r="W31" s="223"/>
      <c r="X31" s="223" t="s">
        <v>180</v>
      </c>
      <c r="Y31" s="223" t="s">
        <v>135</v>
      </c>
      <c r="Z31" s="213"/>
      <c r="AA31" s="213"/>
      <c r="AB31" s="213"/>
      <c r="AC31" s="213"/>
      <c r="AD31" s="213"/>
      <c r="AE31" s="213"/>
      <c r="AF31" s="213"/>
      <c r="AG31" s="213" t="s">
        <v>347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2" x14ac:dyDescent="0.25">
      <c r="A32" s="220"/>
      <c r="B32" s="221"/>
      <c r="C32" s="258" t="s">
        <v>220</v>
      </c>
      <c r="D32" s="257"/>
      <c r="E32" s="257"/>
      <c r="F32" s="257"/>
      <c r="G32" s="257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183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42">
        <v>14</v>
      </c>
      <c r="B33" s="243" t="s">
        <v>224</v>
      </c>
      <c r="C33" s="253" t="s">
        <v>225</v>
      </c>
      <c r="D33" s="244" t="s">
        <v>226</v>
      </c>
      <c r="E33" s="245">
        <v>30.78</v>
      </c>
      <c r="F33" s="246"/>
      <c r="G33" s="247">
        <f>ROUND(E33*F33,2)</f>
        <v>0</v>
      </c>
      <c r="H33" s="246"/>
      <c r="I33" s="247">
        <f>ROUND(E33*H33,2)</f>
        <v>0</v>
      </c>
      <c r="J33" s="246"/>
      <c r="K33" s="247">
        <f>ROUND(E33*J33,2)</f>
        <v>0</v>
      </c>
      <c r="L33" s="247">
        <v>21</v>
      </c>
      <c r="M33" s="247">
        <f>G33*(1+L33/100)</f>
        <v>0</v>
      </c>
      <c r="N33" s="245">
        <v>0</v>
      </c>
      <c r="O33" s="245">
        <f>ROUND(E33*N33,2)</f>
        <v>0</v>
      </c>
      <c r="P33" s="245">
        <v>0</v>
      </c>
      <c r="Q33" s="245">
        <f>ROUND(E33*P33,2)</f>
        <v>0</v>
      </c>
      <c r="R33" s="247" t="s">
        <v>227</v>
      </c>
      <c r="S33" s="247" t="s">
        <v>132</v>
      </c>
      <c r="T33" s="248" t="s">
        <v>132</v>
      </c>
      <c r="U33" s="223">
        <v>0</v>
      </c>
      <c r="V33" s="223">
        <f>ROUND(E33*U33,2)</f>
        <v>0</v>
      </c>
      <c r="W33" s="223"/>
      <c r="X33" s="223" t="s">
        <v>180</v>
      </c>
      <c r="Y33" s="223" t="s">
        <v>135</v>
      </c>
      <c r="Z33" s="213"/>
      <c r="AA33" s="213"/>
      <c r="AB33" s="213"/>
      <c r="AC33" s="213"/>
      <c r="AD33" s="213"/>
      <c r="AE33" s="213"/>
      <c r="AF33" s="213"/>
      <c r="AG33" s="213" t="s">
        <v>347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42">
        <v>15</v>
      </c>
      <c r="B34" s="243" t="s">
        <v>452</v>
      </c>
      <c r="C34" s="253" t="s">
        <v>453</v>
      </c>
      <c r="D34" s="244" t="s">
        <v>238</v>
      </c>
      <c r="E34" s="245">
        <v>0.16500000000000001</v>
      </c>
      <c r="F34" s="246"/>
      <c r="G34" s="247">
        <f>ROUND(E34*F34,2)</f>
        <v>0</v>
      </c>
      <c r="H34" s="246"/>
      <c r="I34" s="247">
        <f>ROUND(E34*H34,2)</f>
        <v>0</v>
      </c>
      <c r="J34" s="246"/>
      <c r="K34" s="247">
        <f>ROUND(E34*J34,2)</f>
        <v>0</v>
      </c>
      <c r="L34" s="247">
        <v>21</v>
      </c>
      <c r="M34" s="247">
        <f>G34*(1+L34/100)</f>
        <v>0</v>
      </c>
      <c r="N34" s="245">
        <v>1E-3</v>
      </c>
      <c r="O34" s="245">
        <f>ROUND(E34*N34,2)</f>
        <v>0</v>
      </c>
      <c r="P34" s="245">
        <v>0</v>
      </c>
      <c r="Q34" s="245">
        <f>ROUND(E34*P34,2)</f>
        <v>0</v>
      </c>
      <c r="R34" s="247" t="s">
        <v>239</v>
      </c>
      <c r="S34" s="247" t="s">
        <v>132</v>
      </c>
      <c r="T34" s="248" t="s">
        <v>132</v>
      </c>
      <c r="U34" s="223">
        <v>0</v>
      </c>
      <c r="V34" s="223">
        <f>ROUND(E34*U34,2)</f>
        <v>0</v>
      </c>
      <c r="W34" s="223"/>
      <c r="X34" s="223" t="s">
        <v>240</v>
      </c>
      <c r="Y34" s="223" t="s">
        <v>135</v>
      </c>
      <c r="Z34" s="213"/>
      <c r="AA34" s="213"/>
      <c r="AB34" s="213"/>
      <c r="AC34" s="213"/>
      <c r="AD34" s="213"/>
      <c r="AE34" s="213"/>
      <c r="AF34" s="213"/>
      <c r="AG34" s="213" t="s">
        <v>416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x14ac:dyDescent="0.25">
      <c r="A35" s="225" t="s">
        <v>127</v>
      </c>
      <c r="B35" s="226" t="s">
        <v>78</v>
      </c>
      <c r="C35" s="249" t="s">
        <v>79</v>
      </c>
      <c r="D35" s="227"/>
      <c r="E35" s="228"/>
      <c r="F35" s="229"/>
      <c r="G35" s="229">
        <f>SUMIF(AG36:AG45,"&lt;&gt;NOR",G36:G45)</f>
        <v>0</v>
      </c>
      <c r="H35" s="229"/>
      <c r="I35" s="229">
        <f>SUM(I36:I45)</f>
        <v>0</v>
      </c>
      <c r="J35" s="229"/>
      <c r="K35" s="229">
        <f>SUM(K36:K45)</f>
        <v>0</v>
      </c>
      <c r="L35" s="229"/>
      <c r="M35" s="229">
        <f>SUM(M36:M45)</f>
        <v>0</v>
      </c>
      <c r="N35" s="228"/>
      <c r="O35" s="228">
        <f>SUM(O36:O45)</f>
        <v>10.989999999999998</v>
      </c>
      <c r="P35" s="228"/>
      <c r="Q35" s="228">
        <f>SUM(Q36:Q45)</f>
        <v>0</v>
      </c>
      <c r="R35" s="229"/>
      <c r="S35" s="229"/>
      <c r="T35" s="230"/>
      <c r="U35" s="224"/>
      <c r="V35" s="224">
        <f>SUM(V36:V45)</f>
        <v>14.25</v>
      </c>
      <c r="W35" s="224"/>
      <c r="X35" s="224"/>
      <c r="Y35" s="224"/>
      <c r="AG35" t="s">
        <v>128</v>
      </c>
    </row>
    <row r="36" spans="1:60" outlineLevel="1" x14ac:dyDescent="0.25">
      <c r="A36" s="232">
        <v>16</v>
      </c>
      <c r="B36" s="233" t="s">
        <v>454</v>
      </c>
      <c r="C36" s="250" t="s">
        <v>455</v>
      </c>
      <c r="D36" s="234" t="s">
        <v>226</v>
      </c>
      <c r="E36" s="235">
        <v>8.5000000000000006E-2</v>
      </c>
      <c r="F36" s="236"/>
      <c r="G36" s="237">
        <f>ROUND(E36*F36,2)</f>
        <v>0</v>
      </c>
      <c r="H36" s="236"/>
      <c r="I36" s="237">
        <f>ROUND(E36*H36,2)</f>
        <v>0</v>
      </c>
      <c r="J36" s="236"/>
      <c r="K36" s="237">
        <f>ROUND(E36*J36,2)</f>
        <v>0</v>
      </c>
      <c r="L36" s="237">
        <v>21</v>
      </c>
      <c r="M36" s="237">
        <f>G36*(1+L36/100)</f>
        <v>0</v>
      </c>
      <c r="N36" s="235">
        <v>1.06274</v>
      </c>
      <c r="O36" s="235">
        <f>ROUND(E36*N36,2)</f>
        <v>0.09</v>
      </c>
      <c r="P36" s="235">
        <v>0</v>
      </c>
      <c r="Q36" s="235">
        <f>ROUND(E36*P36,2)</f>
        <v>0</v>
      </c>
      <c r="R36" s="237" t="s">
        <v>251</v>
      </c>
      <c r="S36" s="237" t="s">
        <v>132</v>
      </c>
      <c r="T36" s="238" t="s">
        <v>132</v>
      </c>
      <c r="U36" s="223">
        <v>15.231</v>
      </c>
      <c r="V36" s="223">
        <f>ROUND(E36*U36,2)</f>
        <v>1.29</v>
      </c>
      <c r="W36" s="223"/>
      <c r="X36" s="223" t="s">
        <v>180</v>
      </c>
      <c r="Y36" s="223" t="s">
        <v>135</v>
      </c>
      <c r="Z36" s="213"/>
      <c r="AA36" s="213"/>
      <c r="AB36" s="213"/>
      <c r="AC36" s="213"/>
      <c r="AD36" s="213"/>
      <c r="AE36" s="213"/>
      <c r="AF36" s="213"/>
      <c r="AG36" s="213" t="s">
        <v>347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5">
      <c r="A37" s="220"/>
      <c r="B37" s="221"/>
      <c r="C37" s="258" t="s">
        <v>456</v>
      </c>
      <c r="D37" s="257"/>
      <c r="E37" s="257"/>
      <c r="F37" s="257"/>
      <c r="G37" s="257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183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20.399999999999999" outlineLevel="1" x14ac:dyDescent="0.25">
      <c r="A38" s="232">
        <v>17</v>
      </c>
      <c r="B38" s="233" t="s">
        <v>395</v>
      </c>
      <c r="C38" s="250" t="s">
        <v>396</v>
      </c>
      <c r="D38" s="234" t="s">
        <v>195</v>
      </c>
      <c r="E38" s="235">
        <v>0.51600000000000001</v>
      </c>
      <c r="F38" s="236"/>
      <c r="G38" s="237">
        <f>ROUND(E38*F38,2)</f>
        <v>0</v>
      </c>
      <c r="H38" s="236"/>
      <c r="I38" s="237">
        <f>ROUND(E38*H38,2)</f>
        <v>0</v>
      </c>
      <c r="J38" s="236"/>
      <c r="K38" s="237">
        <f>ROUND(E38*J38,2)</f>
        <v>0</v>
      </c>
      <c r="L38" s="237">
        <v>21</v>
      </c>
      <c r="M38" s="237">
        <f>G38*(1+L38/100)</f>
        <v>0</v>
      </c>
      <c r="N38" s="235">
        <v>2.5</v>
      </c>
      <c r="O38" s="235">
        <f>ROUND(E38*N38,2)</f>
        <v>1.29</v>
      </c>
      <c r="P38" s="235">
        <v>0</v>
      </c>
      <c r="Q38" s="235">
        <f>ROUND(E38*P38,2)</f>
        <v>0</v>
      </c>
      <c r="R38" s="237" t="s">
        <v>267</v>
      </c>
      <c r="S38" s="237" t="s">
        <v>132</v>
      </c>
      <c r="T38" s="238" t="s">
        <v>132</v>
      </c>
      <c r="U38" s="223">
        <v>1.4490000000000001</v>
      </c>
      <c r="V38" s="223">
        <f>ROUND(E38*U38,2)</f>
        <v>0.75</v>
      </c>
      <c r="W38" s="223"/>
      <c r="X38" s="223" t="s">
        <v>180</v>
      </c>
      <c r="Y38" s="223" t="s">
        <v>135</v>
      </c>
      <c r="Z38" s="213"/>
      <c r="AA38" s="213"/>
      <c r="AB38" s="213"/>
      <c r="AC38" s="213"/>
      <c r="AD38" s="213"/>
      <c r="AE38" s="213"/>
      <c r="AF38" s="213"/>
      <c r="AG38" s="213" t="s">
        <v>347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2" x14ac:dyDescent="0.25">
      <c r="A39" s="220"/>
      <c r="B39" s="221"/>
      <c r="C39" s="258" t="s">
        <v>270</v>
      </c>
      <c r="D39" s="257"/>
      <c r="E39" s="257"/>
      <c r="F39" s="257"/>
      <c r="G39" s="257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183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0.399999999999999" outlineLevel="1" x14ac:dyDescent="0.25">
      <c r="A40" s="232">
        <v>18</v>
      </c>
      <c r="B40" s="233" t="s">
        <v>457</v>
      </c>
      <c r="C40" s="250" t="s">
        <v>458</v>
      </c>
      <c r="D40" s="234" t="s">
        <v>195</v>
      </c>
      <c r="E40" s="235">
        <v>1.3859999999999999</v>
      </c>
      <c r="F40" s="236"/>
      <c r="G40" s="237">
        <f>ROUND(E40*F40,2)</f>
        <v>0</v>
      </c>
      <c r="H40" s="236"/>
      <c r="I40" s="237">
        <f>ROUND(E40*H40,2)</f>
        <v>0</v>
      </c>
      <c r="J40" s="236"/>
      <c r="K40" s="237">
        <f>ROUND(E40*J40,2)</f>
        <v>0</v>
      </c>
      <c r="L40" s="237">
        <v>21</v>
      </c>
      <c r="M40" s="237">
        <f>G40*(1+L40/100)</f>
        <v>0</v>
      </c>
      <c r="N40" s="235">
        <v>2.5</v>
      </c>
      <c r="O40" s="235">
        <f>ROUND(E40*N40,2)</f>
        <v>3.47</v>
      </c>
      <c r="P40" s="235">
        <v>0</v>
      </c>
      <c r="Q40" s="235">
        <f>ROUND(E40*P40,2)</f>
        <v>0</v>
      </c>
      <c r="R40" s="237" t="s">
        <v>267</v>
      </c>
      <c r="S40" s="237" t="s">
        <v>132</v>
      </c>
      <c r="T40" s="238" t="s">
        <v>132</v>
      </c>
      <c r="U40" s="223">
        <v>1.1919999999999999</v>
      </c>
      <c r="V40" s="223">
        <f>ROUND(E40*U40,2)</f>
        <v>1.65</v>
      </c>
      <c r="W40" s="223"/>
      <c r="X40" s="223" t="s">
        <v>180</v>
      </c>
      <c r="Y40" s="223" t="s">
        <v>135</v>
      </c>
      <c r="Z40" s="213"/>
      <c r="AA40" s="213"/>
      <c r="AB40" s="213"/>
      <c r="AC40" s="213"/>
      <c r="AD40" s="213"/>
      <c r="AE40" s="213"/>
      <c r="AF40" s="213"/>
      <c r="AG40" s="213" t="s">
        <v>347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5">
      <c r="A41" s="220"/>
      <c r="B41" s="221"/>
      <c r="C41" s="258" t="s">
        <v>270</v>
      </c>
      <c r="D41" s="257"/>
      <c r="E41" s="257"/>
      <c r="F41" s="257"/>
      <c r="G41" s="257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183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0.399999999999999" outlineLevel="1" x14ac:dyDescent="0.25">
      <c r="A42" s="232">
        <v>19</v>
      </c>
      <c r="B42" s="233" t="s">
        <v>459</v>
      </c>
      <c r="C42" s="250" t="s">
        <v>460</v>
      </c>
      <c r="D42" s="234" t="s">
        <v>195</v>
      </c>
      <c r="E42" s="235">
        <v>2.4390000000000001</v>
      </c>
      <c r="F42" s="236"/>
      <c r="G42" s="237">
        <f>ROUND(E42*F42,2)</f>
        <v>0</v>
      </c>
      <c r="H42" s="236"/>
      <c r="I42" s="237">
        <f>ROUND(E42*H42,2)</f>
        <v>0</v>
      </c>
      <c r="J42" s="236"/>
      <c r="K42" s="237">
        <f>ROUND(E42*J42,2)</f>
        <v>0</v>
      </c>
      <c r="L42" s="237">
        <v>21</v>
      </c>
      <c r="M42" s="237">
        <f>G42*(1+L42/100)</f>
        <v>0</v>
      </c>
      <c r="N42" s="235">
        <v>2.5</v>
      </c>
      <c r="O42" s="235">
        <f>ROUND(E42*N42,2)</f>
        <v>6.1</v>
      </c>
      <c r="P42" s="235">
        <v>0</v>
      </c>
      <c r="Q42" s="235">
        <f>ROUND(E42*P42,2)</f>
        <v>0</v>
      </c>
      <c r="R42" s="237" t="s">
        <v>267</v>
      </c>
      <c r="S42" s="237" t="s">
        <v>132</v>
      </c>
      <c r="T42" s="238" t="s">
        <v>132</v>
      </c>
      <c r="U42" s="223">
        <v>1.4490000000000001</v>
      </c>
      <c r="V42" s="223">
        <f>ROUND(E42*U42,2)</f>
        <v>3.53</v>
      </c>
      <c r="W42" s="223"/>
      <c r="X42" s="223" t="s">
        <v>180</v>
      </c>
      <c r="Y42" s="223" t="s">
        <v>135</v>
      </c>
      <c r="Z42" s="213"/>
      <c r="AA42" s="213"/>
      <c r="AB42" s="213"/>
      <c r="AC42" s="213"/>
      <c r="AD42" s="213"/>
      <c r="AE42" s="213"/>
      <c r="AF42" s="213"/>
      <c r="AG42" s="213" t="s">
        <v>347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2" x14ac:dyDescent="0.25">
      <c r="A43" s="220"/>
      <c r="B43" s="221"/>
      <c r="C43" s="258" t="s">
        <v>270</v>
      </c>
      <c r="D43" s="257"/>
      <c r="E43" s="257"/>
      <c r="F43" s="257"/>
      <c r="G43" s="257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183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0.399999999999999" outlineLevel="1" x14ac:dyDescent="0.25">
      <c r="A44" s="232">
        <v>20</v>
      </c>
      <c r="B44" s="233" t="s">
        <v>271</v>
      </c>
      <c r="C44" s="250" t="s">
        <v>272</v>
      </c>
      <c r="D44" s="234" t="s">
        <v>219</v>
      </c>
      <c r="E44" s="235">
        <v>8.5619999999999994</v>
      </c>
      <c r="F44" s="236"/>
      <c r="G44" s="237">
        <f>ROUND(E44*F44,2)</f>
        <v>0</v>
      </c>
      <c r="H44" s="236"/>
      <c r="I44" s="237">
        <f>ROUND(E44*H44,2)</f>
        <v>0</v>
      </c>
      <c r="J44" s="236"/>
      <c r="K44" s="237">
        <f>ROUND(E44*J44,2)</f>
        <v>0</v>
      </c>
      <c r="L44" s="237">
        <v>21</v>
      </c>
      <c r="M44" s="237">
        <f>G44*(1+L44/100)</f>
        <v>0</v>
      </c>
      <c r="N44" s="235">
        <v>4.3800000000000002E-3</v>
      </c>
      <c r="O44" s="235">
        <f>ROUND(E44*N44,2)</f>
        <v>0.04</v>
      </c>
      <c r="P44" s="235">
        <v>0</v>
      </c>
      <c r="Q44" s="235">
        <f>ROUND(E44*P44,2)</f>
        <v>0</v>
      </c>
      <c r="R44" s="237" t="s">
        <v>267</v>
      </c>
      <c r="S44" s="237" t="s">
        <v>132</v>
      </c>
      <c r="T44" s="238" t="s">
        <v>132</v>
      </c>
      <c r="U44" s="223">
        <v>0.82099999999999995</v>
      </c>
      <c r="V44" s="223">
        <f>ROUND(E44*U44,2)</f>
        <v>7.03</v>
      </c>
      <c r="W44" s="223"/>
      <c r="X44" s="223" t="s">
        <v>180</v>
      </c>
      <c r="Y44" s="223" t="s">
        <v>135</v>
      </c>
      <c r="Z44" s="213"/>
      <c r="AA44" s="213"/>
      <c r="AB44" s="213"/>
      <c r="AC44" s="213"/>
      <c r="AD44" s="213"/>
      <c r="AE44" s="213"/>
      <c r="AF44" s="213"/>
      <c r="AG44" s="213" t="s">
        <v>347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2" x14ac:dyDescent="0.25">
      <c r="A45" s="220"/>
      <c r="B45" s="221"/>
      <c r="C45" s="258" t="s">
        <v>273</v>
      </c>
      <c r="D45" s="257"/>
      <c r="E45" s="257"/>
      <c r="F45" s="257"/>
      <c r="G45" s="257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183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x14ac:dyDescent="0.25">
      <c r="A46" s="225" t="s">
        <v>127</v>
      </c>
      <c r="B46" s="226" t="s">
        <v>82</v>
      </c>
      <c r="C46" s="249" t="s">
        <v>83</v>
      </c>
      <c r="D46" s="227"/>
      <c r="E46" s="228"/>
      <c r="F46" s="229"/>
      <c r="G46" s="229">
        <f>SUMIF(AG47:AG62,"&lt;&gt;NOR",G47:G62)</f>
        <v>0</v>
      </c>
      <c r="H46" s="229"/>
      <c r="I46" s="229">
        <f>SUM(I47:I62)</f>
        <v>0</v>
      </c>
      <c r="J46" s="229"/>
      <c r="K46" s="229">
        <f>SUM(K47:K62)</f>
        <v>0</v>
      </c>
      <c r="L46" s="229"/>
      <c r="M46" s="229">
        <f>SUM(M47:M62)</f>
        <v>0</v>
      </c>
      <c r="N46" s="228"/>
      <c r="O46" s="228">
        <f>SUM(O47:O62)</f>
        <v>17.96</v>
      </c>
      <c r="P46" s="228"/>
      <c r="Q46" s="228">
        <f>SUM(Q47:Q62)</f>
        <v>0.29000000000000004</v>
      </c>
      <c r="R46" s="229"/>
      <c r="S46" s="229"/>
      <c r="T46" s="230"/>
      <c r="U46" s="224"/>
      <c r="V46" s="224">
        <f>SUM(V47:V62)</f>
        <v>82.399999999999991</v>
      </c>
      <c r="W46" s="224"/>
      <c r="X46" s="224"/>
      <c r="Y46" s="224"/>
      <c r="AG46" t="s">
        <v>128</v>
      </c>
    </row>
    <row r="47" spans="1:60" outlineLevel="1" x14ac:dyDescent="0.25">
      <c r="A47" s="232">
        <v>21</v>
      </c>
      <c r="B47" s="233" t="s">
        <v>401</v>
      </c>
      <c r="C47" s="250" t="s">
        <v>402</v>
      </c>
      <c r="D47" s="234" t="s">
        <v>248</v>
      </c>
      <c r="E47" s="235">
        <v>15</v>
      </c>
      <c r="F47" s="236"/>
      <c r="G47" s="237">
        <f>ROUND(E47*F47,2)</f>
        <v>0</v>
      </c>
      <c r="H47" s="236"/>
      <c r="I47" s="237">
        <f>ROUND(E47*H47,2)</f>
        <v>0</v>
      </c>
      <c r="J47" s="236"/>
      <c r="K47" s="237">
        <f>ROUND(E47*J47,2)</f>
        <v>0</v>
      </c>
      <c r="L47" s="237">
        <v>21</v>
      </c>
      <c r="M47" s="237">
        <f>G47*(1+L47/100)</f>
        <v>0</v>
      </c>
      <c r="N47" s="235">
        <v>1.0000000000000001E-5</v>
      </c>
      <c r="O47" s="235">
        <f>ROUND(E47*N47,2)</f>
        <v>0</v>
      </c>
      <c r="P47" s="235">
        <v>0</v>
      </c>
      <c r="Q47" s="235">
        <f>ROUND(E47*P47,2)</f>
        <v>0</v>
      </c>
      <c r="R47" s="237" t="s">
        <v>267</v>
      </c>
      <c r="S47" s="237" t="s">
        <v>132</v>
      </c>
      <c r="T47" s="238" t="s">
        <v>133</v>
      </c>
      <c r="U47" s="223">
        <v>9.7000000000000003E-2</v>
      </c>
      <c r="V47" s="223">
        <f>ROUND(E47*U47,2)</f>
        <v>1.46</v>
      </c>
      <c r="W47" s="223"/>
      <c r="X47" s="223" t="s">
        <v>180</v>
      </c>
      <c r="Y47" s="223" t="s">
        <v>135</v>
      </c>
      <c r="Z47" s="213"/>
      <c r="AA47" s="213"/>
      <c r="AB47" s="213"/>
      <c r="AC47" s="213"/>
      <c r="AD47" s="213"/>
      <c r="AE47" s="213"/>
      <c r="AF47" s="213"/>
      <c r="AG47" s="213" t="s">
        <v>347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2" x14ac:dyDescent="0.25">
      <c r="A48" s="220"/>
      <c r="B48" s="221"/>
      <c r="C48" s="258" t="s">
        <v>298</v>
      </c>
      <c r="D48" s="257"/>
      <c r="E48" s="257"/>
      <c r="F48" s="257"/>
      <c r="G48" s="257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183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0.399999999999999" outlineLevel="1" x14ac:dyDescent="0.25">
      <c r="A49" s="232">
        <v>22</v>
      </c>
      <c r="B49" s="233" t="s">
        <v>403</v>
      </c>
      <c r="C49" s="250" t="s">
        <v>404</v>
      </c>
      <c r="D49" s="234" t="s">
        <v>188</v>
      </c>
      <c r="E49" s="235">
        <v>2</v>
      </c>
      <c r="F49" s="236"/>
      <c r="G49" s="237">
        <f>ROUND(E49*F49,2)</f>
        <v>0</v>
      </c>
      <c r="H49" s="236"/>
      <c r="I49" s="237">
        <f>ROUND(E49*H49,2)</f>
        <v>0</v>
      </c>
      <c r="J49" s="236"/>
      <c r="K49" s="237">
        <f>ROUND(E49*J49,2)</f>
        <v>0</v>
      </c>
      <c r="L49" s="237">
        <v>21</v>
      </c>
      <c r="M49" s="237">
        <f>G49*(1+L49/100)</f>
        <v>0</v>
      </c>
      <c r="N49" s="235">
        <v>3.0000000000000001E-5</v>
      </c>
      <c r="O49" s="235">
        <f>ROUND(E49*N49,2)</f>
        <v>0</v>
      </c>
      <c r="P49" s="235">
        <v>0</v>
      </c>
      <c r="Q49" s="235">
        <f>ROUND(E49*P49,2)</f>
        <v>0</v>
      </c>
      <c r="R49" s="237" t="s">
        <v>267</v>
      </c>
      <c r="S49" s="237" t="s">
        <v>132</v>
      </c>
      <c r="T49" s="238" t="s">
        <v>132</v>
      </c>
      <c r="U49" s="223">
        <v>0.26900000000000002</v>
      </c>
      <c r="V49" s="223">
        <f>ROUND(E49*U49,2)</f>
        <v>0.54</v>
      </c>
      <c r="W49" s="223"/>
      <c r="X49" s="223" t="s">
        <v>180</v>
      </c>
      <c r="Y49" s="223" t="s">
        <v>135</v>
      </c>
      <c r="Z49" s="213"/>
      <c r="AA49" s="213"/>
      <c r="AB49" s="213"/>
      <c r="AC49" s="213"/>
      <c r="AD49" s="213"/>
      <c r="AE49" s="213"/>
      <c r="AF49" s="213"/>
      <c r="AG49" s="213" t="s">
        <v>347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2" x14ac:dyDescent="0.25">
      <c r="A50" s="220"/>
      <c r="B50" s="221"/>
      <c r="C50" s="258" t="s">
        <v>273</v>
      </c>
      <c r="D50" s="257"/>
      <c r="E50" s="257"/>
      <c r="F50" s="257"/>
      <c r="G50" s="257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183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0.399999999999999" outlineLevel="1" x14ac:dyDescent="0.25">
      <c r="A51" s="232">
        <v>23</v>
      </c>
      <c r="B51" s="233" t="s">
        <v>461</v>
      </c>
      <c r="C51" s="250" t="s">
        <v>462</v>
      </c>
      <c r="D51" s="234" t="s">
        <v>195</v>
      </c>
      <c r="E51" s="235">
        <v>6.3339999999999996</v>
      </c>
      <c r="F51" s="236"/>
      <c r="G51" s="237">
        <f>ROUND(E51*F51,2)</f>
        <v>0</v>
      </c>
      <c r="H51" s="236"/>
      <c r="I51" s="237">
        <f>ROUND(E51*H51,2)</f>
        <v>0</v>
      </c>
      <c r="J51" s="236"/>
      <c r="K51" s="237">
        <f>ROUND(E51*J51,2)</f>
        <v>0</v>
      </c>
      <c r="L51" s="237">
        <v>21</v>
      </c>
      <c r="M51" s="237">
        <f>G51*(1+L51/100)</f>
        <v>0</v>
      </c>
      <c r="N51" s="235">
        <v>2.5510999999999999</v>
      </c>
      <c r="O51" s="235">
        <f>ROUND(E51*N51,2)</f>
        <v>16.16</v>
      </c>
      <c r="P51" s="235">
        <v>0</v>
      </c>
      <c r="Q51" s="235">
        <f>ROUND(E51*P51,2)</f>
        <v>0</v>
      </c>
      <c r="R51" s="237" t="s">
        <v>267</v>
      </c>
      <c r="S51" s="237" t="s">
        <v>132</v>
      </c>
      <c r="T51" s="238" t="s">
        <v>132</v>
      </c>
      <c r="U51" s="223">
        <v>1.8320000000000001</v>
      </c>
      <c r="V51" s="223">
        <f>ROUND(E51*U51,2)</f>
        <v>11.6</v>
      </c>
      <c r="W51" s="223"/>
      <c r="X51" s="223" t="s">
        <v>180</v>
      </c>
      <c r="Y51" s="223" t="s">
        <v>135</v>
      </c>
      <c r="Z51" s="213"/>
      <c r="AA51" s="213"/>
      <c r="AB51" s="213"/>
      <c r="AC51" s="213"/>
      <c r="AD51" s="213"/>
      <c r="AE51" s="213"/>
      <c r="AF51" s="213"/>
      <c r="AG51" s="213" t="s">
        <v>347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5">
      <c r="A52" s="220"/>
      <c r="B52" s="221"/>
      <c r="C52" s="258" t="s">
        <v>399</v>
      </c>
      <c r="D52" s="257"/>
      <c r="E52" s="257"/>
      <c r="F52" s="257"/>
      <c r="G52" s="257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183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2" x14ac:dyDescent="0.25">
      <c r="A53" s="220"/>
      <c r="B53" s="221"/>
      <c r="C53" s="252" t="s">
        <v>463</v>
      </c>
      <c r="D53" s="241"/>
      <c r="E53" s="241"/>
      <c r="F53" s="241"/>
      <c r="G53" s="241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3"/>
      <c r="AA53" s="213"/>
      <c r="AB53" s="213"/>
      <c r="AC53" s="213"/>
      <c r="AD53" s="213"/>
      <c r="AE53" s="213"/>
      <c r="AF53" s="213"/>
      <c r="AG53" s="213" t="s">
        <v>137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5">
      <c r="A54" s="242">
        <v>24</v>
      </c>
      <c r="B54" s="243" t="s">
        <v>464</v>
      </c>
      <c r="C54" s="253" t="s">
        <v>465</v>
      </c>
      <c r="D54" s="244" t="s">
        <v>219</v>
      </c>
      <c r="E54" s="245">
        <v>43.067999999999998</v>
      </c>
      <c r="F54" s="246"/>
      <c r="G54" s="247">
        <f>ROUND(E54*F54,2)</f>
        <v>0</v>
      </c>
      <c r="H54" s="246"/>
      <c r="I54" s="247">
        <f>ROUND(E54*H54,2)</f>
        <v>0</v>
      </c>
      <c r="J54" s="246"/>
      <c r="K54" s="247">
        <f>ROUND(E54*J54,2)</f>
        <v>0</v>
      </c>
      <c r="L54" s="247">
        <v>21</v>
      </c>
      <c r="M54" s="247">
        <f>G54*(1+L54/100)</f>
        <v>0</v>
      </c>
      <c r="N54" s="245">
        <v>1.295E-2</v>
      </c>
      <c r="O54" s="245">
        <f>ROUND(E54*N54,2)</f>
        <v>0.56000000000000005</v>
      </c>
      <c r="P54" s="245">
        <v>0</v>
      </c>
      <c r="Q54" s="245">
        <f>ROUND(E54*P54,2)</f>
        <v>0</v>
      </c>
      <c r="R54" s="247" t="s">
        <v>267</v>
      </c>
      <c r="S54" s="247" t="s">
        <v>132</v>
      </c>
      <c r="T54" s="248" t="s">
        <v>132</v>
      </c>
      <c r="U54" s="223">
        <v>1.2</v>
      </c>
      <c r="V54" s="223">
        <f>ROUND(E54*U54,2)</f>
        <v>51.68</v>
      </c>
      <c r="W54" s="223"/>
      <c r="X54" s="223" t="s">
        <v>180</v>
      </c>
      <c r="Y54" s="223" t="s">
        <v>135</v>
      </c>
      <c r="Z54" s="213"/>
      <c r="AA54" s="213"/>
      <c r="AB54" s="213"/>
      <c r="AC54" s="213"/>
      <c r="AD54" s="213"/>
      <c r="AE54" s="213"/>
      <c r="AF54" s="213"/>
      <c r="AG54" s="213" t="s">
        <v>347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0.399999999999999" outlineLevel="1" x14ac:dyDescent="0.25">
      <c r="A55" s="242">
        <v>25</v>
      </c>
      <c r="B55" s="243" t="s">
        <v>466</v>
      </c>
      <c r="C55" s="253" t="s">
        <v>467</v>
      </c>
      <c r="D55" s="244" t="s">
        <v>226</v>
      </c>
      <c r="E55" s="245">
        <v>0.61</v>
      </c>
      <c r="F55" s="246"/>
      <c r="G55" s="247">
        <f>ROUND(E55*F55,2)</f>
        <v>0</v>
      </c>
      <c r="H55" s="246"/>
      <c r="I55" s="247">
        <f>ROUND(E55*H55,2)</f>
        <v>0</v>
      </c>
      <c r="J55" s="246"/>
      <c r="K55" s="247">
        <f>ROUND(E55*J55,2)</f>
        <v>0</v>
      </c>
      <c r="L55" s="247">
        <v>21</v>
      </c>
      <c r="M55" s="247">
        <f>G55*(1+L55/100)</f>
        <v>0</v>
      </c>
      <c r="N55" s="245">
        <v>1.0059400000000001</v>
      </c>
      <c r="O55" s="245">
        <f>ROUND(E55*N55,2)</f>
        <v>0.61</v>
      </c>
      <c r="P55" s="245">
        <v>0</v>
      </c>
      <c r="Q55" s="245">
        <f>ROUND(E55*P55,2)</f>
        <v>0</v>
      </c>
      <c r="R55" s="247" t="s">
        <v>267</v>
      </c>
      <c r="S55" s="247" t="s">
        <v>132</v>
      </c>
      <c r="T55" s="248" t="s">
        <v>132</v>
      </c>
      <c r="U55" s="223">
        <v>14</v>
      </c>
      <c r="V55" s="223">
        <f>ROUND(E55*U55,2)</f>
        <v>8.5399999999999991</v>
      </c>
      <c r="W55" s="223"/>
      <c r="X55" s="223" t="s">
        <v>180</v>
      </c>
      <c r="Y55" s="223" t="s">
        <v>135</v>
      </c>
      <c r="Z55" s="213"/>
      <c r="AA55" s="213"/>
      <c r="AB55" s="213"/>
      <c r="AC55" s="213"/>
      <c r="AD55" s="213"/>
      <c r="AE55" s="213"/>
      <c r="AF55" s="213"/>
      <c r="AG55" s="213" t="s">
        <v>347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20.399999999999999" outlineLevel="1" x14ac:dyDescent="0.25">
      <c r="A56" s="232">
        <v>26</v>
      </c>
      <c r="B56" s="233" t="s">
        <v>468</v>
      </c>
      <c r="C56" s="250" t="s">
        <v>469</v>
      </c>
      <c r="D56" s="234" t="s">
        <v>188</v>
      </c>
      <c r="E56" s="235">
        <v>9</v>
      </c>
      <c r="F56" s="236"/>
      <c r="G56" s="237">
        <f>ROUND(E56*F56,2)</f>
        <v>0</v>
      </c>
      <c r="H56" s="236"/>
      <c r="I56" s="237">
        <f>ROUND(E56*H56,2)</f>
        <v>0</v>
      </c>
      <c r="J56" s="236"/>
      <c r="K56" s="237">
        <f>ROUND(E56*J56,2)</f>
        <v>0</v>
      </c>
      <c r="L56" s="237">
        <v>21</v>
      </c>
      <c r="M56" s="237">
        <f>G56*(1+L56/100)</f>
        <v>0</v>
      </c>
      <c r="N56" s="235">
        <v>1.32E-2</v>
      </c>
      <c r="O56" s="235">
        <f>ROUND(E56*N56,2)</f>
        <v>0.12</v>
      </c>
      <c r="P56" s="235">
        <v>0</v>
      </c>
      <c r="Q56" s="235">
        <f>ROUND(E56*P56,2)</f>
        <v>0</v>
      </c>
      <c r="R56" s="237" t="s">
        <v>267</v>
      </c>
      <c r="S56" s="237" t="s">
        <v>132</v>
      </c>
      <c r="T56" s="238" t="s">
        <v>132</v>
      </c>
      <c r="U56" s="223">
        <v>0.61599999999999999</v>
      </c>
      <c r="V56" s="223">
        <f>ROUND(E56*U56,2)</f>
        <v>5.54</v>
      </c>
      <c r="W56" s="223"/>
      <c r="X56" s="223" t="s">
        <v>180</v>
      </c>
      <c r="Y56" s="223" t="s">
        <v>135</v>
      </c>
      <c r="Z56" s="213"/>
      <c r="AA56" s="213"/>
      <c r="AB56" s="213"/>
      <c r="AC56" s="213"/>
      <c r="AD56" s="213"/>
      <c r="AE56" s="213"/>
      <c r="AF56" s="213"/>
      <c r="AG56" s="213" t="s">
        <v>347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2" x14ac:dyDescent="0.25">
      <c r="A57" s="220"/>
      <c r="B57" s="221"/>
      <c r="C57" s="258" t="s">
        <v>470</v>
      </c>
      <c r="D57" s="257"/>
      <c r="E57" s="257"/>
      <c r="F57" s="257"/>
      <c r="G57" s="257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3"/>
      <c r="AA57" s="213"/>
      <c r="AB57" s="213"/>
      <c r="AC57" s="213"/>
      <c r="AD57" s="213"/>
      <c r="AE57" s="213"/>
      <c r="AF57" s="213"/>
      <c r="AG57" s="213" t="s">
        <v>183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5">
      <c r="A58" s="232">
        <v>27</v>
      </c>
      <c r="B58" s="233" t="s">
        <v>471</v>
      </c>
      <c r="C58" s="250" t="s">
        <v>472</v>
      </c>
      <c r="D58" s="234" t="s">
        <v>248</v>
      </c>
      <c r="E58" s="235">
        <v>3.05</v>
      </c>
      <c r="F58" s="236"/>
      <c r="G58" s="237">
        <f>ROUND(E58*F58,2)</f>
        <v>0</v>
      </c>
      <c r="H58" s="236"/>
      <c r="I58" s="237">
        <f>ROUND(E58*H58,2)</f>
        <v>0</v>
      </c>
      <c r="J58" s="236"/>
      <c r="K58" s="237">
        <f>ROUND(E58*J58,2)</f>
        <v>0</v>
      </c>
      <c r="L58" s="237">
        <v>21</v>
      </c>
      <c r="M58" s="237">
        <f>G58*(1+L58/100)</f>
        <v>0</v>
      </c>
      <c r="N58" s="235">
        <v>5.9000000000000003E-4</v>
      </c>
      <c r="O58" s="235">
        <f>ROUND(E58*N58,2)</f>
        <v>0</v>
      </c>
      <c r="P58" s="235">
        <v>9.2999999999999999E-2</v>
      </c>
      <c r="Q58" s="235">
        <f>ROUND(E58*P58,2)</f>
        <v>0.28000000000000003</v>
      </c>
      <c r="R58" s="237" t="s">
        <v>227</v>
      </c>
      <c r="S58" s="237" t="s">
        <v>132</v>
      </c>
      <c r="T58" s="238" t="s">
        <v>132</v>
      </c>
      <c r="U58" s="223">
        <v>0.64300000000000002</v>
      </c>
      <c r="V58" s="223">
        <f>ROUND(E58*U58,2)</f>
        <v>1.96</v>
      </c>
      <c r="W58" s="223"/>
      <c r="X58" s="223" t="s">
        <v>180</v>
      </c>
      <c r="Y58" s="223" t="s">
        <v>135</v>
      </c>
      <c r="Z58" s="213"/>
      <c r="AA58" s="213"/>
      <c r="AB58" s="213"/>
      <c r="AC58" s="213"/>
      <c r="AD58" s="213"/>
      <c r="AE58" s="213"/>
      <c r="AF58" s="213"/>
      <c r="AG58" s="213" t="s">
        <v>347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2" x14ac:dyDescent="0.25">
      <c r="A59" s="220"/>
      <c r="B59" s="221"/>
      <c r="C59" s="258" t="s">
        <v>473</v>
      </c>
      <c r="D59" s="257"/>
      <c r="E59" s="257"/>
      <c r="F59" s="257"/>
      <c r="G59" s="257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3"/>
      <c r="AA59" s="213"/>
      <c r="AB59" s="213"/>
      <c r="AC59" s="213"/>
      <c r="AD59" s="213"/>
      <c r="AE59" s="213"/>
      <c r="AF59" s="213"/>
      <c r="AG59" s="213" t="s">
        <v>183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5">
      <c r="A60" s="242">
        <v>28</v>
      </c>
      <c r="B60" s="243" t="s">
        <v>474</v>
      </c>
      <c r="C60" s="253" t="s">
        <v>475</v>
      </c>
      <c r="D60" s="244" t="s">
        <v>248</v>
      </c>
      <c r="E60" s="245">
        <v>4</v>
      </c>
      <c r="F60" s="246"/>
      <c r="G60" s="247">
        <f>ROUND(E60*F60,2)</f>
        <v>0</v>
      </c>
      <c r="H60" s="246"/>
      <c r="I60" s="247">
        <f>ROUND(E60*H60,2)</f>
        <v>0</v>
      </c>
      <c r="J60" s="246"/>
      <c r="K60" s="247">
        <f>ROUND(E60*J60,2)</f>
        <v>0</v>
      </c>
      <c r="L60" s="247">
        <v>21</v>
      </c>
      <c r="M60" s="247">
        <f>G60*(1+L60/100)</f>
        <v>0</v>
      </c>
      <c r="N60" s="245">
        <v>0</v>
      </c>
      <c r="O60" s="245">
        <f>ROUND(E60*N60,2)</f>
        <v>0</v>
      </c>
      <c r="P60" s="245">
        <v>3.7399999999999998E-3</v>
      </c>
      <c r="Q60" s="245">
        <f>ROUND(E60*P60,2)</f>
        <v>0.01</v>
      </c>
      <c r="R60" s="247" t="s">
        <v>476</v>
      </c>
      <c r="S60" s="247" t="s">
        <v>132</v>
      </c>
      <c r="T60" s="248" t="s">
        <v>132</v>
      </c>
      <c r="U60" s="223">
        <v>0.27</v>
      </c>
      <c r="V60" s="223">
        <f>ROUND(E60*U60,2)</f>
        <v>1.08</v>
      </c>
      <c r="W60" s="223"/>
      <c r="X60" s="223" t="s">
        <v>180</v>
      </c>
      <c r="Y60" s="223" t="s">
        <v>135</v>
      </c>
      <c r="Z60" s="213"/>
      <c r="AA60" s="213"/>
      <c r="AB60" s="213"/>
      <c r="AC60" s="213"/>
      <c r="AD60" s="213"/>
      <c r="AE60" s="213"/>
      <c r="AF60" s="213"/>
      <c r="AG60" s="213" t="s">
        <v>347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0.399999999999999" outlineLevel="1" x14ac:dyDescent="0.25">
      <c r="A61" s="242">
        <v>29</v>
      </c>
      <c r="B61" s="243" t="s">
        <v>414</v>
      </c>
      <c r="C61" s="253" t="s">
        <v>415</v>
      </c>
      <c r="D61" s="244" t="s">
        <v>394</v>
      </c>
      <c r="E61" s="245">
        <v>15.225</v>
      </c>
      <c r="F61" s="246"/>
      <c r="G61" s="247">
        <f>ROUND(E61*F61,2)</f>
        <v>0</v>
      </c>
      <c r="H61" s="246"/>
      <c r="I61" s="247">
        <f>ROUND(E61*H61,2)</f>
        <v>0</v>
      </c>
      <c r="J61" s="246"/>
      <c r="K61" s="247">
        <f>ROUND(E61*J61,2)</f>
        <v>0</v>
      </c>
      <c r="L61" s="247">
        <v>21</v>
      </c>
      <c r="M61" s="247">
        <f>G61*(1+L61/100)</f>
        <v>0</v>
      </c>
      <c r="N61" s="245">
        <v>3.3000000000000002E-2</v>
      </c>
      <c r="O61" s="245">
        <f>ROUND(E61*N61,2)</f>
        <v>0.5</v>
      </c>
      <c r="P61" s="245">
        <v>0</v>
      </c>
      <c r="Q61" s="245">
        <f>ROUND(E61*P61,2)</f>
        <v>0</v>
      </c>
      <c r="R61" s="247" t="s">
        <v>239</v>
      </c>
      <c r="S61" s="247" t="s">
        <v>132</v>
      </c>
      <c r="T61" s="248" t="s">
        <v>132</v>
      </c>
      <c r="U61" s="223">
        <v>0</v>
      </c>
      <c r="V61" s="223">
        <f>ROUND(E61*U61,2)</f>
        <v>0</v>
      </c>
      <c r="W61" s="223"/>
      <c r="X61" s="223" t="s">
        <v>240</v>
      </c>
      <c r="Y61" s="223" t="s">
        <v>135</v>
      </c>
      <c r="Z61" s="213"/>
      <c r="AA61" s="213"/>
      <c r="AB61" s="213"/>
      <c r="AC61" s="213"/>
      <c r="AD61" s="213"/>
      <c r="AE61" s="213"/>
      <c r="AF61" s="213"/>
      <c r="AG61" s="213" t="s">
        <v>416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0.399999999999999" outlineLevel="1" x14ac:dyDescent="0.25">
      <c r="A62" s="242">
        <v>30</v>
      </c>
      <c r="B62" s="243" t="s">
        <v>417</v>
      </c>
      <c r="C62" s="253" t="s">
        <v>418</v>
      </c>
      <c r="D62" s="244" t="s">
        <v>188</v>
      </c>
      <c r="E62" s="245">
        <v>2</v>
      </c>
      <c r="F62" s="246"/>
      <c r="G62" s="247">
        <f>ROUND(E62*F62,2)</f>
        <v>0</v>
      </c>
      <c r="H62" s="246"/>
      <c r="I62" s="247">
        <f>ROUND(E62*H62,2)</f>
        <v>0</v>
      </c>
      <c r="J62" s="246"/>
      <c r="K62" s="247">
        <f>ROUND(E62*J62,2)</f>
        <v>0</v>
      </c>
      <c r="L62" s="247">
        <v>21</v>
      </c>
      <c r="M62" s="247">
        <f>G62*(1+L62/100)</f>
        <v>0</v>
      </c>
      <c r="N62" s="245">
        <v>2.8700000000000002E-3</v>
      </c>
      <c r="O62" s="245">
        <f>ROUND(E62*N62,2)</f>
        <v>0.01</v>
      </c>
      <c r="P62" s="245">
        <v>0</v>
      </c>
      <c r="Q62" s="245">
        <f>ROUND(E62*P62,2)</f>
        <v>0</v>
      </c>
      <c r="R62" s="247" t="s">
        <v>239</v>
      </c>
      <c r="S62" s="247" t="s">
        <v>132</v>
      </c>
      <c r="T62" s="248" t="s">
        <v>132</v>
      </c>
      <c r="U62" s="223">
        <v>0</v>
      </c>
      <c r="V62" s="223">
        <f>ROUND(E62*U62,2)</f>
        <v>0</v>
      </c>
      <c r="W62" s="223"/>
      <c r="X62" s="223" t="s">
        <v>240</v>
      </c>
      <c r="Y62" s="223" t="s">
        <v>135</v>
      </c>
      <c r="Z62" s="213"/>
      <c r="AA62" s="213"/>
      <c r="AB62" s="213"/>
      <c r="AC62" s="213"/>
      <c r="AD62" s="213"/>
      <c r="AE62" s="213"/>
      <c r="AF62" s="213"/>
      <c r="AG62" s="213" t="s">
        <v>416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x14ac:dyDescent="0.25">
      <c r="A63" s="225" t="s">
        <v>127</v>
      </c>
      <c r="B63" s="226" t="s">
        <v>86</v>
      </c>
      <c r="C63" s="249" t="s">
        <v>87</v>
      </c>
      <c r="D63" s="227"/>
      <c r="E63" s="228"/>
      <c r="F63" s="229"/>
      <c r="G63" s="229">
        <f>SUMIF(AG64:AG65,"&lt;&gt;NOR",G64:G65)</f>
        <v>0</v>
      </c>
      <c r="H63" s="229"/>
      <c r="I63" s="229">
        <f>SUM(I64:I65)</f>
        <v>0</v>
      </c>
      <c r="J63" s="229"/>
      <c r="K63" s="229">
        <f>SUM(K64:K65)</f>
        <v>0</v>
      </c>
      <c r="L63" s="229"/>
      <c r="M63" s="229">
        <f>SUM(M64:M65)</f>
        <v>0</v>
      </c>
      <c r="N63" s="228"/>
      <c r="O63" s="228">
        <f>SUM(O64:O65)</f>
        <v>0.05</v>
      </c>
      <c r="P63" s="228"/>
      <c r="Q63" s="228">
        <f>SUM(Q64:Q65)</f>
        <v>0</v>
      </c>
      <c r="R63" s="229"/>
      <c r="S63" s="229"/>
      <c r="T63" s="230"/>
      <c r="U63" s="224"/>
      <c r="V63" s="224">
        <f>SUM(V64:V65)</f>
        <v>4.51</v>
      </c>
      <c r="W63" s="224"/>
      <c r="X63" s="224"/>
      <c r="Y63" s="224"/>
      <c r="AG63" t="s">
        <v>128</v>
      </c>
    </row>
    <row r="64" spans="1:60" ht="20.399999999999999" outlineLevel="1" x14ac:dyDescent="0.25">
      <c r="A64" s="232">
        <v>31</v>
      </c>
      <c r="B64" s="233" t="s">
        <v>433</v>
      </c>
      <c r="C64" s="250" t="s">
        <v>434</v>
      </c>
      <c r="D64" s="234" t="s">
        <v>219</v>
      </c>
      <c r="E64" s="235">
        <v>1.36</v>
      </c>
      <c r="F64" s="236"/>
      <c r="G64" s="237">
        <f>ROUND(E64*F64,2)</f>
        <v>0</v>
      </c>
      <c r="H64" s="236"/>
      <c r="I64" s="237">
        <f>ROUND(E64*H64,2)</f>
        <v>0</v>
      </c>
      <c r="J64" s="236"/>
      <c r="K64" s="237">
        <f>ROUND(E64*J64,2)</f>
        <v>0</v>
      </c>
      <c r="L64" s="237">
        <v>21</v>
      </c>
      <c r="M64" s="237">
        <f>G64*(1+L64/100)</f>
        <v>0</v>
      </c>
      <c r="N64" s="235">
        <v>4.0280000000000003E-2</v>
      </c>
      <c r="O64" s="235">
        <f>ROUND(E64*N64,2)</f>
        <v>0.05</v>
      </c>
      <c r="P64" s="235">
        <v>0</v>
      </c>
      <c r="Q64" s="235">
        <f>ROUND(E64*P64,2)</f>
        <v>0</v>
      </c>
      <c r="R64" s="237" t="s">
        <v>276</v>
      </c>
      <c r="S64" s="237" t="s">
        <v>132</v>
      </c>
      <c r="T64" s="238" t="s">
        <v>132</v>
      </c>
      <c r="U64" s="223">
        <v>3.3159999999999998</v>
      </c>
      <c r="V64" s="223">
        <f>ROUND(E64*U64,2)</f>
        <v>4.51</v>
      </c>
      <c r="W64" s="223"/>
      <c r="X64" s="223" t="s">
        <v>180</v>
      </c>
      <c r="Y64" s="223" t="s">
        <v>135</v>
      </c>
      <c r="Z64" s="213"/>
      <c r="AA64" s="213"/>
      <c r="AB64" s="213"/>
      <c r="AC64" s="213"/>
      <c r="AD64" s="213"/>
      <c r="AE64" s="213"/>
      <c r="AF64" s="213"/>
      <c r="AG64" s="213" t="s">
        <v>347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5">
      <c r="A65" s="220"/>
      <c r="B65" s="221"/>
      <c r="C65" s="251" t="s">
        <v>435</v>
      </c>
      <c r="D65" s="239"/>
      <c r="E65" s="239"/>
      <c r="F65" s="239"/>
      <c r="G65" s="239"/>
      <c r="H65" s="223"/>
      <c r="I65" s="223"/>
      <c r="J65" s="223"/>
      <c r="K65" s="223"/>
      <c r="L65" s="223"/>
      <c r="M65" s="223"/>
      <c r="N65" s="222"/>
      <c r="O65" s="222"/>
      <c r="P65" s="222"/>
      <c r="Q65" s="222"/>
      <c r="R65" s="223"/>
      <c r="S65" s="223"/>
      <c r="T65" s="223"/>
      <c r="U65" s="223"/>
      <c r="V65" s="223"/>
      <c r="W65" s="223"/>
      <c r="X65" s="223"/>
      <c r="Y65" s="223"/>
      <c r="Z65" s="213"/>
      <c r="AA65" s="213"/>
      <c r="AB65" s="213"/>
      <c r="AC65" s="213"/>
      <c r="AD65" s="213"/>
      <c r="AE65" s="213"/>
      <c r="AF65" s="213"/>
      <c r="AG65" s="213" t="s">
        <v>137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x14ac:dyDescent="0.25">
      <c r="A66" s="225" t="s">
        <v>127</v>
      </c>
      <c r="B66" s="226" t="s">
        <v>88</v>
      </c>
      <c r="C66" s="249" t="s">
        <v>89</v>
      </c>
      <c r="D66" s="227"/>
      <c r="E66" s="228"/>
      <c r="F66" s="229"/>
      <c r="G66" s="229">
        <f>SUMIF(AG67:AG68,"&lt;&gt;NOR",G67:G68)</f>
        <v>0</v>
      </c>
      <c r="H66" s="229"/>
      <c r="I66" s="229">
        <f>SUM(I67:I68)</f>
        <v>0</v>
      </c>
      <c r="J66" s="229"/>
      <c r="K66" s="229">
        <f>SUM(K67:K68)</f>
        <v>0</v>
      </c>
      <c r="L66" s="229"/>
      <c r="M66" s="229">
        <f>SUM(M67:M68)</f>
        <v>0</v>
      </c>
      <c r="N66" s="228"/>
      <c r="O66" s="228">
        <f>SUM(O67:O68)</f>
        <v>0</v>
      </c>
      <c r="P66" s="228"/>
      <c r="Q66" s="228">
        <f>SUM(Q67:Q68)</f>
        <v>5.52</v>
      </c>
      <c r="R66" s="229"/>
      <c r="S66" s="229"/>
      <c r="T66" s="230"/>
      <c r="U66" s="224"/>
      <c r="V66" s="224">
        <f>SUM(V67:V68)</f>
        <v>30.59</v>
      </c>
      <c r="W66" s="224"/>
      <c r="X66" s="224"/>
      <c r="Y66" s="224"/>
      <c r="AG66" t="s">
        <v>128</v>
      </c>
    </row>
    <row r="67" spans="1:60" outlineLevel="1" x14ac:dyDescent="0.25">
      <c r="A67" s="232">
        <v>32</v>
      </c>
      <c r="B67" s="233" t="s">
        <v>429</v>
      </c>
      <c r="C67" s="250" t="s">
        <v>430</v>
      </c>
      <c r="D67" s="234" t="s">
        <v>195</v>
      </c>
      <c r="E67" s="235">
        <v>2.2999999999999998</v>
      </c>
      <c r="F67" s="236"/>
      <c r="G67" s="237">
        <f>ROUND(E67*F67,2)</f>
        <v>0</v>
      </c>
      <c r="H67" s="236"/>
      <c r="I67" s="237">
        <f>ROUND(E67*H67,2)</f>
        <v>0</v>
      </c>
      <c r="J67" s="236"/>
      <c r="K67" s="237">
        <f>ROUND(E67*J67,2)</f>
        <v>0</v>
      </c>
      <c r="L67" s="237">
        <v>21</v>
      </c>
      <c r="M67" s="237">
        <f>G67*(1+L67/100)</f>
        <v>0</v>
      </c>
      <c r="N67" s="235">
        <v>0</v>
      </c>
      <c r="O67" s="235">
        <f>ROUND(E67*N67,2)</f>
        <v>0</v>
      </c>
      <c r="P67" s="235">
        <v>2.4</v>
      </c>
      <c r="Q67" s="235">
        <f>ROUND(E67*P67,2)</f>
        <v>5.52</v>
      </c>
      <c r="R67" s="237" t="s">
        <v>227</v>
      </c>
      <c r="S67" s="237" t="s">
        <v>132</v>
      </c>
      <c r="T67" s="238" t="s">
        <v>132</v>
      </c>
      <c r="U67" s="223">
        <v>13.301</v>
      </c>
      <c r="V67" s="223">
        <f>ROUND(E67*U67,2)</f>
        <v>30.59</v>
      </c>
      <c r="W67" s="223"/>
      <c r="X67" s="223" t="s">
        <v>180</v>
      </c>
      <c r="Y67" s="223" t="s">
        <v>135</v>
      </c>
      <c r="Z67" s="213"/>
      <c r="AA67" s="213"/>
      <c r="AB67" s="213"/>
      <c r="AC67" s="213"/>
      <c r="AD67" s="213"/>
      <c r="AE67" s="213"/>
      <c r="AF67" s="213"/>
      <c r="AG67" s="213" t="s">
        <v>347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2" x14ac:dyDescent="0.25">
      <c r="A68" s="220"/>
      <c r="B68" s="221"/>
      <c r="C68" s="258" t="s">
        <v>431</v>
      </c>
      <c r="D68" s="257"/>
      <c r="E68" s="257"/>
      <c r="F68" s="257"/>
      <c r="G68" s="257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3"/>
      <c r="AA68" s="213"/>
      <c r="AB68" s="213"/>
      <c r="AC68" s="213"/>
      <c r="AD68" s="213"/>
      <c r="AE68" s="213"/>
      <c r="AF68" s="213"/>
      <c r="AG68" s="213" t="s">
        <v>183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x14ac:dyDescent="0.25">
      <c r="A69" s="225" t="s">
        <v>127</v>
      </c>
      <c r="B69" s="226" t="s">
        <v>90</v>
      </c>
      <c r="C69" s="249" t="s">
        <v>91</v>
      </c>
      <c r="D69" s="227"/>
      <c r="E69" s="228"/>
      <c r="F69" s="229"/>
      <c r="G69" s="229">
        <f>SUMIF(AG70:AG76,"&lt;&gt;NOR",G70:G76)</f>
        <v>0</v>
      </c>
      <c r="H69" s="229"/>
      <c r="I69" s="229">
        <f>SUM(I70:I76)</f>
        <v>0</v>
      </c>
      <c r="J69" s="229"/>
      <c r="K69" s="229">
        <f>SUM(K70:K76)</f>
        <v>0</v>
      </c>
      <c r="L69" s="229"/>
      <c r="M69" s="229">
        <f>SUM(M70:M76)</f>
        <v>0</v>
      </c>
      <c r="N69" s="228"/>
      <c r="O69" s="228">
        <f>SUM(O70:O76)</f>
        <v>0</v>
      </c>
      <c r="P69" s="228"/>
      <c r="Q69" s="228">
        <f>SUM(Q70:Q76)</f>
        <v>0</v>
      </c>
      <c r="R69" s="229"/>
      <c r="S69" s="229"/>
      <c r="T69" s="230"/>
      <c r="U69" s="224"/>
      <c r="V69" s="224">
        <f>SUM(V70:V76)</f>
        <v>3.78</v>
      </c>
      <c r="W69" s="224"/>
      <c r="X69" s="224"/>
      <c r="Y69" s="224"/>
      <c r="AG69" t="s">
        <v>128</v>
      </c>
    </row>
    <row r="70" spans="1:60" outlineLevel="1" x14ac:dyDescent="0.25">
      <c r="A70" s="232">
        <v>33</v>
      </c>
      <c r="B70" s="233" t="s">
        <v>331</v>
      </c>
      <c r="C70" s="250" t="s">
        <v>332</v>
      </c>
      <c r="D70" s="234" t="s">
        <v>226</v>
      </c>
      <c r="E70" s="235">
        <v>7.7149999999999999</v>
      </c>
      <c r="F70" s="236"/>
      <c r="G70" s="237">
        <f>ROUND(E70*F70,2)</f>
        <v>0</v>
      </c>
      <c r="H70" s="236"/>
      <c r="I70" s="237">
        <f>ROUND(E70*H70,2)</f>
        <v>0</v>
      </c>
      <c r="J70" s="236"/>
      <c r="K70" s="237">
        <f>ROUND(E70*J70,2)</f>
        <v>0</v>
      </c>
      <c r="L70" s="237">
        <v>21</v>
      </c>
      <c r="M70" s="237">
        <f>G70*(1+L70/100)</f>
        <v>0</v>
      </c>
      <c r="N70" s="235">
        <v>0</v>
      </c>
      <c r="O70" s="235">
        <f>ROUND(E70*N70,2)</f>
        <v>0</v>
      </c>
      <c r="P70" s="235">
        <v>0</v>
      </c>
      <c r="Q70" s="235">
        <f>ROUND(E70*P70,2)</f>
        <v>0</v>
      </c>
      <c r="R70" s="237" t="s">
        <v>227</v>
      </c>
      <c r="S70" s="237" t="s">
        <v>132</v>
      </c>
      <c r="T70" s="238" t="s">
        <v>132</v>
      </c>
      <c r="U70" s="223">
        <v>0.49</v>
      </c>
      <c r="V70" s="223">
        <f>ROUND(E70*U70,2)</f>
        <v>3.78</v>
      </c>
      <c r="W70" s="223"/>
      <c r="X70" s="223" t="s">
        <v>180</v>
      </c>
      <c r="Y70" s="223" t="s">
        <v>135</v>
      </c>
      <c r="Z70" s="213"/>
      <c r="AA70" s="213"/>
      <c r="AB70" s="213"/>
      <c r="AC70" s="213"/>
      <c r="AD70" s="213"/>
      <c r="AE70" s="213"/>
      <c r="AF70" s="213"/>
      <c r="AG70" s="213" t="s">
        <v>347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2" x14ac:dyDescent="0.25">
      <c r="A71" s="220"/>
      <c r="B71" s="221"/>
      <c r="C71" s="251" t="s">
        <v>432</v>
      </c>
      <c r="D71" s="239"/>
      <c r="E71" s="239"/>
      <c r="F71" s="239"/>
      <c r="G71" s="239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3"/>
      <c r="AA71" s="213"/>
      <c r="AB71" s="213"/>
      <c r="AC71" s="213"/>
      <c r="AD71" s="213"/>
      <c r="AE71" s="213"/>
      <c r="AF71" s="213"/>
      <c r="AG71" s="213" t="s">
        <v>137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5">
      <c r="A72" s="242">
        <v>34</v>
      </c>
      <c r="B72" s="243" t="s">
        <v>333</v>
      </c>
      <c r="C72" s="253" t="s">
        <v>334</v>
      </c>
      <c r="D72" s="244" t="s">
        <v>226</v>
      </c>
      <c r="E72" s="245">
        <v>108.101</v>
      </c>
      <c r="F72" s="246"/>
      <c r="G72" s="247">
        <f>ROUND(E72*F72,2)</f>
        <v>0</v>
      </c>
      <c r="H72" s="246"/>
      <c r="I72" s="247">
        <f>ROUND(E72*H72,2)</f>
        <v>0</v>
      </c>
      <c r="J72" s="246"/>
      <c r="K72" s="247">
        <f>ROUND(E72*J72,2)</f>
        <v>0</v>
      </c>
      <c r="L72" s="247">
        <v>21</v>
      </c>
      <c r="M72" s="247">
        <f>G72*(1+L72/100)</f>
        <v>0</v>
      </c>
      <c r="N72" s="245">
        <v>0</v>
      </c>
      <c r="O72" s="245">
        <f>ROUND(E72*N72,2)</f>
        <v>0</v>
      </c>
      <c r="P72" s="245">
        <v>0</v>
      </c>
      <c r="Q72" s="245">
        <f>ROUND(E72*P72,2)</f>
        <v>0</v>
      </c>
      <c r="R72" s="247" t="s">
        <v>227</v>
      </c>
      <c r="S72" s="247" t="s">
        <v>132</v>
      </c>
      <c r="T72" s="248" t="s">
        <v>132</v>
      </c>
      <c r="U72" s="223">
        <v>0</v>
      </c>
      <c r="V72" s="223">
        <f>ROUND(E72*U72,2)</f>
        <v>0</v>
      </c>
      <c r="W72" s="223"/>
      <c r="X72" s="223" t="s">
        <v>180</v>
      </c>
      <c r="Y72" s="223" t="s">
        <v>135</v>
      </c>
      <c r="Z72" s="213"/>
      <c r="AA72" s="213"/>
      <c r="AB72" s="213"/>
      <c r="AC72" s="213"/>
      <c r="AD72" s="213"/>
      <c r="AE72" s="213"/>
      <c r="AF72" s="213"/>
      <c r="AG72" s="213" t="s">
        <v>347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5">
      <c r="A73" s="232">
        <v>35</v>
      </c>
      <c r="B73" s="233" t="s">
        <v>477</v>
      </c>
      <c r="C73" s="250" t="s">
        <v>478</v>
      </c>
      <c r="D73" s="234" t="s">
        <v>226</v>
      </c>
      <c r="E73" s="235">
        <v>0.06</v>
      </c>
      <c r="F73" s="236"/>
      <c r="G73" s="237">
        <f>ROUND(E73*F73,2)</f>
        <v>0</v>
      </c>
      <c r="H73" s="236"/>
      <c r="I73" s="237">
        <f>ROUND(E73*H73,2)</f>
        <v>0</v>
      </c>
      <c r="J73" s="236"/>
      <c r="K73" s="237">
        <f>ROUND(E73*J73,2)</f>
        <v>0</v>
      </c>
      <c r="L73" s="237">
        <v>21</v>
      </c>
      <c r="M73" s="237">
        <f>G73*(1+L73/100)</f>
        <v>0</v>
      </c>
      <c r="N73" s="235">
        <v>0</v>
      </c>
      <c r="O73" s="235">
        <f>ROUND(E73*N73,2)</f>
        <v>0</v>
      </c>
      <c r="P73" s="235">
        <v>0</v>
      </c>
      <c r="Q73" s="235">
        <f>ROUND(E73*P73,2)</f>
        <v>0</v>
      </c>
      <c r="R73" s="237" t="s">
        <v>227</v>
      </c>
      <c r="S73" s="237" t="s">
        <v>132</v>
      </c>
      <c r="T73" s="238" t="s">
        <v>132</v>
      </c>
      <c r="U73" s="223">
        <v>0</v>
      </c>
      <c r="V73" s="223">
        <f>ROUND(E73*U73,2)</f>
        <v>0</v>
      </c>
      <c r="W73" s="223"/>
      <c r="X73" s="223" t="s">
        <v>180</v>
      </c>
      <c r="Y73" s="223" t="s">
        <v>135</v>
      </c>
      <c r="Z73" s="213"/>
      <c r="AA73" s="213"/>
      <c r="AB73" s="213"/>
      <c r="AC73" s="213"/>
      <c r="AD73" s="213"/>
      <c r="AE73" s="213"/>
      <c r="AF73" s="213"/>
      <c r="AG73" s="213" t="s">
        <v>347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2" x14ac:dyDescent="0.25">
      <c r="A74" s="220"/>
      <c r="B74" s="221"/>
      <c r="C74" s="251" t="s">
        <v>479</v>
      </c>
      <c r="D74" s="239"/>
      <c r="E74" s="239"/>
      <c r="F74" s="239"/>
      <c r="G74" s="239"/>
      <c r="H74" s="223"/>
      <c r="I74" s="223"/>
      <c r="J74" s="223"/>
      <c r="K74" s="223"/>
      <c r="L74" s="223"/>
      <c r="M74" s="223"/>
      <c r="N74" s="222"/>
      <c r="O74" s="222"/>
      <c r="P74" s="222"/>
      <c r="Q74" s="222"/>
      <c r="R74" s="223"/>
      <c r="S74" s="223"/>
      <c r="T74" s="223"/>
      <c r="U74" s="223"/>
      <c r="V74" s="223"/>
      <c r="W74" s="223"/>
      <c r="X74" s="223"/>
      <c r="Y74" s="223"/>
      <c r="Z74" s="213"/>
      <c r="AA74" s="213"/>
      <c r="AB74" s="213"/>
      <c r="AC74" s="213"/>
      <c r="AD74" s="213"/>
      <c r="AE74" s="213"/>
      <c r="AF74" s="213"/>
      <c r="AG74" s="213" t="s">
        <v>137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20.399999999999999" outlineLevel="1" x14ac:dyDescent="0.25">
      <c r="A75" s="242">
        <v>36</v>
      </c>
      <c r="B75" s="243" t="s">
        <v>335</v>
      </c>
      <c r="C75" s="253" t="s">
        <v>336</v>
      </c>
      <c r="D75" s="244" t="s">
        <v>226</v>
      </c>
      <c r="E75" s="245">
        <v>2.1349999999999998</v>
      </c>
      <c r="F75" s="246"/>
      <c r="G75" s="247">
        <f>ROUND(E75*F75,2)</f>
        <v>0</v>
      </c>
      <c r="H75" s="246"/>
      <c r="I75" s="247">
        <f>ROUND(E75*H75,2)</f>
        <v>0</v>
      </c>
      <c r="J75" s="246"/>
      <c r="K75" s="247">
        <f>ROUND(E75*J75,2)</f>
        <v>0</v>
      </c>
      <c r="L75" s="247">
        <v>21</v>
      </c>
      <c r="M75" s="247">
        <f>G75*(1+L75/100)</f>
        <v>0</v>
      </c>
      <c r="N75" s="245">
        <v>0</v>
      </c>
      <c r="O75" s="245">
        <f>ROUND(E75*N75,2)</f>
        <v>0</v>
      </c>
      <c r="P75" s="245">
        <v>0</v>
      </c>
      <c r="Q75" s="245">
        <f>ROUND(E75*P75,2)</f>
        <v>0</v>
      </c>
      <c r="R75" s="247" t="s">
        <v>227</v>
      </c>
      <c r="S75" s="247" t="s">
        <v>132</v>
      </c>
      <c r="T75" s="248" t="s">
        <v>132</v>
      </c>
      <c r="U75" s="223">
        <v>0</v>
      </c>
      <c r="V75" s="223">
        <f>ROUND(E75*U75,2)</f>
        <v>0</v>
      </c>
      <c r="W75" s="223"/>
      <c r="X75" s="223" t="s">
        <v>180</v>
      </c>
      <c r="Y75" s="223" t="s">
        <v>135</v>
      </c>
      <c r="Z75" s="213"/>
      <c r="AA75" s="213"/>
      <c r="AB75" s="213"/>
      <c r="AC75" s="213"/>
      <c r="AD75" s="213"/>
      <c r="AE75" s="213"/>
      <c r="AF75" s="213"/>
      <c r="AG75" s="213" t="s">
        <v>347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20.399999999999999" outlineLevel="1" x14ac:dyDescent="0.25">
      <c r="A76" s="242">
        <v>37</v>
      </c>
      <c r="B76" s="243" t="s">
        <v>337</v>
      </c>
      <c r="C76" s="253" t="s">
        <v>338</v>
      </c>
      <c r="D76" s="244" t="s">
        <v>226</v>
      </c>
      <c r="E76" s="245">
        <v>5.52</v>
      </c>
      <c r="F76" s="246"/>
      <c r="G76" s="247">
        <f>ROUND(E76*F76,2)</f>
        <v>0</v>
      </c>
      <c r="H76" s="246"/>
      <c r="I76" s="247">
        <f>ROUND(E76*H76,2)</f>
        <v>0</v>
      </c>
      <c r="J76" s="246"/>
      <c r="K76" s="247">
        <f>ROUND(E76*J76,2)</f>
        <v>0</v>
      </c>
      <c r="L76" s="247">
        <v>21</v>
      </c>
      <c r="M76" s="247">
        <f>G76*(1+L76/100)</f>
        <v>0</v>
      </c>
      <c r="N76" s="245">
        <v>0</v>
      </c>
      <c r="O76" s="245">
        <f>ROUND(E76*N76,2)</f>
        <v>0</v>
      </c>
      <c r="P76" s="245">
        <v>0</v>
      </c>
      <c r="Q76" s="245">
        <f>ROUND(E76*P76,2)</f>
        <v>0</v>
      </c>
      <c r="R76" s="247" t="s">
        <v>227</v>
      </c>
      <c r="S76" s="247" t="s">
        <v>132</v>
      </c>
      <c r="T76" s="248" t="s">
        <v>132</v>
      </c>
      <c r="U76" s="223">
        <v>0</v>
      </c>
      <c r="V76" s="223">
        <f>ROUND(E76*U76,2)</f>
        <v>0</v>
      </c>
      <c r="W76" s="223"/>
      <c r="X76" s="223" t="s">
        <v>180</v>
      </c>
      <c r="Y76" s="223" t="s">
        <v>135</v>
      </c>
      <c r="Z76" s="213"/>
      <c r="AA76" s="213"/>
      <c r="AB76" s="213"/>
      <c r="AC76" s="213"/>
      <c r="AD76" s="213"/>
      <c r="AE76" s="213"/>
      <c r="AF76" s="213"/>
      <c r="AG76" s="213" t="s">
        <v>347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x14ac:dyDescent="0.25">
      <c r="A77" s="225" t="s">
        <v>127</v>
      </c>
      <c r="B77" s="226" t="s">
        <v>92</v>
      </c>
      <c r="C77" s="249" t="s">
        <v>93</v>
      </c>
      <c r="D77" s="227"/>
      <c r="E77" s="228"/>
      <c r="F77" s="229"/>
      <c r="G77" s="229">
        <f>SUMIF(AG78:AG80,"&lt;&gt;NOR",G78:G80)</f>
        <v>0</v>
      </c>
      <c r="H77" s="229"/>
      <c r="I77" s="229">
        <f>SUM(I78:I80)</f>
        <v>0</v>
      </c>
      <c r="J77" s="229"/>
      <c r="K77" s="229">
        <f>SUM(K78:K80)</f>
        <v>0</v>
      </c>
      <c r="L77" s="229"/>
      <c r="M77" s="229">
        <f>SUM(M78:M80)</f>
        <v>0</v>
      </c>
      <c r="N77" s="228"/>
      <c r="O77" s="228">
        <f>SUM(O78:O80)</f>
        <v>0</v>
      </c>
      <c r="P77" s="228"/>
      <c r="Q77" s="228">
        <f>SUM(Q78:Q80)</f>
        <v>0</v>
      </c>
      <c r="R77" s="229"/>
      <c r="S77" s="229"/>
      <c r="T77" s="230"/>
      <c r="U77" s="224"/>
      <c r="V77" s="224">
        <f>SUM(V78:V80)</f>
        <v>18.14</v>
      </c>
      <c r="W77" s="224"/>
      <c r="X77" s="224"/>
      <c r="Y77" s="224"/>
      <c r="AG77" t="s">
        <v>128</v>
      </c>
    </row>
    <row r="78" spans="1:60" outlineLevel="1" x14ac:dyDescent="0.25">
      <c r="A78" s="232">
        <v>38</v>
      </c>
      <c r="B78" s="233" t="s">
        <v>480</v>
      </c>
      <c r="C78" s="250" t="s">
        <v>481</v>
      </c>
      <c r="D78" s="234" t="s">
        <v>226</v>
      </c>
      <c r="E78" s="235">
        <v>27.943999999999999</v>
      </c>
      <c r="F78" s="236"/>
      <c r="G78" s="237">
        <f>ROUND(E78*F78,2)</f>
        <v>0</v>
      </c>
      <c r="H78" s="236"/>
      <c r="I78" s="237">
        <f>ROUND(E78*H78,2)</f>
        <v>0</v>
      </c>
      <c r="J78" s="236"/>
      <c r="K78" s="237">
        <f>ROUND(E78*J78,2)</f>
        <v>0</v>
      </c>
      <c r="L78" s="237">
        <v>21</v>
      </c>
      <c r="M78" s="237">
        <f>G78*(1+L78/100)</f>
        <v>0</v>
      </c>
      <c r="N78" s="235">
        <v>0</v>
      </c>
      <c r="O78" s="235">
        <f>ROUND(E78*N78,2)</f>
        <v>0</v>
      </c>
      <c r="P78" s="235">
        <v>0</v>
      </c>
      <c r="Q78" s="235">
        <f>ROUND(E78*P78,2)</f>
        <v>0</v>
      </c>
      <c r="R78" s="237" t="s">
        <v>267</v>
      </c>
      <c r="S78" s="237" t="s">
        <v>132</v>
      </c>
      <c r="T78" s="238" t="s">
        <v>132</v>
      </c>
      <c r="U78" s="223">
        <v>0.64900000000000002</v>
      </c>
      <c r="V78" s="223">
        <f>ROUND(E78*U78,2)</f>
        <v>18.14</v>
      </c>
      <c r="W78" s="223"/>
      <c r="X78" s="223" t="s">
        <v>180</v>
      </c>
      <c r="Y78" s="223" t="s">
        <v>135</v>
      </c>
      <c r="Z78" s="213"/>
      <c r="AA78" s="213"/>
      <c r="AB78" s="213"/>
      <c r="AC78" s="213"/>
      <c r="AD78" s="213"/>
      <c r="AE78" s="213"/>
      <c r="AF78" s="213"/>
      <c r="AG78" s="213" t="s">
        <v>347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2" x14ac:dyDescent="0.25">
      <c r="A79" s="220"/>
      <c r="B79" s="221"/>
      <c r="C79" s="258" t="s">
        <v>482</v>
      </c>
      <c r="D79" s="257"/>
      <c r="E79" s="257"/>
      <c r="F79" s="257"/>
      <c r="G79" s="257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3"/>
      <c r="AA79" s="213"/>
      <c r="AB79" s="213"/>
      <c r="AC79" s="213"/>
      <c r="AD79" s="213"/>
      <c r="AE79" s="213"/>
      <c r="AF79" s="213"/>
      <c r="AG79" s="213" t="s">
        <v>183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2" x14ac:dyDescent="0.25">
      <c r="A80" s="220"/>
      <c r="B80" s="221"/>
      <c r="C80" s="252" t="s">
        <v>483</v>
      </c>
      <c r="D80" s="241"/>
      <c r="E80" s="241"/>
      <c r="F80" s="241"/>
      <c r="G80" s="241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3"/>
      <c r="AA80" s="213"/>
      <c r="AB80" s="213"/>
      <c r="AC80" s="213"/>
      <c r="AD80" s="213"/>
      <c r="AE80" s="213"/>
      <c r="AF80" s="213"/>
      <c r="AG80" s="213" t="s">
        <v>137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x14ac:dyDescent="0.25">
      <c r="A81" s="225" t="s">
        <v>127</v>
      </c>
      <c r="B81" s="226" t="s">
        <v>94</v>
      </c>
      <c r="C81" s="249" t="s">
        <v>95</v>
      </c>
      <c r="D81" s="227"/>
      <c r="E81" s="228"/>
      <c r="F81" s="229"/>
      <c r="G81" s="229">
        <f>SUMIF(AG82:AG96,"&lt;&gt;NOR",G82:G96)</f>
        <v>0</v>
      </c>
      <c r="H81" s="229"/>
      <c r="I81" s="229">
        <f>SUM(I82:I96)</f>
        <v>0</v>
      </c>
      <c r="J81" s="229"/>
      <c r="K81" s="229">
        <f>SUM(K82:K96)</f>
        <v>0</v>
      </c>
      <c r="L81" s="229"/>
      <c r="M81" s="229">
        <f>SUM(M82:M96)</f>
        <v>0</v>
      </c>
      <c r="N81" s="228"/>
      <c r="O81" s="228">
        <f>SUM(O82:O96)</f>
        <v>0.15</v>
      </c>
      <c r="P81" s="228"/>
      <c r="Q81" s="228">
        <f>SUM(Q82:Q96)</f>
        <v>0</v>
      </c>
      <c r="R81" s="229"/>
      <c r="S81" s="229"/>
      <c r="T81" s="230"/>
      <c r="U81" s="224"/>
      <c r="V81" s="224">
        <f>SUM(V82:V96)</f>
        <v>28.48</v>
      </c>
      <c r="W81" s="224"/>
      <c r="X81" s="224"/>
      <c r="Y81" s="224"/>
      <c r="AG81" t="s">
        <v>128</v>
      </c>
    </row>
    <row r="82" spans="1:60" outlineLevel="1" x14ac:dyDescent="0.25">
      <c r="A82" s="242">
        <v>39</v>
      </c>
      <c r="B82" s="243" t="s">
        <v>484</v>
      </c>
      <c r="C82" s="253" t="s">
        <v>485</v>
      </c>
      <c r="D82" s="244" t="s">
        <v>238</v>
      </c>
      <c r="E82" s="245">
        <v>75</v>
      </c>
      <c r="F82" s="246"/>
      <c r="G82" s="247">
        <f>ROUND(E82*F82,2)</f>
        <v>0</v>
      </c>
      <c r="H82" s="246"/>
      <c r="I82" s="247">
        <f>ROUND(E82*H82,2)</f>
        <v>0</v>
      </c>
      <c r="J82" s="246"/>
      <c r="K82" s="247">
        <f>ROUND(E82*J82,2)</f>
        <v>0</v>
      </c>
      <c r="L82" s="247">
        <v>21</v>
      </c>
      <c r="M82" s="247">
        <f>G82*(1+L82/100)</f>
        <v>0</v>
      </c>
      <c r="N82" s="245">
        <v>6.0000000000000002E-5</v>
      </c>
      <c r="O82" s="245">
        <f>ROUND(E82*N82,2)</f>
        <v>0</v>
      </c>
      <c r="P82" s="245">
        <v>0</v>
      </c>
      <c r="Q82" s="245">
        <f>ROUND(E82*P82,2)</f>
        <v>0</v>
      </c>
      <c r="R82" s="247" t="s">
        <v>327</v>
      </c>
      <c r="S82" s="247" t="s">
        <v>132</v>
      </c>
      <c r="T82" s="248" t="s">
        <v>132</v>
      </c>
      <c r="U82" s="223">
        <v>2.1000000000000001E-2</v>
      </c>
      <c r="V82" s="223">
        <f>ROUND(E82*U82,2)</f>
        <v>1.58</v>
      </c>
      <c r="W82" s="223"/>
      <c r="X82" s="223" t="s">
        <v>180</v>
      </c>
      <c r="Y82" s="223" t="s">
        <v>135</v>
      </c>
      <c r="Z82" s="213"/>
      <c r="AA82" s="213"/>
      <c r="AB82" s="213"/>
      <c r="AC82" s="213"/>
      <c r="AD82" s="213"/>
      <c r="AE82" s="213"/>
      <c r="AF82" s="213"/>
      <c r="AG82" s="213" t="s">
        <v>347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5">
      <c r="A83" s="242">
        <v>40</v>
      </c>
      <c r="B83" s="243" t="s">
        <v>486</v>
      </c>
      <c r="C83" s="253" t="s">
        <v>487</v>
      </c>
      <c r="D83" s="244" t="s">
        <v>238</v>
      </c>
      <c r="E83" s="245">
        <v>16.353999999999999</v>
      </c>
      <c r="F83" s="246"/>
      <c r="G83" s="247">
        <f>ROUND(E83*F83,2)</f>
        <v>0</v>
      </c>
      <c r="H83" s="246"/>
      <c r="I83" s="247">
        <f>ROUND(E83*H83,2)</f>
        <v>0</v>
      </c>
      <c r="J83" s="246"/>
      <c r="K83" s="247">
        <f>ROUND(E83*J83,2)</f>
        <v>0</v>
      </c>
      <c r="L83" s="247">
        <v>21</v>
      </c>
      <c r="M83" s="247">
        <f>G83*(1+L83/100)</f>
        <v>0</v>
      </c>
      <c r="N83" s="245">
        <v>6.0000000000000002E-5</v>
      </c>
      <c r="O83" s="245">
        <f>ROUND(E83*N83,2)</f>
        <v>0</v>
      </c>
      <c r="P83" s="245">
        <v>0</v>
      </c>
      <c r="Q83" s="245">
        <f>ROUND(E83*P83,2)</f>
        <v>0</v>
      </c>
      <c r="R83" s="247" t="s">
        <v>327</v>
      </c>
      <c r="S83" s="247" t="s">
        <v>132</v>
      </c>
      <c r="T83" s="248" t="s">
        <v>132</v>
      </c>
      <c r="U83" s="223">
        <v>0.30399999999999999</v>
      </c>
      <c r="V83" s="223">
        <f>ROUND(E83*U83,2)</f>
        <v>4.97</v>
      </c>
      <c r="W83" s="223"/>
      <c r="X83" s="223" t="s">
        <v>180</v>
      </c>
      <c r="Y83" s="223" t="s">
        <v>135</v>
      </c>
      <c r="Z83" s="213"/>
      <c r="AA83" s="213"/>
      <c r="AB83" s="213"/>
      <c r="AC83" s="213"/>
      <c r="AD83" s="213"/>
      <c r="AE83" s="213"/>
      <c r="AF83" s="213"/>
      <c r="AG83" s="213" t="s">
        <v>347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5">
      <c r="A84" s="242">
        <v>41</v>
      </c>
      <c r="B84" s="243" t="s">
        <v>488</v>
      </c>
      <c r="C84" s="253" t="s">
        <v>489</v>
      </c>
      <c r="D84" s="244" t="s">
        <v>238</v>
      </c>
      <c r="E84" s="245">
        <v>52.261000000000003</v>
      </c>
      <c r="F84" s="246"/>
      <c r="G84" s="247">
        <f>ROUND(E84*F84,2)</f>
        <v>0</v>
      </c>
      <c r="H84" s="246"/>
      <c r="I84" s="247">
        <f>ROUND(E84*H84,2)</f>
        <v>0</v>
      </c>
      <c r="J84" s="246"/>
      <c r="K84" s="247">
        <f>ROUND(E84*J84,2)</f>
        <v>0</v>
      </c>
      <c r="L84" s="247">
        <v>21</v>
      </c>
      <c r="M84" s="247">
        <f>G84*(1+L84/100)</f>
        <v>0</v>
      </c>
      <c r="N84" s="245">
        <v>6.0000000000000002E-5</v>
      </c>
      <c r="O84" s="245">
        <f>ROUND(E84*N84,2)</f>
        <v>0</v>
      </c>
      <c r="P84" s="245">
        <v>0</v>
      </c>
      <c r="Q84" s="245">
        <f>ROUND(E84*P84,2)</f>
        <v>0</v>
      </c>
      <c r="R84" s="247" t="s">
        <v>327</v>
      </c>
      <c r="S84" s="247" t="s">
        <v>132</v>
      </c>
      <c r="T84" s="248" t="s">
        <v>132</v>
      </c>
      <c r="U84" s="223">
        <v>0.221</v>
      </c>
      <c r="V84" s="223">
        <f>ROUND(E84*U84,2)</f>
        <v>11.55</v>
      </c>
      <c r="W84" s="223"/>
      <c r="X84" s="223" t="s">
        <v>180</v>
      </c>
      <c r="Y84" s="223" t="s">
        <v>135</v>
      </c>
      <c r="Z84" s="213"/>
      <c r="AA84" s="213"/>
      <c r="AB84" s="213"/>
      <c r="AC84" s="213"/>
      <c r="AD84" s="213"/>
      <c r="AE84" s="213"/>
      <c r="AF84" s="213"/>
      <c r="AG84" s="213" t="s">
        <v>347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5">
      <c r="A85" s="242">
        <v>42</v>
      </c>
      <c r="B85" s="243" t="s">
        <v>439</v>
      </c>
      <c r="C85" s="253" t="s">
        <v>440</v>
      </c>
      <c r="D85" s="244" t="s">
        <v>238</v>
      </c>
      <c r="E85" s="245">
        <v>53.137999999999998</v>
      </c>
      <c r="F85" s="246"/>
      <c r="G85" s="247">
        <f>ROUND(E85*F85,2)</f>
        <v>0</v>
      </c>
      <c r="H85" s="246"/>
      <c r="I85" s="247">
        <f>ROUND(E85*H85,2)</f>
        <v>0</v>
      </c>
      <c r="J85" s="246"/>
      <c r="K85" s="247">
        <f>ROUND(E85*J85,2)</f>
        <v>0</v>
      </c>
      <c r="L85" s="247">
        <v>21</v>
      </c>
      <c r="M85" s="247">
        <f>G85*(1+L85/100)</f>
        <v>0</v>
      </c>
      <c r="N85" s="245">
        <v>5.0000000000000002E-5</v>
      </c>
      <c r="O85" s="245">
        <f>ROUND(E85*N85,2)</f>
        <v>0</v>
      </c>
      <c r="P85" s="245">
        <v>0</v>
      </c>
      <c r="Q85" s="245">
        <f>ROUND(E85*P85,2)</f>
        <v>0</v>
      </c>
      <c r="R85" s="247" t="s">
        <v>327</v>
      </c>
      <c r="S85" s="247" t="s">
        <v>132</v>
      </c>
      <c r="T85" s="248" t="s">
        <v>132</v>
      </c>
      <c r="U85" s="223">
        <v>0.1</v>
      </c>
      <c r="V85" s="223">
        <f>ROUND(E85*U85,2)</f>
        <v>5.31</v>
      </c>
      <c r="W85" s="223"/>
      <c r="X85" s="223" t="s">
        <v>180</v>
      </c>
      <c r="Y85" s="223" t="s">
        <v>135</v>
      </c>
      <c r="Z85" s="213"/>
      <c r="AA85" s="213"/>
      <c r="AB85" s="213"/>
      <c r="AC85" s="213"/>
      <c r="AD85" s="213"/>
      <c r="AE85" s="213"/>
      <c r="AF85" s="213"/>
      <c r="AG85" s="213" t="s">
        <v>347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 x14ac:dyDescent="0.25">
      <c r="A86" s="242">
        <v>43</v>
      </c>
      <c r="B86" s="243" t="s">
        <v>490</v>
      </c>
      <c r="C86" s="253" t="s">
        <v>491</v>
      </c>
      <c r="D86" s="244" t="s">
        <v>238</v>
      </c>
      <c r="E86" s="245">
        <v>52.5</v>
      </c>
      <c r="F86" s="246"/>
      <c r="G86" s="247">
        <f>ROUND(E86*F86,2)</f>
        <v>0</v>
      </c>
      <c r="H86" s="246"/>
      <c r="I86" s="247">
        <f>ROUND(E86*H86,2)</f>
        <v>0</v>
      </c>
      <c r="J86" s="246"/>
      <c r="K86" s="247">
        <f>ROUND(E86*J86,2)</f>
        <v>0</v>
      </c>
      <c r="L86" s="247">
        <v>21</v>
      </c>
      <c r="M86" s="247">
        <f>G86*(1+L86/100)</f>
        <v>0</v>
      </c>
      <c r="N86" s="245">
        <v>5.0000000000000002E-5</v>
      </c>
      <c r="O86" s="245">
        <f>ROUND(E86*N86,2)</f>
        <v>0</v>
      </c>
      <c r="P86" s="245">
        <v>0</v>
      </c>
      <c r="Q86" s="245">
        <f>ROUND(E86*P86,2)</f>
        <v>0</v>
      </c>
      <c r="R86" s="247" t="s">
        <v>327</v>
      </c>
      <c r="S86" s="247" t="s">
        <v>132</v>
      </c>
      <c r="T86" s="248" t="s">
        <v>132</v>
      </c>
      <c r="U86" s="223">
        <v>8.4000000000000005E-2</v>
      </c>
      <c r="V86" s="223">
        <f>ROUND(E86*U86,2)</f>
        <v>4.41</v>
      </c>
      <c r="W86" s="223"/>
      <c r="X86" s="223" t="s">
        <v>180</v>
      </c>
      <c r="Y86" s="223" t="s">
        <v>135</v>
      </c>
      <c r="Z86" s="213"/>
      <c r="AA86" s="213"/>
      <c r="AB86" s="213"/>
      <c r="AC86" s="213"/>
      <c r="AD86" s="213"/>
      <c r="AE86" s="213"/>
      <c r="AF86" s="213"/>
      <c r="AG86" s="213" t="s">
        <v>347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5">
      <c r="A87" s="232">
        <v>44</v>
      </c>
      <c r="B87" s="233" t="s">
        <v>441</v>
      </c>
      <c r="C87" s="250" t="s">
        <v>442</v>
      </c>
      <c r="D87" s="234" t="s">
        <v>226</v>
      </c>
      <c r="E87" s="235">
        <v>0.19900000000000001</v>
      </c>
      <c r="F87" s="236"/>
      <c r="G87" s="237">
        <f>ROUND(E87*F87,2)</f>
        <v>0</v>
      </c>
      <c r="H87" s="236"/>
      <c r="I87" s="237">
        <f>ROUND(E87*H87,2)</f>
        <v>0</v>
      </c>
      <c r="J87" s="236"/>
      <c r="K87" s="237">
        <f>ROUND(E87*J87,2)</f>
        <v>0</v>
      </c>
      <c r="L87" s="237">
        <v>21</v>
      </c>
      <c r="M87" s="237">
        <f>G87*(1+L87/100)</f>
        <v>0</v>
      </c>
      <c r="N87" s="235">
        <v>0</v>
      </c>
      <c r="O87" s="235">
        <f>ROUND(E87*N87,2)</f>
        <v>0</v>
      </c>
      <c r="P87" s="235">
        <v>0</v>
      </c>
      <c r="Q87" s="235">
        <f>ROUND(E87*P87,2)</f>
        <v>0</v>
      </c>
      <c r="R87" s="237" t="s">
        <v>327</v>
      </c>
      <c r="S87" s="237" t="s">
        <v>132</v>
      </c>
      <c r="T87" s="238" t="s">
        <v>132</v>
      </c>
      <c r="U87" s="223">
        <v>3.327</v>
      </c>
      <c r="V87" s="223">
        <f>ROUND(E87*U87,2)</f>
        <v>0.66</v>
      </c>
      <c r="W87" s="223"/>
      <c r="X87" s="223" t="s">
        <v>180</v>
      </c>
      <c r="Y87" s="223" t="s">
        <v>135</v>
      </c>
      <c r="Z87" s="213"/>
      <c r="AA87" s="213"/>
      <c r="AB87" s="213"/>
      <c r="AC87" s="213"/>
      <c r="AD87" s="213"/>
      <c r="AE87" s="213"/>
      <c r="AF87" s="213"/>
      <c r="AG87" s="213" t="s">
        <v>347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2" x14ac:dyDescent="0.25">
      <c r="A88" s="220"/>
      <c r="B88" s="221"/>
      <c r="C88" s="258" t="s">
        <v>443</v>
      </c>
      <c r="D88" s="257"/>
      <c r="E88" s="257"/>
      <c r="F88" s="257"/>
      <c r="G88" s="257"/>
      <c r="H88" s="223"/>
      <c r="I88" s="223"/>
      <c r="J88" s="223"/>
      <c r="K88" s="223"/>
      <c r="L88" s="223"/>
      <c r="M88" s="223"/>
      <c r="N88" s="222"/>
      <c r="O88" s="222"/>
      <c r="P88" s="222"/>
      <c r="Q88" s="222"/>
      <c r="R88" s="223"/>
      <c r="S88" s="223"/>
      <c r="T88" s="223"/>
      <c r="U88" s="223"/>
      <c r="V88" s="223"/>
      <c r="W88" s="223"/>
      <c r="X88" s="223"/>
      <c r="Y88" s="223"/>
      <c r="Z88" s="213"/>
      <c r="AA88" s="213"/>
      <c r="AB88" s="213"/>
      <c r="AC88" s="213"/>
      <c r="AD88" s="213"/>
      <c r="AE88" s="213"/>
      <c r="AF88" s="213"/>
      <c r="AG88" s="213" t="s">
        <v>183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5">
      <c r="A89" s="242">
        <v>45</v>
      </c>
      <c r="B89" s="243" t="s">
        <v>492</v>
      </c>
      <c r="C89" s="253" t="s">
        <v>493</v>
      </c>
      <c r="D89" s="244" t="s">
        <v>238</v>
      </c>
      <c r="E89" s="245">
        <v>54.366</v>
      </c>
      <c r="F89" s="246"/>
      <c r="G89" s="247">
        <f>ROUND(E89*F89,2)</f>
        <v>0</v>
      </c>
      <c r="H89" s="246"/>
      <c r="I89" s="247">
        <f>ROUND(E89*H89,2)</f>
        <v>0</v>
      </c>
      <c r="J89" s="246"/>
      <c r="K89" s="247">
        <f>ROUND(E89*J89,2)</f>
        <v>0</v>
      </c>
      <c r="L89" s="247">
        <v>21</v>
      </c>
      <c r="M89" s="247">
        <f>G89*(1+L89/100)</f>
        <v>0</v>
      </c>
      <c r="N89" s="245">
        <v>0</v>
      </c>
      <c r="O89" s="245">
        <f>ROUND(E89*N89,2)</f>
        <v>0</v>
      </c>
      <c r="P89" s="245">
        <v>0</v>
      </c>
      <c r="Q89" s="245">
        <f>ROUND(E89*P89,2)</f>
        <v>0</v>
      </c>
      <c r="R89" s="247"/>
      <c r="S89" s="247" t="s">
        <v>155</v>
      </c>
      <c r="T89" s="248" t="s">
        <v>133</v>
      </c>
      <c r="U89" s="223">
        <v>0</v>
      </c>
      <c r="V89" s="223">
        <f>ROUND(E89*U89,2)</f>
        <v>0</v>
      </c>
      <c r="W89" s="223"/>
      <c r="X89" s="223" t="s">
        <v>180</v>
      </c>
      <c r="Y89" s="223" t="s">
        <v>135</v>
      </c>
      <c r="Z89" s="213"/>
      <c r="AA89" s="213"/>
      <c r="AB89" s="213"/>
      <c r="AC89" s="213"/>
      <c r="AD89" s="213"/>
      <c r="AE89" s="213"/>
      <c r="AF89" s="213"/>
      <c r="AG89" s="213" t="s">
        <v>347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20.399999999999999" outlineLevel="1" x14ac:dyDescent="0.25">
      <c r="A90" s="242">
        <v>46</v>
      </c>
      <c r="B90" s="243" t="s">
        <v>494</v>
      </c>
      <c r="C90" s="253" t="s">
        <v>495</v>
      </c>
      <c r="D90" s="244" t="s">
        <v>226</v>
      </c>
      <c r="E90" s="245">
        <v>3.0000000000000001E-3</v>
      </c>
      <c r="F90" s="246"/>
      <c r="G90" s="247">
        <f>ROUND(E90*F90,2)</f>
        <v>0</v>
      </c>
      <c r="H90" s="246"/>
      <c r="I90" s="247">
        <f>ROUND(E90*H90,2)</f>
        <v>0</v>
      </c>
      <c r="J90" s="246"/>
      <c r="K90" s="247">
        <f>ROUND(E90*J90,2)</f>
        <v>0</v>
      </c>
      <c r="L90" s="247">
        <v>21</v>
      </c>
      <c r="M90" s="247">
        <f>G90*(1+L90/100)</f>
        <v>0</v>
      </c>
      <c r="N90" s="245">
        <v>1</v>
      </c>
      <c r="O90" s="245">
        <f>ROUND(E90*N90,2)</f>
        <v>0</v>
      </c>
      <c r="P90" s="245">
        <v>0</v>
      </c>
      <c r="Q90" s="245">
        <f>ROUND(E90*P90,2)</f>
        <v>0</v>
      </c>
      <c r="R90" s="247" t="s">
        <v>239</v>
      </c>
      <c r="S90" s="247" t="s">
        <v>132</v>
      </c>
      <c r="T90" s="248" t="s">
        <v>132</v>
      </c>
      <c r="U90" s="223">
        <v>0</v>
      </c>
      <c r="V90" s="223">
        <f>ROUND(E90*U90,2)</f>
        <v>0</v>
      </c>
      <c r="W90" s="223"/>
      <c r="X90" s="223" t="s">
        <v>240</v>
      </c>
      <c r="Y90" s="223" t="s">
        <v>135</v>
      </c>
      <c r="Z90" s="213"/>
      <c r="AA90" s="213"/>
      <c r="AB90" s="213"/>
      <c r="AC90" s="213"/>
      <c r="AD90" s="213"/>
      <c r="AE90" s="213"/>
      <c r="AF90" s="213"/>
      <c r="AG90" s="213" t="s">
        <v>416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20.399999999999999" outlineLevel="1" x14ac:dyDescent="0.25">
      <c r="A91" s="242">
        <v>47</v>
      </c>
      <c r="B91" s="243" t="s">
        <v>496</v>
      </c>
      <c r="C91" s="253" t="s">
        <v>497</v>
      </c>
      <c r="D91" s="244" t="s">
        <v>226</v>
      </c>
      <c r="E91" s="245">
        <v>5.5E-2</v>
      </c>
      <c r="F91" s="246"/>
      <c r="G91" s="247">
        <f>ROUND(E91*F91,2)</f>
        <v>0</v>
      </c>
      <c r="H91" s="246"/>
      <c r="I91" s="247">
        <f>ROUND(E91*H91,2)</f>
        <v>0</v>
      </c>
      <c r="J91" s="246"/>
      <c r="K91" s="247">
        <f>ROUND(E91*J91,2)</f>
        <v>0</v>
      </c>
      <c r="L91" s="247">
        <v>21</v>
      </c>
      <c r="M91" s="247">
        <f>G91*(1+L91/100)</f>
        <v>0</v>
      </c>
      <c r="N91" s="245">
        <v>1</v>
      </c>
      <c r="O91" s="245">
        <f>ROUND(E91*N91,2)</f>
        <v>0.06</v>
      </c>
      <c r="P91" s="245">
        <v>0</v>
      </c>
      <c r="Q91" s="245">
        <f>ROUND(E91*P91,2)</f>
        <v>0</v>
      </c>
      <c r="R91" s="247" t="s">
        <v>239</v>
      </c>
      <c r="S91" s="247" t="s">
        <v>132</v>
      </c>
      <c r="T91" s="248" t="s">
        <v>132</v>
      </c>
      <c r="U91" s="223">
        <v>0</v>
      </c>
      <c r="V91" s="223">
        <f>ROUND(E91*U91,2)</f>
        <v>0</v>
      </c>
      <c r="W91" s="223"/>
      <c r="X91" s="223" t="s">
        <v>240</v>
      </c>
      <c r="Y91" s="223" t="s">
        <v>135</v>
      </c>
      <c r="Z91" s="213"/>
      <c r="AA91" s="213"/>
      <c r="AB91" s="213"/>
      <c r="AC91" s="213"/>
      <c r="AD91" s="213"/>
      <c r="AE91" s="213"/>
      <c r="AF91" s="213"/>
      <c r="AG91" s="213" t="s">
        <v>416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ht="20.399999999999999" outlineLevel="1" x14ac:dyDescent="0.25">
      <c r="A92" s="242">
        <v>48</v>
      </c>
      <c r="B92" s="243" t="s">
        <v>498</v>
      </c>
      <c r="C92" s="253" t="s">
        <v>499</v>
      </c>
      <c r="D92" s="244" t="s">
        <v>188</v>
      </c>
      <c r="E92" s="245">
        <v>3</v>
      </c>
      <c r="F92" s="246"/>
      <c r="G92" s="247">
        <f>ROUND(E92*F92,2)</f>
        <v>0</v>
      </c>
      <c r="H92" s="246"/>
      <c r="I92" s="247">
        <f>ROUND(E92*H92,2)</f>
        <v>0</v>
      </c>
      <c r="J92" s="246"/>
      <c r="K92" s="247">
        <f>ROUND(E92*J92,2)</f>
        <v>0</v>
      </c>
      <c r="L92" s="247">
        <v>21</v>
      </c>
      <c r="M92" s="247">
        <f>G92*(1+L92/100)</f>
        <v>0</v>
      </c>
      <c r="N92" s="245">
        <v>2.92E-2</v>
      </c>
      <c r="O92" s="245">
        <f>ROUND(E92*N92,2)</f>
        <v>0.09</v>
      </c>
      <c r="P92" s="245">
        <v>0</v>
      </c>
      <c r="Q92" s="245">
        <f>ROUND(E92*P92,2)</f>
        <v>0</v>
      </c>
      <c r="R92" s="247" t="s">
        <v>239</v>
      </c>
      <c r="S92" s="247" t="s">
        <v>132</v>
      </c>
      <c r="T92" s="248" t="s">
        <v>132</v>
      </c>
      <c r="U92" s="223">
        <v>0</v>
      </c>
      <c r="V92" s="223">
        <f>ROUND(E92*U92,2)</f>
        <v>0</v>
      </c>
      <c r="W92" s="223"/>
      <c r="X92" s="223" t="s">
        <v>240</v>
      </c>
      <c r="Y92" s="223" t="s">
        <v>135</v>
      </c>
      <c r="Z92" s="213"/>
      <c r="AA92" s="213"/>
      <c r="AB92" s="213"/>
      <c r="AC92" s="213"/>
      <c r="AD92" s="213"/>
      <c r="AE92" s="213"/>
      <c r="AF92" s="213"/>
      <c r="AG92" s="213" t="s">
        <v>416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1" x14ac:dyDescent="0.25">
      <c r="A93" s="242">
        <v>49</v>
      </c>
      <c r="B93" s="243" t="s">
        <v>500</v>
      </c>
      <c r="C93" s="253" t="s">
        <v>501</v>
      </c>
      <c r="D93" s="244" t="s">
        <v>150</v>
      </c>
      <c r="E93" s="245">
        <v>1</v>
      </c>
      <c r="F93" s="246"/>
      <c r="G93" s="247">
        <f>ROUND(E93*F93,2)</f>
        <v>0</v>
      </c>
      <c r="H93" s="246"/>
      <c r="I93" s="247">
        <f>ROUND(E93*H93,2)</f>
        <v>0</v>
      </c>
      <c r="J93" s="246"/>
      <c r="K93" s="247">
        <f>ROUND(E93*J93,2)</f>
        <v>0</v>
      </c>
      <c r="L93" s="247">
        <v>21</v>
      </c>
      <c r="M93" s="247">
        <f>G93*(1+L93/100)</f>
        <v>0</v>
      </c>
      <c r="N93" s="245">
        <v>0</v>
      </c>
      <c r="O93" s="245">
        <f>ROUND(E93*N93,2)</f>
        <v>0</v>
      </c>
      <c r="P93" s="245">
        <v>0</v>
      </c>
      <c r="Q93" s="245">
        <f>ROUND(E93*P93,2)</f>
        <v>0</v>
      </c>
      <c r="R93" s="247"/>
      <c r="S93" s="247" t="s">
        <v>155</v>
      </c>
      <c r="T93" s="248" t="s">
        <v>133</v>
      </c>
      <c r="U93" s="223">
        <v>0</v>
      </c>
      <c r="V93" s="223">
        <f>ROUND(E93*U93,2)</f>
        <v>0</v>
      </c>
      <c r="W93" s="223"/>
      <c r="X93" s="223" t="s">
        <v>240</v>
      </c>
      <c r="Y93" s="223" t="s">
        <v>135</v>
      </c>
      <c r="Z93" s="213"/>
      <c r="AA93" s="213"/>
      <c r="AB93" s="213"/>
      <c r="AC93" s="213"/>
      <c r="AD93" s="213"/>
      <c r="AE93" s="213"/>
      <c r="AF93" s="213"/>
      <c r="AG93" s="213" t="s">
        <v>416</v>
      </c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 x14ac:dyDescent="0.25">
      <c r="A94" s="242">
        <v>50</v>
      </c>
      <c r="B94" s="243" t="s">
        <v>502</v>
      </c>
      <c r="C94" s="253" t="s">
        <v>503</v>
      </c>
      <c r="D94" s="244" t="s">
        <v>150</v>
      </c>
      <c r="E94" s="245">
        <v>1</v>
      </c>
      <c r="F94" s="246"/>
      <c r="G94" s="247">
        <f>ROUND(E94*F94,2)</f>
        <v>0</v>
      </c>
      <c r="H94" s="246"/>
      <c r="I94" s="247">
        <f>ROUND(E94*H94,2)</f>
        <v>0</v>
      </c>
      <c r="J94" s="246"/>
      <c r="K94" s="247">
        <f>ROUND(E94*J94,2)</f>
        <v>0</v>
      </c>
      <c r="L94" s="247">
        <v>21</v>
      </c>
      <c r="M94" s="247">
        <f>G94*(1+L94/100)</f>
        <v>0</v>
      </c>
      <c r="N94" s="245">
        <v>0</v>
      </c>
      <c r="O94" s="245">
        <f>ROUND(E94*N94,2)</f>
        <v>0</v>
      </c>
      <c r="P94" s="245">
        <v>0</v>
      </c>
      <c r="Q94" s="245">
        <f>ROUND(E94*P94,2)</f>
        <v>0</v>
      </c>
      <c r="R94" s="247"/>
      <c r="S94" s="247" t="s">
        <v>155</v>
      </c>
      <c r="T94" s="248" t="s">
        <v>133</v>
      </c>
      <c r="U94" s="223">
        <v>0</v>
      </c>
      <c r="V94" s="223">
        <f>ROUND(E94*U94,2)</f>
        <v>0</v>
      </c>
      <c r="W94" s="223"/>
      <c r="X94" s="223" t="s">
        <v>240</v>
      </c>
      <c r="Y94" s="223" t="s">
        <v>135</v>
      </c>
      <c r="Z94" s="213"/>
      <c r="AA94" s="213"/>
      <c r="AB94" s="213"/>
      <c r="AC94" s="213"/>
      <c r="AD94" s="213"/>
      <c r="AE94" s="213"/>
      <c r="AF94" s="213"/>
      <c r="AG94" s="213" t="s">
        <v>416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 x14ac:dyDescent="0.25">
      <c r="A95" s="242">
        <v>51</v>
      </c>
      <c r="B95" s="243" t="s">
        <v>504</v>
      </c>
      <c r="C95" s="253" t="s">
        <v>505</v>
      </c>
      <c r="D95" s="244" t="s">
        <v>150</v>
      </c>
      <c r="E95" s="245">
        <v>1</v>
      </c>
      <c r="F95" s="246"/>
      <c r="G95" s="247">
        <f>ROUND(E95*F95,2)</f>
        <v>0</v>
      </c>
      <c r="H95" s="246"/>
      <c r="I95" s="247">
        <f>ROUND(E95*H95,2)</f>
        <v>0</v>
      </c>
      <c r="J95" s="246"/>
      <c r="K95" s="247">
        <f>ROUND(E95*J95,2)</f>
        <v>0</v>
      </c>
      <c r="L95" s="247">
        <v>21</v>
      </c>
      <c r="M95" s="247">
        <f>G95*(1+L95/100)</f>
        <v>0</v>
      </c>
      <c r="N95" s="245">
        <v>0</v>
      </c>
      <c r="O95" s="245">
        <f>ROUND(E95*N95,2)</f>
        <v>0</v>
      </c>
      <c r="P95" s="245">
        <v>0</v>
      </c>
      <c r="Q95" s="245">
        <f>ROUND(E95*P95,2)</f>
        <v>0</v>
      </c>
      <c r="R95" s="247"/>
      <c r="S95" s="247" t="s">
        <v>155</v>
      </c>
      <c r="T95" s="248" t="s">
        <v>133</v>
      </c>
      <c r="U95" s="223">
        <v>0</v>
      </c>
      <c r="V95" s="223">
        <f>ROUND(E95*U95,2)</f>
        <v>0</v>
      </c>
      <c r="W95" s="223"/>
      <c r="X95" s="223" t="s">
        <v>240</v>
      </c>
      <c r="Y95" s="223" t="s">
        <v>135</v>
      </c>
      <c r="Z95" s="213"/>
      <c r="AA95" s="213"/>
      <c r="AB95" s="213"/>
      <c r="AC95" s="213"/>
      <c r="AD95" s="213"/>
      <c r="AE95" s="213"/>
      <c r="AF95" s="213"/>
      <c r="AG95" s="213" t="s">
        <v>416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1" x14ac:dyDescent="0.25">
      <c r="A96" s="232">
        <v>52</v>
      </c>
      <c r="B96" s="233" t="s">
        <v>506</v>
      </c>
      <c r="C96" s="250" t="s">
        <v>507</v>
      </c>
      <c r="D96" s="234" t="s">
        <v>150</v>
      </c>
      <c r="E96" s="235">
        <v>1</v>
      </c>
      <c r="F96" s="236"/>
      <c r="G96" s="237">
        <f>ROUND(E96*F96,2)</f>
        <v>0</v>
      </c>
      <c r="H96" s="236"/>
      <c r="I96" s="237">
        <f>ROUND(E96*H96,2)</f>
        <v>0</v>
      </c>
      <c r="J96" s="236"/>
      <c r="K96" s="237">
        <f>ROUND(E96*J96,2)</f>
        <v>0</v>
      </c>
      <c r="L96" s="237">
        <v>21</v>
      </c>
      <c r="M96" s="237">
        <f>G96*(1+L96/100)</f>
        <v>0</v>
      </c>
      <c r="N96" s="235">
        <v>0</v>
      </c>
      <c r="O96" s="235">
        <f>ROUND(E96*N96,2)</f>
        <v>0</v>
      </c>
      <c r="P96" s="235">
        <v>0</v>
      </c>
      <c r="Q96" s="235">
        <f>ROUND(E96*P96,2)</f>
        <v>0</v>
      </c>
      <c r="R96" s="237"/>
      <c r="S96" s="237" t="s">
        <v>155</v>
      </c>
      <c r="T96" s="238" t="s">
        <v>133</v>
      </c>
      <c r="U96" s="223">
        <v>0</v>
      </c>
      <c r="V96" s="223">
        <f>ROUND(E96*U96,2)</f>
        <v>0</v>
      </c>
      <c r="W96" s="223"/>
      <c r="X96" s="223" t="s">
        <v>240</v>
      </c>
      <c r="Y96" s="223" t="s">
        <v>135</v>
      </c>
      <c r="Z96" s="213"/>
      <c r="AA96" s="213"/>
      <c r="AB96" s="213"/>
      <c r="AC96" s="213"/>
      <c r="AD96" s="213"/>
      <c r="AE96" s="213"/>
      <c r="AF96" s="213"/>
      <c r="AG96" s="213" t="s">
        <v>416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33" x14ac:dyDescent="0.25">
      <c r="A97" s="3"/>
      <c r="B97" s="4"/>
      <c r="C97" s="254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E97">
        <v>12</v>
      </c>
      <c r="AF97">
        <v>21</v>
      </c>
      <c r="AG97" t="s">
        <v>113</v>
      </c>
    </row>
    <row r="98" spans="1:33" x14ac:dyDescent="0.25">
      <c r="A98" s="216"/>
      <c r="B98" s="217" t="s">
        <v>29</v>
      </c>
      <c r="C98" s="255"/>
      <c r="D98" s="218"/>
      <c r="E98" s="219"/>
      <c r="F98" s="219"/>
      <c r="G98" s="231">
        <f>G8+G35+G46+G63+G66+G69+G77+G81</f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E98">
        <f>SUMIF(L7:L96,AE97,G7:G96)</f>
        <v>0</v>
      </c>
      <c r="AF98">
        <f>SUMIF(L7:L96,AF97,G7:G96)</f>
        <v>0</v>
      </c>
      <c r="AG98" t="s">
        <v>173</v>
      </c>
    </row>
    <row r="99" spans="1:33" x14ac:dyDescent="0.25">
      <c r="C99" s="256"/>
      <c r="D99" s="10"/>
      <c r="AG99" t="s">
        <v>175</v>
      </c>
    </row>
    <row r="100" spans="1:33" x14ac:dyDescent="0.25">
      <c r="D100" s="10"/>
    </row>
    <row r="101" spans="1:33" x14ac:dyDescent="0.25">
      <c r="D101" s="10"/>
    </row>
    <row r="102" spans="1:33" x14ac:dyDescent="0.25">
      <c r="D102" s="10"/>
    </row>
    <row r="103" spans="1:33" x14ac:dyDescent="0.25">
      <c r="D103" s="10"/>
    </row>
    <row r="104" spans="1:33" x14ac:dyDescent="0.25">
      <c r="D104" s="10"/>
    </row>
    <row r="105" spans="1:33" x14ac:dyDescent="0.25">
      <c r="D105" s="10"/>
    </row>
    <row r="106" spans="1:33" x14ac:dyDescent="0.25">
      <c r="D106" s="10"/>
    </row>
    <row r="107" spans="1:33" x14ac:dyDescent="0.25">
      <c r="D107" s="10"/>
    </row>
    <row r="108" spans="1:33" x14ac:dyDescent="0.25">
      <c r="D108" s="10"/>
    </row>
    <row r="109" spans="1:33" x14ac:dyDescent="0.25">
      <c r="D109" s="10"/>
    </row>
    <row r="110" spans="1:33" x14ac:dyDescent="0.25">
      <c r="D110" s="10"/>
    </row>
    <row r="111" spans="1:33" x14ac:dyDescent="0.25">
      <c r="D111" s="10"/>
    </row>
    <row r="112" spans="1:33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BgzZaOuSgUIogrr7d7uQPO+thTByC1GnY6YlaouuKzEbRaRMSxtBXVwSrxD5x5WiN1P5K5jQEXIIWiA7XmibRA==" saltValue="M4zSMSPUJsT8bmvTMm31CA==" spinCount="100000" sheet="1" formatRows="0"/>
  <mergeCells count="33">
    <mergeCell ref="C79:G79"/>
    <mergeCell ref="C80:G80"/>
    <mergeCell ref="C88:G88"/>
    <mergeCell ref="C57:G57"/>
    <mergeCell ref="C59:G59"/>
    <mergeCell ref="C65:G65"/>
    <mergeCell ref="C68:G68"/>
    <mergeCell ref="C71:G71"/>
    <mergeCell ref="C74:G74"/>
    <mergeCell ref="C43:G43"/>
    <mergeCell ref="C45:G45"/>
    <mergeCell ref="C48:G48"/>
    <mergeCell ref="C50:G50"/>
    <mergeCell ref="C52:G52"/>
    <mergeCell ref="C53:G53"/>
    <mergeCell ref="C29:G29"/>
    <mergeCell ref="C30:G30"/>
    <mergeCell ref="C32:G32"/>
    <mergeCell ref="C37:G37"/>
    <mergeCell ref="C39:G39"/>
    <mergeCell ref="C41:G41"/>
    <mergeCell ref="C14:G14"/>
    <mergeCell ref="C17:G17"/>
    <mergeCell ref="C19:G19"/>
    <mergeCell ref="C21:G21"/>
    <mergeCell ref="C23:G23"/>
    <mergeCell ref="C25:G25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CBE98-2919-4A6E-A0CB-14CCE2F77ED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7" customWidth="1"/>
    <col min="3" max="3" width="63.33203125" style="17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8" t="s">
        <v>98</v>
      </c>
      <c r="B1" s="198"/>
      <c r="C1" s="198"/>
      <c r="D1" s="198"/>
      <c r="E1" s="198"/>
      <c r="F1" s="198"/>
      <c r="G1" s="198"/>
      <c r="AG1" t="s">
        <v>99</v>
      </c>
    </row>
    <row r="2" spans="1:60" ht="25.05" customHeight="1" x14ac:dyDescent="0.25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100</v>
      </c>
    </row>
    <row r="3" spans="1:60" ht="25.05" customHeight="1" x14ac:dyDescent="0.25">
      <c r="A3" s="199" t="s">
        <v>8</v>
      </c>
      <c r="B3" s="49" t="s">
        <v>101</v>
      </c>
      <c r="C3" s="202" t="s">
        <v>48</v>
      </c>
      <c r="D3" s="200"/>
      <c r="E3" s="200"/>
      <c r="F3" s="200"/>
      <c r="G3" s="201"/>
      <c r="AC3" s="177" t="s">
        <v>102</v>
      </c>
      <c r="AG3" t="s">
        <v>103</v>
      </c>
    </row>
    <row r="4" spans="1:60" ht="25.05" customHeight="1" x14ac:dyDescent="0.25">
      <c r="A4" s="203" t="s">
        <v>9</v>
      </c>
      <c r="B4" s="204" t="s">
        <v>47</v>
      </c>
      <c r="C4" s="205" t="s">
        <v>48</v>
      </c>
      <c r="D4" s="206"/>
      <c r="E4" s="206"/>
      <c r="F4" s="206"/>
      <c r="G4" s="207"/>
      <c r="AG4" t="s">
        <v>104</v>
      </c>
    </row>
    <row r="5" spans="1:60" x14ac:dyDescent="0.25">
      <c r="D5" s="10"/>
    </row>
    <row r="6" spans="1:60" ht="39.6" x14ac:dyDescent="0.25">
      <c r="A6" s="209" t="s">
        <v>105</v>
      </c>
      <c r="B6" s="211" t="s">
        <v>106</v>
      </c>
      <c r="C6" s="211" t="s">
        <v>107</v>
      </c>
      <c r="D6" s="210" t="s">
        <v>108</v>
      </c>
      <c r="E6" s="209" t="s">
        <v>109</v>
      </c>
      <c r="F6" s="208" t="s">
        <v>110</v>
      </c>
      <c r="G6" s="209" t="s">
        <v>29</v>
      </c>
      <c r="H6" s="212" t="s">
        <v>30</v>
      </c>
      <c r="I6" s="212" t="s">
        <v>111</v>
      </c>
      <c r="J6" s="212" t="s">
        <v>31</v>
      </c>
      <c r="K6" s="212" t="s">
        <v>112</v>
      </c>
      <c r="L6" s="212" t="s">
        <v>113</v>
      </c>
      <c r="M6" s="212" t="s">
        <v>114</v>
      </c>
      <c r="N6" s="212" t="s">
        <v>115</v>
      </c>
      <c r="O6" s="212" t="s">
        <v>116</v>
      </c>
      <c r="P6" s="212" t="s">
        <v>117</v>
      </c>
      <c r="Q6" s="212" t="s">
        <v>118</v>
      </c>
      <c r="R6" s="212" t="s">
        <v>119</v>
      </c>
      <c r="S6" s="212" t="s">
        <v>120</v>
      </c>
      <c r="T6" s="212" t="s">
        <v>121</v>
      </c>
      <c r="U6" s="212" t="s">
        <v>122</v>
      </c>
      <c r="V6" s="212" t="s">
        <v>123</v>
      </c>
      <c r="W6" s="212" t="s">
        <v>124</v>
      </c>
      <c r="X6" s="212" t="s">
        <v>125</v>
      </c>
      <c r="Y6" s="212" t="s">
        <v>126</v>
      </c>
    </row>
    <row r="7" spans="1:60" hidden="1" x14ac:dyDescent="0.25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5">
      <c r="A8" s="225" t="s">
        <v>127</v>
      </c>
      <c r="B8" s="226" t="s">
        <v>96</v>
      </c>
      <c r="C8" s="249" t="s">
        <v>27</v>
      </c>
      <c r="D8" s="227"/>
      <c r="E8" s="228"/>
      <c r="F8" s="229"/>
      <c r="G8" s="229">
        <f>SUMIF(AG9:AG22,"&lt;&gt;NOR",G9:G22)</f>
        <v>0</v>
      </c>
      <c r="H8" s="229"/>
      <c r="I8" s="229">
        <f>SUM(I9:I22)</f>
        <v>0</v>
      </c>
      <c r="J8" s="229"/>
      <c r="K8" s="229">
        <f>SUM(K9:K22)</f>
        <v>0</v>
      </c>
      <c r="L8" s="229"/>
      <c r="M8" s="229">
        <f>SUM(M9:M22)</f>
        <v>0</v>
      </c>
      <c r="N8" s="228"/>
      <c r="O8" s="228">
        <f>SUM(O9:O22)</f>
        <v>0</v>
      </c>
      <c r="P8" s="228"/>
      <c r="Q8" s="228">
        <f>SUM(Q9:Q22)</f>
        <v>0</v>
      </c>
      <c r="R8" s="229"/>
      <c r="S8" s="229"/>
      <c r="T8" s="230"/>
      <c r="U8" s="224"/>
      <c r="V8" s="224">
        <f>SUM(V9:V22)</f>
        <v>0</v>
      </c>
      <c r="W8" s="224"/>
      <c r="X8" s="224"/>
      <c r="Y8" s="224"/>
      <c r="AG8" t="s">
        <v>128</v>
      </c>
    </row>
    <row r="9" spans="1:60" outlineLevel="1" x14ac:dyDescent="0.25">
      <c r="A9" s="232">
        <v>1</v>
      </c>
      <c r="B9" s="233" t="s">
        <v>129</v>
      </c>
      <c r="C9" s="250" t="s">
        <v>130</v>
      </c>
      <c r="D9" s="234" t="s">
        <v>131</v>
      </c>
      <c r="E9" s="235">
        <v>1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/>
      <c r="S9" s="237" t="s">
        <v>132</v>
      </c>
      <c r="T9" s="238" t="s">
        <v>133</v>
      </c>
      <c r="U9" s="223">
        <v>0</v>
      </c>
      <c r="V9" s="223">
        <f>ROUND(E9*U9,2)</f>
        <v>0</v>
      </c>
      <c r="W9" s="223"/>
      <c r="X9" s="223" t="s">
        <v>134</v>
      </c>
      <c r="Y9" s="223" t="s">
        <v>135</v>
      </c>
      <c r="Z9" s="213"/>
      <c r="AA9" s="213"/>
      <c r="AB9" s="213"/>
      <c r="AC9" s="213"/>
      <c r="AD9" s="213"/>
      <c r="AE9" s="213"/>
      <c r="AF9" s="213"/>
      <c r="AG9" s="213" t="s">
        <v>136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5">
      <c r="A10" s="220"/>
      <c r="B10" s="221"/>
      <c r="C10" s="251" t="s">
        <v>174</v>
      </c>
      <c r="D10" s="239"/>
      <c r="E10" s="239"/>
      <c r="F10" s="239"/>
      <c r="G10" s="239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137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3" x14ac:dyDescent="0.25">
      <c r="A11" s="220"/>
      <c r="B11" s="221"/>
      <c r="C11" s="252" t="s">
        <v>138</v>
      </c>
      <c r="D11" s="241"/>
      <c r="E11" s="241"/>
      <c r="F11" s="241"/>
      <c r="G11" s="241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137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40" t="str">
        <f>C11</f>
        <v>Vyhotovení protokolu o vytyčení stavby se seznamem souřadnic vytyčených bodů a jejich polohopisnými (S-JTSK) a výškopisnými (Bpv) hodnotami.</v>
      </c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32">
        <v>2</v>
      </c>
      <c r="B12" s="233" t="s">
        <v>139</v>
      </c>
      <c r="C12" s="250" t="s">
        <v>140</v>
      </c>
      <c r="D12" s="234" t="s">
        <v>131</v>
      </c>
      <c r="E12" s="235">
        <v>1</v>
      </c>
      <c r="F12" s="236"/>
      <c r="G12" s="237">
        <f>ROUND(E12*F12,2)</f>
        <v>0</v>
      </c>
      <c r="H12" s="236"/>
      <c r="I12" s="237">
        <f>ROUND(E12*H12,2)</f>
        <v>0</v>
      </c>
      <c r="J12" s="236"/>
      <c r="K12" s="237">
        <f>ROUND(E12*J12,2)</f>
        <v>0</v>
      </c>
      <c r="L12" s="237">
        <v>21</v>
      </c>
      <c r="M12" s="237">
        <f>G12*(1+L12/100)</f>
        <v>0</v>
      </c>
      <c r="N12" s="235">
        <v>0</v>
      </c>
      <c r="O12" s="235">
        <f>ROUND(E12*N12,2)</f>
        <v>0</v>
      </c>
      <c r="P12" s="235">
        <v>0</v>
      </c>
      <c r="Q12" s="235">
        <f>ROUND(E12*P12,2)</f>
        <v>0</v>
      </c>
      <c r="R12" s="237"/>
      <c r="S12" s="237" t="s">
        <v>132</v>
      </c>
      <c r="T12" s="238" t="s">
        <v>133</v>
      </c>
      <c r="U12" s="223">
        <v>0</v>
      </c>
      <c r="V12" s="223">
        <f>ROUND(E12*U12,2)</f>
        <v>0</v>
      </c>
      <c r="W12" s="223"/>
      <c r="X12" s="223" t="s">
        <v>134</v>
      </c>
      <c r="Y12" s="223" t="s">
        <v>135</v>
      </c>
      <c r="Z12" s="213"/>
      <c r="AA12" s="213"/>
      <c r="AB12" s="213"/>
      <c r="AC12" s="213"/>
      <c r="AD12" s="213"/>
      <c r="AE12" s="213"/>
      <c r="AF12" s="213"/>
      <c r="AG12" s="213" t="s">
        <v>136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2" x14ac:dyDescent="0.25">
      <c r="A13" s="220"/>
      <c r="B13" s="221"/>
      <c r="C13" s="251" t="s">
        <v>141</v>
      </c>
      <c r="D13" s="239"/>
      <c r="E13" s="239"/>
      <c r="F13" s="239"/>
      <c r="G13" s="239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137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40" t="str">
        <f>C13</f>
        <v>Zaměření a vytýčení stávajících inženýrských sítí v místě stavby z hlediska jejich ochrany při provádění stavby.</v>
      </c>
      <c r="BB13" s="213"/>
      <c r="BC13" s="213"/>
      <c r="BD13" s="213"/>
      <c r="BE13" s="213"/>
      <c r="BF13" s="213"/>
      <c r="BG13" s="213"/>
      <c r="BH13" s="213"/>
    </row>
    <row r="14" spans="1:60" outlineLevel="1" x14ac:dyDescent="0.25">
      <c r="A14" s="232">
        <v>3</v>
      </c>
      <c r="B14" s="233" t="s">
        <v>142</v>
      </c>
      <c r="C14" s="250" t="s">
        <v>143</v>
      </c>
      <c r="D14" s="234" t="s">
        <v>131</v>
      </c>
      <c r="E14" s="235">
        <v>1</v>
      </c>
      <c r="F14" s="236"/>
      <c r="G14" s="237">
        <f>ROUND(E14*F14,2)</f>
        <v>0</v>
      </c>
      <c r="H14" s="236"/>
      <c r="I14" s="237">
        <f>ROUND(E14*H14,2)</f>
        <v>0</v>
      </c>
      <c r="J14" s="236"/>
      <c r="K14" s="237">
        <f>ROUND(E14*J14,2)</f>
        <v>0</v>
      </c>
      <c r="L14" s="237">
        <v>21</v>
      </c>
      <c r="M14" s="237">
        <f>G14*(1+L14/100)</f>
        <v>0</v>
      </c>
      <c r="N14" s="235">
        <v>0</v>
      </c>
      <c r="O14" s="235">
        <f>ROUND(E14*N14,2)</f>
        <v>0</v>
      </c>
      <c r="P14" s="235">
        <v>0</v>
      </c>
      <c r="Q14" s="235">
        <f>ROUND(E14*P14,2)</f>
        <v>0</v>
      </c>
      <c r="R14" s="237"/>
      <c r="S14" s="237" t="s">
        <v>132</v>
      </c>
      <c r="T14" s="238" t="s">
        <v>133</v>
      </c>
      <c r="U14" s="223">
        <v>0</v>
      </c>
      <c r="V14" s="223">
        <f>ROUND(E14*U14,2)</f>
        <v>0</v>
      </c>
      <c r="W14" s="223"/>
      <c r="X14" s="223" t="s">
        <v>134</v>
      </c>
      <c r="Y14" s="223" t="s">
        <v>135</v>
      </c>
      <c r="Z14" s="213"/>
      <c r="AA14" s="213"/>
      <c r="AB14" s="213"/>
      <c r="AC14" s="213"/>
      <c r="AD14" s="213"/>
      <c r="AE14" s="213"/>
      <c r="AF14" s="213"/>
      <c r="AG14" s="213" t="s">
        <v>136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21" outlineLevel="2" x14ac:dyDescent="0.25">
      <c r="A15" s="220"/>
      <c r="B15" s="221"/>
      <c r="C15" s="251" t="s">
        <v>144</v>
      </c>
      <c r="D15" s="239"/>
      <c r="E15" s="239"/>
      <c r="F15" s="239"/>
      <c r="G15" s="239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3"/>
      <c r="AA15" s="213"/>
      <c r="AB15" s="213"/>
      <c r="AC15" s="213"/>
      <c r="AD15" s="213"/>
      <c r="AE15" s="213"/>
      <c r="AF15" s="213"/>
      <c r="AG15" s="213" t="s">
        <v>137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40" t="str">
        <f>C15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32">
        <v>4</v>
      </c>
      <c r="B16" s="233" t="s">
        <v>145</v>
      </c>
      <c r="C16" s="250" t="s">
        <v>146</v>
      </c>
      <c r="D16" s="234" t="s">
        <v>131</v>
      </c>
      <c r="E16" s="235">
        <v>1</v>
      </c>
      <c r="F16" s="236"/>
      <c r="G16" s="237">
        <f>ROUND(E16*F16,2)</f>
        <v>0</v>
      </c>
      <c r="H16" s="236"/>
      <c r="I16" s="237">
        <f>ROUND(E16*H16,2)</f>
        <v>0</v>
      </c>
      <c r="J16" s="236"/>
      <c r="K16" s="237">
        <f>ROUND(E16*J16,2)</f>
        <v>0</v>
      </c>
      <c r="L16" s="237">
        <v>21</v>
      </c>
      <c r="M16" s="237">
        <f>G16*(1+L16/100)</f>
        <v>0</v>
      </c>
      <c r="N16" s="235">
        <v>0</v>
      </c>
      <c r="O16" s="235">
        <f>ROUND(E16*N16,2)</f>
        <v>0</v>
      </c>
      <c r="P16" s="235">
        <v>0</v>
      </c>
      <c r="Q16" s="235">
        <f>ROUND(E16*P16,2)</f>
        <v>0</v>
      </c>
      <c r="R16" s="237"/>
      <c r="S16" s="237" t="s">
        <v>132</v>
      </c>
      <c r="T16" s="238" t="s">
        <v>133</v>
      </c>
      <c r="U16" s="223">
        <v>0</v>
      </c>
      <c r="V16" s="223">
        <f>ROUND(E16*U16,2)</f>
        <v>0</v>
      </c>
      <c r="W16" s="223"/>
      <c r="X16" s="223" t="s">
        <v>134</v>
      </c>
      <c r="Y16" s="223" t="s">
        <v>135</v>
      </c>
      <c r="Z16" s="213"/>
      <c r="AA16" s="213"/>
      <c r="AB16" s="213"/>
      <c r="AC16" s="213"/>
      <c r="AD16" s="213"/>
      <c r="AE16" s="213"/>
      <c r="AF16" s="213"/>
      <c r="AG16" s="213" t="s">
        <v>136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1" outlineLevel="2" x14ac:dyDescent="0.25">
      <c r="A17" s="220"/>
      <c r="B17" s="221"/>
      <c r="C17" s="251" t="s">
        <v>147</v>
      </c>
      <c r="D17" s="239"/>
      <c r="E17" s="239"/>
      <c r="F17" s="239"/>
      <c r="G17" s="239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137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40" t="str">
        <f>C17</f>
        <v>Náklady na ztížené provádění stavebních prací v důsledku nepřerušeného provozu na staveništi nebo v případech nepřerušeného provozu v objektech v nichž se stavební práce provádí.</v>
      </c>
      <c r="BB17" s="213"/>
      <c r="BC17" s="213"/>
      <c r="BD17" s="213"/>
      <c r="BE17" s="213"/>
      <c r="BF17" s="213"/>
      <c r="BG17" s="213"/>
      <c r="BH17" s="213"/>
    </row>
    <row r="18" spans="1:60" outlineLevel="1" x14ac:dyDescent="0.25">
      <c r="A18" s="232">
        <v>5</v>
      </c>
      <c r="B18" s="233" t="s">
        <v>148</v>
      </c>
      <c r="C18" s="250" t="s">
        <v>149</v>
      </c>
      <c r="D18" s="234" t="s">
        <v>150</v>
      </c>
      <c r="E18" s="235">
        <v>2</v>
      </c>
      <c r="F18" s="236"/>
      <c r="G18" s="237">
        <f>ROUND(E18*F18,2)</f>
        <v>0</v>
      </c>
      <c r="H18" s="236"/>
      <c r="I18" s="237">
        <f>ROUND(E18*H18,2)</f>
        <v>0</v>
      </c>
      <c r="J18" s="236"/>
      <c r="K18" s="237">
        <f>ROUND(E18*J18,2)</f>
        <v>0</v>
      </c>
      <c r="L18" s="237">
        <v>21</v>
      </c>
      <c r="M18" s="237">
        <f>G18*(1+L18/100)</f>
        <v>0</v>
      </c>
      <c r="N18" s="235">
        <v>0</v>
      </c>
      <c r="O18" s="235">
        <f>ROUND(E18*N18,2)</f>
        <v>0</v>
      </c>
      <c r="P18" s="235">
        <v>0</v>
      </c>
      <c r="Q18" s="235">
        <f>ROUND(E18*P18,2)</f>
        <v>0</v>
      </c>
      <c r="R18" s="237"/>
      <c r="S18" s="237" t="s">
        <v>132</v>
      </c>
      <c r="T18" s="238" t="s">
        <v>133</v>
      </c>
      <c r="U18" s="223">
        <v>0</v>
      </c>
      <c r="V18" s="223">
        <f>ROUND(E18*U18,2)</f>
        <v>0</v>
      </c>
      <c r="W18" s="223"/>
      <c r="X18" s="223" t="s">
        <v>134</v>
      </c>
      <c r="Y18" s="223" t="s">
        <v>135</v>
      </c>
      <c r="Z18" s="213"/>
      <c r="AA18" s="213"/>
      <c r="AB18" s="213"/>
      <c r="AC18" s="213"/>
      <c r="AD18" s="213"/>
      <c r="AE18" s="213"/>
      <c r="AF18" s="213"/>
      <c r="AG18" s="213" t="s">
        <v>136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2" x14ac:dyDescent="0.25">
      <c r="A19" s="220"/>
      <c r="B19" s="221"/>
      <c r="C19" s="251" t="s">
        <v>151</v>
      </c>
      <c r="D19" s="239"/>
      <c r="E19" s="239"/>
      <c r="F19" s="239"/>
      <c r="G19" s="239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137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42">
        <v>6</v>
      </c>
      <c r="B20" s="243" t="s">
        <v>152</v>
      </c>
      <c r="C20" s="253" t="s">
        <v>153</v>
      </c>
      <c r="D20" s="244" t="s">
        <v>154</v>
      </c>
      <c r="E20" s="245">
        <v>1</v>
      </c>
      <c r="F20" s="246"/>
      <c r="G20" s="247">
        <f>ROUND(E20*F20,2)</f>
        <v>0</v>
      </c>
      <c r="H20" s="246"/>
      <c r="I20" s="247">
        <f>ROUND(E20*H20,2)</f>
        <v>0</v>
      </c>
      <c r="J20" s="246"/>
      <c r="K20" s="247">
        <f>ROUND(E20*J20,2)</f>
        <v>0</v>
      </c>
      <c r="L20" s="247">
        <v>21</v>
      </c>
      <c r="M20" s="247">
        <f>G20*(1+L20/100)</f>
        <v>0</v>
      </c>
      <c r="N20" s="245">
        <v>0</v>
      </c>
      <c r="O20" s="245">
        <f>ROUND(E20*N20,2)</f>
        <v>0</v>
      </c>
      <c r="P20" s="245">
        <v>0</v>
      </c>
      <c r="Q20" s="245">
        <f>ROUND(E20*P20,2)</f>
        <v>0</v>
      </c>
      <c r="R20" s="247"/>
      <c r="S20" s="247" t="s">
        <v>155</v>
      </c>
      <c r="T20" s="248" t="s">
        <v>133</v>
      </c>
      <c r="U20" s="223">
        <v>0</v>
      </c>
      <c r="V20" s="223">
        <f>ROUND(E20*U20,2)</f>
        <v>0</v>
      </c>
      <c r="W20" s="223"/>
      <c r="X20" s="223" t="s">
        <v>134</v>
      </c>
      <c r="Y20" s="223" t="s">
        <v>135</v>
      </c>
      <c r="Z20" s="213"/>
      <c r="AA20" s="213"/>
      <c r="AB20" s="213"/>
      <c r="AC20" s="213"/>
      <c r="AD20" s="213"/>
      <c r="AE20" s="213"/>
      <c r="AF20" s="213"/>
      <c r="AG20" s="213" t="s">
        <v>136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5">
      <c r="A21" s="232">
        <v>7</v>
      </c>
      <c r="B21" s="233" t="s">
        <v>156</v>
      </c>
      <c r="C21" s="250" t="s">
        <v>157</v>
      </c>
      <c r="D21" s="234" t="s">
        <v>131</v>
      </c>
      <c r="E21" s="235">
        <v>1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0</v>
      </c>
      <c r="O21" s="235">
        <f>ROUND(E21*N21,2)</f>
        <v>0</v>
      </c>
      <c r="P21" s="235">
        <v>0</v>
      </c>
      <c r="Q21" s="235">
        <f>ROUND(E21*P21,2)</f>
        <v>0</v>
      </c>
      <c r="R21" s="237"/>
      <c r="S21" s="237" t="s">
        <v>155</v>
      </c>
      <c r="T21" s="238" t="s">
        <v>133</v>
      </c>
      <c r="U21" s="223">
        <v>0</v>
      </c>
      <c r="V21" s="223">
        <f>ROUND(E21*U21,2)</f>
        <v>0</v>
      </c>
      <c r="W21" s="223"/>
      <c r="X21" s="223" t="s">
        <v>134</v>
      </c>
      <c r="Y21" s="223" t="s">
        <v>135</v>
      </c>
      <c r="Z21" s="213"/>
      <c r="AA21" s="213"/>
      <c r="AB21" s="213"/>
      <c r="AC21" s="213"/>
      <c r="AD21" s="213"/>
      <c r="AE21" s="213"/>
      <c r="AF21" s="213"/>
      <c r="AG21" s="213" t="s">
        <v>136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1" outlineLevel="2" x14ac:dyDescent="0.25">
      <c r="A22" s="220"/>
      <c r="B22" s="221"/>
      <c r="C22" s="251" t="s">
        <v>147</v>
      </c>
      <c r="D22" s="239"/>
      <c r="E22" s="239"/>
      <c r="F22" s="239"/>
      <c r="G22" s="239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137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40" t="str">
        <f>C22</f>
        <v>Náklady na ztížené provádění stavebních prací v důsledku nepřerušeného provozu na staveništi nebo v případech nepřerušeného provozu v objektech v nichž se stavební práce provádí.</v>
      </c>
      <c r="BB22" s="213"/>
      <c r="BC22" s="213"/>
      <c r="BD22" s="213"/>
      <c r="BE22" s="213"/>
      <c r="BF22" s="213"/>
      <c r="BG22" s="213"/>
      <c r="BH22" s="213"/>
    </row>
    <row r="23" spans="1:60" x14ac:dyDescent="0.25">
      <c r="A23" s="225" t="s">
        <v>127</v>
      </c>
      <c r="B23" s="226" t="s">
        <v>97</v>
      </c>
      <c r="C23" s="249" t="s">
        <v>28</v>
      </c>
      <c r="D23" s="227"/>
      <c r="E23" s="228"/>
      <c r="F23" s="229"/>
      <c r="G23" s="229">
        <f>SUMIF(AG24:AG33,"&lt;&gt;NOR",G24:G33)</f>
        <v>0</v>
      </c>
      <c r="H23" s="229"/>
      <c r="I23" s="229">
        <f>SUM(I24:I33)</f>
        <v>0</v>
      </c>
      <c r="J23" s="229"/>
      <c r="K23" s="229">
        <f>SUM(K24:K33)</f>
        <v>0</v>
      </c>
      <c r="L23" s="229"/>
      <c r="M23" s="229">
        <f>SUM(M24:M33)</f>
        <v>0</v>
      </c>
      <c r="N23" s="228"/>
      <c r="O23" s="228">
        <f>SUM(O24:O33)</f>
        <v>0</v>
      </c>
      <c r="P23" s="228"/>
      <c r="Q23" s="228">
        <f>SUM(Q24:Q33)</f>
        <v>0</v>
      </c>
      <c r="R23" s="229"/>
      <c r="S23" s="229"/>
      <c r="T23" s="230"/>
      <c r="U23" s="224"/>
      <c r="V23" s="224">
        <f>SUM(V24:V33)</f>
        <v>0</v>
      </c>
      <c r="W23" s="224"/>
      <c r="X23" s="224"/>
      <c r="Y23" s="224"/>
      <c r="AG23" t="s">
        <v>128</v>
      </c>
    </row>
    <row r="24" spans="1:60" outlineLevel="1" x14ac:dyDescent="0.25">
      <c r="A24" s="232">
        <v>8</v>
      </c>
      <c r="B24" s="233" t="s">
        <v>158</v>
      </c>
      <c r="C24" s="250" t="s">
        <v>159</v>
      </c>
      <c r="D24" s="234" t="s">
        <v>131</v>
      </c>
      <c r="E24" s="235">
        <v>1</v>
      </c>
      <c r="F24" s="236"/>
      <c r="G24" s="237">
        <f>ROUND(E24*F24,2)</f>
        <v>0</v>
      </c>
      <c r="H24" s="236"/>
      <c r="I24" s="237">
        <f>ROUND(E24*H24,2)</f>
        <v>0</v>
      </c>
      <c r="J24" s="236"/>
      <c r="K24" s="237">
        <f>ROUND(E24*J24,2)</f>
        <v>0</v>
      </c>
      <c r="L24" s="237">
        <v>21</v>
      </c>
      <c r="M24" s="237">
        <f>G24*(1+L24/100)</f>
        <v>0</v>
      </c>
      <c r="N24" s="235">
        <v>0</v>
      </c>
      <c r="O24" s="235">
        <f>ROUND(E24*N24,2)</f>
        <v>0</v>
      </c>
      <c r="P24" s="235">
        <v>0</v>
      </c>
      <c r="Q24" s="235">
        <f>ROUND(E24*P24,2)</f>
        <v>0</v>
      </c>
      <c r="R24" s="237"/>
      <c r="S24" s="237" t="s">
        <v>132</v>
      </c>
      <c r="T24" s="238" t="s">
        <v>133</v>
      </c>
      <c r="U24" s="223">
        <v>0</v>
      </c>
      <c r="V24" s="223">
        <f>ROUND(E24*U24,2)</f>
        <v>0</v>
      </c>
      <c r="W24" s="223"/>
      <c r="X24" s="223" t="s">
        <v>134</v>
      </c>
      <c r="Y24" s="223" t="s">
        <v>135</v>
      </c>
      <c r="Z24" s="213"/>
      <c r="AA24" s="213"/>
      <c r="AB24" s="213"/>
      <c r="AC24" s="213"/>
      <c r="AD24" s="213"/>
      <c r="AE24" s="213"/>
      <c r="AF24" s="213"/>
      <c r="AG24" s="213" t="s">
        <v>136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41.4" outlineLevel="2" x14ac:dyDescent="0.25">
      <c r="A25" s="220"/>
      <c r="B25" s="221"/>
      <c r="C25" s="251" t="s">
        <v>160</v>
      </c>
      <c r="D25" s="239"/>
      <c r="E25" s="239"/>
      <c r="F25" s="239"/>
      <c r="G25" s="239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137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40" t="str">
        <f>C25</f>
        <v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v>
      </c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32">
        <v>9</v>
      </c>
      <c r="B26" s="233" t="s">
        <v>161</v>
      </c>
      <c r="C26" s="250" t="s">
        <v>162</v>
      </c>
      <c r="D26" s="234" t="s">
        <v>131</v>
      </c>
      <c r="E26" s="235">
        <v>1</v>
      </c>
      <c r="F26" s="236"/>
      <c r="G26" s="237">
        <f>ROUND(E26*F26,2)</f>
        <v>0</v>
      </c>
      <c r="H26" s="236"/>
      <c r="I26" s="237">
        <f>ROUND(E26*H26,2)</f>
        <v>0</v>
      </c>
      <c r="J26" s="236"/>
      <c r="K26" s="237">
        <f>ROUND(E26*J26,2)</f>
        <v>0</v>
      </c>
      <c r="L26" s="237">
        <v>21</v>
      </c>
      <c r="M26" s="237">
        <f>G26*(1+L26/100)</f>
        <v>0</v>
      </c>
      <c r="N26" s="235">
        <v>0</v>
      </c>
      <c r="O26" s="235">
        <f>ROUND(E26*N26,2)</f>
        <v>0</v>
      </c>
      <c r="P26" s="235">
        <v>0</v>
      </c>
      <c r="Q26" s="235">
        <f>ROUND(E26*P26,2)</f>
        <v>0</v>
      </c>
      <c r="R26" s="237"/>
      <c r="S26" s="237" t="s">
        <v>132</v>
      </c>
      <c r="T26" s="238" t="s">
        <v>133</v>
      </c>
      <c r="U26" s="223">
        <v>0</v>
      </c>
      <c r="V26" s="223">
        <f>ROUND(E26*U26,2)</f>
        <v>0</v>
      </c>
      <c r="W26" s="223"/>
      <c r="X26" s="223" t="s">
        <v>134</v>
      </c>
      <c r="Y26" s="223" t="s">
        <v>135</v>
      </c>
      <c r="Z26" s="213"/>
      <c r="AA26" s="213"/>
      <c r="AB26" s="213"/>
      <c r="AC26" s="213"/>
      <c r="AD26" s="213"/>
      <c r="AE26" s="213"/>
      <c r="AF26" s="213"/>
      <c r="AG26" s="213" t="s">
        <v>136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5">
      <c r="A27" s="220"/>
      <c r="B27" s="221"/>
      <c r="C27" s="251" t="s">
        <v>163</v>
      </c>
      <c r="D27" s="239"/>
      <c r="E27" s="239"/>
      <c r="F27" s="239"/>
      <c r="G27" s="239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137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40" t="str">
        <f>C27</f>
        <v>náklady spojené s provedením všech technickými normami předepsaných zkoušek a revizí stavebních konstrukcí nebo stavebních prací.</v>
      </c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32">
        <v>10</v>
      </c>
      <c r="B28" s="233" t="s">
        <v>164</v>
      </c>
      <c r="C28" s="250" t="s">
        <v>165</v>
      </c>
      <c r="D28" s="234" t="s">
        <v>131</v>
      </c>
      <c r="E28" s="235">
        <v>1</v>
      </c>
      <c r="F28" s="236"/>
      <c r="G28" s="237">
        <f>ROUND(E28*F28,2)</f>
        <v>0</v>
      </c>
      <c r="H28" s="236"/>
      <c r="I28" s="237">
        <f>ROUND(E28*H28,2)</f>
        <v>0</v>
      </c>
      <c r="J28" s="236"/>
      <c r="K28" s="237">
        <f>ROUND(E28*J28,2)</f>
        <v>0</v>
      </c>
      <c r="L28" s="237">
        <v>21</v>
      </c>
      <c r="M28" s="237">
        <f>G28*(1+L28/100)</f>
        <v>0</v>
      </c>
      <c r="N28" s="235">
        <v>0</v>
      </c>
      <c r="O28" s="235">
        <f>ROUND(E28*N28,2)</f>
        <v>0</v>
      </c>
      <c r="P28" s="235">
        <v>0</v>
      </c>
      <c r="Q28" s="235">
        <f>ROUND(E28*P28,2)</f>
        <v>0</v>
      </c>
      <c r="R28" s="237"/>
      <c r="S28" s="237" t="s">
        <v>132</v>
      </c>
      <c r="T28" s="238" t="s">
        <v>133</v>
      </c>
      <c r="U28" s="223">
        <v>0</v>
      </c>
      <c r="V28" s="223">
        <f>ROUND(E28*U28,2)</f>
        <v>0</v>
      </c>
      <c r="W28" s="223"/>
      <c r="X28" s="223" t="s">
        <v>134</v>
      </c>
      <c r="Y28" s="223" t="s">
        <v>135</v>
      </c>
      <c r="Z28" s="213"/>
      <c r="AA28" s="213"/>
      <c r="AB28" s="213"/>
      <c r="AC28" s="213"/>
      <c r="AD28" s="213"/>
      <c r="AE28" s="213"/>
      <c r="AF28" s="213"/>
      <c r="AG28" s="213" t="s">
        <v>136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ht="21" outlineLevel="2" x14ac:dyDescent="0.25">
      <c r="A29" s="220"/>
      <c r="B29" s="221"/>
      <c r="C29" s="251" t="s">
        <v>166</v>
      </c>
      <c r="D29" s="239"/>
      <c r="E29" s="239"/>
      <c r="F29" s="239"/>
      <c r="G29" s="239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3"/>
      <c r="AA29" s="213"/>
      <c r="AB29" s="213"/>
      <c r="AC29" s="213"/>
      <c r="AD29" s="213"/>
      <c r="AE29" s="213"/>
      <c r="AF29" s="213"/>
      <c r="AG29" s="213" t="s">
        <v>137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40" t="str">
        <f>C29</f>
        <v>Náklady zhotovitele na vypracování provozních řádů pro zkušební či trvalý provoz včetně nákladů na předání všech návodů k obsluze a údržbě pro technologická zařízení a včetně zaškolení obsluhy objednatele.</v>
      </c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32">
        <v>11</v>
      </c>
      <c r="B30" s="233" t="s">
        <v>167</v>
      </c>
      <c r="C30" s="250" t="s">
        <v>168</v>
      </c>
      <c r="D30" s="234" t="s">
        <v>131</v>
      </c>
      <c r="E30" s="235">
        <v>1</v>
      </c>
      <c r="F30" s="236"/>
      <c r="G30" s="237">
        <f>ROUND(E30*F30,2)</f>
        <v>0</v>
      </c>
      <c r="H30" s="236"/>
      <c r="I30" s="237">
        <f>ROUND(E30*H30,2)</f>
        <v>0</v>
      </c>
      <c r="J30" s="236"/>
      <c r="K30" s="237">
        <f>ROUND(E30*J30,2)</f>
        <v>0</v>
      </c>
      <c r="L30" s="237">
        <v>21</v>
      </c>
      <c r="M30" s="237">
        <f>G30*(1+L30/100)</f>
        <v>0</v>
      </c>
      <c r="N30" s="235">
        <v>0</v>
      </c>
      <c r="O30" s="235">
        <f>ROUND(E30*N30,2)</f>
        <v>0</v>
      </c>
      <c r="P30" s="235">
        <v>0</v>
      </c>
      <c r="Q30" s="235">
        <f>ROUND(E30*P30,2)</f>
        <v>0</v>
      </c>
      <c r="R30" s="237"/>
      <c r="S30" s="237" t="s">
        <v>132</v>
      </c>
      <c r="T30" s="238" t="s">
        <v>133</v>
      </c>
      <c r="U30" s="223">
        <v>0</v>
      </c>
      <c r="V30" s="223">
        <f>ROUND(E30*U30,2)</f>
        <v>0</v>
      </c>
      <c r="W30" s="223"/>
      <c r="X30" s="223" t="s">
        <v>134</v>
      </c>
      <c r="Y30" s="223" t="s">
        <v>135</v>
      </c>
      <c r="Z30" s="213"/>
      <c r="AA30" s="213"/>
      <c r="AB30" s="213"/>
      <c r="AC30" s="213"/>
      <c r="AD30" s="213"/>
      <c r="AE30" s="213"/>
      <c r="AF30" s="213"/>
      <c r="AG30" s="213" t="s">
        <v>136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2" x14ac:dyDescent="0.25">
      <c r="A31" s="220"/>
      <c r="B31" s="221"/>
      <c r="C31" s="251" t="s">
        <v>169</v>
      </c>
      <c r="D31" s="239"/>
      <c r="E31" s="239"/>
      <c r="F31" s="239"/>
      <c r="G31" s="239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137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40" t="str">
        <f>C31</f>
        <v>Náklady na vyhotovení dokumentace skutečného provedení stavby a její předání objednateli v požadované formě a požadovaném počtu.</v>
      </c>
      <c r="BB31" s="213"/>
      <c r="BC31" s="213"/>
      <c r="BD31" s="213"/>
      <c r="BE31" s="213"/>
      <c r="BF31" s="213"/>
      <c r="BG31" s="213"/>
      <c r="BH31" s="213"/>
    </row>
    <row r="32" spans="1:60" outlineLevel="1" x14ac:dyDescent="0.25">
      <c r="A32" s="232">
        <v>12</v>
      </c>
      <c r="B32" s="233" t="s">
        <v>170</v>
      </c>
      <c r="C32" s="250" t="s">
        <v>171</v>
      </c>
      <c r="D32" s="234" t="s">
        <v>131</v>
      </c>
      <c r="E32" s="235">
        <v>1</v>
      </c>
      <c r="F32" s="236"/>
      <c r="G32" s="237">
        <f>ROUND(E32*F32,2)</f>
        <v>0</v>
      </c>
      <c r="H32" s="236"/>
      <c r="I32" s="237">
        <f>ROUND(E32*H32,2)</f>
        <v>0</v>
      </c>
      <c r="J32" s="236"/>
      <c r="K32" s="237">
        <f>ROUND(E32*J32,2)</f>
        <v>0</v>
      </c>
      <c r="L32" s="237">
        <v>21</v>
      </c>
      <c r="M32" s="237">
        <f>G32*(1+L32/100)</f>
        <v>0</v>
      </c>
      <c r="N32" s="235">
        <v>0</v>
      </c>
      <c r="O32" s="235">
        <f>ROUND(E32*N32,2)</f>
        <v>0</v>
      </c>
      <c r="P32" s="235">
        <v>0</v>
      </c>
      <c r="Q32" s="235">
        <f>ROUND(E32*P32,2)</f>
        <v>0</v>
      </c>
      <c r="R32" s="237"/>
      <c r="S32" s="237" t="s">
        <v>132</v>
      </c>
      <c r="T32" s="238" t="s">
        <v>133</v>
      </c>
      <c r="U32" s="223">
        <v>0</v>
      </c>
      <c r="V32" s="223">
        <f>ROUND(E32*U32,2)</f>
        <v>0</v>
      </c>
      <c r="W32" s="223"/>
      <c r="X32" s="223" t="s">
        <v>134</v>
      </c>
      <c r="Y32" s="223" t="s">
        <v>135</v>
      </c>
      <c r="Z32" s="213"/>
      <c r="AA32" s="213"/>
      <c r="AB32" s="213"/>
      <c r="AC32" s="213"/>
      <c r="AD32" s="213"/>
      <c r="AE32" s="213"/>
      <c r="AF32" s="213"/>
      <c r="AG32" s="213" t="s">
        <v>136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5">
      <c r="A33" s="220"/>
      <c r="B33" s="221"/>
      <c r="C33" s="251" t="s">
        <v>172</v>
      </c>
      <c r="D33" s="239"/>
      <c r="E33" s="239"/>
      <c r="F33" s="239"/>
      <c r="G33" s="239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137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40" t="str">
        <f>C33</f>
        <v>Náklady na provedení skutečného zaměření stavby v rozsahu nezbytném pro zápis změny do katastru nemovitostí.</v>
      </c>
      <c r="BB33" s="213"/>
      <c r="BC33" s="213"/>
      <c r="BD33" s="213"/>
      <c r="BE33" s="213"/>
      <c r="BF33" s="213"/>
      <c r="BG33" s="213"/>
      <c r="BH33" s="213"/>
    </row>
    <row r="34" spans="1:60" x14ac:dyDescent="0.25">
      <c r="A34" s="3"/>
      <c r="B34" s="4"/>
      <c r="C34" s="254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E34">
        <v>12</v>
      </c>
      <c r="AF34">
        <v>21</v>
      </c>
      <c r="AG34" t="s">
        <v>113</v>
      </c>
    </row>
    <row r="35" spans="1:60" x14ac:dyDescent="0.25">
      <c r="A35" s="216"/>
      <c r="B35" s="217" t="s">
        <v>29</v>
      </c>
      <c r="C35" s="255"/>
      <c r="D35" s="218"/>
      <c r="E35" s="219"/>
      <c r="F35" s="219"/>
      <c r="G35" s="231">
        <f>G8+G23</f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f>SUMIF(L7:L33,AE34,G7:G33)</f>
        <v>0</v>
      </c>
      <c r="AF35">
        <f>SUMIF(L7:L33,AF34,G7:G33)</f>
        <v>0</v>
      </c>
      <c r="AG35" t="s">
        <v>173</v>
      </c>
    </row>
    <row r="36" spans="1:60" x14ac:dyDescent="0.25">
      <c r="C36" s="256"/>
      <c r="D36" s="10"/>
      <c r="AG36" t="s">
        <v>175</v>
      </c>
    </row>
    <row r="37" spans="1:60" x14ac:dyDescent="0.25">
      <c r="D37" s="10"/>
    </row>
    <row r="38" spans="1:60" x14ac:dyDescent="0.25">
      <c r="D38" s="10"/>
    </row>
    <row r="39" spans="1:60" x14ac:dyDescent="0.25">
      <c r="D39" s="10"/>
    </row>
    <row r="40" spans="1:60" x14ac:dyDescent="0.25">
      <c r="D40" s="10"/>
    </row>
    <row r="41" spans="1:60" x14ac:dyDescent="0.25">
      <c r="D41" s="10"/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sXvX0ybOCU0CbmRURgdL9dMXBO2xY2VcM7fgZIsRVQgpu9bRGE3i3Beo/L7uycdSn4baVYQlqPYif62AnFMQOQ==" saltValue="tjJ82Fjk90ibYVc30CfuJA==" spinCount="100000" sheet="1" formatRows="0"/>
  <mergeCells count="16">
    <mergeCell ref="C27:G27"/>
    <mergeCell ref="C29:G29"/>
    <mergeCell ref="C31:G31"/>
    <mergeCell ref="C33:G33"/>
    <mergeCell ref="C13:G13"/>
    <mergeCell ref="C15:G15"/>
    <mergeCell ref="C17:G17"/>
    <mergeCell ref="C19:G19"/>
    <mergeCell ref="C22:G22"/>
    <mergeCell ref="C25:G25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SO 01 01 Pol</vt:lpstr>
      <vt:lpstr>SO 02 01 Pol</vt:lpstr>
      <vt:lpstr>SO 03 01 Pol</vt:lpstr>
      <vt:lpstr>VON 01 Naklady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'SO 02 01 Pol'!Názvy_tisku</vt:lpstr>
      <vt:lpstr>'SO 03 01 Pol'!Názvy_tisku</vt:lpstr>
      <vt:lpstr>'VON 01 Naklady'!Názvy_tisku</vt:lpstr>
      <vt:lpstr>oadresa</vt:lpstr>
      <vt:lpstr>Stavba!Objednatel</vt:lpstr>
      <vt:lpstr>Stavba!Objekt</vt:lpstr>
      <vt:lpstr>'SO 01 01 Pol'!Oblast_tisku</vt:lpstr>
      <vt:lpstr>'SO 02 01 Pol'!Oblast_tisku</vt:lpstr>
      <vt:lpstr>'SO 03 01 Pol'!Oblast_tisku</vt:lpstr>
      <vt:lpstr>Stavba!Oblast_tisku</vt:lpstr>
      <vt:lpstr>'VON 01 Naklady'!Oblast_tisku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Hynek Mach</dc:creator>
  <cp:lastModifiedBy>Hynek Mach</cp:lastModifiedBy>
  <cp:lastPrinted>2019-03-19T12:27:02Z</cp:lastPrinted>
  <dcterms:created xsi:type="dcterms:W3CDTF">2009-04-08T07:15:50Z</dcterms:created>
  <dcterms:modified xsi:type="dcterms:W3CDTF">2024-11-04T13:32:11Z</dcterms:modified>
</cp:coreProperties>
</file>