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onza\"/>
    </mc:Choice>
  </mc:AlternateContent>
  <xr:revisionPtr revIDLastSave="0" documentId="13_ncr:1_{E386B1C3-9264-4140-898F-E126227D7CCA}" xr6:coauthVersionLast="47" xr6:coauthVersionMax="47" xr10:uidLastSave="{00000000-0000-0000-0000-000000000000}"/>
  <bookViews>
    <workbookView xWindow="5376" yWindow="384" windowWidth="14748" windowHeight="16488" activeTab="2" xr2:uid="{AE66A2E3-6787-4385-AB73-AAF2EDA3F20A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Rekapitulace!$G$11</definedName>
    <definedName name="Dodavka0">Položky!#REF!</definedName>
    <definedName name="HSV">Rekapitulace!$E$11</definedName>
    <definedName name="HSV0">Položky!#REF!</definedName>
    <definedName name="HZS">Rekapitulace!$I$11</definedName>
    <definedName name="HZS0">Položky!#REF!</definedName>
    <definedName name="JKSO">'Krycí list'!$G$2</definedName>
    <definedName name="MJ">'Krycí list'!$G$5</definedName>
    <definedName name="Mont">Rekapitulace!$H$11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Položky!$A$1:$G$347</definedName>
    <definedName name="_xlnm.Print_Area" localSheetId="1">Rekapitulace!$A$1:$I$79</definedName>
    <definedName name="PocetMJ">'Krycí list'!$G$6</definedName>
    <definedName name="Poznamka">'Krycí list'!$B$37</definedName>
    <definedName name="Projektant">'Krycí list'!$C$8</definedName>
    <definedName name="PSV">Rekapitulace!$F$11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Rekapitulace!$H$71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 iterateDelta="1E-4"/>
</workbook>
</file>

<file path=xl/calcChain.xml><?xml version="1.0" encoding="utf-8"?>
<calcChain xmlns="http://schemas.openxmlformats.org/spreadsheetml/2006/main">
  <c r="G65" i="2" l="1"/>
  <c r="I65" i="2"/>
  <c r="G647" i="3"/>
  <c r="G646" i="3"/>
  <c r="G645" i="3"/>
  <c r="G644" i="3"/>
  <c r="G642" i="3"/>
  <c r="G641" i="3"/>
  <c r="G640" i="3"/>
  <c r="G639" i="3"/>
  <c r="G638" i="3"/>
  <c r="G636" i="3"/>
  <c r="G635" i="3"/>
  <c r="G634" i="3"/>
  <c r="G633" i="3"/>
  <c r="G632" i="3"/>
  <c r="G631" i="3"/>
  <c r="G630" i="3"/>
  <c r="G629" i="3"/>
  <c r="G616" i="3"/>
  <c r="G627" i="3"/>
  <c r="G626" i="3"/>
  <c r="G625" i="3"/>
  <c r="G624" i="3"/>
  <c r="G623" i="3"/>
  <c r="G622" i="3"/>
  <c r="G621" i="3"/>
  <c r="G620" i="3"/>
  <c r="G619" i="3"/>
  <c r="G618" i="3"/>
  <c r="G617" i="3"/>
  <c r="G615" i="3"/>
  <c r="G614" i="3"/>
  <c r="G613" i="3"/>
  <c r="G612" i="3"/>
  <c r="G611" i="3"/>
  <c r="G609" i="3"/>
  <c r="G648" i="3" l="1"/>
  <c r="H64" i="2" s="1"/>
  <c r="G603" i="3" l="1"/>
  <c r="G602" i="3"/>
  <c r="G601" i="3"/>
  <c r="G600" i="3"/>
  <c r="G583" i="3"/>
  <c r="G586" i="3"/>
  <c r="G587" i="3"/>
  <c r="G588" i="3"/>
  <c r="G589" i="3"/>
  <c r="G599" i="3"/>
  <c r="G598" i="3"/>
  <c r="G597" i="3"/>
  <c r="G596" i="3"/>
  <c r="G595" i="3"/>
  <c r="G594" i="3"/>
  <c r="G593" i="3"/>
  <c r="G592" i="3"/>
  <c r="G580" i="3"/>
  <c r="G579" i="3"/>
  <c r="G578" i="3"/>
  <c r="G577" i="3"/>
  <c r="G576" i="3"/>
  <c r="G575" i="3"/>
  <c r="G569" i="3"/>
  <c r="G568" i="3"/>
  <c r="G567" i="3"/>
  <c r="G566" i="3"/>
  <c r="G565" i="3"/>
  <c r="G564" i="3"/>
  <c r="G563" i="3"/>
  <c r="G562" i="3"/>
  <c r="G561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2" i="3"/>
  <c r="G501" i="3"/>
  <c r="G500" i="3"/>
  <c r="G499" i="3"/>
  <c r="G498" i="3"/>
  <c r="G497" i="3"/>
  <c r="G494" i="3"/>
  <c r="G493" i="3"/>
  <c r="G492" i="3"/>
  <c r="G491" i="3"/>
  <c r="G490" i="3"/>
  <c r="G489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41" i="3"/>
  <c r="G439" i="3"/>
  <c r="G44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4" i="3"/>
  <c r="G443" i="3"/>
  <c r="G442" i="3"/>
  <c r="G440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17" i="3"/>
  <c r="G418" i="3" s="1"/>
  <c r="F48" i="2" s="1"/>
  <c r="G396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414" i="3"/>
  <c r="G413" i="3"/>
  <c r="G412" i="3"/>
  <c r="G397" i="3"/>
  <c r="G395" i="3"/>
  <c r="G392" i="3"/>
  <c r="G391" i="3"/>
  <c r="G390" i="3"/>
  <c r="G389" i="3"/>
  <c r="G388" i="3"/>
  <c r="G387" i="3"/>
  <c r="G386" i="3"/>
  <c r="G385" i="3"/>
  <c r="G384" i="3"/>
  <c r="G381" i="3"/>
  <c r="G380" i="3"/>
  <c r="G379" i="3"/>
  <c r="G378" i="3"/>
  <c r="G377" i="3"/>
  <c r="G376" i="3"/>
  <c r="G375" i="3"/>
  <c r="G374" i="3"/>
  <c r="G371" i="3"/>
  <c r="G370" i="3"/>
  <c r="G369" i="3"/>
  <c r="G368" i="3"/>
  <c r="G367" i="3"/>
  <c r="G366" i="3"/>
  <c r="G363" i="3"/>
  <c r="G362" i="3"/>
  <c r="G361" i="3"/>
  <c r="G360" i="3"/>
  <c r="G359" i="3"/>
  <c r="G358" i="3"/>
  <c r="G357" i="3"/>
  <c r="G356" i="3"/>
  <c r="G353" i="3"/>
  <c r="G352" i="3"/>
  <c r="G346" i="3"/>
  <c r="G345" i="3"/>
  <c r="G342" i="3"/>
  <c r="G341" i="3"/>
  <c r="G340" i="3"/>
  <c r="G337" i="3"/>
  <c r="G323" i="3"/>
  <c r="G322" i="3"/>
  <c r="G318" i="3"/>
  <c r="G317" i="3"/>
  <c r="G316" i="3"/>
  <c r="G315" i="3"/>
  <c r="G314" i="3"/>
  <c r="G313" i="3"/>
  <c r="G312" i="3"/>
  <c r="G334" i="3"/>
  <c r="G333" i="3"/>
  <c r="G332" i="3"/>
  <c r="G331" i="3"/>
  <c r="G330" i="3"/>
  <c r="G329" i="3"/>
  <c r="G328" i="3"/>
  <c r="G325" i="3"/>
  <c r="G324" i="3"/>
  <c r="G321" i="3"/>
  <c r="G584" i="3" l="1"/>
  <c r="H60" i="2" s="1"/>
  <c r="G590" i="3"/>
  <c r="H61" i="2" s="1"/>
  <c r="G604" i="3"/>
  <c r="H62" i="2" s="1"/>
  <c r="G581" i="3"/>
  <c r="H59" i="2" s="1"/>
  <c r="G556" i="3"/>
  <c r="H55" i="2" s="1"/>
  <c r="G570" i="3"/>
  <c r="H57" i="2" s="1"/>
  <c r="G503" i="3"/>
  <c r="F53" i="2" s="1"/>
  <c r="G446" i="3"/>
  <c r="F50" i="2" s="1"/>
  <c r="G495" i="3"/>
  <c r="F52" i="2" s="1"/>
  <c r="G487" i="3"/>
  <c r="F51" i="2" s="1"/>
  <c r="G410" i="3"/>
  <c r="F46" i="2" s="1"/>
  <c r="G393" i="3"/>
  <c r="F45" i="2" s="1"/>
  <c r="G415" i="3"/>
  <c r="F47" i="2" s="1"/>
  <c r="G354" i="3"/>
  <c r="F41" i="2" s="1"/>
  <c r="G382" i="3"/>
  <c r="F44" i="2" s="1"/>
  <c r="G372" i="3"/>
  <c r="F43" i="2" s="1"/>
  <c r="G364" i="3"/>
  <c r="F42" i="2" s="1"/>
  <c r="G347" i="3"/>
  <c r="F39" i="2" s="1"/>
  <c r="G343" i="3"/>
  <c r="F38" i="2" s="1"/>
  <c r="G338" i="3"/>
  <c r="G335" i="3"/>
  <c r="F36" i="2" s="1"/>
  <c r="G326" i="3"/>
  <c r="F35" i="2" s="1"/>
  <c r="G273" i="3"/>
  <c r="G276" i="3"/>
  <c r="G275" i="3"/>
  <c r="G274" i="3"/>
  <c r="G261" i="3"/>
  <c r="G259" i="3"/>
  <c r="G257" i="3"/>
  <c r="G256" i="3"/>
  <c r="G251" i="3"/>
  <c r="G249" i="3"/>
  <c r="G244" i="3"/>
  <c r="G241" i="3"/>
  <c r="G240" i="3"/>
  <c r="G239" i="3"/>
  <c r="G237" i="3"/>
  <c r="G236" i="3"/>
  <c r="G234" i="3"/>
  <c r="G231" i="3"/>
  <c r="H65" i="2" l="1"/>
  <c r="C18" i="1" s="1"/>
  <c r="F37" i="2"/>
  <c r="G264" i="3"/>
  <c r="E25" i="2" s="1"/>
  <c r="G309" i="3"/>
  <c r="G308" i="3"/>
  <c r="G307" i="3"/>
  <c r="G306" i="3"/>
  <c r="G305" i="3"/>
  <c r="G304" i="3"/>
  <c r="G303" i="3"/>
  <c r="G300" i="3"/>
  <c r="G299" i="3"/>
  <c r="G298" i="3"/>
  <c r="G297" i="3"/>
  <c r="G296" i="3"/>
  <c r="G295" i="3"/>
  <c r="G294" i="3"/>
  <c r="G293" i="3"/>
  <c r="G292" i="3"/>
  <c r="G289" i="3"/>
  <c r="G286" i="3"/>
  <c r="G283" i="3"/>
  <c r="G279" i="3"/>
  <c r="G272" i="3"/>
  <c r="G277" i="3" s="1"/>
  <c r="E27" i="2" s="1"/>
  <c r="G269" i="3"/>
  <c r="G270" i="3" s="1"/>
  <c r="C267" i="3"/>
  <c r="G266" i="3"/>
  <c r="G267" i="3" s="1"/>
  <c r="E26" i="2" s="1"/>
  <c r="G242" i="3"/>
  <c r="E23" i="2" s="1"/>
  <c r="G281" i="3" l="1"/>
  <c r="E28" i="2" s="1"/>
  <c r="G319" i="3"/>
  <c r="F34" i="2" s="1"/>
  <c r="G254" i="3"/>
  <c r="E24" i="2" s="1"/>
  <c r="G310" i="3"/>
  <c r="F33" i="2" s="1"/>
  <c r="G284" i="3"/>
  <c r="E29" i="2" s="1"/>
  <c r="G287" i="3"/>
  <c r="G290" i="3"/>
  <c r="G301" i="3"/>
  <c r="F32" i="2" s="1"/>
  <c r="E31" i="2" l="1"/>
  <c r="E30" i="2"/>
  <c r="G228" i="3" l="1"/>
  <c r="G227" i="3"/>
  <c r="G226" i="3"/>
  <c r="G224" i="3"/>
  <c r="G221" i="3"/>
  <c r="G219" i="3"/>
  <c r="G217" i="3"/>
  <c r="G214" i="3"/>
  <c r="G211" i="3"/>
  <c r="G208" i="3"/>
  <c r="G205" i="3"/>
  <c r="G199" i="3"/>
  <c r="G198" i="3"/>
  <c r="G194" i="3"/>
  <c r="G193" i="3"/>
  <c r="G190" i="3"/>
  <c r="G189" i="3"/>
  <c r="G186" i="3"/>
  <c r="G164" i="3"/>
  <c r="G163" i="3"/>
  <c r="G182" i="3"/>
  <c r="G181" i="3"/>
  <c r="G183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2" i="3"/>
  <c r="G140" i="3"/>
  <c r="G139" i="3"/>
  <c r="G138" i="3"/>
  <c r="G137" i="3"/>
  <c r="G136" i="3"/>
  <c r="G135" i="3"/>
  <c r="G134" i="3"/>
  <c r="G133" i="3"/>
  <c r="G132" i="3"/>
  <c r="G146" i="3"/>
  <c r="G145" i="3"/>
  <c r="G144" i="3"/>
  <c r="G131" i="3"/>
  <c r="G130" i="3"/>
  <c r="G129" i="3"/>
  <c r="G128" i="3"/>
  <c r="G127" i="3"/>
  <c r="G126" i="3"/>
  <c r="G125" i="3"/>
  <c r="G122" i="3"/>
  <c r="G121" i="3"/>
  <c r="G120" i="3"/>
  <c r="C31" i="1"/>
  <c r="G229" i="3" l="1"/>
  <c r="E22" i="2" s="1"/>
  <c r="G200" i="3"/>
  <c r="F20" i="2" s="1"/>
  <c r="G191" i="3"/>
  <c r="F19" i="2" s="1"/>
  <c r="G184" i="3"/>
  <c r="F18" i="2" s="1"/>
  <c r="G147" i="3"/>
  <c r="F17" i="2" s="1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3" i="3"/>
  <c r="G102" i="3"/>
  <c r="G101" i="3"/>
  <c r="G100" i="3"/>
  <c r="G99" i="3"/>
  <c r="G97" i="3"/>
  <c r="G98" i="3"/>
  <c r="G96" i="3"/>
  <c r="G95" i="3"/>
  <c r="G94" i="3"/>
  <c r="G93" i="3"/>
  <c r="G92" i="3"/>
  <c r="G91" i="3"/>
  <c r="G90" i="3"/>
  <c r="G89" i="3"/>
  <c r="G88" i="3"/>
  <c r="G87" i="3"/>
  <c r="G84" i="3"/>
  <c r="G82" i="3"/>
  <c r="G81" i="3"/>
  <c r="G80" i="3"/>
  <c r="G79" i="3"/>
  <c r="G77" i="3"/>
  <c r="G76" i="3"/>
  <c r="G74" i="3"/>
  <c r="G73" i="3"/>
  <c r="G72" i="3"/>
  <c r="G70" i="3"/>
  <c r="G83" i="3"/>
  <c r="G78" i="3"/>
  <c r="G75" i="3"/>
  <c r="G71" i="3"/>
  <c r="G69" i="3"/>
  <c r="G42" i="3"/>
  <c r="G40" i="3"/>
  <c r="G34" i="3"/>
  <c r="G32" i="3"/>
  <c r="G30" i="3"/>
  <c r="G29" i="3"/>
  <c r="G28" i="3"/>
  <c r="G25" i="3"/>
  <c r="G123" i="3" l="1"/>
  <c r="F16" i="2" s="1"/>
  <c r="G104" i="3"/>
  <c r="F15" i="2" s="1"/>
  <c r="G85" i="3"/>
  <c r="F14" i="2" s="1"/>
  <c r="F65" i="2" l="1"/>
  <c r="G11" i="3"/>
  <c r="G37" i="3"/>
  <c r="G66" i="3"/>
  <c r="G44" i="3"/>
  <c r="G39" i="3"/>
  <c r="G55" i="3"/>
  <c r="G63" i="3"/>
  <c r="G62" i="3"/>
  <c r="G13" i="3"/>
  <c r="G17" i="3"/>
  <c r="G20" i="3"/>
  <c r="G48" i="3"/>
  <c r="G50" i="3" s="1"/>
  <c r="E9" i="2" s="1"/>
  <c r="G58" i="3"/>
  <c r="C2" i="2"/>
  <c r="C1" i="2"/>
  <c r="C17" i="1"/>
  <c r="C21" i="1"/>
  <c r="C53" i="3"/>
  <c r="G52" i="3"/>
  <c r="G53" i="3" s="1"/>
  <c r="E10" i="2" s="1"/>
  <c r="C4" i="3"/>
  <c r="C3" i="3"/>
  <c r="G67" i="3" l="1"/>
  <c r="E13" i="2" s="1"/>
  <c r="G60" i="3"/>
  <c r="E12" i="2" s="1"/>
  <c r="G46" i="3"/>
  <c r="E8" i="2" s="1"/>
  <c r="G35" i="3"/>
  <c r="G56" i="3"/>
  <c r="E11" i="2" s="1"/>
  <c r="E7" i="2" l="1"/>
  <c r="C16" i="1"/>
  <c r="E65" i="2" l="1"/>
  <c r="J65" i="2" s="1"/>
  <c r="G70" i="2" l="1"/>
  <c r="G71" i="2" s="1"/>
  <c r="I71" i="2" s="1"/>
  <c r="G16" i="1" s="1"/>
  <c r="C15" i="1"/>
  <c r="C19" i="1" s="1"/>
  <c r="C22" i="1" s="1"/>
  <c r="G72" i="2" l="1"/>
  <c r="G73" i="2" s="1"/>
  <c r="G74" i="2" s="1"/>
  <c r="I74" i="2" s="1"/>
  <c r="G19" i="1" s="1"/>
  <c r="I70" i="2"/>
  <c r="G75" i="2" l="1"/>
  <c r="I75" i="2" s="1"/>
  <c r="G20" i="1" s="1"/>
  <c r="I73" i="2"/>
  <c r="G18" i="1" s="1"/>
  <c r="I72" i="2"/>
  <c r="G17" i="1" s="1"/>
  <c r="G76" i="2" l="1"/>
  <c r="G77" i="2" s="1"/>
  <c r="I77" i="2" s="1"/>
  <c r="G22" i="1" s="1"/>
  <c r="I76" i="2" l="1"/>
  <c r="G21" i="1" s="1"/>
  <c r="G23" i="1" s="1"/>
  <c r="C23" i="1" s="1"/>
  <c r="F30" i="1" s="1"/>
  <c r="H78" i="2" l="1"/>
  <c r="F31" i="1"/>
  <c r="F33" i="1"/>
  <c r="F34" i="1" l="1"/>
</calcChain>
</file>

<file path=xl/sharedStrings.xml><?xml version="1.0" encoding="utf-8"?>
<sst xmlns="http://schemas.openxmlformats.org/spreadsheetml/2006/main" count="1940" uniqueCount="1163">
  <si>
    <t>POLOŽKOVÝ ROZPOČET</t>
  </si>
  <si>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</si>
  <si>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</si>
  <si>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</si>
  <si>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</si>
  <si>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</si>
  <si>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</si>
  <si>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</si>
  <si>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</si>
  <si>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</si>
  <si>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</si>
  <si>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</si>
  <si>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</si>
  <si>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</si>
  <si>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</si>
  <si>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</si>
  <si>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</si>
  <si>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</si>
  <si>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</si>
  <si>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</si>
  <si>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</si>
  <si>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</si>
  <si>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</si>
  <si>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</si>
  <si>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</si>
  <si>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</si>
  <si>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</si>
  <si>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</si>
  <si>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</si>
  <si>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</si>
  <si>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</si>
  <si>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</si>
  <si>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</si>
  <si>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ZRN+ost.náklady+HZS</t>
  </si>
  <si>
    <t>Ostatní náklady celkem</t>
  </si>
  <si>
    <t>Vypracoval</t>
  </si>
  <si>
    <t>Za zhotovitele</t>
  </si>
  <si>
    <t>Za objednatele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</si>
  <si>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</si>
  <si>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</si>
  <si>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</si>
  <si>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</si>
  <si>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</si>
  <si>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</si>
  <si>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</si>
  <si>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</si>
  <si>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</si>
  <si>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</si>
  <si>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</si>
  <si>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</si>
  <si>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</si>
  <si>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</si>
  <si>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</si>
  <si>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</si>
  <si>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</si>
  <si>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</si>
  <si>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</si>
  <si>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</si>
  <si>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</si>
  <si>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</si>
  <si>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</si>
  <si>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</si>
  <si>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</si>
  <si>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</si>
  <si>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</si>
  <si>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</si>
  <si>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</si>
  <si>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</si>
  <si>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</si>
  <si>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</si>
  <si>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</si>
  <si>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</si>
  <si>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</si>
  <si>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m2</t>
  </si>
  <si>
    <t>t</t>
  </si>
  <si>
    <t>99</t>
  </si>
  <si>
    <t>Staveništní přesun hmot</t>
  </si>
  <si>
    <t>Ztížené výrobní podmínky</t>
  </si>
  <si>
    <t>Oborová přirážka</t>
  </si>
  <si>
    <t>Mimostaveništní doprava</t>
  </si>
  <si>
    <t>Zařízení staveniště</t>
  </si>
  <si>
    <t>Rezerva rozpočtu</t>
  </si>
  <si>
    <t>Položkový rozpočet</t>
  </si>
  <si>
    <t>Přesuny suti a vybouraných hmot</t>
  </si>
  <si>
    <t>m</t>
  </si>
  <si>
    <t>m3</t>
  </si>
  <si>
    <t>171201201R00</t>
  </si>
  <si>
    <t>199000002R00</t>
  </si>
  <si>
    <t>1 Zemní práce</t>
  </si>
  <si>
    <t>Zemní práce</t>
  </si>
  <si>
    <t>713</t>
  </si>
  <si>
    <t>Izolace tepelné</t>
  </si>
  <si>
    <t>713 Izolace tepelné</t>
  </si>
  <si>
    <t>162701105R00</t>
  </si>
  <si>
    <t>3</t>
  </si>
  <si>
    <t>Svislé a kompletní konstrukce</t>
  </si>
  <si>
    <t>3 Svislé a kompletní konstrukce</t>
  </si>
  <si>
    <t>61</t>
  </si>
  <si>
    <t>Úpravy povrchů vnitřní</t>
  </si>
  <si>
    <t xml:space="preserve">Datum : </t>
  </si>
  <si>
    <t xml:space="preserve">Jméno : </t>
  </si>
  <si>
    <t>Jméno :</t>
  </si>
  <si>
    <t>MŠ náměstí Svornosti 2567/8, 616 00 Brno - Žabovřesky</t>
  </si>
  <si>
    <t>Stavební úpravy MŠ náměstí Svornosti 2567/8, Brno</t>
  </si>
  <si>
    <t>Čejka Veselý architekti s.r.o., Údolní 529/29, 602 00 Brno</t>
  </si>
  <si>
    <t>Ing. arch. Tomáš Čejka</t>
  </si>
  <si>
    <t>ÚMČ Brno-Žabovřesky, Horova 1623/28, 61600 Brno - Žabovřesky</t>
  </si>
  <si>
    <t>139711101R00</t>
  </si>
  <si>
    <t>Vykopávka v uzavřených prostorách v hor.1-4</t>
  </si>
  <si>
    <t>0,5*40,0*1,0</t>
  </si>
  <si>
    <t>162201203R00</t>
  </si>
  <si>
    <t>Vodorovné přemíst.výkopku, kolečko hor.1-4, do 10m</t>
  </si>
  <si>
    <t>lože pod potrubí : 3,0</t>
  </si>
  <si>
    <t>obsyp potrubí : 8,0</t>
  </si>
  <si>
    <t>zemina k odvozu : 27,5</t>
  </si>
  <si>
    <t>162201210R00</t>
  </si>
  <si>
    <t>Příplatek za dalš.10 m, kolečko, výkop. z hor.1- 4</t>
  </si>
  <si>
    <t xml:space="preserve">+ 30m : </t>
  </si>
  <si>
    <t>Odkaz na mn. položky pořadí 2 : 38,50000*3</t>
  </si>
  <si>
    <t>Vodorovné přemístění výkopku z hor.1-4 do 10000 m</t>
  </si>
  <si>
    <t xml:space="preserve">Vyhloubeno : </t>
  </si>
  <si>
    <t>Odkaz na mn. položky pořadí 1 : 20,00000</t>
  </si>
  <si>
    <t xml:space="preserve">Zásyp : </t>
  </si>
  <si>
    <t>Odkaz na mn. položky pořadí 8 : 9,00000*-1</t>
  </si>
  <si>
    <t>162701109R00</t>
  </si>
  <si>
    <t>Příplatek k vod. přemístění hor.1-4 za další 1 km</t>
  </si>
  <si>
    <t xml:space="preserve">+ 5km : </t>
  </si>
  <si>
    <t>Odkaz na mn. položky pořadí 4 : 11,00000*5</t>
  </si>
  <si>
    <t>167101101R00</t>
  </si>
  <si>
    <t>Nakládání výkopku z hor. 1 ÷ 4 v množství do 100 m3</t>
  </si>
  <si>
    <t>Uložení sypaniny na skl.-sypanina na výšku přes 2m</t>
  </si>
  <si>
    <t>174101101R00</t>
  </si>
  <si>
    <t>Zásyp jam, rýh, šachet se zhutněním</t>
  </si>
  <si>
    <t>0,5*40,0*(1,0-0,40-0,15)</t>
  </si>
  <si>
    <t>175101101RT2</t>
  </si>
  <si>
    <t>Obsyp potrubí bez prohození sypaniny s dodáním štěrkopísku frakce 0 - 22 mm</t>
  </si>
  <si>
    <t>0,5*40,0*0,40</t>
  </si>
  <si>
    <t>Poplatek za skládku horniny 1- 4</t>
  </si>
  <si>
    <t>725989101R00</t>
  </si>
  <si>
    <t>Montáž dvířek kovových i z PH</t>
  </si>
  <si>
    <t>kus</t>
  </si>
  <si>
    <t>4+1</t>
  </si>
  <si>
    <t>342264101R00</t>
  </si>
  <si>
    <t>Osazení reviz. dvířek do SDK podhledu, do 0,25 m2</t>
  </si>
  <si>
    <t>28349012R2</t>
  </si>
  <si>
    <t>Dvířka revizní plná rozměr 200 x 250 mm</t>
  </si>
  <si>
    <t>kanalizace : 4</t>
  </si>
  <si>
    <t>28349014R</t>
  </si>
  <si>
    <t>Dvířka revizní plná rozměr 300 x 300 mm</t>
  </si>
  <si>
    <t>vodovod : 1</t>
  </si>
  <si>
    <t>553476621R3</t>
  </si>
  <si>
    <t>Dvířka revizní do SDK 300 x 300 mm, tl. 12,5 mm, vlhké prostředí</t>
  </si>
  <si>
    <t>vodovod : 2</t>
  </si>
  <si>
    <t>45</t>
  </si>
  <si>
    <t>Podkladní a vedlejší konstrukce</t>
  </si>
  <si>
    <t>45 Podkladní a vedlejší konstrukce</t>
  </si>
  <si>
    <t>451572111R00</t>
  </si>
  <si>
    <t>Lože pod potrubí z kameniva těženého 0 - 4 mm</t>
  </si>
  <si>
    <t>0,5*40,0*0,15</t>
  </si>
  <si>
    <t>998011001R00</t>
  </si>
  <si>
    <t>Přesun hmot pro budovy zděné do v. 6 m</t>
  </si>
  <si>
    <t>61 Úpravy povrchů vnitřní</t>
  </si>
  <si>
    <t>612403399RT2</t>
  </si>
  <si>
    <t>Hrubá výplň rýh ve stěnách maltou s použitím suché maltové směsi</t>
  </si>
  <si>
    <t>63</t>
  </si>
  <si>
    <t>Podlahy a podlahové konstrukce</t>
  </si>
  <si>
    <t>63 Podlahy a podlahové konstrukce</t>
  </si>
  <si>
    <t>630300010RAA</t>
  </si>
  <si>
    <t>Vybourání dlažby a podkladního betonu zřízení nové mazaniny s dlažbou keramickou</t>
  </si>
  <si>
    <t>0,7*40,0</t>
  </si>
  <si>
    <t>9</t>
  </si>
  <si>
    <t>Ostatní konstrukce, bourání</t>
  </si>
  <si>
    <t>9 Ostatní konstrukce, bourání</t>
  </si>
  <si>
    <t>974100020RA0</t>
  </si>
  <si>
    <t>Vysekání rýh ve zdivu z cihel, 10 x 10 cm</t>
  </si>
  <si>
    <t>971100041RAT</t>
  </si>
  <si>
    <t>Vybourání otvorů ve zdech a stropech železobetonových</t>
  </si>
  <si>
    <t>kanalizace : 1</t>
  </si>
  <si>
    <t>979990107R00</t>
  </si>
  <si>
    <t>Poplatek za uložení suti - směs betonu, cihel, dřeva, skupina odpadu 170904</t>
  </si>
  <si>
    <t>700B</t>
  </si>
  <si>
    <t>Demontáže PSV</t>
  </si>
  <si>
    <t xml:space="preserve">700B </t>
  </si>
  <si>
    <t>700B Demontáže PSV</t>
  </si>
  <si>
    <t>721171803R00</t>
  </si>
  <si>
    <t>Demontáž potrubí z PVC do D 75 mm</t>
  </si>
  <si>
    <t>721171808R00</t>
  </si>
  <si>
    <t>Demontáž potrubí z PVC do D 114 mm</t>
  </si>
  <si>
    <t>721290821R00</t>
  </si>
  <si>
    <t>Přesun vybouraných hmot, vnitřní kanalizace, v objektech výšky do 6 m</t>
  </si>
  <si>
    <t>722170801R00</t>
  </si>
  <si>
    <t>Demontáž rozvodů vody z plastů do D 32 mm</t>
  </si>
  <si>
    <t>722170804R00</t>
  </si>
  <si>
    <t>Demontáž rozvodů vody z plastů do D 63 mm</t>
  </si>
  <si>
    <t>722181812R00</t>
  </si>
  <si>
    <t>Demontáž plstěných pásů z trub D 50 mm</t>
  </si>
  <si>
    <t>722290821R00</t>
  </si>
  <si>
    <t>Přesun vybouraných hmot - vodovody, H do 6 m</t>
  </si>
  <si>
    <t>725110811R00</t>
  </si>
  <si>
    <t>Demontáž klozetů splachovacích</t>
  </si>
  <si>
    <t>soubor</t>
  </si>
  <si>
    <t>725210821R00</t>
  </si>
  <si>
    <t>Demontáž umyvadel bez výtokových armatur</t>
  </si>
  <si>
    <t>725310821R00</t>
  </si>
  <si>
    <t>Demontáž dřezů jednodílných na konzolách</t>
  </si>
  <si>
    <t>725820801R00</t>
  </si>
  <si>
    <t>Demontáž baterie nástěnné do G 3/4"</t>
  </si>
  <si>
    <t>725820802R00</t>
  </si>
  <si>
    <t>Demontáž baterie stojánkové do 1 otvoru</t>
  </si>
  <si>
    <t>725840860R00</t>
  </si>
  <si>
    <t>Demontáž ramene sprchy</t>
  </si>
  <si>
    <t>725860811R00</t>
  </si>
  <si>
    <t>Demontáž uzávěrek zápachových jednoduchých</t>
  </si>
  <si>
    <t>725590811R00</t>
  </si>
  <si>
    <t>Přesun vybouraných hmot, zařizovací předměty H 6 m</t>
  </si>
  <si>
    <t>979981101R00</t>
  </si>
  <si>
    <t>Kontejner, přistavení na 24 h, odvoz a likvidace, suť bez příměsí, kapacita 3 t</t>
  </si>
  <si>
    <t>722182011RT1</t>
  </si>
  <si>
    <t>Montáž tepelné izolace skruží na potrubí přímé, DN 25 mm, lepicí páska lepicí páska, sponky ve specifikaci</t>
  </si>
  <si>
    <t>722182014RT1</t>
  </si>
  <si>
    <t>Montáž tepelné izolace skruží na potrubí přímé, DN 40 mm, lepicí páska lepicí páska, sponky ve specifikaci</t>
  </si>
  <si>
    <t>722182001RT2</t>
  </si>
  <si>
    <t>Montáž tepelné izolace skruží na potrubí přímé, DN 25 mm, samolepicí spoj samolepicí spoj a příčné stažení páskou</t>
  </si>
  <si>
    <t>722182004RT2</t>
  </si>
  <si>
    <t>Montáž tepelné izolace skruží na potrubí přímé, DN 40 mm, samolepicí spoj samolepicí spoj a příčné stažení páskou</t>
  </si>
  <si>
    <t>722182094K00</t>
  </si>
  <si>
    <t>Příplatek za montáž izolačních tvarovek</t>
  </si>
  <si>
    <t>283771027R</t>
  </si>
  <si>
    <t>Izolace potrubí Mirelon PRO 20 x 13 mm šedočerná</t>
  </si>
  <si>
    <t>283771092R</t>
  </si>
  <si>
    <t>Izolace potrubí Mirelon PRO 25 x 13 mm šedočerná</t>
  </si>
  <si>
    <t>283771127R</t>
  </si>
  <si>
    <t>Izolace potrubí Mirelon PRO 32 x 13 mm šedočerná</t>
  </si>
  <si>
    <t>2837711523R</t>
  </si>
  <si>
    <t>Izolace potrubí Mirelon PRO 40 x 13 mm šedočerná</t>
  </si>
  <si>
    <t>28377130R</t>
  </si>
  <si>
    <t>Spona na izolace potrubí Mirelon</t>
  </si>
  <si>
    <t>28377135R</t>
  </si>
  <si>
    <t>Páska samolepicí na izolace potrubí Mirelon š 38 mm, délka 20 m</t>
  </si>
  <si>
    <t>631547113R</t>
  </si>
  <si>
    <t>Pouzdro potrubní izolační ROCKWOOL 800 - 22/30 mm</t>
  </si>
  <si>
    <t>631547114R</t>
  </si>
  <si>
    <t>Pouzdro potrubní izolační ROCKWOOL 800 - 28/30 mm</t>
  </si>
  <si>
    <t>631547115R</t>
  </si>
  <si>
    <t>Pouzdro potrubní izolační ROCKWOOL 800 - 35/30 mm</t>
  </si>
  <si>
    <t>631547216R</t>
  </si>
  <si>
    <t>Pouzdro potrubní izolační ROCKWOOL 800 - 42/40 mm</t>
  </si>
  <si>
    <t>28323361R</t>
  </si>
  <si>
    <t>Páska lepicí DAPE 50 mm x 100 m AL fólie</t>
  </si>
  <si>
    <t>998713201R00</t>
  </si>
  <si>
    <t>Přesun hmot pro izolace tepelné, výšky do 6 m</t>
  </si>
  <si>
    <t>721</t>
  </si>
  <si>
    <t>Vnitřní kanalizace</t>
  </si>
  <si>
    <t>721 Vnitřní kanalizace</t>
  </si>
  <si>
    <t>721170962R00</t>
  </si>
  <si>
    <t>Provedení opravy vnitřní kanalizace, potrubí plastové, propojení dosavadního potrubí, D 63 mm</t>
  </si>
  <si>
    <t>721170963R00</t>
  </si>
  <si>
    <t>Provedení opravy vnitřní kanalizace, potrubí plastové, propojení dosavadního potrubí, D 75 mm</t>
  </si>
  <si>
    <t>721170965R00</t>
  </si>
  <si>
    <t>Provedení opravy vnitřní kanalizace, potrubí plastové, propojení dosavadního potrubí, D 110 mm</t>
  </si>
  <si>
    <t>721170966R00</t>
  </si>
  <si>
    <t>Provedení opravy vnitřní kanalizace, potrubí plastové, propojení dosavadního potrubí, D 140 mm</t>
  </si>
  <si>
    <t>721176101R00</t>
  </si>
  <si>
    <t>Potrubí HT připojovací, D 32 x 1,8 mm</t>
  </si>
  <si>
    <t>721176102R00</t>
  </si>
  <si>
    <t>Potrubí HT připojovací, D 40 x 1,8 mm</t>
  </si>
  <si>
    <t>721176103R00</t>
  </si>
  <si>
    <t>Potrubí HT připojovací, D 50 x 1,8 mm</t>
  </si>
  <si>
    <t>721176104R00</t>
  </si>
  <si>
    <t>Potrubí HT připojovací, D 75 x 1,9 mm</t>
  </si>
  <si>
    <t>721176105R00</t>
  </si>
  <si>
    <t>Potrubí HT připojovací, D 110 x 2,7 mm</t>
  </si>
  <si>
    <t>721176114R00</t>
  </si>
  <si>
    <t>Potrubí HT odpadní svislé, D 75 x 1,9 mm</t>
  </si>
  <si>
    <t>721176115R00</t>
  </si>
  <si>
    <t>Potrubí HT odpadní svislé, D 110 x 2,7 mm</t>
  </si>
  <si>
    <t>721176223R00</t>
  </si>
  <si>
    <t>Potrubí KG svodné (ležaté) v zemi, D 125 x 3,2 mm</t>
  </si>
  <si>
    <t>721194103R00</t>
  </si>
  <si>
    <t>Vyvedení odpadních výpustek, D 32 x 1,8 mm</t>
  </si>
  <si>
    <t>721194105R00</t>
  </si>
  <si>
    <t>Vyvedení odpadních výpustek, D 50 x 1,8 mm</t>
  </si>
  <si>
    <t>721194109R00</t>
  </si>
  <si>
    <t>Vyvedení odpadních výpustek, D 110 x 2,3 mm</t>
  </si>
  <si>
    <t>721290111R00</t>
  </si>
  <si>
    <t>Zkouška těsnosti kanalizace vodou DN 125 mm</t>
  </si>
  <si>
    <t>998721101R00</t>
  </si>
  <si>
    <t>Přesun hmot pro vnitřní kanalizaci, výšky do 6 m</t>
  </si>
  <si>
    <t>722172912R00</t>
  </si>
  <si>
    <t>Provedení propojení plastového vodovodního potrubí polyfuzí, D 20 mm</t>
  </si>
  <si>
    <t>722172913R00</t>
  </si>
  <si>
    <t>Provedení propojení plastového vodovodního potrubí polyfuzí, D 25 mm</t>
  </si>
  <si>
    <t>722172914R00</t>
  </si>
  <si>
    <t>Provedení propojení plastového vodovodního potrubí polyfuzí, D 32 mm</t>
  </si>
  <si>
    <t>722172731R00</t>
  </si>
  <si>
    <t>Potrubí plastové PP-R Ekoplastik, bez zednických výpomocí, D 20 x 3,4 mm, PN 20</t>
  </si>
  <si>
    <t>722172732R00</t>
  </si>
  <si>
    <t>Potrubí plastové PP-R Ekoplastik, bez zednických výpomocí, D 25 x 4,2 mm, PN 20</t>
  </si>
  <si>
    <t>722172733R00</t>
  </si>
  <si>
    <t>Potrubí plastové PP-R Ekoplastik, bez zednických výpomocí, D 32 x 5,4 mm, PN 20</t>
  </si>
  <si>
    <t>722172734R00</t>
  </si>
  <si>
    <t>Potrubí plastové PP-R Ekoplastik, bez zednických výpomocí, D 40 x 6,7 mm, PN 20</t>
  </si>
  <si>
    <t>722190401R00</t>
  </si>
  <si>
    <t>Vyvedení a upevnění výpustek DN 15 mm</t>
  </si>
  <si>
    <t>722190901R00</t>
  </si>
  <si>
    <t>Uzavření/otevření vodovodního potrubí při opravě</t>
  </si>
  <si>
    <t>722237121R00</t>
  </si>
  <si>
    <t>Kohout vodovodní, kulový, 2x vnitřní závit, GIACOMINI R250D, DN 15 mm</t>
  </si>
  <si>
    <t>722237122R00</t>
  </si>
  <si>
    <t>Kohout vodovodní, kulový, 2x vnitřní závit, GIACOMINI R250D, DN 20 mm</t>
  </si>
  <si>
    <t>722237123R00</t>
  </si>
  <si>
    <t>Kohout vodovodní, kulový, 2x vnitřní závit, GIACOMINI R250D, DN 25 mm</t>
  </si>
  <si>
    <t>722280106R00</t>
  </si>
  <si>
    <t>Tlaková zkouška vodovodního potrubí DN 32 mm</t>
  </si>
  <si>
    <t>722280107R00</t>
  </si>
  <si>
    <t>Tlaková zkouška vodovodního potrubí DN 40 mm</t>
  </si>
  <si>
    <t>722290234R00</t>
  </si>
  <si>
    <t>Proplach a dezinfekce vodovodního potrubí DN 80 mm</t>
  </si>
  <si>
    <t>734209123R00</t>
  </si>
  <si>
    <t>Montáž armatur závitových,se 3závity, G 1/2</t>
  </si>
  <si>
    <t>Odkaz na mn. položky pořadí 90 : 2,00000</t>
  </si>
  <si>
    <t>734209125R00</t>
  </si>
  <si>
    <t>Montáž armatur závitových,se 3závity, G 1</t>
  </si>
  <si>
    <t>Odkaz na mn. položky pořadí 91 : 1,00000</t>
  </si>
  <si>
    <t>48488201V</t>
  </si>
  <si>
    <t>Ventil trojcestný termoregulační DN 15</t>
  </si>
  <si>
    <t>48488203V</t>
  </si>
  <si>
    <t>Ventil trojcestný termoregulační DN 25</t>
  </si>
  <si>
    <t>998722101R00</t>
  </si>
  <si>
    <t>Přesun hmot pro vnitřní vodovod, výšky do 6 m</t>
  </si>
  <si>
    <t>Vnitřní vodovod</t>
  </si>
  <si>
    <t>722 Vnitřní vodovod</t>
  </si>
  <si>
    <t>722</t>
  </si>
  <si>
    <t>725</t>
  </si>
  <si>
    <t>Zařizovací předměty</t>
  </si>
  <si>
    <t>725 Zařizovací předměty</t>
  </si>
  <si>
    <t>725814103R00</t>
  </si>
  <si>
    <t>Ventil rohový IVAR.TWISTER DN 15 mm x DN 10 mm</t>
  </si>
  <si>
    <t>725814122R00</t>
  </si>
  <si>
    <t>Ventil pračkový se zpětnou klapkou IVAR.08101 DN 15 mm x DN 20 mm</t>
  </si>
  <si>
    <t>725860180R00</t>
  </si>
  <si>
    <t>Sifon pračkový HL400, D 40/50 mm nerezový</t>
  </si>
  <si>
    <t>725860180R20</t>
  </si>
  <si>
    <t>Sifon pračkový dvojitý, D 40/50 mm nerezový</t>
  </si>
  <si>
    <t>725850145R00</t>
  </si>
  <si>
    <t>Sifon kondenzační HL 136N, DN 40 mm, vodorovný odtok</t>
  </si>
  <si>
    <t>725249102R00</t>
  </si>
  <si>
    <t>Montáž sprchových mís a vaniček</t>
  </si>
  <si>
    <t>725849200R00</t>
  </si>
  <si>
    <t>Montáž baterií sprchových, nastavitelná výška</t>
  </si>
  <si>
    <t>725849302R00</t>
  </si>
  <si>
    <t>Montáž držáku sprchy</t>
  </si>
  <si>
    <t>725249103R00</t>
  </si>
  <si>
    <t>Montáž sprchových koutů</t>
  </si>
  <si>
    <t>725119306R00</t>
  </si>
  <si>
    <t>Montáž klozetu závěsného</t>
  </si>
  <si>
    <t>725219401R00</t>
  </si>
  <si>
    <t>Montáž umyvadel na šrouby do zdiva</t>
  </si>
  <si>
    <t>725339101R00</t>
  </si>
  <si>
    <t>Montáž výlevky diturvitové, bez nádrže a armatur</t>
  </si>
  <si>
    <t>725119105R00</t>
  </si>
  <si>
    <t>Montáž splachovacích nádrží vysokopoložených</t>
  </si>
  <si>
    <t>725829301R00</t>
  </si>
  <si>
    <t>Montáž baterie umyvadlové a dřezové stojánkové</t>
  </si>
  <si>
    <t>725829202R00</t>
  </si>
  <si>
    <t>Montáž baterie umyvadlové a dřezové nástěnné</t>
  </si>
  <si>
    <t>725819201R00</t>
  </si>
  <si>
    <t>Montáž ventilu nástěnného G 1/2"</t>
  </si>
  <si>
    <t>55220111.MR</t>
  </si>
  <si>
    <t>Vanička sprchová RONDA 90 LA</t>
  </si>
  <si>
    <t>551450090R</t>
  </si>
  <si>
    <t>Baterie sprchová směšovací nástěnná PL80B</t>
  </si>
  <si>
    <t>55145352R</t>
  </si>
  <si>
    <t>Set sprchový hadice, růžice, držák 901.00</t>
  </si>
  <si>
    <t>55484451.AR</t>
  </si>
  <si>
    <t>Dveře sprchové kloubové 90 cm Pearl</t>
  </si>
  <si>
    <t>64240062R</t>
  </si>
  <si>
    <t>Mísa klozetová závěsná LYRA Plus, hl. 530 mm</t>
  </si>
  <si>
    <t>5516740682R</t>
  </si>
  <si>
    <t>Sedátko LYRA plus s poklopem</t>
  </si>
  <si>
    <t>64237313Z</t>
  </si>
  <si>
    <t>Mísa klozetová závěsná dětská</t>
  </si>
  <si>
    <t>55167395.AR</t>
  </si>
  <si>
    <t>Sedátko klozetové z PH BABY č. 9703.7, bílé</t>
  </si>
  <si>
    <t>64214361R</t>
  </si>
  <si>
    <t>Umyvadlo keramické LYRA Plus s otvorem pro baterii 600 x 490 mm</t>
  </si>
  <si>
    <t>64216533R</t>
  </si>
  <si>
    <t>Umyvadlo keramické REKORD bez otvoru pro baterii 500 x 410 mm</t>
  </si>
  <si>
    <t>64221370R</t>
  </si>
  <si>
    <t>Umývátko keramické LYRA Plus s otvorem pro baterii 450 x 370 mm</t>
  </si>
  <si>
    <t>64218622R</t>
  </si>
  <si>
    <t>Umývátko keramické REKORD bez otvoru pro baterii 400 x 330 mm</t>
  </si>
  <si>
    <t>64271101R</t>
  </si>
  <si>
    <t>Výlevka keramická MIRA se sklopnou plastovou mřížkou</t>
  </si>
  <si>
    <t>55147033R</t>
  </si>
  <si>
    <t>Splachovač nádržkový z PH úsporný T-2454</t>
  </si>
  <si>
    <t>55280050R</t>
  </si>
  <si>
    <t>Trubice splachovací komplet DN35</t>
  </si>
  <si>
    <t>55145001R</t>
  </si>
  <si>
    <t>Baterie umyvadlová stojánková bez otevírání odpadu PL26</t>
  </si>
  <si>
    <t>55145014R</t>
  </si>
  <si>
    <t>Baterie dřezová směšovací nástěnná s kulatým ústím PL04B</t>
  </si>
  <si>
    <t>55144331R</t>
  </si>
  <si>
    <t>Ventil umyvadlový nástěnný Novaservis Titania Iris, délka výtoku 260 mm</t>
  </si>
  <si>
    <t>998725101R00</t>
  </si>
  <si>
    <t>Přesun hmot pro zařizovací předměty, výšky do 6 m</t>
  </si>
  <si>
    <t>726</t>
  </si>
  <si>
    <t>Předstěnové systémy</t>
  </si>
  <si>
    <t>726 Předstěnové systémy</t>
  </si>
  <si>
    <t>726211121R00</t>
  </si>
  <si>
    <t>Modul pro WC Kombifix, UP320, h. 1080 mm</t>
  </si>
  <si>
    <t>WC : 2</t>
  </si>
  <si>
    <t>WC dětské : 5</t>
  </si>
  <si>
    <t>551070101R</t>
  </si>
  <si>
    <t>Tlačítko ovládací M70 pro předstěnové systém, bílé</t>
  </si>
  <si>
    <t>998726121R00</t>
  </si>
  <si>
    <t>Přesun hmot pro předstěnové systémy, výšky do 6 m</t>
  </si>
  <si>
    <t>767</t>
  </si>
  <si>
    <t>Konstrukce zámečnické</t>
  </si>
  <si>
    <t>767 Konstrukce zámečnické</t>
  </si>
  <si>
    <t>767885003RO0</t>
  </si>
  <si>
    <t>Žlab podpůrný pro potrubí D 20-40</t>
  </si>
  <si>
    <t>767995102R00</t>
  </si>
  <si>
    <t>Výroba a montáž kov. atypických konstr. do 10 kg</t>
  </si>
  <si>
    <t>kg</t>
  </si>
  <si>
    <t xml:space="preserve">zavěšené potrubí : </t>
  </si>
  <si>
    <t>kanalizace - 0,25 kg/m : 5*0,25</t>
  </si>
  <si>
    <t>vodovod - 0,20 kg/m : 50*0,20</t>
  </si>
  <si>
    <t>55399994R</t>
  </si>
  <si>
    <t>Kotvy, úhelníky apod.atypické výrobky</t>
  </si>
  <si>
    <t>998767101R00</t>
  </si>
  <si>
    <t>Přesun hmot pro zámečnické konstr., výšky do 6 m</t>
  </si>
  <si>
    <t>96</t>
  </si>
  <si>
    <t>Bourací práce</t>
  </si>
  <si>
    <t>96 Bourací práce</t>
  </si>
  <si>
    <t>1.</t>
  </si>
  <si>
    <t>962 03-2231.R00</t>
  </si>
  <si>
    <t>Bourání příček z cihel pálených, tloušťka 10 cm</t>
  </si>
  <si>
    <t xml:space="preserve"> - prostor 100-130 dle výkresové dokumentace</t>
  </si>
  <si>
    <t>3,05 * (1,56 + 1,56 +4,8 + 4,32 +2 +1,83 + 1,7 + 1,2 + 0,8 + 2,2 + 1 + 0,9 + 3,55 + 3,55 + 2,975 + 6,4 + 4,2 + 2 + 3,15 + 2 + 0,98 + 0,98 + 0,9 + 2,05 + 1,1 + 1,12 + 0,42) - ( 4*2,02*0,8) + (6*2,02*0,9) + (4*2,02*1,0) + (0,7*2,02) + (1,45*2,02) + (0,9*2,02)+ otvor 2,02*0,9*0,45</t>
  </si>
  <si>
    <t>2.</t>
  </si>
  <si>
    <t>962 20-0011.RAB</t>
  </si>
  <si>
    <t>Bourání příček z cihel pálených, tloušťka 15 cm</t>
  </si>
  <si>
    <t xml:space="preserve"> - 3,05  * (0,7 + 4,8)</t>
  </si>
  <si>
    <t>3.</t>
  </si>
  <si>
    <t>968 08-3002.R00</t>
  </si>
  <si>
    <t>Vybourání plastových oken do 2 m2</t>
  </si>
  <si>
    <t xml:space="preserve"> - 1,97m2 - vstupní dveře</t>
  </si>
  <si>
    <t xml:space="preserve"> - 1,1 * 1,34 - okno jižní fasáda</t>
  </si>
  <si>
    <t>4.</t>
  </si>
  <si>
    <t>968 06-2455.R00</t>
  </si>
  <si>
    <t>Vybourání dveřních zárubní pl. do 2 m2</t>
  </si>
  <si>
    <t xml:space="preserve">( 4*2,02*0,8) + (6*2,02*0,9) + (4*2,02*1,0) + (0,7*2,02) + (1,45*2,02) + (0,9*2,02) </t>
  </si>
  <si>
    <t>5.</t>
  </si>
  <si>
    <t>968 06-1125.R00</t>
  </si>
  <si>
    <t>Vyvěšení dřevěných dveřních křídel pl. do 2 m2</t>
  </si>
  <si>
    <t>ks</t>
  </si>
  <si>
    <t>6.</t>
  </si>
  <si>
    <t>Vyvěšení a likvidace zařizovacích předmětů</t>
  </si>
  <si>
    <t>7.</t>
  </si>
  <si>
    <t>965 08-1713.R00</t>
  </si>
  <si>
    <t>Bourání dlaždic keramických tl. 1 cm, nad 1 m2, včetně očištění betonu od lepidla</t>
  </si>
  <si>
    <t xml:space="preserve"> - prostor 100-130 dle vykresové dokumentace</t>
  </si>
  <si>
    <t xml:space="preserve"> - 197,4m2</t>
  </si>
  <si>
    <t>8.</t>
  </si>
  <si>
    <t>968 07-2455.R00</t>
  </si>
  <si>
    <t>Vybourání kovových dveřních zárubní pl. do 2 m2</t>
  </si>
  <si>
    <t>9.</t>
  </si>
  <si>
    <t>Demontáž radiátorů + revize + zpětná montáž</t>
  </si>
  <si>
    <t>10.</t>
  </si>
  <si>
    <t>Demontáž rozvodů vody, topení, elektro</t>
  </si>
  <si>
    <t>11.</t>
  </si>
  <si>
    <t>775 51-9010.RA0</t>
  </si>
  <si>
    <t>Demontáž podlah syntetických</t>
  </si>
  <si>
    <t>D97</t>
  </si>
  <si>
    <t>12.</t>
  </si>
  <si>
    <t>979 08-1111.R00</t>
  </si>
  <si>
    <t>Odvoz suti a vybour.hmot na skládku do 5km</t>
  </si>
  <si>
    <t xml:space="preserve"> - Odvoz kontejneru se sutí</t>
  </si>
  <si>
    <t xml:space="preserve"> - vybouráná suť v prostorech 100-130 dle výkresové dokumentace</t>
  </si>
  <si>
    <t>13.</t>
  </si>
  <si>
    <t>979082111R00</t>
  </si>
  <si>
    <t>Vnitrostaveništní doprava suti do 20m</t>
  </si>
  <si>
    <t xml:space="preserve"> - maniupalce se sutí mezi stavbou a kontejnerem</t>
  </si>
  <si>
    <t>14.</t>
  </si>
  <si>
    <t>979990001R00</t>
  </si>
  <si>
    <t>Poplatek ze skládku stavební suti</t>
  </si>
  <si>
    <t>15.</t>
  </si>
  <si>
    <t>979081111R04</t>
  </si>
  <si>
    <t>Odvoz neskladovaného materiálu k likvidace do 5km</t>
  </si>
  <si>
    <t xml:space="preserve"> - dveřní křídla, zárubně, inventář bytu</t>
  </si>
  <si>
    <t>16.</t>
  </si>
  <si>
    <t>Poplatek za likvidace nestavebního materiálu</t>
  </si>
  <si>
    <t>17.</t>
  </si>
  <si>
    <t>979 98-1106.R00</t>
  </si>
  <si>
    <t>Kontejner, suť bez příměsí, odvoz a likvidace</t>
  </si>
  <si>
    <t>18.</t>
  </si>
  <si>
    <t>Komunální kontejner</t>
  </si>
  <si>
    <t>D97 Přesuny suti a vybouraných hmot</t>
  </si>
  <si>
    <t>19.</t>
  </si>
  <si>
    <t>317 12-0033.RAD</t>
  </si>
  <si>
    <t>Příčka z desek Ytong hladkých, tloušťka 10 cm</t>
  </si>
  <si>
    <t xml:space="preserve"> - nové konstrukce v prostorech 100-130 dle výkresové dokumentace</t>
  </si>
  <si>
    <t xml:space="preserve"> - 3,05 * (3,72 + 2,7 + 1 + 2,7 + 2,55 + 0,9 + 0,4 + 2,85 +2,2 + 1,3 + 4,8 + 2,6 + 2,55 + 2,0 + 2,83 + 1,3 + 1,2 + 1 + 1,1 + 2,6 + 2,63 + 1,6 + 1,6 + 0,9) + (1,5 * 5,84) - (0,9*2,02*10 + 0,8 * 4 * 2,02 + 1,0 * 2 * 2,02)</t>
  </si>
  <si>
    <t xml:space="preserve"> - ztratné 5% = 129,82 * 1,05 = 136,311 m2</t>
  </si>
  <si>
    <t xml:space="preserve"> - cena včetně pomocného lešení, kotvení příček k obvodovým konstrukcím, spojovacícho materiálu, lepidla</t>
  </si>
  <si>
    <t>20.</t>
  </si>
  <si>
    <t>593-21898R</t>
  </si>
  <si>
    <t>D+M Překlad nenosný  Ytong NEP 100-1250</t>
  </si>
  <si>
    <t xml:space="preserve"> - překlad pro otvory 100-130 - dle výkresové dokumentace</t>
  </si>
  <si>
    <t>21.</t>
  </si>
  <si>
    <t>311 27-1177.RT4</t>
  </si>
  <si>
    <t>Zdivo z tvárnic Ytong hladkých tl. 30 cm, tvárnice Ytong Standard, 599 x 249 x 300 mm</t>
  </si>
  <si>
    <t xml:space="preserve"> - zazdení otvoru vstupních dveří</t>
  </si>
  <si>
    <t>22.</t>
  </si>
  <si>
    <t>Lokální opravy - zaházení šliců pro elektro, kanalizaci a vodu, hrubovací práce v rámci rekonstrukce</t>
  </si>
  <si>
    <t>23.</t>
  </si>
  <si>
    <t>602 01-2131.R00</t>
  </si>
  <si>
    <t>Stěrka vápenocementová, ručně</t>
  </si>
  <si>
    <t xml:space="preserve"> - 211,87 * 3,05 - (17*0,9*2,02) + 24,58 + 21,12 = 661,10</t>
  </si>
  <si>
    <t>24.</t>
  </si>
  <si>
    <t>631-27282R</t>
  </si>
  <si>
    <t>Bandáž skelná, perlinka s oky 6,5 x 6,5 mm,  50 m2</t>
  </si>
  <si>
    <t xml:space="preserve"> - 661,10 * 1,1 = 727,21</t>
  </si>
  <si>
    <t>25.</t>
  </si>
  <si>
    <t>612 42-0016.RA0</t>
  </si>
  <si>
    <t>Omítka stěn vnitřní štuková třívrstvá</t>
  </si>
  <si>
    <t xml:space="preserve"> - omítká "fajnová" nových příček</t>
  </si>
  <si>
    <t xml:space="preserve"> - 211,87 * 3,0 - (17*0,9*2,02) + 24,58 + 21,12 = 661,10 - 75,84 = 585,26</t>
  </si>
  <si>
    <t>Úpravy povrchů vnějších</t>
  </si>
  <si>
    <t>62</t>
  </si>
  <si>
    <t>26.</t>
  </si>
  <si>
    <t>622 31-1124.RV1</t>
  </si>
  <si>
    <t>Zateplovací systém Baumit,  EPS tl. 140 mm, zakončený stěrkou s výztužnou tkaninou, barvou dle dekóru objektu</t>
  </si>
  <si>
    <t>64</t>
  </si>
  <si>
    <t>94</t>
  </si>
  <si>
    <t>95</t>
  </si>
  <si>
    <t>711</t>
  </si>
  <si>
    <t>766</t>
  </si>
  <si>
    <t>27.</t>
  </si>
  <si>
    <t>Broušení stávající roznašecí vrstvy pro lití nivelační stěrky</t>
  </si>
  <si>
    <t>28.</t>
  </si>
  <si>
    <t>Samonivelační stěrka Cemix, ruč.zpracování tl.5 mm, samonivelační polymercementová stěrka Cemix 30 Mpa</t>
  </si>
  <si>
    <t xml:space="preserve"> - v místnostech pro pokládku dlažby</t>
  </si>
  <si>
    <t>29.</t>
  </si>
  <si>
    <t>Samonivelační stěrka Cemix,ruč.zpracování tl.10 mm, samonivelační polymercementová stěrka Cemix 40 Mpa</t>
  </si>
  <si>
    <t xml:space="preserve"> - v místnostech pro pokládku vinylu</t>
  </si>
  <si>
    <t>Podlahové konstrukce</t>
  </si>
  <si>
    <t>Výplně otvorů</t>
  </si>
  <si>
    <t>64 Výplně otvorů</t>
  </si>
  <si>
    <t>30.</t>
  </si>
  <si>
    <t>D+M Plastové balkonové okno s parapetem, do koupelny</t>
  </si>
  <si>
    <t xml:space="preserve"> - dveře do koupelny, nadparapetní zasklení fixní</t>
  </si>
  <si>
    <t>Lešení a stavební výtahy</t>
  </si>
  <si>
    <t>94 Lešení a stavební výtahy</t>
  </si>
  <si>
    <t>31.</t>
  </si>
  <si>
    <t>941955001.R00</t>
  </si>
  <si>
    <t>Lešení lehké pomocné, výška podlahy do 1,2 m</t>
  </si>
  <si>
    <t>Dokončovací konstrukce na pozemních stavbách</t>
  </si>
  <si>
    <t>95 Dokončovací konstrukce na pozemních stavbách</t>
  </si>
  <si>
    <t>32.</t>
  </si>
  <si>
    <t>95290111R00</t>
  </si>
  <si>
    <t>Vyčištění budov o výšce podlaží do 4m</t>
  </si>
  <si>
    <t>99 Staveništní přesun hmot</t>
  </si>
  <si>
    <t>33.</t>
  </si>
  <si>
    <t>Přesun hmot pro budovy zděné výšky do 6m</t>
  </si>
  <si>
    <t>Izolace proti vodě</t>
  </si>
  <si>
    <t>711 Izolace proti vodě</t>
  </si>
  <si>
    <t>34.</t>
  </si>
  <si>
    <t>711212901.R00</t>
  </si>
  <si>
    <t>Provedení penetrace podkladů pod hydroizolační stěrky</t>
  </si>
  <si>
    <t xml:space="preserve"> - 2,4 + (7,33*2,1) + (26,728 * 2,1) + 15,54 = 88,72</t>
  </si>
  <si>
    <t>35.</t>
  </si>
  <si>
    <t>Hydroizolační povlak - nátěr nebo stěrka Mapelastic, pružná hydroizolace tl. 1mm</t>
  </si>
  <si>
    <t>36.</t>
  </si>
  <si>
    <t>711212601RT2</t>
  </si>
  <si>
    <t xml:space="preserve">Těsnící pás do spoje podlaha - stěna Mapeband š. 100mm </t>
  </si>
  <si>
    <t xml:space="preserve"> - 26,728 + 7,33 = 34,03</t>
  </si>
  <si>
    <t>37.</t>
  </si>
  <si>
    <t xml:space="preserve">Těsnící roh vnější vnitřní do spoje podlaha - stěna Mapeband </t>
  </si>
  <si>
    <t>38.</t>
  </si>
  <si>
    <t>Těsnící pás do svislých koutů Mapeband š. 100mm</t>
  </si>
  <si>
    <t>39.</t>
  </si>
  <si>
    <t>998 87-11101.R00</t>
  </si>
  <si>
    <t>Přesun hmot pro izolace proti vodě, výšky do 6m</t>
  </si>
  <si>
    <t>Konstrukce truhlářské</t>
  </si>
  <si>
    <t>766 Konstrukce truhlářské</t>
  </si>
  <si>
    <t>40.</t>
  </si>
  <si>
    <t>76661112.R00</t>
  </si>
  <si>
    <t>Montáž dveří do zárubně, otevíravých 1kř. Do 1,0m</t>
  </si>
  <si>
    <t>41.</t>
  </si>
  <si>
    <t>766670021R00</t>
  </si>
  <si>
    <t>Montáž kliky a štítku</t>
  </si>
  <si>
    <t>42.</t>
  </si>
  <si>
    <t>54914582R</t>
  </si>
  <si>
    <t>Kliky se štítem mezip 804/90 se zaj. Cr</t>
  </si>
  <si>
    <t>43.</t>
  </si>
  <si>
    <t>611601212.R</t>
  </si>
  <si>
    <t>Dveře vnitřní RAL Klasik plné 1kř. 70x197 cm, lakované, včetně zárubně + montáž</t>
  </si>
  <si>
    <t>44.</t>
  </si>
  <si>
    <t>611601212.R0</t>
  </si>
  <si>
    <t>Dveře vnitřní RAL Klasik plné 1kř. 80x197 cm, lakované, včetně zárubně + montáž</t>
  </si>
  <si>
    <t>45.</t>
  </si>
  <si>
    <t>D+M Kuchyňské linky</t>
  </si>
  <si>
    <t>46.</t>
  </si>
  <si>
    <t>998766101.R00</t>
  </si>
  <si>
    <t>Přesun hmot pro truhlařské konstruk. Výšky do 6m</t>
  </si>
  <si>
    <t>Dlažby keramické</t>
  </si>
  <si>
    <t>771</t>
  </si>
  <si>
    <t>771 Dlažby keramické</t>
  </si>
  <si>
    <t>47.</t>
  </si>
  <si>
    <t>771 10-1210.RT1</t>
  </si>
  <si>
    <t>Penetrace podkladu pod dlažby, penetrační nátěr</t>
  </si>
  <si>
    <t>48.</t>
  </si>
  <si>
    <t>771 57-5107.R00</t>
  </si>
  <si>
    <t>Montáž podlahy keramické,hladké,tmel,30x30-60x30cm</t>
  </si>
  <si>
    <t xml:space="preserve"> - vč. Soklíku 7cm, 4,22 m2 </t>
  </si>
  <si>
    <t>49.</t>
  </si>
  <si>
    <t>Dlažba do koupelny dle výběru (10% ztratné)</t>
  </si>
  <si>
    <t>50.</t>
  </si>
  <si>
    <t>771 57-8011.R00</t>
  </si>
  <si>
    <t>Spára podlaha - stěna,silikonem</t>
  </si>
  <si>
    <t>51.</t>
  </si>
  <si>
    <t>771579791.R00</t>
  </si>
  <si>
    <t>Příplatek za plochu podlah keram. Do 5m2 jednotl.</t>
  </si>
  <si>
    <t>52.</t>
  </si>
  <si>
    <t>998 77-1101.R00</t>
  </si>
  <si>
    <t>Přesun hmot pro podlahy z dlaždic, výšky do 6m</t>
  </si>
  <si>
    <t>775</t>
  </si>
  <si>
    <t>Podlahy vinylové</t>
  </si>
  <si>
    <t>775 Podlahy vinylové</t>
  </si>
  <si>
    <t>53.</t>
  </si>
  <si>
    <t>Penetrace podkladu pod lepidlo</t>
  </si>
  <si>
    <t>54.</t>
  </si>
  <si>
    <t>Montáž dílcové vinylové podlahy lepením, včetně lepidla</t>
  </si>
  <si>
    <t>55.</t>
  </si>
  <si>
    <t>Vinyl do herny a přilehlých prostor dle výběru investora (10% ztratné)</t>
  </si>
  <si>
    <t>56.</t>
  </si>
  <si>
    <t>Lišty k vinylovým podlahám vč. Montáže</t>
  </si>
  <si>
    <t>57.</t>
  </si>
  <si>
    <t>Přesun hmot pro podlahy syntetické, výšky do 6m</t>
  </si>
  <si>
    <t>781</t>
  </si>
  <si>
    <t>Obklady keramické</t>
  </si>
  <si>
    <t>781 Obklady keramické</t>
  </si>
  <si>
    <t>58.</t>
  </si>
  <si>
    <t>781101210.R00</t>
  </si>
  <si>
    <t>Penetrace podkladu pod obklad, penetrační nátěr</t>
  </si>
  <si>
    <t xml:space="preserve"> - hygienické místnost, kuchynské linky</t>
  </si>
  <si>
    <t>59.</t>
  </si>
  <si>
    <t>781475120.R00</t>
  </si>
  <si>
    <t>Montáž obkladů keramického,hladké,tmel,30x30-60x30cm</t>
  </si>
  <si>
    <t>60.</t>
  </si>
  <si>
    <t>Obklad do koupelny dle výběru (10% ztratné)</t>
  </si>
  <si>
    <t>61.</t>
  </si>
  <si>
    <t>781497111.RS3</t>
  </si>
  <si>
    <t>Lišta hliníková ukončovacích k obkladům profil RB, pro tloušťku obkladu 10mm</t>
  </si>
  <si>
    <t>62.</t>
  </si>
  <si>
    <t>781497121.RS3</t>
  </si>
  <si>
    <t>Lišta hliníková rohová k obkladům profil RB, pro tloušťku obkladu 10mm</t>
  </si>
  <si>
    <t>63.</t>
  </si>
  <si>
    <t>784</t>
  </si>
  <si>
    <t>Malby</t>
  </si>
  <si>
    <t>784 Malby</t>
  </si>
  <si>
    <t>64.</t>
  </si>
  <si>
    <t>784442021RT2</t>
  </si>
  <si>
    <t>Malba disperzní interiér, výška do 3,8m pro omítku 2x nátěr, 1x penetrace</t>
  </si>
  <si>
    <t>800</t>
  </si>
  <si>
    <t>Kovové stavební doplňkové konstrukce</t>
  </si>
  <si>
    <t>800 Kovové stavební doplňkové konstrukce</t>
  </si>
  <si>
    <t>65.</t>
  </si>
  <si>
    <t>416 07-2121.R00</t>
  </si>
  <si>
    <t>Podhled SDK, ocel. Dvouúrov. Kříž. Rošt, MA 12,5mm - pro prostory se sníženou světlou výškou na 2,75 m</t>
  </si>
  <si>
    <t>66.</t>
  </si>
  <si>
    <t>416 07-1122.R00</t>
  </si>
  <si>
    <t>Podhled SDK akusticky, Kovová konstrukce CD, MA 12,5mm - pro prostory se sníženou světlou výškou na 2,90 m</t>
  </si>
  <si>
    <t>67.</t>
  </si>
  <si>
    <t>416 02-0111.R00</t>
  </si>
  <si>
    <t>Podhled SDK, kovová kce. HUT, 1x desk RB 12,5m</t>
  </si>
  <si>
    <t>901</t>
  </si>
  <si>
    <t>Ostatní konstrukce</t>
  </si>
  <si>
    <t>901 Ostatní konstrukce</t>
  </si>
  <si>
    <t>68.</t>
  </si>
  <si>
    <t xml:space="preserve">ks </t>
  </si>
  <si>
    <t>69.</t>
  </si>
  <si>
    <t>D+M - "základová konstrukce" pro zahradní domek - zámková dlažba, osazena do lože ze štěrku a písku, ohraničena zahradními obrubníky, geotextilie</t>
  </si>
  <si>
    <t>Dokončovací kon na pozemních stavbách</t>
  </si>
  <si>
    <t>700</t>
  </si>
  <si>
    <t>HZS - hodinové zúčtovací sazby, zkoušky, revize</t>
  </si>
  <si>
    <t>700 HZS - hodinové zúčtovací sazby, zkoušky, revize</t>
  </si>
  <si>
    <t>R1</t>
  </si>
  <si>
    <t>Stavební přípomoci - sekání drážek a průrazů</t>
  </si>
  <si>
    <t>hod</t>
  </si>
  <si>
    <t>R2</t>
  </si>
  <si>
    <t>Topná zkouška - napuštění uprav.vodou, odvzdušnění, vyregulování</t>
  </si>
  <si>
    <t>733110806R00</t>
  </si>
  <si>
    <t>Demontáž potrubí ocelového závitového do DN 15-32</t>
  </si>
  <si>
    <t>733890801R00</t>
  </si>
  <si>
    <t>Přemístění vybouraných hmot - potrubí, H do 6 m</t>
  </si>
  <si>
    <t>734200821R00</t>
  </si>
  <si>
    <t>Demontáž armatur se 2závity do G 1/2</t>
  </si>
  <si>
    <t>735121810R00</t>
  </si>
  <si>
    <t>Demontáž otopných těles ocelových článkových</t>
  </si>
  <si>
    <t>735291800R00</t>
  </si>
  <si>
    <t>Demontáž konzol otopných těles do odpadu</t>
  </si>
  <si>
    <t>735494811R00</t>
  </si>
  <si>
    <t>Vypuštění vody z otopných těles</t>
  </si>
  <si>
    <t>735890802R00</t>
  </si>
  <si>
    <t>Přemístění demont. hmot - otop. těles, H 6 - 12 m</t>
  </si>
  <si>
    <t>283771008R</t>
  </si>
  <si>
    <t>Izolace potrubí Mirelon PRO 15 x 20 mm šedočerná</t>
  </si>
  <si>
    <t>733</t>
  </si>
  <si>
    <t>Rozvod potrubí</t>
  </si>
  <si>
    <t>733 Rozvod potrubí</t>
  </si>
  <si>
    <t>733191924R00</t>
  </si>
  <si>
    <t>Navaření odbočky na potrubí,DN odbočky 20</t>
  </si>
  <si>
    <t>733161902R00</t>
  </si>
  <si>
    <t>Propojení měděného potrubí vytápění D 15 mm</t>
  </si>
  <si>
    <t>733161903R00</t>
  </si>
  <si>
    <t>Propojení měděného potrubí vytápění D 18 mm</t>
  </si>
  <si>
    <t>733163102R00</t>
  </si>
  <si>
    <t>Potrubí z měděných trubek vytápění D 15 x 1,0 mm</t>
  </si>
  <si>
    <t>733163103R00</t>
  </si>
  <si>
    <t>Potrubí z měděných trubek vytápění D 18 x 1,0 mm</t>
  </si>
  <si>
    <t>733167001R00</t>
  </si>
  <si>
    <t>Příplatek za zhotovení přípojky Cu 15/1</t>
  </si>
  <si>
    <t>733190306R00</t>
  </si>
  <si>
    <t>Tlaková zkouška Cu potrubí do D 35</t>
  </si>
  <si>
    <t>998733101R00</t>
  </si>
  <si>
    <t>Přesun hmot pro rozvody potrubí, výšky do 6 m</t>
  </si>
  <si>
    <t>734</t>
  </si>
  <si>
    <t>Armatury</t>
  </si>
  <si>
    <t>734 Armatury</t>
  </si>
  <si>
    <t>734226212E00</t>
  </si>
  <si>
    <t>Ventil termostatický radiátorový přímý, s automatickým omezením průtoku DN 15</t>
  </si>
  <si>
    <t>734266122R00</t>
  </si>
  <si>
    <t>Šroubení reg.přímé,vnitř.z. Heimeier Regutec DN 15</t>
  </si>
  <si>
    <t>734266772R00</t>
  </si>
  <si>
    <t>Šroubení svěrné na měď Heimeier 15x1 mm - EK</t>
  </si>
  <si>
    <t>734291951M00</t>
  </si>
  <si>
    <t>Montáž hlavic ručního/termostat.ovládání</t>
  </si>
  <si>
    <t>734494213R00</t>
  </si>
  <si>
    <t>Návarky s trubkovým závitem G 1/2</t>
  </si>
  <si>
    <t>55137306.AR</t>
  </si>
  <si>
    <t>Hlavice termostatická Heimeier K standard</t>
  </si>
  <si>
    <t>31945717R</t>
  </si>
  <si>
    <t>Přechod přímý 4243G 15 x 1/2 vnější závit, bronz</t>
  </si>
  <si>
    <t>31945719R</t>
  </si>
  <si>
    <t>Přechod přímý 4243G 18 x 1/2 vnější závit, bronz</t>
  </si>
  <si>
    <t>998734101R00</t>
  </si>
  <si>
    <t>Přesun hmot pro armatury, výšky do 6 m</t>
  </si>
  <si>
    <t>735159111R00</t>
  </si>
  <si>
    <t>Montáž panelových těles Radik do délky 1600 mm</t>
  </si>
  <si>
    <t>735179110R00</t>
  </si>
  <si>
    <t>Montáž otopných těles koupelnových (žebříků)</t>
  </si>
  <si>
    <t>735156910R00</t>
  </si>
  <si>
    <t>Tlakové zkoušky otopných těles Radik 10 - 11</t>
  </si>
  <si>
    <t>735156920R00</t>
  </si>
  <si>
    <t>Tlakové zkoušky otopných těles Radik 20 - 22</t>
  </si>
  <si>
    <t>735148001R00</t>
  </si>
  <si>
    <t>Tlaková zkouška designových otopných těles jednořadých</t>
  </si>
  <si>
    <t>484569771R</t>
  </si>
  <si>
    <t>Těleso otopné deskové Radik Klasik typ 11 výška 500 mm, délka 400 mm</t>
  </si>
  <si>
    <t>48456981R</t>
  </si>
  <si>
    <t>Těleso otopné deskové Radik Klasik typ 11 výška 500 mm, délka 900 mm</t>
  </si>
  <si>
    <t>48456955R</t>
  </si>
  <si>
    <t>Těleso otopné deskové Radik Klasik typ 11 výška 900 mm, délka 600 mm</t>
  </si>
  <si>
    <t>48457233R</t>
  </si>
  <si>
    <t>Těleso otopné deskové Radik Klasik typ 21 výška 500 mm, délka 600 mm</t>
  </si>
  <si>
    <t>48457241R</t>
  </si>
  <si>
    <t>Těleso otopné deskové Radik Klasik typ 21 výška 500 mm, délka 1400 mm</t>
  </si>
  <si>
    <t>48457196R</t>
  </si>
  <si>
    <t>Těleso otopné deskové Radik Klasik typ 21 výška 900 mm, délka 900 mm</t>
  </si>
  <si>
    <t>48457255R</t>
  </si>
  <si>
    <t>Těleso otopné deskové Radik Klasik typ 22 výška 500 mm, délka 1200 mm</t>
  </si>
  <si>
    <t>48457257R</t>
  </si>
  <si>
    <t>Těleso otopné deskové Radik Klasik typ 22 výška 500 mm, délka 1400 mm</t>
  </si>
  <si>
    <t>484518208R</t>
  </si>
  <si>
    <t>Těleso otopné trubkové Linear Classic KLC výška 1220 mm, délka 600 mm</t>
  </si>
  <si>
    <t>998735101R00</t>
  </si>
  <si>
    <t>Přesun hmot pro otopná tělesa, výšky do 6 m</t>
  </si>
  <si>
    <t>735</t>
  </si>
  <si>
    <t>Otopná tělesa</t>
  </si>
  <si>
    <t>735 Otopná tělesa</t>
  </si>
  <si>
    <t>Nátěry</t>
  </si>
  <si>
    <t>783</t>
  </si>
  <si>
    <t>783 Nátěry</t>
  </si>
  <si>
    <t>783424340R00</t>
  </si>
  <si>
    <t>Nátěr syntet. potrubí do DN 50 mm  Z+2x +1x email</t>
  </si>
  <si>
    <t xml:space="preserve">Zdravotně technická instalace </t>
  </si>
  <si>
    <t>Stavební práce</t>
  </si>
  <si>
    <t>Vytápění</t>
  </si>
  <si>
    <t>D+M - Zahradní domek s integrovanou podlahou, vč. dopravy</t>
  </si>
  <si>
    <t>Vzduchotechnika</t>
  </si>
  <si>
    <t>Zař. č. 1 - Větrání hlavního prostoru MŠ a zázemí</t>
  </si>
  <si>
    <t>728.1</t>
  </si>
  <si>
    <t>728.1 Zař. č. 1 - Větrání hlavního prostoru MŠ a zázemí</t>
  </si>
  <si>
    <t>Zař. č.1 - Větrání hlavního prostoru</t>
  </si>
  <si>
    <t>1.01</t>
  </si>
  <si>
    <t>Rekuperační jednotka ve vnitřním podstropním provedení, Vp,o= 650m3/h při 200 Pa. Jednotka bude dodána včetně MaR a ovladače</t>
  </si>
  <si>
    <t>-</t>
  </si>
  <si>
    <t>Pružná spojka DN250</t>
  </si>
  <si>
    <t>1.01.2</t>
  </si>
  <si>
    <t>Zpětná klapka DN250</t>
  </si>
  <si>
    <t>1.01.3</t>
  </si>
  <si>
    <t>Prokabelování a zprovoznění jednotky</t>
  </si>
  <si>
    <t>kpl</t>
  </si>
  <si>
    <t>1.02</t>
  </si>
  <si>
    <t>Kulisový tlumič hluku 435x250x1000, 3 x kulisa tl. 100mm s náběhovými plechy</t>
  </si>
  <si>
    <t>1.03</t>
  </si>
  <si>
    <t>Kulisový tlumič hluku 420x250x1500, 3 x kulisa tl. 100mm s náběhovými plechy</t>
  </si>
  <si>
    <t>1.04</t>
  </si>
  <si>
    <t>Protidešťová žaluzie 560x250 se sítem (Aef=0,09m2), RAL dle stavby</t>
  </si>
  <si>
    <t>1.05</t>
  </si>
  <si>
    <t>Přívodní vyústka na kruhové potrubí 325x75, dvouřadá, regulace</t>
  </si>
  <si>
    <t>1.06</t>
  </si>
  <si>
    <t>Odvodní vyústka na čtyřhranné potrubí 225x75, jednořadá, regulace</t>
  </si>
  <si>
    <t>1.07</t>
  </si>
  <si>
    <t>Plastový talířový odvodní DN 125</t>
  </si>
  <si>
    <t>1.08</t>
  </si>
  <si>
    <t>Plastový talířový odvodní DN 160</t>
  </si>
  <si>
    <t>1.09</t>
  </si>
  <si>
    <t>Čtyřhranné pozinkované potrubí sk. I včetně tvarovek</t>
  </si>
  <si>
    <t>1.10</t>
  </si>
  <si>
    <t>Kruhové spiro potrubí v provedení SAFE včetně tvarovek DN 125</t>
  </si>
  <si>
    <t>bm</t>
  </si>
  <si>
    <t>1.10.2</t>
  </si>
  <si>
    <t>Kruhové spiro potrubí v provedení SAFE včetně tvarovek DN 160</t>
  </si>
  <si>
    <t>1.10.3</t>
  </si>
  <si>
    <t>Kruhové spiro potrubí v provedení SAFE včetně tvarovek DN 200</t>
  </si>
  <si>
    <t>1.10.4</t>
  </si>
  <si>
    <t>Kruhové spiro potrubí v provedení SAFE včetně tvarovek DN 225</t>
  </si>
  <si>
    <t>1.10.5</t>
  </si>
  <si>
    <t>Kruhové spiro potrubí v provedení SAFE včetně tvarovek DN 250</t>
  </si>
  <si>
    <t>1.11</t>
  </si>
  <si>
    <t>Ohebná tepelně/hlukově izolační hadice DN 125, tloušťka tepelné izolace 25mm</t>
  </si>
  <si>
    <t>1.11.2</t>
  </si>
  <si>
    <t>Ohebná tepelně/hlukově izolační hadice DN 160, tloušťka tepelné izolace 25mm</t>
  </si>
  <si>
    <t>1.15</t>
  </si>
  <si>
    <t>Tepelná/hluková izolace z minerální vlny s Al polepem tl. 60mm</t>
  </si>
  <si>
    <t>1.16</t>
  </si>
  <si>
    <t>Stěnová mřížka 600x200, rozteč lamel 12,5mm, typ 1</t>
  </si>
  <si>
    <t>9.1.1</t>
  </si>
  <si>
    <t>Montážní, spojovací a těsnící materiál</t>
  </si>
  <si>
    <t>9.1.2</t>
  </si>
  <si>
    <t>Montáž VZT zařízení</t>
  </si>
  <si>
    <t>Zař. č. 2 - Podtlakové větrání hygienického zázemí, přípraven a šaten</t>
  </si>
  <si>
    <t>728.2</t>
  </si>
  <si>
    <t>728.2 Zař. č. 2 - Podtlakové větrání hygienického zázemí, přípraven a šaten</t>
  </si>
  <si>
    <t>Zař. č.2 - Podtlakové větrání hyg. zázemí</t>
  </si>
  <si>
    <t>2.01</t>
  </si>
  <si>
    <t>Potrubní diagonální ventilátor do kruhového potrubí DN160, tříotáčkové provedení</t>
  </si>
  <si>
    <t>2.01.2</t>
  </si>
  <si>
    <t>Zpětná klapka DN160</t>
  </si>
  <si>
    <t>2.01.3</t>
  </si>
  <si>
    <t>Prokabelování a zprovoznění zařízení</t>
  </si>
  <si>
    <t>2.02</t>
  </si>
  <si>
    <t>2.02.2</t>
  </si>
  <si>
    <t>2.02.3</t>
  </si>
  <si>
    <t>2.03</t>
  </si>
  <si>
    <t>Potrubní diagonální ventilátor do kruhového potrubí DN125, dvouotáčkové provedení</t>
  </si>
  <si>
    <t>2.03.2</t>
  </si>
  <si>
    <t>Zpětná klapka DN125</t>
  </si>
  <si>
    <t>2.03.3</t>
  </si>
  <si>
    <t>2.04</t>
  </si>
  <si>
    <t>2.04.2</t>
  </si>
  <si>
    <t>2.04.3</t>
  </si>
  <si>
    <t>2.05</t>
  </si>
  <si>
    <t>2.05.2</t>
  </si>
  <si>
    <t>Pružná spojka DN125</t>
  </si>
  <si>
    <t>2.05.3</t>
  </si>
  <si>
    <t>2.05.4</t>
  </si>
  <si>
    <t>2.06</t>
  </si>
  <si>
    <t>2.06.2</t>
  </si>
  <si>
    <t>2.06.3</t>
  </si>
  <si>
    <t>2.07</t>
  </si>
  <si>
    <t>2.07.2</t>
  </si>
  <si>
    <t>2.07.3</t>
  </si>
  <si>
    <t>2.08</t>
  </si>
  <si>
    <t>Tlumič hluku do kruhového potrubí DN125, délka 600mm</t>
  </si>
  <si>
    <t>2.09</t>
  </si>
  <si>
    <t>2.10</t>
  </si>
  <si>
    <t>Protidešťová žaluzie DN250 se sítem, RAL dle stavby</t>
  </si>
  <si>
    <t>2.11</t>
  </si>
  <si>
    <t>2.12</t>
  </si>
  <si>
    <t>2.13</t>
  </si>
  <si>
    <t>Plastový talířový odvodní DN 200</t>
  </si>
  <si>
    <t>2.14</t>
  </si>
  <si>
    <t>Krycí mřížka DN125</t>
  </si>
  <si>
    <t>2.15</t>
  </si>
  <si>
    <t>2.16</t>
  </si>
  <si>
    <t>2.16.2</t>
  </si>
  <si>
    <t>2.16.3</t>
  </si>
  <si>
    <t>2.16.4</t>
  </si>
  <si>
    <t>2.17</t>
  </si>
  <si>
    <t>2.17.2</t>
  </si>
  <si>
    <t>2.17.3</t>
  </si>
  <si>
    <t>Ohebná tepelně/hlukově izolační hadice DN 200, tloušťka tepelné izolace 25mm</t>
  </si>
  <si>
    <t>9.2.1</t>
  </si>
  <si>
    <t>9.2.2</t>
  </si>
  <si>
    <t>728.3</t>
  </si>
  <si>
    <t>Zař. č. 3 - Digestoř</t>
  </si>
  <si>
    <t>728.13 Zař. č. 3 - Digestoř</t>
  </si>
  <si>
    <t>3.01</t>
  </si>
  <si>
    <t>Digestoř - není dod. VZT</t>
  </si>
  <si>
    <t>3.02</t>
  </si>
  <si>
    <t>Protidešťová žaluzie DN200 se sítem, RAL dle stavby</t>
  </si>
  <si>
    <t>3.03</t>
  </si>
  <si>
    <t>3.03.2</t>
  </si>
  <si>
    <t>9.3.1</t>
  </si>
  <si>
    <t>9.3.2</t>
  </si>
  <si>
    <t>728.O</t>
  </si>
  <si>
    <t>Zař. č. O - Ostatní</t>
  </si>
  <si>
    <t>728.O Zař. č. O - Ostatní</t>
  </si>
  <si>
    <t>O.1</t>
  </si>
  <si>
    <t>Doprava materiálu</t>
  </si>
  <si>
    <t>O.2</t>
  </si>
  <si>
    <t>Zkoušky technologie zařízení</t>
  </si>
  <si>
    <t>O.3</t>
  </si>
  <si>
    <t>Uvedení do provozu zařízení VZT vč. zaregulování systému</t>
  </si>
  <si>
    <t>O.4</t>
  </si>
  <si>
    <t>Zaškolení obsluhy pracovníků objednatele</t>
  </si>
  <si>
    <t>O.5</t>
  </si>
  <si>
    <t>Požární ucpávky</t>
  </si>
  <si>
    <t>O.6</t>
  </si>
  <si>
    <t>Projektová dokumentace skutečného provedení</t>
  </si>
  <si>
    <t>Silnoproud</t>
  </si>
  <si>
    <t>M21.1</t>
  </si>
  <si>
    <t>M21.1 Silnoproud</t>
  </si>
  <si>
    <t>210810045RT1</t>
  </si>
  <si>
    <t>Kabel CYKY-m 750 V 3 x 1,5 mm2 pevně uložený včetně dodávky kabelu</t>
  </si>
  <si>
    <t>210810046RT3</t>
  </si>
  <si>
    <t>Kabel CYKY-m 750 V 3 x 2,5 mm2 pevně uložený včetně dodávky kabelu</t>
  </si>
  <si>
    <t>210810055RT1</t>
  </si>
  <si>
    <t>Kabel CYKY-m 750 V 5 x 1,5 mm2 pevně uložený včetně dodávky kabelu</t>
  </si>
  <si>
    <t>210810058RT1</t>
  </si>
  <si>
    <t>Kabel CYKY-m 750 V 7 x 1,5 mm2 pevně uložený včetně dodávky kabelu</t>
  </si>
  <si>
    <t>210810056RT1</t>
  </si>
  <si>
    <t>Kabel CYKY-m 750 V 5 x 2,5 mm2 pevně uložený včetně dodávky kabelu</t>
  </si>
  <si>
    <t>210810054RT2</t>
  </si>
  <si>
    <t>Kabel CYKY-m 750 V 4 žíly16-25 mm2 pevně uložený včetně dodávky kabelu 4x25 mm2</t>
  </si>
  <si>
    <t>222280215RO0</t>
  </si>
  <si>
    <t>Kabel UTP kat.6a v trubkách</t>
  </si>
  <si>
    <t>371201305A</t>
  </si>
  <si>
    <t>Kabel UTP Cat6a</t>
  </si>
  <si>
    <t>210800646RT1</t>
  </si>
  <si>
    <t>Vodič H07V-K (CYA) 6 mm2 uložený pevně včetně dodávky vodiče CYA 6</t>
  </si>
  <si>
    <t>210800647RT1</t>
  </si>
  <si>
    <t>Vodič H07V-K (CYA) 10 mm2 uložený pevně včetně dodávky vodiče CYA 10</t>
  </si>
  <si>
    <t>210800648RT1</t>
  </si>
  <si>
    <t>Vodič H07V-K (CYA) 16 mm2 uložený pevně včetně dodávky vodiče CYA 16</t>
  </si>
  <si>
    <t>210800649RT1</t>
  </si>
  <si>
    <t>Vodič H07V-K (CYA) 25 mm2 uložený pevně včetně dodávky vodiče CYA 25</t>
  </si>
  <si>
    <t>210111062R00</t>
  </si>
  <si>
    <t>Zásuvka domovní nástěnná 16A,380V 3P+N+PE</t>
  </si>
  <si>
    <t>358112503R</t>
  </si>
  <si>
    <t>Zásuvka nástěnná IZN 1653 16 A 400 V 5-pólová, IP44</t>
  </si>
  <si>
    <t>210111014RT6</t>
  </si>
  <si>
    <t>Zásuvka domovní zapuštěná - provedení 2x (2P+PE), více než IP2X včetně dodávky zásuvky a rámečku</t>
  </si>
  <si>
    <t>210111011RT6</t>
  </si>
  <si>
    <t>Zásuvka domovní zapuštěná - provedení 2P+PE, více než IP2X včetně dodávky zásuvky a rámečku</t>
  </si>
  <si>
    <t>210111011RP6</t>
  </si>
  <si>
    <t>Zásuvka domovní zapuštěná - provedení 2P+PE, IP44 včetně dodávky zásuvky a rámečku</t>
  </si>
  <si>
    <t>210110041RP6</t>
  </si>
  <si>
    <t>Spínač zapuštěný jednopólový, řazení 1, IP44 vč. dodávky strojku, rámečku a krytu</t>
  </si>
  <si>
    <t>210110055TP1</t>
  </si>
  <si>
    <t>Spínač zapuštěný, řazení 1/0, IP44 vč. dodávky strojku, rámečku a krytu</t>
  </si>
  <si>
    <t>210110055TR1</t>
  </si>
  <si>
    <t>Spínač zapuštěný, řazení 1/0, více než IP2X vč. dodávky strojku, rámečku a krytu</t>
  </si>
  <si>
    <t>210110041RT6</t>
  </si>
  <si>
    <t>Spínač zapuštěný jednopólový, řazení 1, více než IP2X vč. dodávky strojku, rámečku a krytu</t>
  </si>
  <si>
    <t>210110043RT6</t>
  </si>
  <si>
    <t>Spínač zapuštěný seriový, řazení 5, více než IP2X vč. dodávky strojku, rámečku a krytu</t>
  </si>
  <si>
    <t>210110045RT6</t>
  </si>
  <si>
    <t>Spínač zapuštěný střídavý, řazení 6, více než IP2X vč. dodávky strojku, rámečku a krytu</t>
  </si>
  <si>
    <t>210110054RT6</t>
  </si>
  <si>
    <t>Spínač zapuštěný střídavý dvojitý,  řazení 6+6, více než IP2X vč. dodávky strojku, rámečku a krytu</t>
  </si>
  <si>
    <t>210110PN00</t>
  </si>
  <si>
    <t>Pohybové čidlo nástěnné, detekční uhel 180° včetně dodávky čidla</t>
  </si>
  <si>
    <t>210010311RT3</t>
  </si>
  <si>
    <t>Krabice univerzální KU, bez zapojení, kruhová včetně dodávky KU 68-1901 bez víčka</t>
  </si>
  <si>
    <t>973031616R00</t>
  </si>
  <si>
    <t>Vysekání kapes zeď cih. špalíky, krabice 10x10x5cm</t>
  </si>
  <si>
    <t>210010351RT1</t>
  </si>
  <si>
    <t>Rozvodka krabicová z lis. izol. 6455-11 do 4 mm2 včetně dodávky krabice 6455-11</t>
  </si>
  <si>
    <t>210010313RT1</t>
  </si>
  <si>
    <t>Krabice odbočná KO, bez zapojení-čtvercová včetně dodávky KO 125 E s víčkem</t>
  </si>
  <si>
    <t>973031619R00</t>
  </si>
  <si>
    <t>Vysekání kapes zeď cih. špalík, krabice 15x15x10cm</t>
  </si>
  <si>
    <t>210010555RT2</t>
  </si>
  <si>
    <t>Osazení a připojení ekvipotenciální svorkovnice  včetně dodávky svorkovnice EPS 2</t>
  </si>
  <si>
    <t>210-101</t>
  </si>
  <si>
    <t>Rozvaděče R-N dle projektové dokumentace včetně dodávky a montáže</t>
  </si>
  <si>
    <t>210-102</t>
  </si>
  <si>
    <t>Úprava rozvaděče RE/ROM1 dle projektové dokumentace</t>
  </si>
  <si>
    <t>210-103</t>
  </si>
  <si>
    <t>Napojení na svorky datového rozvaděče</t>
  </si>
  <si>
    <t>210-104</t>
  </si>
  <si>
    <t>Napojení na svorky ústředny PZTS</t>
  </si>
  <si>
    <t>210-105</t>
  </si>
  <si>
    <t>Kabelový žlab drátený 60x100, včetně dodávky žlabu, spojovacího a upevňovacího materiálu</t>
  </si>
  <si>
    <t>kpl/m</t>
  </si>
  <si>
    <t>974031143R97</t>
  </si>
  <si>
    <t>Vysekání rýh ve zdi cihelné 9 x 7 cm</t>
  </si>
  <si>
    <t>46068K</t>
  </si>
  <si>
    <t>Průrazy zdivem</t>
  </si>
  <si>
    <t>21002K</t>
  </si>
  <si>
    <t>Protipožární ucpávky</t>
  </si>
  <si>
    <t>210010004RU3</t>
  </si>
  <si>
    <t>Trubka ohebná pod omítku, vnější průměr 32 mm včetně dodávky Super Monoflex 1232</t>
  </si>
  <si>
    <t>210010002RU3</t>
  </si>
  <si>
    <t>Trubka ohebná pod omítku, vnější průměr 20 mm včetně dodávky Super Monoflex 1220</t>
  </si>
  <si>
    <t>210-106</t>
  </si>
  <si>
    <t>Kabelová příchytka hmoždinová do otvoru 8mm včetně dodávky příchytky</t>
  </si>
  <si>
    <t>100 ks</t>
  </si>
  <si>
    <t>34572306R</t>
  </si>
  <si>
    <t>Pásky stahovací SP 200 x 4,5 mm, PA</t>
  </si>
  <si>
    <t>210-107</t>
  </si>
  <si>
    <t>Demontáž elektroinstalace řešených prostor včetně svítidel</t>
  </si>
  <si>
    <t>22089K</t>
  </si>
  <si>
    <t xml:space="preserve">Revize elektroinstalace řešených prostor  </t>
  </si>
  <si>
    <t>34195K</t>
  </si>
  <si>
    <t>Podružný elektroinstalační materiál</t>
  </si>
  <si>
    <t>97908K</t>
  </si>
  <si>
    <t>Odvoz stavebního materiálu, úklid</t>
  </si>
  <si>
    <t xml:space="preserve">Elektroinstalace silnoproud </t>
  </si>
  <si>
    <t>Elektroinstalace osvětlení</t>
  </si>
  <si>
    <t>Osvětlení</t>
  </si>
  <si>
    <t>M21.2</t>
  </si>
  <si>
    <t>M21.2 Osvětlení</t>
  </si>
  <si>
    <t>650101521M00</t>
  </si>
  <si>
    <t>Montáž svítidla</t>
  </si>
  <si>
    <t>210-201</t>
  </si>
  <si>
    <t>Kruhové LED svítidlo, 36W, 2521lm, 4000K - ve výkresu označeno "1"</t>
  </si>
  <si>
    <t>210-202</t>
  </si>
  <si>
    <t>Lineární LED svítidlo, 31W, 1225mm, 4112lm - ve výkresu označeno "2"</t>
  </si>
  <si>
    <t>210-203</t>
  </si>
  <si>
    <t>Lineární LED svítidlo, 19W, 1225mm, 2701lm - ve výkresu označeno "3"</t>
  </si>
  <si>
    <t>210-204</t>
  </si>
  <si>
    <t>Čtvercové svítidlo, 40W, 3308lm, 4000k, 60x60 - ve výkresu označeno "4"</t>
  </si>
  <si>
    <t>210-205</t>
  </si>
  <si>
    <t>Lineární LED svítidlo, 49W, 1225mm, 6188lm - ve výkresu označeno "5"</t>
  </si>
  <si>
    <t>210-206</t>
  </si>
  <si>
    <t>Nouzové svítidlo, 3W, doba zálohy 60 minut, 150lm - ve výkresu označeno "6"</t>
  </si>
  <si>
    <t>210-207</t>
  </si>
  <si>
    <t>Kruhové LED svítidlo, 42W, 3600lm, 4000K - ve výkresu označeno "7"</t>
  </si>
  <si>
    <t>210-208</t>
  </si>
  <si>
    <t>Nouzové svítidlo s piktogramem, doba zálohy 60 minut</t>
  </si>
  <si>
    <t>Elektroinstalace slaboproud</t>
  </si>
  <si>
    <t>Datové rozvody</t>
  </si>
  <si>
    <t>M22.2</t>
  </si>
  <si>
    <t>M22.1</t>
  </si>
  <si>
    <t>222280214R00</t>
  </si>
  <si>
    <t>Kabel UTP/FTP kat.5e v trubkách</t>
  </si>
  <si>
    <t>371201303R</t>
  </si>
  <si>
    <t>Kabel UTP dvojitý plášť Cat5e</t>
  </si>
  <si>
    <t>210010003RU3</t>
  </si>
  <si>
    <t>Trubka ohebná pod omítku, vnější průměr 25 mm včetně dodávky Super Monoflex 1225</t>
  </si>
  <si>
    <t>220-101</t>
  </si>
  <si>
    <t>Úprava a doplnění stávajícího datového rozvaděče</t>
  </si>
  <si>
    <t>222290003R00</t>
  </si>
  <si>
    <t>Dvojzásuvka 2xRJ45 UTP kat.5e pod omítku</t>
  </si>
  <si>
    <t>371202013R</t>
  </si>
  <si>
    <t>Zásuvka datová OPUS 2xRJ45</t>
  </si>
  <si>
    <t>Systém telefonu</t>
  </si>
  <si>
    <t>M22.2 Systém telefonu</t>
  </si>
  <si>
    <t xml:space="preserve">M22.1 Datové rozvody </t>
  </si>
  <si>
    <t>M22.3</t>
  </si>
  <si>
    <t>M799</t>
  </si>
  <si>
    <t>Zabezpečovací technika (PZTS)</t>
  </si>
  <si>
    <t>Ostatní</t>
  </si>
  <si>
    <t>M22.3 Zabezpečovací technika (PZTS)</t>
  </si>
  <si>
    <t>220-301</t>
  </si>
  <si>
    <t>Rozšíření stávajícího systému PZTS</t>
  </si>
  <si>
    <t>220-302</t>
  </si>
  <si>
    <t>Vnitřní PIR detektor nástěnný včetně dodávky a montáže</t>
  </si>
  <si>
    <t>220-303</t>
  </si>
  <si>
    <t>Hlásiče kouře stropní, akustická a vizuální signalizace včetné dodávky a montáže</t>
  </si>
  <si>
    <t>220-304</t>
  </si>
  <si>
    <t>Kompletní kabeláž systému v chráničce, včetně dodávky</t>
  </si>
  <si>
    <t>M779</t>
  </si>
  <si>
    <t>M779 Ostatní</t>
  </si>
  <si>
    <t>799-001</t>
  </si>
  <si>
    <t>Demontáž stávající slaboproudé elektroinstalace</t>
  </si>
  <si>
    <t>Materiál pro elektroinstalaci SLP</t>
  </si>
  <si>
    <t>210010321RT1</t>
  </si>
  <si>
    <t>Krabice univerzální KU a odbočná KO se zapoj.,kruh vč.dodávky krabice KU 68-1903</t>
  </si>
  <si>
    <t>974031121R00</t>
  </si>
  <si>
    <t>Vysekání rýh ve zdi cihelné 3 x 3 cm</t>
  </si>
  <si>
    <t>POZN</t>
  </si>
  <si>
    <t>Poznámka k rozpočtu</t>
  </si>
  <si>
    <t xml:space="preserve">*prvky přístupového systému nejsou součástí projektu, bude dodáno externě mimo projekt : </t>
  </si>
  <si>
    <t xml:space="preserve">*stávající datový rozvaděč bude zachován : </t>
  </si>
  <si>
    <t xml:space="preserve">*stávající ústředna PZTS bude zachována : </t>
  </si>
  <si>
    <t xml:space="preserve">Sklad odpadů </t>
  </si>
  <si>
    <t>101</t>
  </si>
  <si>
    <t>Chladicí skříň na bioodpad nerezové provedení, plné dveře, energetická třída C, klimatická třída 4, automatické odtávání, užitný objem 350l, 4 nastavitelné police, zámek, elektronické ovládání</t>
  </si>
  <si>
    <t>Mytí termoportů</t>
  </si>
  <si>
    <t>151</t>
  </si>
  <si>
    <t>151.1</t>
  </si>
  <si>
    <t>152</t>
  </si>
  <si>
    <t>Stůl s dřezem, dřez 650x500x250 mm, zadní a boční lem na levé straně 40 mm, bližší specifikace viz. samostatný technický standard nerezového nábytku - příloha výkazu výměr</t>
  </si>
  <si>
    <t>Baterie se sprchou, tlaková hadice, vyvažovací pružina, háček na sprchu a pákové přepnutí (sprcha/ramínko), max. průtok 17l/min., max. pracovní tlak 5 bar, upevňovací otvor pro baterii průměr 35mm</t>
  </si>
  <si>
    <t>Regál čtyřpolicový, viz samostatný technický standard nerezového nábytku - příloha výkazu výměr</t>
  </si>
  <si>
    <t>201</t>
  </si>
  <si>
    <t>202</t>
  </si>
  <si>
    <t>202.2</t>
  </si>
  <si>
    <t>202.3</t>
  </si>
  <si>
    <t>203</t>
  </si>
  <si>
    <t>204</t>
  </si>
  <si>
    <t>204.1</t>
  </si>
  <si>
    <t>205</t>
  </si>
  <si>
    <t>205.1</t>
  </si>
  <si>
    <t>205.2</t>
  </si>
  <si>
    <t>206</t>
  </si>
  <si>
    <t>207</t>
  </si>
  <si>
    <t>208</t>
  </si>
  <si>
    <t>Chladicí skříň nerezové provedení, plné dveře, energetická třída C, klimatická třída 4, automatické odtávání, užitný objem 570l, 4 nastavitelné police, zámek, elektronické ovládání</t>
  </si>
  <si>
    <t>Pracovní stůl s umyvadlem a policí, umyvadlo 240x340x200 mm na levé straně, zadní a boční lem 40 mm, bližší specifikace viz. samostatný technický standard nerezového nábytku - příloha výkazu výměr</t>
  </si>
  <si>
    <t>202.1</t>
  </si>
  <si>
    <t>Baterie s hygienickou pákou, stojánková, ovládání pákové</t>
  </si>
  <si>
    <t>Dávkovač mýdla z ušlechtilé nerezové oceli, mechanický dávkovač na zeď, uzamykatelný, objem 800ml</t>
  </si>
  <si>
    <t>Podavač papírových ubrousků z nerezové oceli, uzamykatelný, max. velikost ručníku 270x100mm</t>
  </si>
  <si>
    <t>Výrobník horké vody s připojením na vodu, objem 20,7l, výkon až 30l za hodinu, z nerezové oceli, manuální kohoutek, automatické doplňování vody, bezpečnostní mechanismus, inteligentní režim ECO - optimalizuje poměr výdeje horké vody a spotřebu energií</t>
  </si>
  <si>
    <t>Pracovní stůl s dřezem, částečným prolisem desky, spodní policí a zásuvkovým blokem dřez 400x400x250 mm na pravé straně, zásuvkový bok na levé straně, zadní lem 40 mm, bližší specifikace viz. samostatný technický standard nerezového nábytku - příloha výkazu výměr</t>
  </si>
  <si>
    <t>Stojánková baterie páková, s převisem 215 mm, průměr 35 mm</t>
  </si>
  <si>
    <t>Mycí stroj viz. samostatný technický standard - příloha výkazu výměr</t>
  </si>
  <si>
    <t>Podstavec pod mycí stroj viz samostatný technický standard nerezového nábytku - příloha výkazu výměr</t>
  </si>
  <si>
    <t>Úpravna vody plně automatické objemově řízené změkčovací zařízení, sklolaminátové lahve, 10l změkčovací náplně</t>
  </si>
  <si>
    <t>Vozík manipulační celonerezové provedení, 3 police, 4 kolečka z toho 2 s brzdou, nosnost 50kg</t>
  </si>
  <si>
    <t>Vozík vyhřívaný na 15xGN1/1 se zvlhčováním, z chromniklové oceli, dvouplášťové provedení, suchý nebo vlhký ohřev, lisované bočnice s roztečí vsunů 75 mm, vebtilátor a distanční prvky na zadní stěně a dveřích, madlo pro transport, odkládací zásuvka, digitální termostat, +30°C až +90°C, výpustný kohout, jednokřídlé uzamykatelné dveře s těsněním, rohové nárazníky, 4 otočná kolečka z toho 2 s brzdou</t>
  </si>
  <si>
    <t>Skříňka nástěnná s křídlovými dvířky viz samostatný technický standard nerezového nábytku - příloha výkazu výměr</t>
  </si>
  <si>
    <t>Výdejna</t>
  </si>
  <si>
    <t>301</t>
  </si>
  <si>
    <t>301.1</t>
  </si>
  <si>
    <t>301.2</t>
  </si>
  <si>
    <t>301.3</t>
  </si>
  <si>
    <t>302</t>
  </si>
  <si>
    <t>303</t>
  </si>
  <si>
    <t>304</t>
  </si>
  <si>
    <t>305</t>
  </si>
  <si>
    <t>Pracovní stůl s umyvadlem a policíumyvadlo 400x400x250 mm na levé straně, zadní a boční lem na levé straně 40 mm, bližší specifikace viz. samostatný technický standard nerezového nábytku - příloha výkazu výměr</t>
  </si>
  <si>
    <t>Baterie s hygienickou pákou stojánková, ovládání pákové</t>
  </si>
  <si>
    <t>Police nástěnná jedna etáž, bližší specifikace viz. samostatný technický standard nerezového nábytku - příloha výkazu výměr</t>
  </si>
  <si>
    <t>Výdejní stůl s vestavěnou technologií a přípravou na opláštění vestavěná vana 2xGN1/1 na pravé straně, příprava na opláštění, bližší specifikace viz. samostatný technický standard nerezového nábytku - příloha výkazu výměr</t>
  </si>
  <si>
    <t>Vyhřívaná vana 2xGN1/1, vestavěná k vestavění, s připojením na vodu, regulace teploty termostatem do 90°C, blížší specifikace viz. samostatný technický standard nerezového nábytku - příloha výkazu výměr</t>
  </si>
  <si>
    <t>Mytí nádobí</t>
  </si>
  <si>
    <t>401</t>
  </si>
  <si>
    <t>401.1</t>
  </si>
  <si>
    <t>402</t>
  </si>
  <si>
    <t>402.1</t>
  </si>
  <si>
    <t>402.2</t>
  </si>
  <si>
    <t>Stůl s dřezem dřez 450x450x250 mm na levé straně, zadní a boční lem na pravé straně 40 mm, bližší specifikace viz. samostatný technický standard nerezového nábytku - příloha výkazu výměr</t>
  </si>
  <si>
    <t>Baterie se sprchou tlaková hadice, vyvažovací pružina, háček na sprchu a pákové přepnutí (sprcha/ramínko), max. průtok 17l/min., max. pracovní tlak 5 bar, upevňovací otvor pro baterii průměr 35mm</t>
  </si>
  <si>
    <t xml:space="preserve">Doprava a montáž zařízení </t>
  </si>
  <si>
    <t>Doprava zařízení na místo určení</t>
  </si>
  <si>
    <t>Rozmístění technologie dle projektové dokumentace</t>
  </si>
  <si>
    <t>Montáž zařízení dle pokynů stanovených výrobcem</t>
  </si>
  <si>
    <t>Zaškolení obsluhy</t>
  </si>
  <si>
    <t>Gastotechnologie</t>
  </si>
  <si>
    <t>Koordinační činnost</t>
  </si>
  <si>
    <t xml:space="preserve">Bezpečnostní a hygienická opatření na staveništi </t>
  </si>
  <si>
    <t xml:space="preserve">Přidružené práce </t>
  </si>
  <si>
    <t>Přidružené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</si>
</sst>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"/>
    <numFmt numFmtId="166" formatCode="#,##0\ &quot;Kč&quot;"/>
    <numFmt numFmtId="167" formatCode="#,##0.00000"/>
    <numFmt numFmtId="168" formatCode="#,##0.00\ _K_č"/>
  </numFmts>
  <fonts count="37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1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  <family val="2"/>
      <charset val="1"/>
    </font>
    <font>
      <sz val="8"/>
      <name val="Arial CE"/>
      <charset val="238"/>
    </font>
    <font>
      <sz val="8"/>
      <name val="Arial CE"/>
      <family val="2"/>
      <charset val="1"/>
    </font>
    <font>
      <b/>
      <i/>
      <sz val="10"/>
      <name val="Arial CE"/>
      <family val="2"/>
      <charset val="238"/>
    </font>
    <font>
      <sz val="8"/>
      <name val="Arial CE"/>
      <family val="2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family val="2"/>
    </font>
    <font>
      <sz val="9"/>
      <name val="Arial CE"/>
      <family val="2"/>
    </font>
    <font>
      <sz val="9"/>
      <name val="Arial CE"/>
    </font>
    <font>
      <b/>
      <sz val="9"/>
      <name val="Arial CE"/>
    </font>
    <font>
      <b/>
      <sz val="10"/>
      <name val="Arial CE"/>
      <charset val="238"/>
    </font>
    <font>
      <sz val="8"/>
      <color indexed="12"/>
      <name val="Arial CE"/>
      <family val="2"/>
      <charset val="238"/>
    </font>
    <font>
      <sz val="8"/>
      <color rgb="FF0070C0"/>
      <name val="Arial CE"/>
      <charset val="238"/>
    </font>
    <font>
      <sz val="10"/>
      <color rgb="FFFFC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CCCFF"/>
      </patternFill>
    </fill>
    <fill>
      <patternFill patternType="solid">
        <fgColor theme="0"/>
        <bgColor rgb="FFCCCCFF"/>
      </patternFill>
    </fill>
    <fill>
      <patternFill patternType="solid">
        <fgColor theme="0" tint="-0.249977111117893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0" fillId="0" borderId="0"/>
    <xf numFmtId="0" fontId="18" fillId="0" borderId="0"/>
  </cellStyleXfs>
  <cellXfs count="397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3" fillId="2" borderId="8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2" fillId="0" borderId="15" xfId="0" applyFont="1" applyBorder="1" applyAlignment="1">
      <alignment horizontal="centerContinuous" vertical="center"/>
    </xf>
    <xf numFmtId="0" fontId="7" fillId="0" borderId="16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4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centerContinuous"/>
    </xf>
    <xf numFmtId="0" fontId="4" fillId="2" borderId="19" xfId="0" applyFont="1" applyFill="1" applyBorder="1" applyAlignment="1">
      <alignment horizontal="centerContinuous"/>
    </xf>
    <xf numFmtId="0" fontId="3" fillId="2" borderId="19" xfId="0" applyFont="1" applyFill="1" applyBorder="1" applyAlignment="1">
      <alignment horizontal="centerContinuous"/>
    </xf>
    <xf numFmtId="0" fontId="3" fillId="0" borderId="21" xfId="0" applyFont="1" applyBorder="1"/>
    <xf numFmtId="0" fontId="3" fillId="0" borderId="22" xfId="0" applyFont="1" applyBorder="1"/>
    <xf numFmtId="3" fontId="3" fillId="0" borderId="6" xfId="0" applyNumberFormat="1" applyFont="1" applyBorder="1"/>
    <xf numFmtId="0" fontId="3" fillId="0" borderId="8" xfId="0" applyFont="1" applyBorder="1"/>
    <xf numFmtId="0" fontId="3" fillId="0" borderId="23" xfId="0" applyFont="1" applyBorder="1"/>
    <xf numFmtId="0" fontId="3" fillId="0" borderId="22" xfId="0" applyFont="1" applyBorder="1" applyAlignment="1">
      <alignment shrinkToFit="1"/>
    </xf>
    <xf numFmtId="0" fontId="3" fillId="0" borderId="24" xfId="0" applyFont="1" applyBorder="1"/>
    <xf numFmtId="0" fontId="3" fillId="0" borderId="25" xfId="0" applyFont="1" applyBorder="1"/>
    <xf numFmtId="0" fontId="3" fillId="0" borderId="0" xfId="0" applyFont="1"/>
    <xf numFmtId="3" fontId="3" fillId="0" borderId="26" xfId="0" applyNumberFormat="1" applyFont="1" applyBorder="1"/>
    <xf numFmtId="0" fontId="3" fillId="0" borderId="27" xfId="0" applyFont="1" applyBorder="1"/>
    <xf numFmtId="3" fontId="3" fillId="0" borderId="28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0" xfId="0" applyFont="1" applyFill="1" applyBorder="1"/>
    <xf numFmtId="0" fontId="4" fillId="2" borderId="31" xfId="0" applyFont="1" applyFill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165" fontId="3" fillId="0" borderId="39" xfId="0" applyNumberFormat="1" applyFont="1" applyBorder="1" applyAlignment="1">
      <alignment horizontal="right"/>
    </xf>
    <xf numFmtId="0" fontId="3" fillId="0" borderId="39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7" xfId="0" applyFont="1" applyFill="1" applyBorder="1"/>
    <xf numFmtId="0" fontId="7" fillId="2" borderId="28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0" fontId="11" fillId="0" borderId="0" xfId="0" applyFont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2"/>
    <xf numFmtId="0" fontId="4" fillId="0" borderId="40" xfId="2" applyFont="1" applyBorder="1" applyAlignment="1">
      <alignment horizontal="center"/>
    </xf>
    <xf numFmtId="49" fontId="4" fillId="0" borderId="40" xfId="2" applyNumberFormat="1" applyFont="1" applyBorder="1" applyAlignment="1">
      <alignment horizontal="left"/>
    </xf>
    <xf numFmtId="0" fontId="13" fillId="0" borderId="0" xfId="2" applyFont="1"/>
    <xf numFmtId="0" fontId="15" fillId="0" borderId="0" xfId="2" applyFont="1"/>
    <xf numFmtId="0" fontId="17" fillId="0" borderId="0" xfId="2" applyFont="1"/>
    <xf numFmtId="0" fontId="10" fillId="0" borderId="0" xfId="2" applyAlignment="1">
      <alignment horizontal="right"/>
    </xf>
    <xf numFmtId="49" fontId="14" fillId="2" borderId="32" xfId="0" applyNumberFormat="1" applyFont="1" applyFill="1" applyBorder="1"/>
    <xf numFmtId="49" fontId="14" fillId="2" borderId="9" xfId="0" applyNumberFormat="1" applyFont="1" applyFill="1" applyBorder="1"/>
    <xf numFmtId="49" fontId="14" fillId="2" borderId="8" xfId="0" applyNumberFormat="1" applyFont="1" applyFill="1" applyBorder="1"/>
    <xf numFmtId="0" fontId="20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right"/>
    </xf>
    <xf numFmtId="0" fontId="12" fillId="0" borderId="0" xfId="3" applyFont="1"/>
    <xf numFmtId="0" fontId="18" fillId="0" borderId="0" xfId="3"/>
    <xf numFmtId="0" fontId="11" fillId="0" borderId="40" xfId="3" applyFont="1" applyBorder="1" applyAlignment="1">
      <alignment horizontal="center"/>
    </xf>
    <xf numFmtId="49" fontId="11" fillId="0" borderId="40" xfId="3" applyNumberFormat="1" applyFont="1" applyBorder="1" applyAlignment="1">
      <alignment horizontal="left"/>
    </xf>
    <xf numFmtId="0" fontId="11" fillId="0" borderId="41" xfId="3" applyFont="1" applyBorder="1"/>
    <xf numFmtId="0" fontId="18" fillId="0" borderId="38" xfId="3" applyBorder="1" applyAlignment="1">
      <alignment horizontal="center"/>
    </xf>
    <xf numFmtId="0" fontId="18" fillId="0" borderId="38" xfId="3" applyBorder="1" applyAlignment="1">
      <alignment horizontal="right"/>
    </xf>
    <xf numFmtId="0" fontId="18" fillId="0" borderId="39" xfId="3" applyBorder="1"/>
    <xf numFmtId="0" fontId="18" fillId="4" borderId="10" xfId="3" applyFill="1" applyBorder="1" applyAlignment="1">
      <alignment horizontal="center"/>
    </xf>
    <xf numFmtId="49" fontId="25" fillId="4" borderId="10" xfId="3" applyNumberFormat="1" applyFont="1" applyFill="1" applyBorder="1" applyAlignment="1">
      <alignment horizontal="left"/>
    </xf>
    <xf numFmtId="0" fontId="25" fillId="4" borderId="42" xfId="3" applyFont="1" applyFill="1" applyBorder="1"/>
    <xf numFmtId="0" fontId="18" fillId="4" borderId="9" xfId="3" applyFill="1" applyBorder="1" applyAlignment="1">
      <alignment horizontal="center"/>
    </xf>
    <xf numFmtId="4" fontId="18" fillId="4" borderId="9" xfId="3" applyNumberFormat="1" applyFill="1" applyBorder="1" applyAlignment="1">
      <alignment horizontal="right"/>
    </xf>
    <xf numFmtId="4" fontId="18" fillId="4" borderId="8" xfId="3" applyNumberFormat="1" applyFill="1" applyBorder="1" applyAlignment="1">
      <alignment horizontal="right"/>
    </xf>
    <xf numFmtId="4" fontId="11" fillId="4" borderId="10" xfId="3" applyNumberFormat="1" applyFont="1" applyFill="1" applyBorder="1"/>
    <xf numFmtId="0" fontId="4" fillId="0" borderId="41" xfId="2" applyFont="1" applyBorder="1"/>
    <xf numFmtId="0" fontId="3" fillId="0" borderId="38" xfId="2" applyFont="1" applyBorder="1" applyAlignment="1">
      <alignment horizontal="center"/>
    </xf>
    <xf numFmtId="0" fontId="3" fillId="0" borderId="38" xfId="2" applyFont="1" applyBorder="1" applyAlignment="1">
      <alignment horizontal="right"/>
    </xf>
    <xf numFmtId="0" fontId="3" fillId="2" borderId="10" xfId="2" applyFont="1" applyFill="1" applyBorder="1" applyAlignment="1">
      <alignment horizontal="center"/>
    </xf>
    <xf numFmtId="49" fontId="16" fillId="2" borderId="10" xfId="2" applyNumberFormat="1" applyFont="1" applyFill="1" applyBorder="1" applyAlignment="1">
      <alignment horizontal="left"/>
    </xf>
    <xf numFmtId="0" fontId="16" fillId="2" borderId="42" xfId="2" applyFont="1" applyFill="1" applyBorder="1"/>
    <xf numFmtId="0" fontId="3" fillId="2" borderId="9" xfId="2" applyFont="1" applyFill="1" applyBorder="1" applyAlignment="1">
      <alignment horizontal="center"/>
    </xf>
    <xf numFmtId="4" fontId="3" fillId="2" borderId="9" xfId="2" applyNumberFormat="1" applyFont="1" applyFill="1" applyBorder="1" applyAlignment="1">
      <alignment horizontal="right"/>
    </xf>
    <xf numFmtId="4" fontId="3" fillId="2" borderId="8" xfId="2" applyNumberFormat="1" applyFont="1" applyFill="1" applyBorder="1" applyAlignment="1">
      <alignment horizontal="right"/>
    </xf>
    <xf numFmtId="4" fontId="4" fillId="2" borderId="10" xfId="2" applyNumberFormat="1" applyFont="1" applyFill="1" applyBorder="1"/>
    <xf numFmtId="0" fontId="3" fillId="0" borderId="8" xfId="2" applyFont="1" applyBorder="1"/>
    <xf numFmtId="0" fontId="18" fillId="0" borderId="9" xfId="3" applyBorder="1" applyAlignment="1">
      <alignment horizontal="center"/>
    </xf>
    <xf numFmtId="0" fontId="18" fillId="0" borderId="9" xfId="3" applyBorder="1" applyAlignment="1">
      <alignment horizontal="right"/>
    </xf>
    <xf numFmtId="0" fontId="18" fillId="0" borderId="8" xfId="3" applyBorder="1"/>
    <xf numFmtId="0" fontId="11" fillId="0" borderId="42" xfId="3" applyFont="1" applyBorder="1"/>
    <xf numFmtId="49" fontId="22" fillId="4" borderId="10" xfId="3" applyNumberFormat="1" applyFont="1" applyFill="1" applyBorder="1"/>
    <xf numFmtId="0" fontId="22" fillId="4" borderId="8" xfId="3" applyFont="1" applyFill="1" applyBorder="1" applyAlignment="1">
      <alignment horizontal="center"/>
    </xf>
    <xf numFmtId="0" fontId="22" fillId="4" borderId="10" xfId="3" applyFont="1" applyFill="1" applyBorder="1" applyAlignment="1">
      <alignment horizontal="center"/>
    </xf>
    <xf numFmtId="0" fontId="11" fillId="4" borderId="18" xfId="0" applyFont="1" applyFill="1" applyBorder="1"/>
    <xf numFmtId="0" fontId="11" fillId="4" borderId="19" xfId="0" applyFont="1" applyFill="1" applyBorder="1"/>
    <xf numFmtId="0" fontId="0" fillId="0" borderId="24" xfId="0" applyBorder="1"/>
    <xf numFmtId="0" fontId="0" fillId="0" borderId="22" xfId="0" applyBorder="1"/>
    <xf numFmtId="0" fontId="0" fillId="0" borderId="14" xfId="0" applyBorder="1"/>
    <xf numFmtId="3" fontId="0" fillId="0" borderId="23" xfId="0" applyNumberFormat="1" applyBorder="1" applyAlignment="1">
      <alignment horizontal="right"/>
    </xf>
    <xf numFmtId="165" fontId="0" fillId="0" borderId="10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3" fontId="0" fillId="0" borderId="14" xfId="0" applyNumberFormat="1" applyBorder="1" applyAlignment="1">
      <alignment horizontal="right"/>
    </xf>
    <xf numFmtId="49" fontId="9" fillId="3" borderId="46" xfId="3" applyNumberFormat="1" applyFont="1" applyFill="1" applyBorder="1" applyAlignment="1">
      <alignment horizontal="left" vertical="center"/>
    </xf>
    <xf numFmtId="0" fontId="9" fillId="3" borderId="46" xfId="3" applyFont="1" applyFill="1" applyBorder="1" applyAlignment="1">
      <alignment vertical="center" wrapText="1"/>
    </xf>
    <xf numFmtId="0" fontId="9" fillId="3" borderId="46" xfId="3" applyFont="1" applyFill="1" applyBorder="1" applyAlignment="1">
      <alignment horizontal="center" vertical="center"/>
    </xf>
    <xf numFmtId="49" fontId="4" fillId="2" borderId="7" xfId="0" applyNumberFormat="1" applyFont="1" applyFill="1" applyBorder="1"/>
    <xf numFmtId="49" fontId="4" fillId="2" borderId="25" xfId="0" applyNumberFormat="1" applyFont="1" applyFill="1" applyBorder="1"/>
    <xf numFmtId="0" fontId="11" fillId="4" borderId="43" xfId="0" applyFont="1" applyFill="1" applyBorder="1" applyAlignment="1">
      <alignment horizontal="center"/>
    </xf>
    <xf numFmtId="165" fontId="0" fillId="0" borderId="5" xfId="0" applyNumberFormat="1" applyBorder="1" applyAlignment="1">
      <alignment horizontal="right"/>
    </xf>
    <xf numFmtId="0" fontId="0" fillId="4" borderId="20" xfId="0" applyFill="1" applyBorder="1"/>
    <xf numFmtId="0" fontId="11" fillId="4" borderId="47" xfId="0" applyFont="1" applyFill="1" applyBorder="1" applyAlignment="1">
      <alignment horizontal="right"/>
    </xf>
    <xf numFmtId="0" fontId="11" fillId="4" borderId="19" xfId="0" applyFont="1" applyFill="1" applyBorder="1" applyAlignment="1">
      <alignment horizontal="right"/>
    </xf>
    <xf numFmtId="4" fontId="28" fillId="4" borderId="19" xfId="0" applyNumberFormat="1" applyFont="1" applyFill="1" applyBorder="1" applyAlignment="1">
      <alignment horizontal="right"/>
    </xf>
    <xf numFmtId="4" fontId="28" fillId="4" borderId="20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34" xfId="0" applyBorder="1"/>
    <xf numFmtId="3" fontId="0" fillId="0" borderId="21" xfId="0" applyNumberFormat="1" applyBorder="1" applyAlignment="1">
      <alignment horizontal="right"/>
    </xf>
    <xf numFmtId="165" fontId="0" fillId="0" borderId="46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34" xfId="0" applyNumberFormat="1" applyBorder="1" applyAlignment="1">
      <alignment horizontal="right"/>
    </xf>
    <xf numFmtId="0" fontId="0" fillId="4" borderId="18" xfId="0" applyFill="1" applyBorder="1"/>
    <xf numFmtId="0" fontId="0" fillId="4" borderId="19" xfId="0" applyFill="1" applyBorder="1"/>
    <xf numFmtId="4" fontId="0" fillId="4" borderId="20" xfId="0" applyNumberFormat="1" applyFill="1" applyBorder="1"/>
    <xf numFmtId="4" fontId="0" fillId="4" borderId="18" xfId="0" applyNumberFormat="1" applyFill="1" applyBorder="1"/>
    <xf numFmtId="4" fontId="0" fillId="4" borderId="19" xfId="0" applyNumberFormat="1" applyFill="1" applyBorder="1"/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5" borderId="0" xfId="0" applyFill="1"/>
    <xf numFmtId="0" fontId="11" fillId="5" borderId="0" xfId="0" applyFont="1" applyFill="1"/>
    <xf numFmtId="4" fontId="0" fillId="5" borderId="0" xfId="0" applyNumberFormat="1" applyFill="1"/>
    <xf numFmtId="0" fontId="0" fillId="3" borderId="0" xfId="0" applyFill="1"/>
    <xf numFmtId="3" fontId="12" fillId="3" borderId="0" xfId="0" applyNumberFormat="1" applyFont="1" applyFill="1"/>
    <xf numFmtId="4" fontId="12" fillId="3" borderId="0" xfId="0" applyNumberFormat="1" applyFont="1" applyFill="1"/>
    <xf numFmtId="4" fontId="0" fillId="3" borderId="0" xfId="0" applyNumberFormat="1" applyFill="1"/>
    <xf numFmtId="49" fontId="24" fillId="3" borderId="46" xfId="3" applyNumberFormat="1" applyFont="1" applyFill="1" applyBorder="1" applyAlignment="1">
      <alignment horizontal="center" shrinkToFit="1"/>
    </xf>
    <xf numFmtId="4" fontId="24" fillId="3" borderId="46" xfId="3" applyNumberFormat="1" applyFont="1" applyFill="1" applyBorder="1" applyAlignment="1">
      <alignment horizontal="right"/>
    </xf>
    <xf numFmtId="4" fontId="24" fillId="3" borderId="46" xfId="3" applyNumberFormat="1" applyFont="1" applyFill="1" applyBorder="1"/>
    <xf numFmtId="4" fontId="14" fillId="3" borderId="46" xfId="2" applyNumberFormat="1" applyFont="1" applyFill="1" applyBorder="1" applyAlignment="1">
      <alignment horizontal="right"/>
    </xf>
    <xf numFmtId="4" fontId="14" fillId="3" borderId="10" xfId="2" applyNumberFormat="1" applyFont="1" applyFill="1" applyBorder="1" applyAlignment="1">
      <alignment horizontal="right"/>
    </xf>
    <xf numFmtId="49" fontId="0" fillId="0" borderId="25" xfId="0" applyNumberFormat="1" applyBorder="1"/>
    <xf numFmtId="3" fontId="0" fillId="0" borderId="34" xfId="0" applyNumberFormat="1" applyBorder="1"/>
    <xf numFmtId="3" fontId="0" fillId="0" borderId="40" xfId="0" applyNumberFormat="1" applyBorder="1"/>
    <xf numFmtId="3" fontId="0" fillId="0" borderId="48" xfId="0" applyNumberFormat="1" applyBorder="1"/>
    <xf numFmtId="49" fontId="6" fillId="2" borderId="0" xfId="0" applyNumberFormat="1" applyFont="1" applyFill="1"/>
    <xf numFmtId="49" fontId="6" fillId="2" borderId="9" xfId="0" applyNumberFormat="1" applyFont="1" applyFill="1" applyBorder="1"/>
    <xf numFmtId="0" fontId="29" fillId="0" borderId="49" xfId="3" applyFont="1" applyBorder="1"/>
    <xf numFmtId="0" fontId="30" fillId="0" borderId="49" xfId="3" applyFont="1" applyBorder="1"/>
    <xf numFmtId="0" fontId="29" fillId="0" borderId="50" xfId="3" applyFont="1" applyBorder="1"/>
    <xf numFmtId="0" fontId="30" fillId="0" borderId="50" xfId="3" applyFont="1" applyBorder="1"/>
    <xf numFmtId="0" fontId="30" fillId="0" borderId="51" xfId="3" applyFont="1" applyBorder="1" applyAlignment="1">
      <alignment horizontal="left"/>
    </xf>
    <xf numFmtId="0" fontId="30" fillId="0" borderId="49" xfId="3" applyFont="1" applyBorder="1" applyAlignment="1">
      <alignment horizontal="left"/>
    </xf>
    <xf numFmtId="0" fontId="30" fillId="0" borderId="52" xfId="3" applyFont="1" applyBorder="1"/>
    <xf numFmtId="0" fontId="32" fillId="0" borderId="49" xfId="3" applyFont="1" applyBorder="1"/>
    <xf numFmtId="0" fontId="31" fillId="0" borderId="49" xfId="3" applyFont="1" applyBorder="1"/>
    <xf numFmtId="0" fontId="31" fillId="0" borderId="49" xfId="3" applyFont="1" applyBorder="1" applyAlignment="1">
      <alignment horizontal="right"/>
    </xf>
    <xf numFmtId="0" fontId="31" fillId="0" borderId="51" xfId="3" applyFont="1" applyBorder="1"/>
    <xf numFmtId="0" fontId="31" fillId="0" borderId="49" xfId="0" applyFont="1" applyBorder="1" applyAlignment="1">
      <alignment horizontal="left"/>
    </xf>
    <xf numFmtId="0" fontId="31" fillId="0" borderId="52" xfId="0" applyFont="1" applyBorder="1"/>
    <xf numFmtId="0" fontId="32" fillId="0" borderId="50" xfId="3" applyFont="1" applyBorder="1"/>
    <xf numFmtId="0" fontId="31" fillId="0" borderId="50" xfId="3" applyFont="1" applyBorder="1"/>
    <xf numFmtId="0" fontId="31" fillId="0" borderId="50" xfId="3" applyFont="1" applyBorder="1" applyAlignment="1">
      <alignment horizontal="right"/>
    </xf>
    <xf numFmtId="0" fontId="18" fillId="4" borderId="40" xfId="3" applyFill="1" applyBorder="1" applyAlignment="1">
      <alignment horizontal="center"/>
    </xf>
    <xf numFmtId="49" fontId="25" fillId="4" borderId="40" xfId="3" applyNumberFormat="1" applyFont="1" applyFill="1" applyBorder="1" applyAlignment="1">
      <alignment horizontal="left"/>
    </xf>
    <xf numFmtId="0" fontId="25" fillId="4" borderId="33" xfId="3" applyFont="1" applyFill="1" applyBorder="1"/>
    <xf numFmtId="0" fontId="18" fillId="4" borderId="0" xfId="3" applyFill="1" applyAlignment="1">
      <alignment horizontal="center"/>
    </xf>
    <xf numFmtId="4" fontId="18" fillId="4" borderId="0" xfId="3" applyNumberFormat="1" applyFill="1" applyAlignment="1">
      <alignment horizontal="right"/>
    </xf>
    <xf numFmtId="4" fontId="9" fillId="3" borderId="10" xfId="3" applyNumberFormat="1" applyFont="1" applyFill="1" applyBorder="1"/>
    <xf numFmtId="0" fontId="4" fillId="0" borderId="42" xfId="2" applyFont="1" applyBorder="1"/>
    <xf numFmtId="4" fontId="14" fillId="0" borderId="46" xfId="2" applyNumberFormat="1" applyFont="1" applyBorder="1"/>
    <xf numFmtId="4" fontId="14" fillId="0" borderId="46" xfId="2" applyNumberFormat="1" applyFont="1" applyBorder="1" applyAlignment="1">
      <alignment horizontal="right"/>
    </xf>
    <xf numFmtId="0" fontId="3" fillId="0" borderId="39" xfId="2" applyFont="1" applyBorder="1"/>
    <xf numFmtId="0" fontId="0" fillId="5" borderId="34" xfId="0" applyFill="1" applyBorder="1" applyAlignment="1">
      <alignment horizontal="center"/>
    </xf>
    <xf numFmtId="49" fontId="0" fillId="5" borderId="25" xfId="0" applyNumberFormat="1" applyFill="1" applyBorder="1" applyAlignment="1">
      <alignment horizontal="left"/>
    </xf>
    <xf numFmtId="0" fontId="0" fillId="5" borderId="40" xfId="0" applyFill="1" applyBorder="1" applyAlignment="1">
      <alignment horizontal="right"/>
    </xf>
    <xf numFmtId="0" fontId="0" fillId="5" borderId="48" xfId="0" applyFill="1" applyBorder="1" applyAlignment="1">
      <alignment horizontal="right"/>
    </xf>
    <xf numFmtId="0" fontId="18" fillId="5" borderId="9" xfId="3" applyFill="1" applyBorder="1" applyAlignment="1">
      <alignment horizontal="center"/>
    </xf>
    <xf numFmtId="4" fontId="18" fillId="5" borderId="9" xfId="3" applyNumberFormat="1" applyFill="1" applyBorder="1" applyAlignment="1">
      <alignment horizontal="right"/>
    </xf>
    <xf numFmtId="4" fontId="11" fillId="5" borderId="8" xfId="3" applyNumberFormat="1" applyFont="1" applyFill="1" applyBorder="1"/>
    <xf numFmtId="0" fontId="33" fillId="5" borderId="10" xfId="3" applyFont="1" applyFill="1" applyBorder="1" applyAlignment="1">
      <alignment horizontal="center"/>
    </xf>
    <xf numFmtId="49" fontId="33" fillId="5" borderId="10" xfId="3" applyNumberFormat="1" applyFont="1" applyFill="1" applyBorder="1" applyAlignment="1">
      <alignment horizontal="left"/>
    </xf>
    <xf numFmtId="4" fontId="9" fillId="3" borderId="10" xfId="3" applyNumberFormat="1" applyFont="1" applyFill="1" applyBorder="1" applyAlignment="1">
      <alignment horizontal="right"/>
    </xf>
    <xf numFmtId="4" fontId="18" fillId="4" borderId="35" xfId="3" applyNumberFormat="1" applyFill="1" applyBorder="1" applyAlignment="1">
      <alignment horizontal="right"/>
    </xf>
    <xf numFmtId="2" fontId="26" fillId="0" borderId="10" xfId="3" applyNumberFormat="1" applyFont="1" applyBorder="1" applyAlignment="1">
      <alignment horizontal="right"/>
    </xf>
    <xf numFmtId="0" fontId="9" fillId="0" borderId="58" xfId="0" applyFont="1" applyBorder="1" applyAlignment="1">
      <alignment vertical="top"/>
    </xf>
    <xf numFmtId="49" fontId="9" fillId="0" borderId="59" xfId="0" applyNumberFormat="1" applyFont="1" applyBorder="1" applyAlignment="1">
      <alignment vertical="top"/>
    </xf>
    <xf numFmtId="49" fontId="9" fillId="0" borderId="59" xfId="0" applyNumberFormat="1" applyFont="1" applyBorder="1" applyAlignment="1">
      <alignment horizontal="left" vertical="top" wrapText="1"/>
    </xf>
    <xf numFmtId="0" fontId="9" fillId="0" borderId="59" xfId="0" applyFont="1" applyBorder="1" applyAlignment="1">
      <alignment horizontal="center" vertical="top" shrinkToFit="1"/>
    </xf>
    <xf numFmtId="167" fontId="9" fillId="0" borderId="59" xfId="0" applyNumberFormat="1" applyFont="1" applyBorder="1" applyAlignment="1">
      <alignment vertical="top" shrinkToFi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/>
    </xf>
    <xf numFmtId="167" fontId="34" fillId="0" borderId="0" xfId="0" quotePrefix="1" applyNumberFormat="1" applyFont="1" applyAlignment="1">
      <alignment horizontal="left" vertical="top" wrapText="1"/>
    </xf>
    <xf numFmtId="167" fontId="34" fillId="0" borderId="0" xfId="0" applyNumberFormat="1" applyFont="1" applyAlignment="1">
      <alignment horizontal="center" vertical="top" wrapText="1" shrinkToFit="1"/>
    </xf>
    <xf numFmtId="167" fontId="34" fillId="0" borderId="0" xfId="0" applyNumberFormat="1" applyFont="1" applyAlignment="1">
      <alignment vertical="top" wrapText="1" shrinkToFit="1"/>
    </xf>
    <xf numFmtId="0" fontId="9" fillId="0" borderId="60" xfId="0" applyFont="1" applyBorder="1" applyAlignment="1">
      <alignment vertical="top"/>
    </xf>
    <xf numFmtId="49" fontId="9" fillId="0" borderId="61" xfId="0" applyNumberFormat="1" applyFont="1" applyBorder="1" applyAlignment="1">
      <alignment vertical="top"/>
    </xf>
    <xf numFmtId="49" fontId="9" fillId="0" borderId="61" xfId="0" applyNumberFormat="1" applyFont="1" applyBorder="1" applyAlignment="1">
      <alignment horizontal="left" vertical="top" wrapText="1"/>
    </xf>
    <xf numFmtId="0" fontId="9" fillId="0" borderId="61" xfId="0" applyFont="1" applyBorder="1" applyAlignment="1">
      <alignment horizontal="center" vertical="top" shrinkToFit="1"/>
    </xf>
    <xf numFmtId="167" fontId="9" fillId="0" borderId="61" xfId="0" applyNumberFormat="1" applyFont="1" applyBorder="1" applyAlignment="1">
      <alignment vertical="top" shrinkToFit="1"/>
    </xf>
    <xf numFmtId="4" fontId="14" fillId="3" borderId="10" xfId="2" applyNumberFormat="1" applyFont="1" applyFill="1" applyBorder="1"/>
    <xf numFmtId="4" fontId="14" fillId="3" borderId="0" xfId="2" applyNumberFormat="1" applyFont="1" applyFill="1" applyAlignment="1">
      <alignment horizontal="right"/>
    </xf>
    <xf numFmtId="4" fontId="14" fillId="3" borderId="0" xfId="2" applyNumberFormat="1" applyFont="1" applyFill="1"/>
    <xf numFmtId="0" fontId="9" fillId="0" borderId="58" xfId="0" applyFont="1" applyBorder="1" applyAlignment="1">
      <alignment horizontal="center" vertical="top"/>
    </xf>
    <xf numFmtId="167" fontId="9" fillId="0" borderId="62" xfId="0" applyNumberFormat="1" applyFont="1" applyBorder="1" applyAlignment="1">
      <alignment vertical="top" shrinkToFit="1"/>
    </xf>
    <xf numFmtId="4" fontId="14" fillId="0" borderId="10" xfId="2" applyNumberFormat="1" applyFont="1" applyBorder="1" applyAlignment="1">
      <alignment horizontal="right"/>
    </xf>
    <xf numFmtId="4" fontId="14" fillId="0" borderId="8" xfId="2" applyNumberFormat="1" applyFont="1" applyBorder="1"/>
    <xf numFmtId="0" fontId="9" fillId="0" borderId="0" xfId="0" applyFont="1" applyAlignment="1">
      <alignment horizontal="center" vertical="top"/>
    </xf>
    <xf numFmtId="4" fontId="14" fillId="0" borderId="0" xfId="2" applyNumberFormat="1" applyFont="1" applyAlignment="1">
      <alignment horizontal="right"/>
    </xf>
    <xf numFmtId="4" fontId="14" fillId="0" borderId="0" xfId="2" applyNumberFormat="1" applyFont="1"/>
    <xf numFmtId="4" fontId="14" fillId="0" borderId="10" xfId="2" applyNumberFormat="1" applyFont="1" applyBorder="1"/>
    <xf numFmtId="0" fontId="9" fillId="0" borderId="60" xfId="0" applyFont="1" applyBorder="1" applyAlignment="1">
      <alignment horizontal="center" vertical="top"/>
    </xf>
    <xf numFmtId="0" fontId="3" fillId="6" borderId="10" xfId="2" applyFont="1" applyFill="1" applyBorder="1" applyAlignment="1">
      <alignment horizontal="center"/>
    </xf>
    <xf numFmtId="49" fontId="16" fillId="6" borderId="10" xfId="2" applyNumberFormat="1" applyFont="1" applyFill="1" applyBorder="1" applyAlignment="1">
      <alignment horizontal="left"/>
    </xf>
    <xf numFmtId="0" fontId="16" fillId="6" borderId="42" xfId="2" applyFont="1" applyFill="1" applyBorder="1"/>
    <xf numFmtId="0" fontId="3" fillId="6" borderId="9" xfId="2" applyFont="1" applyFill="1" applyBorder="1" applyAlignment="1">
      <alignment horizontal="center"/>
    </xf>
    <xf numFmtId="4" fontId="3" fillId="6" borderId="9" xfId="2" applyNumberFormat="1" applyFont="1" applyFill="1" applyBorder="1" applyAlignment="1">
      <alignment horizontal="right"/>
    </xf>
    <xf numFmtId="4" fontId="3" fillId="6" borderId="8" xfId="2" applyNumberFormat="1" applyFont="1" applyFill="1" applyBorder="1" applyAlignment="1">
      <alignment horizontal="right"/>
    </xf>
    <xf numFmtId="4" fontId="4" fillId="6" borderId="10" xfId="2" applyNumberFormat="1" applyFont="1" applyFill="1" applyBorder="1"/>
    <xf numFmtId="4" fontId="14" fillId="3" borderId="41" xfId="2" applyNumberFormat="1" applyFont="1" applyFill="1" applyBorder="1" applyAlignment="1">
      <alignment horizontal="right"/>
    </xf>
    <xf numFmtId="4" fontId="9" fillId="3" borderId="0" xfId="3" applyNumberFormat="1" applyFont="1" applyFill="1"/>
    <xf numFmtId="2" fontId="26" fillId="0" borderId="42" xfId="3" applyNumberFormat="1" applyFont="1" applyBorder="1" applyAlignment="1">
      <alignment horizontal="right"/>
    </xf>
    <xf numFmtId="4" fontId="9" fillId="3" borderId="42" xfId="3" applyNumberFormat="1" applyFont="1" applyFill="1" applyBorder="1" applyAlignment="1">
      <alignment horizontal="right"/>
    </xf>
    <xf numFmtId="4" fontId="26" fillId="5" borderId="46" xfId="3" applyNumberFormat="1" applyFont="1" applyFill="1" applyBorder="1" applyAlignment="1">
      <alignment horizontal="right" vertical="top"/>
    </xf>
    <xf numFmtId="4" fontId="14" fillId="3" borderId="46" xfId="2" applyNumberFormat="1" applyFont="1" applyFill="1" applyBorder="1" applyAlignment="1">
      <alignment vertical="top"/>
    </xf>
    <xf numFmtId="4" fontId="3" fillId="2" borderId="10" xfId="2" applyNumberFormat="1" applyFont="1" applyFill="1" applyBorder="1" applyAlignment="1">
      <alignment horizontal="right"/>
    </xf>
    <xf numFmtId="4" fontId="26" fillId="5" borderId="10" xfId="3" applyNumberFormat="1" applyFont="1" applyFill="1" applyBorder="1" applyAlignment="1">
      <alignment horizontal="right" vertical="top"/>
    </xf>
    <xf numFmtId="4" fontId="26" fillId="5" borderId="0" xfId="3" applyNumberFormat="1" applyFont="1" applyFill="1" applyAlignment="1">
      <alignment horizontal="right" vertical="top"/>
    </xf>
    <xf numFmtId="4" fontId="14" fillId="3" borderId="10" xfId="2" applyNumberFormat="1" applyFont="1" applyFill="1" applyBorder="1" applyAlignment="1">
      <alignment horizontal="right" vertical="top"/>
    </xf>
    <xf numFmtId="4" fontId="23" fillId="5" borderId="8" xfId="3" applyNumberFormat="1" applyFont="1" applyFill="1" applyBorder="1" applyAlignment="1">
      <alignment vertical="top"/>
    </xf>
    <xf numFmtId="4" fontId="23" fillId="5" borderId="0" xfId="3" applyNumberFormat="1" applyFont="1" applyFill="1" applyAlignment="1">
      <alignment vertical="top"/>
    </xf>
    <xf numFmtId="4" fontId="14" fillId="0" borderId="10" xfId="2" applyNumberFormat="1" applyFont="1" applyBorder="1" applyAlignment="1">
      <alignment vertical="top"/>
    </xf>
    <xf numFmtId="0" fontId="33" fillId="5" borderId="42" xfId="3" applyFont="1" applyFill="1" applyBorder="1"/>
    <xf numFmtId="4" fontId="14" fillId="0" borderId="10" xfId="2" applyNumberFormat="1" applyFont="1" applyBorder="1" applyAlignment="1">
      <alignment horizontal="right" vertical="top"/>
    </xf>
    <xf numFmtId="4" fontId="14" fillId="0" borderId="8" xfId="2" applyNumberFormat="1" applyFont="1" applyBorder="1" applyAlignment="1">
      <alignment vertical="top"/>
    </xf>
    <xf numFmtId="4" fontId="14" fillId="0" borderId="0" xfId="2" applyNumberFormat="1" applyFont="1" applyAlignment="1">
      <alignment horizontal="right" vertical="top"/>
    </xf>
    <xf numFmtId="4" fontId="14" fillId="0" borderId="0" xfId="2" applyNumberFormat="1" applyFont="1" applyAlignment="1">
      <alignment vertical="top"/>
    </xf>
    <xf numFmtId="0" fontId="23" fillId="0" borderId="10" xfId="0" applyFont="1" applyBorder="1" applyAlignment="1">
      <alignment vertical="top"/>
    </xf>
    <xf numFmtId="49" fontId="23" fillId="0" borderId="10" xfId="0" applyNumberFormat="1" applyFont="1" applyBorder="1" applyAlignment="1">
      <alignment vertical="top"/>
    </xf>
    <xf numFmtId="0" fontId="23" fillId="0" borderId="10" xfId="0" applyFont="1" applyBorder="1" applyAlignment="1">
      <alignment horizontal="center" vertical="top"/>
    </xf>
    <xf numFmtId="0" fontId="23" fillId="0" borderId="0" xfId="0" applyFont="1" applyAlignment="1">
      <alignment vertical="top"/>
    </xf>
    <xf numFmtId="49" fontId="23" fillId="0" borderId="0" xfId="0" applyNumberFormat="1" applyFont="1" applyAlignment="1">
      <alignment vertical="top"/>
    </xf>
    <xf numFmtId="49" fontId="35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49" fontId="35" fillId="0" borderId="0" xfId="0" applyNumberFormat="1" applyFont="1" applyAlignment="1">
      <alignment vertical="top" wrapText="1"/>
    </xf>
    <xf numFmtId="0" fontId="33" fillId="0" borderId="0" xfId="2" applyFont="1"/>
    <xf numFmtId="0" fontId="3" fillId="0" borderId="0" xfId="2" applyFont="1" applyAlignment="1">
      <alignment horizontal="center"/>
    </xf>
    <xf numFmtId="49" fontId="16" fillId="0" borderId="0" xfId="2" applyNumberFormat="1" applyFont="1" applyAlignment="1">
      <alignment horizontal="left"/>
    </xf>
    <xf numFmtId="0" fontId="16" fillId="0" borderId="0" xfId="2" applyFont="1"/>
    <xf numFmtId="4" fontId="3" fillId="0" borderId="0" xfId="2" applyNumberFormat="1" applyFont="1" applyAlignment="1">
      <alignment horizontal="right"/>
    </xf>
    <xf numFmtId="4" fontId="4" fillId="0" borderId="0" xfId="2" applyNumberFormat="1" applyFont="1"/>
    <xf numFmtId="0" fontId="4" fillId="0" borderId="10" xfId="2" applyFont="1" applyBorder="1" applyAlignment="1">
      <alignment horizontal="center"/>
    </xf>
    <xf numFmtId="49" fontId="4" fillId="0" borderId="10" xfId="2" applyNumberFormat="1" applyFont="1" applyBorder="1" applyAlignment="1">
      <alignment horizontal="left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right"/>
    </xf>
    <xf numFmtId="0" fontId="4" fillId="0" borderId="8" xfId="2" applyFont="1" applyBorder="1"/>
    <xf numFmtId="168" fontId="23" fillId="0" borderId="0" xfId="0" applyNumberFormat="1" applyFont="1" applyAlignment="1">
      <alignment vertical="top" wrapText="1"/>
    </xf>
    <xf numFmtId="49" fontId="23" fillId="0" borderId="10" xfId="0" applyNumberFormat="1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49" fontId="23" fillId="0" borderId="0" xfId="0" applyNumberFormat="1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3" fontId="0" fillId="0" borderId="32" xfId="0" applyNumberFormat="1" applyBorder="1"/>
    <xf numFmtId="4" fontId="14" fillId="3" borderId="10" xfId="2" applyNumberFormat="1" applyFont="1" applyFill="1" applyBorder="1" applyAlignment="1">
      <alignment vertical="top"/>
    </xf>
    <xf numFmtId="0" fontId="23" fillId="0" borderId="10" xfId="0" applyFont="1" applyBorder="1"/>
    <xf numFmtId="49" fontId="23" fillId="0" borderId="10" xfId="0" applyNumberFormat="1" applyFont="1" applyBorder="1"/>
    <xf numFmtId="0" fontId="23" fillId="0" borderId="10" xfId="0" applyFont="1" applyBorder="1" applyAlignment="1">
      <alignment horizontal="center"/>
    </xf>
    <xf numFmtId="0" fontId="23" fillId="0" borderId="0" xfId="0" applyFont="1"/>
    <xf numFmtId="49" fontId="23" fillId="0" borderId="0" xfId="0" applyNumberFormat="1" applyFont="1"/>
    <xf numFmtId="49" fontId="35" fillId="0" borderId="0" xfId="0" applyNumberFormat="1" applyFont="1"/>
    <xf numFmtId="0" fontId="23" fillId="0" borderId="0" xfId="0" applyFont="1" applyAlignment="1">
      <alignment horizontal="center"/>
    </xf>
    <xf numFmtId="49" fontId="23" fillId="0" borderId="10" xfId="0" applyNumberFormat="1" applyFont="1" applyBorder="1" applyAlignment="1">
      <alignment horizontal="left" vertical="top" wrapText="1"/>
    </xf>
    <xf numFmtId="0" fontId="23" fillId="0" borderId="10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right" wrapText="1"/>
    </xf>
    <xf numFmtId="0" fontId="23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32" xfId="0" applyBorder="1" applyAlignment="1">
      <alignment horizontal="right"/>
    </xf>
    <xf numFmtId="49" fontId="9" fillId="0" borderId="63" xfId="0" applyNumberFormat="1" applyFont="1" applyBorder="1" applyAlignment="1">
      <alignment vertical="top"/>
    </xf>
    <xf numFmtId="0" fontId="0" fillId="5" borderId="0" xfId="0" applyFill="1" applyAlignment="1">
      <alignment horizontal="center"/>
    </xf>
    <xf numFmtId="3" fontId="0" fillId="0" borderId="32" xfId="0" applyNumberFormat="1" applyBorder="1" applyAlignment="1">
      <alignment horizontal="right"/>
    </xf>
    <xf numFmtId="49" fontId="0" fillId="5" borderId="64" xfId="0" applyNumberFormat="1" applyFill="1" applyBorder="1" applyAlignment="1">
      <alignment horizontal="left"/>
    </xf>
    <xf numFmtId="0" fontId="0" fillId="5" borderId="65" xfId="0" applyFill="1" applyBorder="1" applyAlignment="1">
      <alignment horizontal="left"/>
    </xf>
    <xf numFmtId="0" fontId="0" fillId="5" borderId="65" xfId="0" applyFill="1" applyBorder="1" applyAlignment="1">
      <alignment horizontal="center"/>
    </xf>
    <xf numFmtId="0" fontId="0" fillId="5" borderId="66" xfId="0" applyFill="1" applyBorder="1" applyAlignment="1">
      <alignment horizontal="center"/>
    </xf>
    <xf numFmtId="0" fontId="0" fillId="5" borderId="0" xfId="0" applyFill="1" applyAlignment="1">
      <alignment horizontal="left"/>
    </xf>
    <xf numFmtId="49" fontId="0" fillId="0" borderId="70" xfId="0" applyNumberFormat="1" applyBorder="1"/>
    <xf numFmtId="0" fontId="0" fillId="0" borderId="1" xfId="0" applyBorder="1"/>
    <xf numFmtId="3" fontId="0" fillId="0" borderId="71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49" fontId="0" fillId="0" borderId="0" xfId="0" applyNumberFormat="1"/>
    <xf numFmtId="3" fontId="0" fillId="3" borderId="0" xfId="0" applyNumberFormat="1" applyFill="1"/>
    <xf numFmtId="49" fontId="11" fillId="4" borderId="64" xfId="0" applyNumberFormat="1" applyFont="1" applyFill="1" applyBorder="1" applyAlignment="1">
      <alignment horizontal="center"/>
    </xf>
    <xf numFmtId="0" fontId="11" fillId="4" borderId="65" xfId="0" applyFont="1" applyFill="1" applyBorder="1" applyAlignment="1">
      <alignment horizontal="center"/>
    </xf>
    <xf numFmtId="0" fontId="11" fillId="4" borderId="66" xfId="0" applyFont="1" applyFill="1" applyBorder="1" applyAlignment="1">
      <alignment horizontal="center"/>
    </xf>
    <xf numFmtId="0" fontId="11" fillId="4" borderId="75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4" borderId="69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0" fillId="5" borderId="65" xfId="0" applyFill="1" applyBorder="1" applyAlignment="1">
      <alignment horizontal="right"/>
    </xf>
    <xf numFmtId="0" fontId="0" fillId="5" borderId="66" xfId="0" applyFill="1" applyBorder="1" applyAlignment="1">
      <alignment horizontal="right"/>
    </xf>
    <xf numFmtId="0" fontId="0" fillId="5" borderId="34" xfId="0" applyFill="1" applyBorder="1" applyAlignment="1">
      <alignment horizontal="right"/>
    </xf>
    <xf numFmtId="3" fontId="0" fillId="0" borderId="1" xfId="0" applyNumberFormat="1" applyBorder="1"/>
    <xf numFmtId="49" fontId="0" fillId="0" borderId="64" xfId="0" applyNumberFormat="1" applyBorder="1"/>
    <xf numFmtId="0" fontId="0" fillId="0" borderId="65" xfId="0" applyBorder="1"/>
    <xf numFmtId="3" fontId="0" fillId="0" borderId="66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72" xfId="0" applyNumberFormat="1" applyBorder="1"/>
    <xf numFmtId="0" fontId="9" fillId="0" borderId="60" xfId="0" applyFont="1" applyBorder="1" applyAlignment="1">
      <alignment horizontal="center" vertical="center"/>
    </xf>
    <xf numFmtId="0" fontId="3" fillId="6" borderId="10" xfId="2" applyFont="1" applyFill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0" xfId="2" applyBorder="1" applyAlignment="1">
      <alignment horizontal="center" vertical="center"/>
    </xf>
    <xf numFmtId="0" fontId="4" fillId="0" borderId="0" xfId="2" applyFont="1" applyAlignment="1">
      <alignment horizontal="left" vertical="top"/>
    </xf>
    <xf numFmtId="3" fontId="0" fillId="0" borderId="67" xfId="0" applyNumberFormat="1" applyBorder="1"/>
    <xf numFmtId="3" fontId="0" fillId="0" borderId="65" xfId="0" applyNumberFormat="1" applyBorder="1" applyAlignment="1">
      <alignment horizontal="right"/>
    </xf>
    <xf numFmtId="0" fontId="0" fillId="0" borderId="65" xfId="0" applyBorder="1" applyAlignment="1">
      <alignment horizontal="right"/>
    </xf>
    <xf numFmtId="0" fontId="0" fillId="0" borderId="0" xfId="0" applyAlignment="1">
      <alignment horizontal="right"/>
    </xf>
    <xf numFmtId="167" fontId="9" fillId="0" borderId="76" xfId="0" applyNumberFormat="1" applyFont="1" applyBorder="1" applyAlignment="1">
      <alignment vertical="top" shrinkToFit="1"/>
    </xf>
    <xf numFmtId="0" fontId="11" fillId="4" borderId="70" xfId="0" applyFont="1" applyFill="1" applyBorder="1"/>
    <xf numFmtId="0" fontId="11" fillId="4" borderId="1" xfId="0" applyFont="1" applyFill="1" applyBorder="1"/>
    <xf numFmtId="3" fontId="11" fillId="4" borderId="71" xfId="0" applyNumberFormat="1" applyFont="1" applyFill="1" applyBorder="1"/>
    <xf numFmtId="3" fontId="11" fillId="4" borderId="72" xfId="0" applyNumberFormat="1" applyFont="1" applyFill="1" applyBorder="1"/>
    <xf numFmtId="3" fontId="11" fillId="4" borderId="73" xfId="0" applyNumberFormat="1" applyFont="1" applyFill="1" applyBorder="1"/>
    <xf numFmtId="3" fontId="11" fillId="4" borderId="74" xfId="0" applyNumberFormat="1" applyFont="1" applyFill="1" applyBorder="1"/>
    <xf numFmtId="49" fontId="0" fillId="0" borderId="18" xfId="0" applyNumberFormat="1" applyBorder="1"/>
    <xf numFmtId="0" fontId="0" fillId="0" borderId="19" xfId="0" applyBorder="1"/>
    <xf numFmtId="3" fontId="0" fillId="0" borderId="20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45" xfId="0" applyNumberFormat="1" applyBorder="1"/>
    <xf numFmtId="3" fontId="0" fillId="0" borderId="77" xfId="0" applyNumberFormat="1" applyBorder="1"/>
    <xf numFmtId="3" fontId="0" fillId="0" borderId="25" xfId="0" applyNumberFormat="1" applyBorder="1"/>
    <xf numFmtId="3" fontId="0" fillId="0" borderId="21" xfId="0" applyNumberFormat="1" applyBorder="1"/>
    <xf numFmtId="3" fontId="0" fillId="0" borderId="78" xfId="0" applyNumberFormat="1" applyBorder="1"/>
    <xf numFmtId="4" fontId="3" fillId="6" borderId="10" xfId="2" applyNumberFormat="1" applyFont="1" applyFill="1" applyBorder="1" applyAlignment="1">
      <alignment horizontal="right"/>
    </xf>
    <xf numFmtId="0" fontId="36" fillId="0" borderId="0" xfId="2" applyFont="1"/>
    <xf numFmtId="0" fontId="5" fillId="0" borderId="10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42" xfId="0" applyNumberFormat="1" applyFont="1" applyBorder="1" applyAlignment="1">
      <alignment horizontal="right" indent="2"/>
    </xf>
    <xf numFmtId="166" fontId="3" fillId="0" borderId="13" xfId="0" applyNumberFormat="1" applyFont="1" applyBorder="1" applyAlignment="1">
      <alignment horizontal="right" indent="2"/>
    </xf>
    <xf numFmtId="166" fontId="7" fillId="2" borderId="53" xfId="0" applyNumberFormat="1" applyFont="1" applyFill="1" applyBorder="1" applyAlignment="1">
      <alignment horizontal="right" indent="2"/>
    </xf>
    <xf numFmtId="166" fontId="7" fillId="2" borderId="54" xfId="0" applyNumberFormat="1" applyFont="1" applyFill="1" applyBorder="1" applyAlignment="1">
      <alignment horizontal="right" indent="2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3" fontId="11" fillId="5" borderId="0" xfId="0" applyNumberFormat="1" applyFont="1" applyFill="1" applyAlignment="1">
      <alignment horizontal="right"/>
    </xf>
    <xf numFmtId="0" fontId="31" fillId="0" borderId="55" xfId="3" applyFont="1" applyBorder="1" applyAlignment="1">
      <alignment horizontal="center"/>
    </xf>
    <xf numFmtId="0" fontId="31" fillId="0" borderId="56" xfId="3" applyFont="1" applyBorder="1" applyAlignment="1">
      <alignment horizontal="center"/>
    </xf>
    <xf numFmtId="0" fontId="31" fillId="0" borderId="57" xfId="3" applyFont="1" applyBorder="1" applyAlignment="1">
      <alignment horizontal="left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3" fontId="11" fillId="4" borderId="20" xfId="0" applyNumberFormat="1" applyFont="1" applyFill="1" applyBorder="1" applyAlignment="1">
      <alignment horizontal="right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9" fillId="0" borderId="0" xfId="3" applyFont="1" applyAlignment="1">
      <alignment horizontal="center"/>
    </xf>
    <xf numFmtId="0" fontId="30" fillId="0" borderId="55" xfId="3" applyFont="1" applyBorder="1" applyAlignment="1">
      <alignment horizontal="center"/>
    </xf>
    <xf numFmtId="49" fontId="30" fillId="0" borderId="56" xfId="3" applyNumberFormat="1" applyFont="1" applyBorder="1" applyAlignment="1">
      <alignment horizontal="center"/>
    </xf>
    <xf numFmtId="0" fontId="30" fillId="0" borderId="57" xfId="3" applyFont="1" applyBorder="1" applyAlignment="1">
      <alignment horizontal="center" shrinkToFit="1"/>
    </xf>
  </cellXfs>
  <cellStyles count="4">
    <cellStyle name="Normální" xfId="0" builtinId="0"/>
    <cellStyle name="Normální 2" xfId="1" xr:uid="{E810CFD6-BC02-48AE-A0D9-A7E7CB2C3394}"/>
    <cellStyle name="normální_POL.XLS" xfId="2" xr:uid="{FD0C440E-68EA-454F-8D33-0AA6243484E1}"/>
    <cellStyle name="TableStyleLight1" xfId="3" xr:uid="{221A9CC8-538E-4056-A907-90A94AA4ED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E98B-7363-4237-8A59-55B629E96A42}">
  <sheetPr codeName="List21"/>
  <dimension ref="A1:BE55"/>
  <sheetViews>
    <sheetView topLeftCell="A4" workbookViewId="0">
      <selection activeCell="J6" sqref="J6"/>
    </sheetView>
  </sheetViews>
  <sheetFormatPr defaultRowHeight="13.2"/>
  <cols>
    <col min="1" max="1" width="2" customWidth="1"/>
    <col min="2" max="2" width="15" customWidth="1"/>
    <col min="3" max="3" width="15.88671875" customWidth="1"/>
    <col min="4" max="4" width="14.5546875" customWidth="1"/>
    <col min="5" max="5" width="13.5546875" customWidth="1"/>
    <col min="6" max="6" width="16.5546875" customWidth="1"/>
    <col min="7" max="7" width="15.33203125" customWidth="1"/>
  </cols>
  <sheetData>
    <row r="1" spans="1:57" ht="24.75" customHeight="1" thickBot="1">
      <c r="A1" s="1" t="s">
        <v>0</v>
      </c>
      <c r="B1" s="2"/>
      <c r="C1" s="2"/>
      <c r="D1" s="2"/>
      <c r="E1" s="2"/>
      <c r="F1" s="2"/>
      <c r="G1" s="2"/>
    </row>
    <row r="2" spans="1:57" ht="12.75" customHeight="1">
      <c r="A2" s="3" t="s">
        <v>1</v>
      </c>
      <c r="B2" s="4"/>
      <c r="C2" s="5"/>
      <c r="D2" s="5"/>
      <c r="E2" s="6"/>
      <c r="F2" s="7" t="s">
        <v>2</v>
      </c>
      <c r="G2" s="8"/>
    </row>
    <row r="3" spans="1:57" ht="3" hidden="1" customHeight="1">
      <c r="A3" s="9"/>
      <c r="B3" s="10"/>
      <c r="C3" s="11"/>
      <c r="D3" s="11"/>
      <c r="E3" s="12"/>
      <c r="F3" s="13"/>
      <c r="G3" s="14"/>
    </row>
    <row r="4" spans="1:57" ht="12" customHeight="1">
      <c r="A4" s="15" t="s">
        <v>3</v>
      </c>
      <c r="B4" s="10"/>
      <c r="C4" s="11" t="s">
        <v>4</v>
      </c>
      <c r="D4" s="11"/>
      <c r="E4" s="12"/>
      <c r="F4" s="13" t="s">
        <v>5</v>
      </c>
      <c r="G4" s="16"/>
    </row>
    <row r="5" spans="1:57" ht="12.9" customHeight="1">
      <c r="A5" s="137" t="s">
        <v>71</v>
      </c>
      <c r="B5" s="17"/>
      <c r="C5" s="176" t="s">
        <v>102</v>
      </c>
      <c r="D5" s="86"/>
      <c r="E5" s="87"/>
      <c r="F5" s="13" t="s">
        <v>7</v>
      </c>
      <c r="G5" s="14"/>
    </row>
    <row r="6" spans="1:57" ht="12.9" customHeight="1">
      <c r="A6" s="15" t="s">
        <v>8</v>
      </c>
      <c r="B6" s="10"/>
      <c r="C6" s="11" t="s">
        <v>9</v>
      </c>
      <c r="D6" s="11"/>
      <c r="E6" s="12"/>
      <c r="F6" s="13" t="s">
        <v>10</v>
      </c>
      <c r="G6" s="18"/>
    </row>
    <row r="7" spans="1:57" ht="12.9" customHeight="1">
      <c r="A7" s="138"/>
      <c r="B7" s="85"/>
      <c r="C7" s="175" t="s">
        <v>103</v>
      </c>
      <c r="D7" s="19"/>
      <c r="E7" s="19"/>
      <c r="F7" s="20" t="s">
        <v>11</v>
      </c>
      <c r="G7" s="18"/>
    </row>
    <row r="8" spans="1:57">
      <c r="A8" s="21" t="s">
        <v>12</v>
      </c>
      <c r="B8" s="13"/>
      <c r="C8" s="372" t="s">
        <v>105</v>
      </c>
      <c r="D8" s="372"/>
      <c r="E8" s="373"/>
      <c r="F8" s="13" t="s">
        <v>13</v>
      </c>
      <c r="G8" s="22"/>
    </row>
    <row r="9" spans="1:57">
      <c r="A9" s="21" t="s">
        <v>14</v>
      </c>
      <c r="B9" s="13"/>
      <c r="C9" s="372" t="s">
        <v>104</v>
      </c>
      <c r="D9" s="372"/>
      <c r="E9" s="373"/>
      <c r="F9" s="13"/>
      <c r="G9" s="22"/>
    </row>
    <row r="10" spans="1:57">
      <c r="A10" s="21" t="s">
        <v>15</v>
      </c>
      <c r="B10" s="13"/>
      <c r="C10" s="372" t="s">
        <v>106</v>
      </c>
      <c r="D10" s="372"/>
      <c r="E10" s="372"/>
      <c r="F10" s="13"/>
      <c r="G10" s="23"/>
      <c r="H10" s="24"/>
    </row>
    <row r="11" spans="1:57" ht="13.5" customHeight="1">
      <c r="A11" s="21" t="s">
        <v>16</v>
      </c>
      <c r="B11" s="13"/>
      <c r="C11" s="372"/>
      <c r="D11" s="372"/>
      <c r="E11" s="372"/>
      <c r="F11" s="13" t="s">
        <v>17</v>
      </c>
      <c r="G11" s="23"/>
      <c r="BA11" s="25"/>
      <c r="BB11" s="25"/>
      <c r="BC11" s="25"/>
      <c r="BD11" s="25"/>
      <c r="BE11" s="25"/>
    </row>
    <row r="12" spans="1:57" ht="12.75" customHeight="1">
      <c r="A12" s="26" t="s">
        <v>18</v>
      </c>
      <c r="B12" s="10"/>
      <c r="C12" s="374"/>
      <c r="D12" s="374"/>
      <c r="E12" s="374"/>
      <c r="F12" s="27" t="s">
        <v>19</v>
      </c>
      <c r="G12" s="28"/>
    </row>
    <row r="13" spans="1:57" ht="28.5" customHeight="1" thickBot="1">
      <c r="A13" s="29" t="s">
        <v>20</v>
      </c>
      <c r="B13" s="30"/>
      <c r="C13" s="30"/>
      <c r="D13" s="30"/>
      <c r="E13" s="31"/>
      <c r="F13" s="31"/>
      <c r="G13" s="32"/>
    </row>
    <row r="14" spans="1:57" ht="17.25" customHeight="1" thickBot="1">
      <c r="A14" s="33" t="s">
        <v>21</v>
      </c>
      <c r="B14" s="34"/>
      <c r="C14" s="35"/>
      <c r="D14" s="36" t="s">
        <v>22</v>
      </c>
      <c r="E14" s="37"/>
      <c r="F14" s="37"/>
      <c r="G14" s="35"/>
    </row>
    <row r="15" spans="1:57" ht="15.9" customHeight="1">
      <c r="A15" s="38"/>
      <c r="B15" s="39" t="s">
        <v>23</v>
      </c>
      <c r="C15" s="40">
        <f>Rekapitulace!E65</f>
        <v>0</v>
      </c>
      <c r="D15" s="126" t="s">
        <v>77</v>
      </c>
      <c r="E15" s="127"/>
      <c r="F15" s="127"/>
      <c r="G15" s="40">
        <v>0</v>
      </c>
    </row>
    <row r="16" spans="1:57" ht="15.9" customHeight="1">
      <c r="A16" s="38" t="s">
        <v>24</v>
      </c>
      <c r="B16" s="39" t="s">
        <v>25</v>
      </c>
      <c r="C16" s="40">
        <f>Rekapitulace!F65</f>
        <v>0</v>
      </c>
      <c r="D16" s="126" t="s">
        <v>78</v>
      </c>
      <c r="E16" s="127"/>
      <c r="F16" s="127"/>
      <c r="G16" s="40">
        <f>Rekapitulace!I71</f>
        <v>0</v>
      </c>
    </row>
    <row r="17" spans="1:7" ht="15.9" customHeight="1">
      <c r="A17" s="38" t="s">
        <v>26</v>
      </c>
      <c r="B17" s="39" t="s">
        <v>27</v>
      </c>
      <c r="C17" s="40">
        <f>Mont</f>
        <v>0</v>
      </c>
      <c r="D17" s="126" t="s">
        <v>1160</v>
      </c>
      <c r="E17" s="127"/>
      <c r="F17" s="127"/>
      <c r="G17" s="40">
        <f>Rekapitulace!I72</f>
        <v>0</v>
      </c>
    </row>
    <row r="18" spans="1:7" ht="15.9" customHeight="1">
      <c r="A18" s="42" t="s">
        <v>28</v>
      </c>
      <c r="B18" s="43" t="s">
        <v>29</v>
      </c>
      <c r="C18" s="40">
        <f>Rekapitulace!H65</f>
        <v>0</v>
      </c>
      <c r="D18" s="126" t="s">
        <v>79</v>
      </c>
      <c r="E18" s="127"/>
      <c r="F18" s="127"/>
      <c r="G18" s="40">
        <f>Rekapitulace!I73</f>
        <v>0</v>
      </c>
    </row>
    <row r="19" spans="1:7" ht="15.9" customHeight="1">
      <c r="A19" s="44" t="s">
        <v>30</v>
      </c>
      <c r="B19" s="39"/>
      <c r="C19" s="40">
        <f>SUM(C15:C18)</f>
        <v>0</v>
      </c>
      <c r="D19" s="126" t="s">
        <v>80</v>
      </c>
      <c r="E19" s="127"/>
      <c r="F19" s="127"/>
      <c r="G19" s="40">
        <f>Rekapitulace!I74</f>
        <v>0</v>
      </c>
    </row>
    <row r="20" spans="1:7" ht="15.9" customHeight="1">
      <c r="A20" s="44"/>
      <c r="B20" s="39"/>
      <c r="C20" s="40"/>
      <c r="D20" s="126" t="s">
        <v>1162</v>
      </c>
      <c r="E20" s="127"/>
      <c r="F20" s="127"/>
      <c r="G20" s="40">
        <f>Rekapitulace!I75</f>
        <v>0</v>
      </c>
    </row>
    <row r="21" spans="1:7" ht="15.9" customHeight="1">
      <c r="A21" s="44" t="s">
        <v>31</v>
      </c>
      <c r="B21" s="39"/>
      <c r="C21" s="40">
        <f>HZS</f>
        <v>0</v>
      </c>
      <c r="D21" s="126" t="s">
        <v>1159</v>
      </c>
      <c r="E21" s="127"/>
      <c r="F21" s="127"/>
      <c r="G21" s="40">
        <f>Rekapitulace!I76</f>
        <v>0</v>
      </c>
    </row>
    <row r="22" spans="1:7" ht="15.9" customHeight="1">
      <c r="A22" s="45" t="s">
        <v>32</v>
      </c>
      <c r="B22" s="46"/>
      <c r="C22" s="40">
        <f>C19+C21</f>
        <v>0</v>
      </c>
      <c r="D22" s="126" t="s">
        <v>81</v>
      </c>
      <c r="E22" s="127"/>
      <c r="F22" s="127"/>
      <c r="G22" s="40">
        <f>Rekapitulace!I77</f>
        <v>0</v>
      </c>
    </row>
    <row r="23" spans="1:7" ht="15.9" customHeight="1" thickBot="1">
      <c r="A23" s="375" t="s">
        <v>33</v>
      </c>
      <c r="B23" s="376"/>
      <c r="C23" s="47">
        <f>C22+G23</f>
        <v>0</v>
      </c>
      <c r="D23" s="48" t="s">
        <v>34</v>
      </c>
      <c r="E23" s="49"/>
      <c r="F23" s="50"/>
      <c r="G23" s="40">
        <f>SUM(G15:G22)</f>
        <v>0</v>
      </c>
    </row>
    <row r="24" spans="1:7">
      <c r="A24" s="51" t="s">
        <v>35</v>
      </c>
      <c r="B24" s="52"/>
      <c r="C24" s="53"/>
      <c r="D24" s="52" t="s">
        <v>36</v>
      </c>
      <c r="E24" s="52"/>
      <c r="F24" s="54" t="s">
        <v>37</v>
      </c>
      <c r="G24" s="55"/>
    </row>
    <row r="25" spans="1:7">
      <c r="A25" s="45" t="s">
        <v>100</v>
      </c>
      <c r="B25" s="46"/>
      <c r="C25" s="56"/>
      <c r="D25" s="46" t="s">
        <v>100</v>
      </c>
      <c r="E25" s="46"/>
      <c r="F25" s="57" t="s">
        <v>101</v>
      </c>
      <c r="G25" s="58"/>
    </row>
    <row r="26" spans="1:7" ht="37.5" customHeight="1">
      <c r="A26" s="45" t="s">
        <v>99</v>
      </c>
      <c r="B26" s="59"/>
      <c r="C26" s="56"/>
      <c r="D26" s="46" t="s">
        <v>99</v>
      </c>
      <c r="E26" s="46"/>
      <c r="F26" s="57" t="s">
        <v>99</v>
      </c>
      <c r="G26" s="58"/>
    </row>
    <row r="27" spans="1:7">
      <c r="A27" s="45"/>
      <c r="B27" s="60"/>
      <c r="C27" s="56"/>
      <c r="D27" s="46"/>
      <c r="E27" s="46"/>
      <c r="F27" s="57"/>
      <c r="G27" s="58"/>
    </row>
    <row r="28" spans="1:7">
      <c r="A28" s="45" t="s">
        <v>38</v>
      </c>
      <c r="B28" s="46"/>
      <c r="C28" s="56"/>
      <c r="D28" s="57" t="s">
        <v>39</v>
      </c>
      <c r="E28" s="56"/>
      <c r="F28" s="46" t="s">
        <v>39</v>
      </c>
      <c r="G28" s="58"/>
    </row>
    <row r="29" spans="1:7" ht="69" customHeight="1">
      <c r="A29" s="45"/>
      <c r="B29" s="46"/>
      <c r="C29" s="61"/>
      <c r="D29" s="62"/>
      <c r="E29" s="61"/>
      <c r="F29" s="46"/>
      <c r="G29" s="58"/>
    </row>
    <row r="30" spans="1:7">
      <c r="A30" s="63" t="s">
        <v>40</v>
      </c>
      <c r="B30" s="64"/>
      <c r="C30" s="65">
        <v>21</v>
      </c>
      <c r="D30" s="64" t="s">
        <v>41</v>
      </c>
      <c r="E30" s="66"/>
      <c r="F30" s="377">
        <f>C23-F32</f>
        <v>0</v>
      </c>
      <c r="G30" s="378"/>
    </row>
    <row r="31" spans="1:7">
      <c r="A31" s="63" t="s">
        <v>42</v>
      </c>
      <c r="B31" s="64"/>
      <c r="C31" s="65">
        <f>SazbaDPH1</f>
        <v>21</v>
      </c>
      <c r="D31" s="64" t="s">
        <v>43</v>
      </c>
      <c r="E31" s="66"/>
      <c r="F31" s="377">
        <f>ROUND(PRODUCT(F30,C31/100),0)</f>
        <v>0</v>
      </c>
      <c r="G31" s="378"/>
    </row>
    <row r="32" spans="1:7">
      <c r="A32" s="63" t="s">
        <v>40</v>
      </c>
      <c r="B32" s="64"/>
      <c r="C32" s="65">
        <v>0</v>
      </c>
      <c r="D32" s="64" t="s">
        <v>43</v>
      </c>
      <c r="E32" s="66"/>
      <c r="F32" s="377">
        <v>0</v>
      </c>
      <c r="G32" s="378"/>
    </row>
    <row r="33" spans="1:8">
      <c r="A33" s="63" t="s">
        <v>42</v>
      </c>
      <c r="B33" s="67"/>
      <c r="C33" s="68">
        <v>0</v>
      </c>
      <c r="D33" s="64" t="s">
        <v>43</v>
      </c>
      <c r="E33" s="41"/>
      <c r="F33" s="377">
        <f>ROUND(PRODUCT(F32,C33/100),0)</f>
        <v>0</v>
      </c>
      <c r="G33" s="378"/>
    </row>
    <row r="34" spans="1:8" s="72" customFormat="1" ht="19.5" customHeight="1" thickBot="1">
      <c r="A34" s="69" t="s">
        <v>44</v>
      </c>
      <c r="B34" s="70"/>
      <c r="C34" s="70"/>
      <c r="D34" s="70"/>
      <c r="E34" s="71"/>
      <c r="F34" s="379">
        <f>ROUND(SUM(F30:F33),0)</f>
        <v>0</v>
      </c>
      <c r="G34" s="380"/>
    </row>
    <row r="35" spans="1:8" ht="11.4" customHeight="1"/>
    <row r="36" spans="1:8">
      <c r="A36" t="s">
        <v>45</v>
      </c>
      <c r="H36" t="s">
        <v>6</v>
      </c>
    </row>
    <row r="37" spans="1:8" ht="14.25" customHeight="1">
      <c r="B37" s="381"/>
      <c r="C37" s="381"/>
      <c r="D37" s="381"/>
      <c r="E37" s="381"/>
      <c r="F37" s="381"/>
      <c r="G37" s="381"/>
      <c r="H37" t="s">
        <v>6</v>
      </c>
    </row>
    <row r="38" spans="1:8" ht="12.75" customHeight="1">
      <c r="A38" s="73"/>
      <c r="B38" s="381"/>
      <c r="C38" s="381"/>
      <c r="D38" s="381"/>
      <c r="E38" s="381"/>
      <c r="F38" s="381"/>
      <c r="G38" s="381"/>
      <c r="H38" t="s">
        <v>6</v>
      </c>
    </row>
    <row r="39" spans="1:8">
      <c r="A39" s="73"/>
      <c r="B39" s="381"/>
      <c r="C39" s="381"/>
      <c r="D39" s="381"/>
      <c r="E39" s="381"/>
      <c r="F39" s="381"/>
      <c r="G39" s="381"/>
      <c r="H39" t="s">
        <v>6</v>
      </c>
    </row>
    <row r="40" spans="1:8">
      <c r="A40" s="73"/>
      <c r="B40" s="381"/>
      <c r="C40" s="381"/>
      <c r="D40" s="381"/>
      <c r="E40" s="381"/>
      <c r="F40" s="381"/>
      <c r="G40" s="381"/>
      <c r="H40" t="s">
        <v>6</v>
      </c>
    </row>
    <row r="41" spans="1:8">
      <c r="A41" s="73"/>
      <c r="B41" s="381"/>
      <c r="C41" s="381"/>
      <c r="D41" s="381"/>
      <c r="E41" s="381"/>
      <c r="F41" s="381"/>
      <c r="G41" s="381"/>
      <c r="H41" t="s">
        <v>6</v>
      </c>
    </row>
    <row r="42" spans="1:8">
      <c r="A42" s="73"/>
      <c r="B42" s="381"/>
      <c r="C42" s="381"/>
      <c r="D42" s="381"/>
      <c r="E42" s="381"/>
      <c r="F42" s="381"/>
      <c r="G42" s="381"/>
      <c r="H42" t="s">
        <v>6</v>
      </c>
    </row>
    <row r="43" spans="1:8">
      <c r="A43" s="73"/>
      <c r="B43" s="381"/>
      <c r="C43" s="381"/>
      <c r="D43" s="381"/>
      <c r="E43" s="381"/>
      <c r="F43" s="381"/>
      <c r="G43" s="381"/>
      <c r="H43" t="s">
        <v>6</v>
      </c>
    </row>
    <row r="44" spans="1:8" ht="27" customHeight="1">
      <c r="A44" s="73"/>
      <c r="B44" s="381"/>
      <c r="C44" s="381"/>
      <c r="D44" s="381"/>
      <c r="E44" s="381"/>
      <c r="F44" s="381"/>
      <c r="G44" s="381"/>
      <c r="H44" t="s">
        <v>6</v>
      </c>
    </row>
    <row r="45" spans="1:8" ht="0.75" customHeight="1">
      <c r="A45" s="73"/>
      <c r="B45" s="381"/>
      <c r="C45" s="381"/>
      <c r="D45" s="381"/>
      <c r="E45" s="381"/>
      <c r="F45" s="381"/>
      <c r="G45" s="381"/>
      <c r="H45" t="s">
        <v>6</v>
      </c>
    </row>
    <row r="46" spans="1:8">
      <c r="B46" s="382"/>
      <c r="C46" s="382"/>
      <c r="D46" s="382"/>
      <c r="E46" s="382"/>
      <c r="F46" s="382"/>
      <c r="G46" s="382"/>
    </row>
    <row r="47" spans="1:8">
      <c r="B47" s="382"/>
      <c r="C47" s="382"/>
      <c r="D47" s="382"/>
      <c r="E47" s="382"/>
      <c r="F47" s="382"/>
      <c r="G47" s="382"/>
    </row>
    <row r="48" spans="1:8">
      <c r="B48" s="382"/>
      <c r="C48" s="382"/>
      <c r="D48" s="382"/>
      <c r="E48" s="382"/>
      <c r="F48" s="382"/>
      <c r="G48" s="382"/>
    </row>
    <row r="49" spans="2:7">
      <c r="B49" s="382"/>
      <c r="C49" s="382"/>
      <c r="D49" s="382"/>
      <c r="E49" s="382"/>
      <c r="F49" s="382"/>
      <c r="G49" s="382"/>
    </row>
    <row r="50" spans="2:7">
      <c r="B50" s="382"/>
      <c r="C50" s="382"/>
      <c r="D50" s="382"/>
      <c r="E50" s="382"/>
      <c r="F50" s="382"/>
      <c r="G50" s="382"/>
    </row>
    <row r="51" spans="2:7">
      <c r="B51" s="382"/>
      <c r="C51" s="382"/>
      <c r="D51" s="382"/>
      <c r="E51" s="382"/>
      <c r="F51" s="382"/>
      <c r="G51" s="382"/>
    </row>
    <row r="52" spans="2:7">
      <c r="B52" s="382"/>
      <c r="C52" s="382"/>
      <c r="D52" s="382"/>
      <c r="E52" s="382"/>
      <c r="F52" s="382"/>
      <c r="G52" s="382"/>
    </row>
    <row r="53" spans="2:7">
      <c r="B53" s="382"/>
      <c r="C53" s="382"/>
      <c r="D53" s="382"/>
      <c r="E53" s="382"/>
      <c r="F53" s="382"/>
      <c r="G53" s="382"/>
    </row>
    <row r="54" spans="2:7">
      <c r="B54" s="382"/>
      <c r="C54" s="382"/>
      <c r="D54" s="382"/>
      <c r="E54" s="382"/>
      <c r="F54" s="382"/>
      <c r="G54" s="382"/>
    </row>
    <row r="55" spans="2:7">
      <c r="B55" s="382"/>
      <c r="C55" s="382"/>
      <c r="D55" s="382"/>
      <c r="E55" s="382"/>
      <c r="F55" s="382"/>
      <c r="G55" s="382"/>
    </row>
  </sheetData>
  <mergeCells count="22">
    <mergeCell ref="B55:G55"/>
    <mergeCell ref="B46:G46"/>
    <mergeCell ref="B47:G47"/>
    <mergeCell ref="B48:G48"/>
    <mergeCell ref="B49:G49"/>
    <mergeCell ref="B50:G50"/>
    <mergeCell ref="B51:G51"/>
    <mergeCell ref="F34:G34"/>
    <mergeCell ref="B37:G45"/>
    <mergeCell ref="B52:G52"/>
    <mergeCell ref="B53:G53"/>
    <mergeCell ref="B54:G54"/>
    <mergeCell ref="A23:B23"/>
    <mergeCell ref="F30:G30"/>
    <mergeCell ref="F31:G31"/>
    <mergeCell ref="F32:G32"/>
    <mergeCell ref="F33:G3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25B1-411A-4CBF-9FF4-E62E22F01B48}">
  <sheetPr codeName="List31"/>
  <dimension ref="A1:BA130"/>
  <sheetViews>
    <sheetView topLeftCell="A40" workbookViewId="0">
      <selection activeCell="I77" sqref="I77"/>
    </sheetView>
  </sheetViews>
  <sheetFormatPr defaultRowHeight="13.2"/>
  <cols>
    <col min="1" max="1" width="5.88671875" customWidth="1"/>
    <col min="2" max="2" width="6.109375" customWidth="1"/>
    <col min="3" max="3" width="11.44140625" customWidth="1"/>
    <col min="4" max="4" width="16.77734375" customWidth="1"/>
    <col min="5" max="5" width="11.33203125" customWidth="1"/>
    <col min="6" max="6" width="10.88671875" customWidth="1"/>
    <col min="7" max="8" width="10.5546875" customWidth="1"/>
    <col min="9" max="9" width="10.6640625" customWidth="1"/>
  </cols>
  <sheetData>
    <row r="1" spans="1:9" ht="13.8" thickTop="1">
      <c r="A1" s="384" t="s">
        <v>46</v>
      </c>
      <c r="B1" s="384"/>
      <c r="C1" s="184" t="str">
        <f>CONCATENATE(cislostavby," ",nazevstavby)</f>
        <v xml:space="preserve"> Stavební úpravy MŠ náměstí Svornosti 2567/8, Brno</v>
      </c>
      <c r="D1" s="185"/>
      <c r="E1" s="186"/>
      <c r="F1" s="185"/>
      <c r="G1" s="187" t="s">
        <v>47</v>
      </c>
      <c r="H1" s="188">
        <v>1</v>
      </c>
      <c r="I1" s="189"/>
    </row>
    <row r="2" spans="1:9" ht="13.8" thickBot="1">
      <c r="A2" s="385" t="s">
        <v>48</v>
      </c>
      <c r="B2" s="385"/>
      <c r="C2" s="190" t="str">
        <f>CONCATENATE(cisloobjektu," ",nazevobjektu)</f>
        <v>1 MŠ náměstí Svornosti 2567/8, 616 00 Brno - Žabovřesky</v>
      </c>
      <c r="D2" s="191"/>
      <c r="E2" s="192"/>
      <c r="F2" s="191"/>
      <c r="G2" s="386"/>
      <c r="H2" s="386"/>
      <c r="I2" s="386"/>
    </row>
    <row r="3" spans="1:9" ht="13.8" thickTop="1"/>
    <row r="4" spans="1:9" ht="19.5" customHeight="1">
      <c r="A4" s="387" t="s">
        <v>49</v>
      </c>
      <c r="B4" s="387"/>
      <c r="C4" s="387"/>
      <c r="D4" s="387"/>
      <c r="E4" s="387"/>
      <c r="F4" s="387"/>
      <c r="G4" s="387"/>
      <c r="H4" s="387"/>
      <c r="I4" s="387"/>
    </row>
    <row r="5" spans="1:9" ht="13.8" thickBot="1"/>
    <row r="6" spans="1:9" ht="13.8" thickBot="1">
      <c r="A6" s="324"/>
      <c r="B6" s="325" t="s">
        <v>50</v>
      </c>
      <c r="C6" s="325"/>
      <c r="D6" s="326"/>
      <c r="E6" s="327" t="s">
        <v>51</v>
      </c>
      <c r="F6" s="328" t="s">
        <v>52</v>
      </c>
      <c r="G6" s="329" t="s">
        <v>53</v>
      </c>
      <c r="H6" s="329" t="s">
        <v>54</v>
      </c>
      <c r="I6" s="330" t="s">
        <v>31</v>
      </c>
    </row>
    <row r="7" spans="1:9">
      <c r="A7" s="312" t="s">
        <v>71</v>
      </c>
      <c r="B7" s="313" t="s">
        <v>89</v>
      </c>
      <c r="C7" s="314"/>
      <c r="D7" s="315"/>
      <c r="E7" s="350">
        <f>Položky!G35</f>
        <v>0</v>
      </c>
      <c r="F7" s="351">
        <v>0</v>
      </c>
      <c r="G7" s="332">
        <v>0</v>
      </c>
      <c r="H7" s="332">
        <v>0</v>
      </c>
      <c r="I7" s="333">
        <v>0</v>
      </c>
    </row>
    <row r="8" spans="1:9">
      <c r="A8" s="204" t="s">
        <v>94</v>
      </c>
      <c r="B8" s="316" t="s">
        <v>95</v>
      </c>
      <c r="C8" s="310"/>
      <c r="D8" s="203"/>
      <c r="E8" s="157">
        <f>Položky!G46</f>
        <v>0</v>
      </c>
      <c r="F8" s="352">
        <v>0</v>
      </c>
      <c r="G8" s="331">
        <v>0</v>
      </c>
      <c r="H8" s="331">
        <v>0</v>
      </c>
      <c r="I8" s="334">
        <v>0</v>
      </c>
    </row>
    <row r="9" spans="1:9">
      <c r="A9" s="204" t="s">
        <v>153</v>
      </c>
      <c r="B9" s="316" t="s">
        <v>154</v>
      </c>
      <c r="C9" s="310"/>
      <c r="D9" s="203"/>
      <c r="E9" s="25">
        <f>Položky!G50</f>
        <v>0</v>
      </c>
      <c r="F9" s="352">
        <v>0</v>
      </c>
      <c r="G9" s="331">
        <v>0</v>
      </c>
      <c r="H9" s="331">
        <v>0</v>
      </c>
      <c r="I9" s="334">
        <v>0</v>
      </c>
    </row>
    <row r="10" spans="1:9">
      <c r="A10" s="171" t="s">
        <v>75</v>
      </c>
      <c r="B10" t="s">
        <v>76</v>
      </c>
      <c r="D10" s="172"/>
      <c r="E10" s="25">
        <f>Položky!G53</f>
        <v>0</v>
      </c>
      <c r="F10" s="25">
        <v>0</v>
      </c>
      <c r="G10" s="25">
        <v>0</v>
      </c>
      <c r="H10" s="25">
        <v>0</v>
      </c>
      <c r="I10" s="172">
        <v>0</v>
      </c>
    </row>
    <row r="11" spans="1:9" s="74" customFormat="1">
      <c r="A11" s="171" t="s">
        <v>97</v>
      </c>
      <c r="B11" t="s">
        <v>98</v>
      </c>
      <c r="C11"/>
      <c r="D11" s="172"/>
      <c r="E11" s="25">
        <f>Položky!G56</f>
        <v>0</v>
      </c>
      <c r="F11" s="25">
        <v>0</v>
      </c>
      <c r="G11" s="25">
        <v>0</v>
      </c>
      <c r="H11" s="25">
        <v>0</v>
      </c>
      <c r="I11" s="172">
        <v>0</v>
      </c>
    </row>
    <row r="12" spans="1:9" s="74" customFormat="1">
      <c r="A12" s="171" t="s">
        <v>164</v>
      </c>
      <c r="B12" t="s">
        <v>165</v>
      </c>
      <c r="C12"/>
      <c r="D12" s="172"/>
      <c r="E12" s="25">
        <f>Položky!G60</f>
        <v>0</v>
      </c>
      <c r="F12" s="25">
        <v>0</v>
      </c>
      <c r="G12" s="25">
        <v>0</v>
      </c>
      <c r="H12" s="25">
        <v>0</v>
      </c>
      <c r="I12" s="172">
        <v>0</v>
      </c>
    </row>
    <row r="13" spans="1:9" s="74" customFormat="1">
      <c r="A13" s="171" t="s">
        <v>170</v>
      </c>
      <c r="B13" t="s">
        <v>171</v>
      </c>
      <c r="C13"/>
      <c r="D13" s="172"/>
      <c r="E13" s="25">
        <f>Položky!G67</f>
        <v>0</v>
      </c>
      <c r="F13" s="25">
        <v>0</v>
      </c>
      <c r="G13" s="25">
        <v>0</v>
      </c>
      <c r="H13" s="25">
        <v>0</v>
      </c>
      <c r="I13" s="172">
        <v>0</v>
      </c>
    </row>
    <row r="14" spans="1:9" s="74" customFormat="1">
      <c r="A14" s="171" t="s">
        <v>180</v>
      </c>
      <c r="B14" t="s">
        <v>181</v>
      </c>
      <c r="C14"/>
      <c r="D14" s="172"/>
      <c r="E14" s="25">
        <v>0</v>
      </c>
      <c r="F14" s="25">
        <f>Položky!G85</f>
        <v>0</v>
      </c>
      <c r="G14" s="25">
        <v>0</v>
      </c>
      <c r="H14" s="25">
        <v>0</v>
      </c>
      <c r="I14" s="172">
        <v>0</v>
      </c>
    </row>
    <row r="15" spans="1:9" s="74" customFormat="1">
      <c r="A15" s="171" t="s">
        <v>90</v>
      </c>
      <c r="B15" t="s">
        <v>91</v>
      </c>
      <c r="C15"/>
      <c r="D15" s="172"/>
      <c r="E15" s="25">
        <v>0</v>
      </c>
      <c r="F15" s="25">
        <f>Položky!G104</f>
        <v>0</v>
      </c>
      <c r="G15" s="25">
        <v>0</v>
      </c>
      <c r="H15" s="25">
        <v>0</v>
      </c>
      <c r="I15" s="172">
        <v>0</v>
      </c>
    </row>
    <row r="16" spans="1:9" s="74" customFormat="1">
      <c r="A16" s="171" t="s">
        <v>251</v>
      </c>
      <c r="B16" t="s">
        <v>252</v>
      </c>
      <c r="C16"/>
      <c r="D16" s="172"/>
      <c r="E16" s="25">
        <v>0</v>
      </c>
      <c r="F16" s="25">
        <f>Položky!G123</f>
        <v>0</v>
      </c>
      <c r="G16" s="25">
        <v>0</v>
      </c>
      <c r="H16" s="25">
        <v>0</v>
      </c>
      <c r="I16" s="172">
        <v>0</v>
      </c>
    </row>
    <row r="17" spans="1:9" s="74" customFormat="1">
      <c r="A17" s="171" t="s">
        <v>332</v>
      </c>
      <c r="B17" t="s">
        <v>330</v>
      </c>
      <c r="C17"/>
      <c r="D17" s="172"/>
      <c r="E17" s="25">
        <v>0</v>
      </c>
      <c r="F17" s="25">
        <f>Položky!G147</f>
        <v>0</v>
      </c>
      <c r="G17" s="25">
        <v>0</v>
      </c>
      <c r="H17" s="25">
        <v>0</v>
      </c>
      <c r="I17" s="172">
        <v>0</v>
      </c>
    </row>
    <row r="18" spans="1:9" s="74" customFormat="1">
      <c r="A18" s="171" t="s">
        <v>333</v>
      </c>
      <c r="B18" t="s">
        <v>334</v>
      </c>
      <c r="C18"/>
      <c r="D18" s="172"/>
      <c r="E18" s="25">
        <v>0</v>
      </c>
      <c r="F18" s="25">
        <f>Položky!G184</f>
        <v>0</v>
      </c>
      <c r="G18" s="25">
        <v>0</v>
      </c>
      <c r="H18" s="25">
        <v>0</v>
      </c>
      <c r="I18" s="172">
        <v>0</v>
      </c>
    </row>
    <row r="19" spans="1:9" s="74" customFormat="1">
      <c r="A19" s="171" t="s">
        <v>406</v>
      </c>
      <c r="B19" t="s">
        <v>407</v>
      </c>
      <c r="C19"/>
      <c r="D19" s="172"/>
      <c r="E19" s="25">
        <v>0</v>
      </c>
      <c r="F19" s="25">
        <f>Položky!G191</f>
        <v>0</v>
      </c>
      <c r="G19" s="25">
        <v>0</v>
      </c>
      <c r="H19" s="25">
        <v>0</v>
      </c>
      <c r="I19" s="172">
        <v>0</v>
      </c>
    </row>
    <row r="20" spans="1:9" s="74" customFormat="1" ht="13.8" thickBot="1">
      <c r="A20" s="317" t="s">
        <v>417</v>
      </c>
      <c r="B20" s="318" t="s">
        <v>418</v>
      </c>
      <c r="C20" s="318"/>
      <c r="D20" s="319"/>
      <c r="E20" s="335">
        <v>0</v>
      </c>
      <c r="F20" s="335">
        <f>Položky!G200</f>
        <v>0</v>
      </c>
      <c r="G20" s="335">
        <v>0</v>
      </c>
      <c r="H20" s="335">
        <v>0</v>
      </c>
      <c r="I20" s="319">
        <v>0</v>
      </c>
    </row>
    <row r="21" spans="1:9" s="74" customFormat="1" ht="13.8" thickBot="1">
      <c r="A21" s="322"/>
      <c r="B21"/>
      <c r="C21"/>
      <c r="D21" s="25"/>
      <c r="E21" s="323"/>
      <c r="F21" s="25"/>
      <c r="G21" s="25"/>
      <c r="H21" s="25"/>
      <c r="I21" s="25"/>
    </row>
    <row r="22" spans="1:9" s="74" customFormat="1">
      <c r="A22" s="336" t="s">
        <v>432</v>
      </c>
      <c r="B22" s="337" t="s">
        <v>433</v>
      </c>
      <c r="C22" s="337"/>
      <c r="D22" s="338"/>
      <c r="E22" s="349">
        <f>Položky!G229</f>
        <v>0</v>
      </c>
      <c r="F22" s="339">
        <v>0</v>
      </c>
      <c r="G22" s="339">
        <v>0</v>
      </c>
      <c r="H22" s="339">
        <v>0</v>
      </c>
      <c r="I22" s="340">
        <v>0</v>
      </c>
    </row>
    <row r="23" spans="1:9" s="74" customFormat="1">
      <c r="A23" s="171" t="s">
        <v>474</v>
      </c>
      <c r="B23" t="s">
        <v>83</v>
      </c>
      <c r="C23"/>
      <c r="D23" s="172"/>
      <c r="E23" s="293">
        <f>Položky!G242</f>
        <v>0</v>
      </c>
      <c r="F23" s="173">
        <v>0</v>
      </c>
      <c r="G23" s="173">
        <v>0</v>
      </c>
      <c r="H23" s="173">
        <v>0</v>
      </c>
      <c r="I23" s="174">
        <v>0</v>
      </c>
    </row>
    <row r="24" spans="1:9">
      <c r="A24" s="204" t="s">
        <v>94</v>
      </c>
      <c r="B24" s="316" t="s">
        <v>95</v>
      </c>
      <c r="C24" s="310"/>
      <c r="D24" s="203"/>
      <c r="E24" s="311">
        <f>Položky!G254</f>
        <v>0</v>
      </c>
      <c r="F24" s="308">
        <v>0</v>
      </c>
      <c r="G24" s="205">
        <v>0</v>
      </c>
      <c r="H24" s="205">
        <v>0</v>
      </c>
      <c r="I24" s="206">
        <v>0</v>
      </c>
    </row>
    <row r="25" spans="1:9" s="74" customFormat="1">
      <c r="A25" s="171" t="s">
        <v>97</v>
      </c>
      <c r="B25" t="s">
        <v>98</v>
      </c>
      <c r="C25"/>
      <c r="D25" s="172"/>
      <c r="E25" s="293">
        <f>Položky!G264</f>
        <v>0</v>
      </c>
      <c r="F25" s="173">
        <v>0</v>
      </c>
      <c r="G25" s="173">
        <v>0</v>
      </c>
      <c r="H25" s="173">
        <v>0</v>
      </c>
      <c r="I25" s="174">
        <v>0</v>
      </c>
    </row>
    <row r="26" spans="1:9" s="74" customFormat="1">
      <c r="A26" s="171" t="s">
        <v>530</v>
      </c>
      <c r="B26" t="s">
        <v>529</v>
      </c>
      <c r="C26"/>
      <c r="D26" s="172"/>
      <c r="E26" s="293">
        <f>Položky!G267</f>
        <v>0</v>
      </c>
      <c r="F26" s="173">
        <v>0</v>
      </c>
      <c r="G26" s="173">
        <v>0</v>
      </c>
      <c r="H26" s="173">
        <v>0</v>
      </c>
      <c r="I26" s="174">
        <v>0</v>
      </c>
    </row>
    <row r="27" spans="1:9" s="74" customFormat="1">
      <c r="A27" s="171" t="s">
        <v>164</v>
      </c>
      <c r="B27" t="s">
        <v>547</v>
      </c>
      <c r="C27"/>
      <c r="D27" s="172"/>
      <c r="E27" s="293">
        <f>Položky!G277</f>
        <v>0</v>
      </c>
      <c r="F27" s="173">
        <v>0</v>
      </c>
      <c r="G27" s="173">
        <v>0</v>
      </c>
      <c r="H27" s="173">
        <v>0</v>
      </c>
      <c r="I27" s="174">
        <v>0</v>
      </c>
    </row>
    <row r="28" spans="1:9" s="74" customFormat="1">
      <c r="A28" s="171" t="s">
        <v>534</v>
      </c>
      <c r="B28" t="s">
        <v>548</v>
      </c>
      <c r="C28"/>
      <c r="D28" s="172"/>
      <c r="E28" s="293">
        <f>Položky!G281</f>
        <v>0</v>
      </c>
      <c r="F28" s="173">
        <v>0</v>
      </c>
      <c r="G28" s="173">
        <v>0</v>
      </c>
      <c r="H28" s="173">
        <v>0</v>
      </c>
      <c r="I28" s="174">
        <v>0</v>
      </c>
    </row>
    <row r="29" spans="1:9" s="74" customFormat="1">
      <c r="A29" s="171" t="s">
        <v>535</v>
      </c>
      <c r="B29" t="s">
        <v>553</v>
      </c>
      <c r="C29"/>
      <c r="D29" s="172"/>
      <c r="E29" s="293">
        <f>Položky!G284</f>
        <v>0</v>
      </c>
      <c r="F29" s="173">
        <v>0</v>
      </c>
      <c r="G29" s="173">
        <v>0</v>
      </c>
      <c r="H29" s="173">
        <v>0</v>
      </c>
      <c r="I29" s="174">
        <v>0</v>
      </c>
    </row>
    <row r="30" spans="1:9">
      <c r="A30" s="204" t="s">
        <v>536</v>
      </c>
      <c r="B30" s="316" t="s">
        <v>685</v>
      </c>
      <c r="C30" s="310"/>
      <c r="D30" s="203"/>
      <c r="E30" s="311">
        <f>Položky!G287</f>
        <v>0</v>
      </c>
      <c r="F30" s="308">
        <v>0</v>
      </c>
      <c r="G30" s="205">
        <v>0</v>
      </c>
      <c r="H30" s="205">
        <v>0</v>
      </c>
      <c r="I30" s="206">
        <v>0</v>
      </c>
    </row>
    <row r="31" spans="1:9" s="74" customFormat="1">
      <c r="A31" s="171" t="s">
        <v>75</v>
      </c>
      <c r="B31" t="s">
        <v>76</v>
      </c>
      <c r="C31"/>
      <c r="D31" s="172"/>
      <c r="E31" s="293">
        <f>Položky!G290</f>
        <v>0</v>
      </c>
      <c r="F31" s="173">
        <v>0</v>
      </c>
      <c r="G31" s="173">
        <v>0</v>
      </c>
      <c r="H31" s="173">
        <v>0</v>
      </c>
      <c r="I31" s="174">
        <v>0</v>
      </c>
    </row>
    <row r="32" spans="1:9" s="74" customFormat="1">
      <c r="A32" s="171" t="s">
        <v>537</v>
      </c>
      <c r="B32" t="s">
        <v>566</v>
      </c>
      <c r="C32"/>
      <c r="D32" s="172"/>
      <c r="E32" s="293">
        <v>0</v>
      </c>
      <c r="F32" s="173">
        <f>Položky!G301</f>
        <v>0</v>
      </c>
      <c r="G32" s="173">
        <v>0</v>
      </c>
      <c r="H32" s="173">
        <v>0</v>
      </c>
      <c r="I32" s="174">
        <v>0</v>
      </c>
    </row>
    <row r="33" spans="1:9" s="74" customFormat="1">
      <c r="A33" s="171" t="s">
        <v>538</v>
      </c>
      <c r="B33" t="s">
        <v>585</v>
      </c>
      <c r="C33"/>
      <c r="D33" s="172"/>
      <c r="E33" s="293">
        <v>0</v>
      </c>
      <c r="F33" s="173">
        <f>Položky!G310</f>
        <v>0</v>
      </c>
      <c r="G33" s="173">
        <v>0</v>
      </c>
      <c r="H33" s="173">
        <v>0</v>
      </c>
      <c r="I33" s="174">
        <v>0</v>
      </c>
    </row>
    <row r="34" spans="1:9" s="74" customFormat="1">
      <c r="A34" s="171" t="s">
        <v>608</v>
      </c>
      <c r="B34" t="s">
        <v>607</v>
      </c>
      <c r="C34"/>
      <c r="D34" s="172"/>
      <c r="E34" s="293">
        <v>0</v>
      </c>
      <c r="F34" s="173">
        <f>Položky!G319</f>
        <v>0</v>
      </c>
      <c r="G34" s="173">
        <v>0</v>
      </c>
      <c r="H34" s="173">
        <v>0</v>
      </c>
      <c r="I34" s="174">
        <v>0</v>
      </c>
    </row>
    <row r="35" spans="1:9" s="74" customFormat="1">
      <c r="A35" s="171" t="s">
        <v>628</v>
      </c>
      <c r="B35" t="s">
        <v>629</v>
      </c>
      <c r="C35"/>
      <c r="D35" s="172"/>
      <c r="E35" s="293">
        <v>0</v>
      </c>
      <c r="F35" s="173">
        <f>Položky!G326</f>
        <v>0</v>
      </c>
      <c r="G35" s="173">
        <v>0</v>
      </c>
      <c r="H35" s="173">
        <v>0</v>
      </c>
      <c r="I35" s="174">
        <v>0</v>
      </c>
    </row>
    <row r="36" spans="1:9">
      <c r="A36" s="204" t="s">
        <v>641</v>
      </c>
      <c r="B36" s="316" t="s">
        <v>642</v>
      </c>
      <c r="C36" s="310"/>
      <c r="D36" s="203"/>
      <c r="E36" s="311">
        <v>0</v>
      </c>
      <c r="F36" s="311">
        <f>Položky!G335</f>
        <v>0</v>
      </c>
      <c r="G36" s="205">
        <v>0</v>
      </c>
      <c r="H36" s="205">
        <v>0</v>
      </c>
      <c r="I36" s="206">
        <v>0</v>
      </c>
    </row>
    <row r="37" spans="1:9" s="74" customFormat="1">
      <c r="A37" s="171" t="s">
        <v>660</v>
      </c>
      <c r="B37" t="s">
        <v>661</v>
      </c>
      <c r="C37"/>
      <c r="D37" s="172"/>
      <c r="E37" s="293">
        <v>0</v>
      </c>
      <c r="F37" s="173">
        <f>Položky!G338</f>
        <v>0</v>
      </c>
      <c r="G37" s="173">
        <v>0</v>
      </c>
      <c r="H37" s="173">
        <v>0</v>
      </c>
      <c r="I37" s="174">
        <v>0</v>
      </c>
    </row>
    <row r="38" spans="1:9" s="74" customFormat="1">
      <c r="A38" s="171" t="s">
        <v>666</v>
      </c>
      <c r="B38" t="s">
        <v>667</v>
      </c>
      <c r="C38"/>
      <c r="D38" s="172"/>
      <c r="E38" s="293">
        <v>0</v>
      </c>
      <c r="F38" s="173">
        <f>Položky!G343</f>
        <v>0</v>
      </c>
      <c r="G38" s="173">
        <v>0</v>
      </c>
      <c r="H38" s="173">
        <v>0</v>
      </c>
      <c r="I38" s="174">
        <v>0</v>
      </c>
    </row>
    <row r="39" spans="1:9" s="74" customFormat="1" ht="13.8" thickBot="1">
      <c r="A39" s="317" t="s">
        <v>678</v>
      </c>
      <c r="B39" s="318" t="s">
        <v>679</v>
      </c>
      <c r="C39" s="318"/>
      <c r="D39" s="319"/>
      <c r="E39" s="341">
        <v>0</v>
      </c>
      <c r="F39" s="320">
        <f>Položky!G347</f>
        <v>0</v>
      </c>
      <c r="G39" s="320">
        <v>0</v>
      </c>
      <c r="H39" s="320">
        <v>0</v>
      </c>
      <c r="I39" s="321">
        <v>0</v>
      </c>
    </row>
    <row r="40" spans="1:9" s="74" customFormat="1" ht="13.8" thickBot="1">
      <c r="A40" s="322"/>
      <c r="B40"/>
      <c r="C40"/>
      <c r="D40" s="25"/>
      <c r="E40" s="25"/>
      <c r="F40" s="25"/>
      <c r="G40" s="25"/>
      <c r="H40" s="25"/>
      <c r="I40" s="25"/>
    </row>
    <row r="41" spans="1:9" s="74" customFormat="1">
      <c r="A41" s="336" t="s">
        <v>686</v>
      </c>
      <c r="B41" s="337" t="s">
        <v>31</v>
      </c>
      <c r="C41" s="337"/>
      <c r="D41" s="338"/>
      <c r="E41" s="349">
        <v>0</v>
      </c>
      <c r="F41" s="349">
        <f>Položky!G354</f>
        <v>0</v>
      </c>
      <c r="G41" s="339">
        <v>0</v>
      </c>
      <c r="H41" s="339">
        <v>0</v>
      </c>
      <c r="I41" s="340">
        <v>0</v>
      </c>
    </row>
    <row r="42" spans="1:9" s="74" customFormat="1">
      <c r="A42" s="171" t="s">
        <v>180</v>
      </c>
      <c r="B42" t="s">
        <v>181</v>
      </c>
      <c r="C42"/>
      <c r="D42" s="172"/>
      <c r="E42" s="293">
        <v>0</v>
      </c>
      <c r="F42" s="293">
        <f>Položky!G364</f>
        <v>0</v>
      </c>
      <c r="G42" s="173">
        <v>0</v>
      </c>
      <c r="H42" s="173">
        <v>0</v>
      </c>
      <c r="I42" s="174">
        <v>0</v>
      </c>
    </row>
    <row r="43" spans="1:9">
      <c r="A43" s="204" t="s">
        <v>90</v>
      </c>
      <c r="B43" s="316" t="s">
        <v>91</v>
      </c>
      <c r="C43" s="310"/>
      <c r="D43" s="203"/>
      <c r="E43" s="311">
        <v>0</v>
      </c>
      <c r="F43" s="311">
        <f>Položky!G372</f>
        <v>0</v>
      </c>
      <c r="G43" s="205">
        <v>0</v>
      </c>
      <c r="H43" s="205">
        <v>0</v>
      </c>
      <c r="I43" s="206">
        <v>0</v>
      </c>
    </row>
    <row r="44" spans="1:9" s="74" customFormat="1">
      <c r="A44" s="171" t="s">
        <v>710</v>
      </c>
      <c r="B44" t="s">
        <v>711</v>
      </c>
      <c r="C44"/>
      <c r="D44" s="172"/>
      <c r="E44" s="293">
        <v>0</v>
      </c>
      <c r="F44" s="173">
        <f>Položky!G382</f>
        <v>0</v>
      </c>
      <c r="G44" s="173">
        <v>0</v>
      </c>
      <c r="H44" s="173">
        <v>0</v>
      </c>
      <c r="I44" s="174">
        <v>0</v>
      </c>
    </row>
    <row r="45" spans="1:9" s="74" customFormat="1">
      <c r="A45" s="171" t="s">
        <v>729</v>
      </c>
      <c r="B45" t="s">
        <v>730</v>
      </c>
      <c r="C45"/>
      <c r="D45" s="172"/>
      <c r="E45" s="293">
        <v>0</v>
      </c>
      <c r="F45" s="173">
        <f>Položky!G393</f>
        <v>0</v>
      </c>
      <c r="G45" s="173">
        <v>0</v>
      </c>
      <c r="H45" s="173">
        <v>0</v>
      </c>
      <c r="I45" s="174">
        <v>0</v>
      </c>
    </row>
    <row r="46" spans="1:9" s="74" customFormat="1">
      <c r="A46" s="171" t="s">
        <v>780</v>
      </c>
      <c r="B46" t="s">
        <v>781</v>
      </c>
      <c r="C46"/>
      <c r="D46" s="172"/>
      <c r="E46" s="293">
        <v>0</v>
      </c>
      <c r="F46" s="173">
        <f>Položky!G410</f>
        <v>0</v>
      </c>
      <c r="G46" s="173">
        <v>0</v>
      </c>
      <c r="H46" s="173">
        <v>0</v>
      </c>
      <c r="I46" s="174">
        <v>0</v>
      </c>
    </row>
    <row r="47" spans="1:9" s="74" customFormat="1">
      <c r="A47" s="171" t="s">
        <v>417</v>
      </c>
      <c r="B47" t="s">
        <v>418</v>
      </c>
      <c r="C47"/>
      <c r="D47" s="172"/>
      <c r="E47" s="293">
        <v>0</v>
      </c>
      <c r="F47" s="173">
        <f>Položky!G415</f>
        <v>0</v>
      </c>
      <c r="G47" s="173">
        <v>0</v>
      </c>
      <c r="H47" s="173">
        <v>0</v>
      </c>
      <c r="I47" s="174">
        <v>0</v>
      </c>
    </row>
    <row r="48" spans="1:9" s="74" customFormat="1" ht="13.8" thickBot="1">
      <c r="A48" s="317" t="s">
        <v>784</v>
      </c>
      <c r="B48" s="318" t="s">
        <v>783</v>
      </c>
      <c r="C48" s="318"/>
      <c r="D48" s="319"/>
      <c r="E48" s="341">
        <v>0</v>
      </c>
      <c r="F48" s="320">
        <f>Položky!G418</f>
        <v>0</v>
      </c>
      <c r="G48" s="320">
        <v>0</v>
      </c>
      <c r="H48" s="320">
        <v>0</v>
      </c>
      <c r="I48" s="321">
        <v>0</v>
      </c>
    </row>
    <row r="49" spans="1:9" s="74" customFormat="1" ht="13.8" thickBot="1">
      <c r="A49" s="322"/>
      <c r="B49"/>
      <c r="C49"/>
      <c r="D49" s="25"/>
      <c r="E49" s="25"/>
      <c r="F49" s="25"/>
      <c r="G49" s="25"/>
      <c r="H49" s="25"/>
      <c r="I49" s="25"/>
    </row>
    <row r="50" spans="1:9" s="74" customFormat="1">
      <c r="A50" s="336" t="s">
        <v>794</v>
      </c>
      <c r="B50" s="337" t="s">
        <v>796</v>
      </c>
      <c r="C50" s="337"/>
      <c r="D50" s="338"/>
      <c r="E50" s="349">
        <v>0</v>
      </c>
      <c r="F50" s="349">
        <f>Položky!G446</f>
        <v>0</v>
      </c>
      <c r="G50" s="339">
        <v>0</v>
      </c>
      <c r="H50" s="339">
        <v>0</v>
      </c>
      <c r="I50" s="340">
        <v>0</v>
      </c>
    </row>
    <row r="51" spans="1:9" s="74" customFormat="1">
      <c r="A51" s="171" t="s">
        <v>846</v>
      </c>
      <c r="B51" t="s">
        <v>848</v>
      </c>
      <c r="C51"/>
      <c r="D51" s="172"/>
      <c r="E51" s="293">
        <v>0</v>
      </c>
      <c r="F51" s="293">
        <f>Položky!G487</f>
        <v>0</v>
      </c>
      <c r="G51" s="173">
        <v>0</v>
      </c>
      <c r="H51" s="173">
        <v>0</v>
      </c>
      <c r="I51" s="174">
        <v>0</v>
      </c>
    </row>
    <row r="52" spans="1:9">
      <c r="A52" s="204" t="s">
        <v>899</v>
      </c>
      <c r="B52" s="316" t="s">
        <v>900</v>
      </c>
      <c r="C52" s="310"/>
      <c r="D52" s="203"/>
      <c r="E52" s="311">
        <v>0</v>
      </c>
      <c r="F52" s="311">
        <f>Položky!G495</f>
        <v>0</v>
      </c>
      <c r="G52" s="205">
        <v>0</v>
      </c>
      <c r="H52" s="205">
        <v>0</v>
      </c>
      <c r="I52" s="206">
        <v>0</v>
      </c>
    </row>
    <row r="53" spans="1:9" s="74" customFormat="1" ht="13.8" thickBot="1">
      <c r="A53" s="317" t="s">
        <v>910</v>
      </c>
      <c r="B53" s="318" t="s">
        <v>911</v>
      </c>
      <c r="C53" s="318"/>
      <c r="D53" s="319"/>
      <c r="E53" s="341">
        <v>0</v>
      </c>
      <c r="F53" s="320">
        <f>Položky!G503</f>
        <v>0</v>
      </c>
      <c r="G53" s="320">
        <v>0</v>
      </c>
      <c r="H53" s="320">
        <v>0</v>
      </c>
      <c r="I53" s="321">
        <v>0</v>
      </c>
    </row>
    <row r="54" spans="1:9" s="74" customFormat="1" ht="13.8" thickBot="1">
      <c r="A54" s="322"/>
      <c r="B54"/>
      <c r="C54"/>
      <c r="D54" s="25"/>
      <c r="E54" s="25"/>
      <c r="F54" s="25"/>
      <c r="G54" s="25"/>
      <c r="H54" s="25"/>
      <c r="I54" s="25"/>
    </row>
    <row r="55" spans="1:9" s="74" customFormat="1" ht="13.8" thickBot="1">
      <c r="A55" s="360" t="s">
        <v>926</v>
      </c>
      <c r="B55" s="361" t="s">
        <v>925</v>
      </c>
      <c r="C55" s="361"/>
      <c r="D55" s="362"/>
      <c r="E55" s="363">
        <v>0</v>
      </c>
      <c r="F55" s="363">
        <v>0</v>
      </c>
      <c r="G55" s="364">
        <v>0</v>
      </c>
      <c r="H55" s="363">
        <f>Položky!G556</f>
        <v>0</v>
      </c>
      <c r="I55" s="365">
        <v>0</v>
      </c>
    </row>
    <row r="56" spans="1:9" s="74" customFormat="1" ht="13.8" thickBot="1">
      <c r="A56" s="322"/>
      <c r="B56"/>
      <c r="C56"/>
      <c r="D56" s="25"/>
      <c r="E56" s="25"/>
      <c r="F56" s="25"/>
      <c r="G56" s="25"/>
      <c r="H56" s="25"/>
      <c r="I56" s="25"/>
    </row>
    <row r="57" spans="1:9" s="74" customFormat="1" ht="13.8" thickBot="1">
      <c r="A57" s="360" t="s">
        <v>1027</v>
      </c>
      <c r="B57" s="361" t="s">
        <v>1026</v>
      </c>
      <c r="C57" s="361"/>
      <c r="D57" s="362"/>
      <c r="E57" s="363">
        <v>0</v>
      </c>
      <c r="F57" s="363">
        <v>0</v>
      </c>
      <c r="G57" s="364">
        <v>0</v>
      </c>
      <c r="H57" s="363">
        <f>Položky!G570</f>
        <v>0</v>
      </c>
      <c r="I57" s="365">
        <v>0</v>
      </c>
    </row>
    <row r="58" spans="1:9" ht="13.8" thickBot="1">
      <c r="E58" s="157"/>
      <c r="F58" s="158"/>
      <c r="G58" s="157"/>
      <c r="H58" s="150"/>
      <c r="I58" s="157"/>
    </row>
    <row r="59" spans="1:9" s="74" customFormat="1">
      <c r="A59" s="336" t="s">
        <v>1050</v>
      </c>
      <c r="B59" s="337" t="s">
        <v>1048</v>
      </c>
      <c r="C59" s="337"/>
      <c r="D59" s="338"/>
      <c r="E59" s="366">
        <v>0</v>
      </c>
      <c r="F59" s="349">
        <v>0</v>
      </c>
      <c r="G59" s="339">
        <v>0</v>
      </c>
      <c r="H59" s="349">
        <f>Položky!G581</f>
        <v>0</v>
      </c>
      <c r="I59" s="340">
        <v>0</v>
      </c>
    </row>
    <row r="60" spans="1:9" s="74" customFormat="1">
      <c r="A60" s="171" t="s">
        <v>1049</v>
      </c>
      <c r="B60" t="s">
        <v>1063</v>
      </c>
      <c r="C60"/>
      <c r="D60" s="172"/>
      <c r="E60" s="367">
        <v>0</v>
      </c>
      <c r="F60" s="173">
        <v>0</v>
      </c>
      <c r="G60" s="25">
        <v>0</v>
      </c>
      <c r="H60" s="173">
        <f>Položky!G584</f>
        <v>0</v>
      </c>
      <c r="I60" s="172">
        <v>0</v>
      </c>
    </row>
    <row r="61" spans="1:9" s="74" customFormat="1">
      <c r="A61" s="171" t="s">
        <v>1066</v>
      </c>
      <c r="B61" t="s">
        <v>1068</v>
      </c>
      <c r="C61"/>
      <c r="D61" s="172"/>
      <c r="E61" s="368">
        <v>0</v>
      </c>
      <c r="F61" s="173">
        <v>0</v>
      </c>
      <c r="G61" s="173">
        <v>0</v>
      </c>
      <c r="H61" s="173">
        <f>Položky!G590</f>
        <v>0</v>
      </c>
      <c r="I61" s="174">
        <v>0</v>
      </c>
    </row>
    <row r="62" spans="1:9" s="74" customFormat="1" ht="13.8" thickBot="1">
      <c r="A62" s="317" t="s">
        <v>1067</v>
      </c>
      <c r="B62" s="318" t="s">
        <v>1069</v>
      </c>
      <c r="C62" s="318"/>
      <c r="D62" s="319"/>
      <c r="E62" s="369">
        <v>0</v>
      </c>
      <c r="F62" s="320">
        <v>0</v>
      </c>
      <c r="G62" s="320">
        <v>0</v>
      </c>
      <c r="H62" s="320">
        <f>Položky!G604</f>
        <v>0</v>
      </c>
      <c r="I62" s="321">
        <v>0</v>
      </c>
    </row>
    <row r="63" spans="1:9" s="74" customFormat="1" ht="13.8" thickBot="1"/>
    <row r="64" spans="1:9" s="74" customFormat="1" ht="13.8" thickBot="1">
      <c r="A64" s="360"/>
      <c r="B64" s="361" t="s">
        <v>1158</v>
      </c>
      <c r="C64" s="361"/>
      <c r="D64" s="362"/>
      <c r="E64" s="363">
        <v>0</v>
      </c>
      <c r="F64" s="363">
        <v>0</v>
      </c>
      <c r="G64" s="364">
        <v>0</v>
      </c>
      <c r="H64" s="363">
        <f>Položky!G648</f>
        <v>0</v>
      </c>
      <c r="I64" s="365">
        <v>0</v>
      </c>
    </row>
    <row r="65" spans="1:53" ht="13.8" thickBot="1">
      <c r="A65" s="354"/>
      <c r="B65" s="355" t="s">
        <v>55</v>
      </c>
      <c r="C65" s="355"/>
      <c r="D65" s="356"/>
      <c r="E65" s="357">
        <f>SUM(E7:E64)</f>
        <v>0</v>
      </c>
      <c r="F65" s="358">
        <f>SUM(F7:F64)</f>
        <v>0</v>
      </c>
      <c r="G65" s="358">
        <f>SUM(G10:G23)</f>
        <v>0</v>
      </c>
      <c r="H65" s="358">
        <f>SUM(H50:H64)</f>
        <v>0</v>
      </c>
      <c r="I65" s="359">
        <f>SUM(I10:I11)</f>
        <v>0</v>
      </c>
      <c r="J65" s="25">
        <f>SUM(E65:I65)</f>
        <v>0</v>
      </c>
      <c r="BA65">
        <v>0</v>
      </c>
    </row>
    <row r="66" spans="1:53">
      <c r="BA66">
        <v>0</v>
      </c>
    </row>
    <row r="67" spans="1:53" ht="17.399999999999999">
      <c r="A67" s="388" t="s">
        <v>56</v>
      </c>
      <c r="B67" s="388"/>
      <c r="C67" s="388"/>
      <c r="D67" s="388"/>
      <c r="E67" s="388"/>
      <c r="F67" s="388"/>
      <c r="G67" s="388"/>
      <c r="H67" s="388"/>
      <c r="I67" s="388"/>
      <c r="BA67">
        <v>1</v>
      </c>
    </row>
    <row r="68" spans="1:53" ht="13.8" thickBot="1">
      <c r="BA68">
        <v>1</v>
      </c>
    </row>
    <row r="69" spans="1:53" ht="13.8" thickBot="1">
      <c r="A69" s="124" t="s">
        <v>57</v>
      </c>
      <c r="B69" s="125"/>
      <c r="C69" s="125"/>
      <c r="D69" s="141"/>
      <c r="E69" s="142" t="s">
        <v>58</v>
      </c>
      <c r="F69" s="143" t="s">
        <v>59</v>
      </c>
      <c r="G69" s="139" t="s">
        <v>60</v>
      </c>
      <c r="H69" s="144"/>
      <c r="I69" s="145" t="s">
        <v>58</v>
      </c>
      <c r="BA69">
        <v>2</v>
      </c>
    </row>
    <row r="70" spans="1:53">
      <c r="A70" s="126" t="s">
        <v>77</v>
      </c>
      <c r="B70" s="127"/>
      <c r="C70" s="127"/>
      <c r="D70" s="128"/>
      <c r="E70" s="129">
        <v>0</v>
      </c>
      <c r="F70" s="140">
        <v>0</v>
      </c>
      <c r="G70" s="131">
        <f>SUM(E65,F65,H65)</f>
        <v>0</v>
      </c>
      <c r="H70" s="132"/>
      <c r="I70" s="133">
        <f>E70+F70*G70/100</f>
        <v>0</v>
      </c>
      <c r="BA70">
        <v>2</v>
      </c>
    </row>
    <row r="71" spans="1:53">
      <c r="A71" s="126" t="s">
        <v>78</v>
      </c>
      <c r="B71" s="127"/>
      <c r="C71" s="127"/>
      <c r="D71" s="128"/>
      <c r="E71" s="129">
        <v>0</v>
      </c>
      <c r="F71" s="130">
        <v>0</v>
      </c>
      <c r="G71" s="131">
        <f>G70</f>
        <v>0</v>
      </c>
      <c r="H71" s="132"/>
      <c r="I71" s="133">
        <f>E71+F71*G71/100</f>
        <v>0</v>
      </c>
    </row>
    <row r="72" spans="1:53">
      <c r="A72" s="126" t="s">
        <v>1160</v>
      </c>
      <c r="B72" s="127"/>
      <c r="C72" s="127"/>
      <c r="D72" s="128"/>
      <c r="E72" s="129">
        <v>0</v>
      </c>
      <c r="F72" s="130">
        <v>0.4</v>
      </c>
      <c r="G72" s="131">
        <f t="shared" ref="G72:G77" si="0">G71</f>
        <v>0</v>
      </c>
      <c r="H72" s="132"/>
      <c r="I72" s="133">
        <f t="shared" ref="I72:I77" si="1">E72+F72*G72/100</f>
        <v>0</v>
      </c>
    </row>
    <row r="73" spans="1:53">
      <c r="A73" s="126" t="s">
        <v>79</v>
      </c>
      <c r="B73" s="127"/>
      <c r="C73" s="127"/>
      <c r="D73" s="128"/>
      <c r="E73" s="129">
        <v>0</v>
      </c>
      <c r="F73" s="130">
        <v>1</v>
      </c>
      <c r="G73" s="131">
        <f t="shared" si="0"/>
        <v>0</v>
      </c>
      <c r="H73" s="132"/>
      <c r="I73" s="133">
        <f t="shared" si="1"/>
        <v>0</v>
      </c>
    </row>
    <row r="74" spans="1:53">
      <c r="A74" s="126" t="s">
        <v>80</v>
      </c>
      <c r="B74" s="127"/>
      <c r="C74" s="127"/>
      <c r="D74" s="128"/>
      <c r="E74" s="129">
        <v>0</v>
      </c>
      <c r="F74" s="130">
        <v>0.7</v>
      </c>
      <c r="G74" s="131">
        <f t="shared" si="0"/>
        <v>0</v>
      </c>
      <c r="H74" s="132"/>
      <c r="I74" s="133">
        <f t="shared" si="1"/>
        <v>0</v>
      </c>
    </row>
    <row r="75" spans="1:53" ht="13.2" customHeight="1">
      <c r="A75" s="390" t="s">
        <v>1161</v>
      </c>
      <c r="B75" s="391"/>
      <c r="C75" s="391"/>
      <c r="D75" s="392"/>
      <c r="E75" s="129">
        <v>0</v>
      </c>
      <c r="F75" s="130">
        <v>1.1000000000000001</v>
      </c>
      <c r="G75" s="131">
        <f t="shared" si="0"/>
        <v>0</v>
      </c>
      <c r="H75" s="132"/>
      <c r="I75" s="133">
        <f t="shared" si="1"/>
        <v>0</v>
      </c>
    </row>
    <row r="76" spans="1:53">
      <c r="A76" s="126" t="s">
        <v>1159</v>
      </c>
      <c r="B76" s="127"/>
      <c r="C76" s="127"/>
      <c r="D76" s="128"/>
      <c r="E76" s="129">
        <v>0</v>
      </c>
      <c r="F76" s="130">
        <v>0.7</v>
      </c>
      <c r="G76" s="131">
        <f t="shared" si="0"/>
        <v>0</v>
      </c>
      <c r="H76" s="132"/>
      <c r="I76" s="133">
        <f t="shared" si="1"/>
        <v>0</v>
      </c>
    </row>
    <row r="77" spans="1:53" ht="13.8" thickBot="1">
      <c r="A77" s="146" t="s">
        <v>81</v>
      </c>
      <c r="D77" s="147"/>
      <c r="E77" s="148">
        <v>0</v>
      </c>
      <c r="F77" s="149">
        <v>1.5</v>
      </c>
      <c r="G77" s="131">
        <f t="shared" si="0"/>
        <v>0</v>
      </c>
      <c r="H77" s="150"/>
      <c r="I77" s="151">
        <f t="shared" si="1"/>
        <v>0</v>
      </c>
    </row>
    <row r="78" spans="1:53" ht="13.8" thickBot="1">
      <c r="A78" s="152"/>
      <c r="B78" s="125" t="s">
        <v>61</v>
      </c>
      <c r="C78" s="153"/>
      <c r="D78" s="154"/>
      <c r="E78" s="155"/>
      <c r="F78" s="156"/>
      <c r="G78" s="156"/>
      <c r="H78" s="389">
        <f>SUM(I65:I77)</f>
        <v>0</v>
      </c>
      <c r="I78" s="389"/>
    </row>
    <row r="79" spans="1:53">
      <c r="E79" s="157"/>
      <c r="F79" s="158"/>
      <c r="G79" s="157"/>
      <c r="H79" s="150"/>
      <c r="I79" s="157"/>
    </row>
    <row r="80" spans="1:53">
      <c r="E80" s="157"/>
      <c r="F80" s="158"/>
      <c r="G80" s="157"/>
      <c r="H80" s="150"/>
      <c r="I80" s="157"/>
    </row>
    <row r="81" spans="1:9">
      <c r="E81" s="157"/>
      <c r="F81" s="158"/>
      <c r="G81" s="157"/>
      <c r="H81" s="150"/>
      <c r="I81" s="157"/>
    </row>
    <row r="82" spans="1:9">
      <c r="E82" s="157"/>
      <c r="F82" s="158"/>
      <c r="G82" s="157"/>
      <c r="H82" s="150"/>
      <c r="I82" s="157"/>
    </row>
    <row r="83" spans="1:9">
      <c r="E83" s="157"/>
      <c r="F83" s="158"/>
      <c r="G83" s="157"/>
      <c r="H83" s="150"/>
      <c r="I83" s="157"/>
    </row>
    <row r="84" spans="1:9">
      <c r="E84" s="157"/>
      <c r="F84" s="158"/>
      <c r="G84" s="157"/>
      <c r="H84" s="150"/>
      <c r="I84" s="157"/>
    </row>
    <row r="85" spans="1:9">
      <c r="E85" s="157"/>
      <c r="F85" s="158"/>
      <c r="G85" s="157"/>
      <c r="H85" s="150"/>
      <c r="I85" s="157"/>
    </row>
    <row r="86" spans="1:9">
      <c r="A86" s="159"/>
      <c r="B86" s="160"/>
      <c r="C86" s="159"/>
      <c r="D86" s="161"/>
      <c r="E86" s="161"/>
      <c r="F86" s="161"/>
      <c r="G86" s="161"/>
      <c r="H86" s="383"/>
      <c r="I86" s="383"/>
    </row>
    <row r="87" spans="1:9">
      <c r="A87" s="162"/>
      <c r="B87" s="162"/>
      <c r="C87" s="162"/>
      <c r="D87" s="162"/>
      <c r="E87" s="162"/>
      <c r="F87" s="163"/>
      <c r="G87" s="164"/>
      <c r="H87" s="164"/>
      <c r="I87" s="165"/>
    </row>
    <row r="88" spans="1:9">
      <c r="A88" s="162"/>
      <c r="B88" s="162"/>
      <c r="C88" s="162"/>
      <c r="D88" s="162"/>
      <c r="E88" s="162"/>
      <c r="F88" s="163"/>
      <c r="G88" s="164"/>
      <c r="H88" s="164"/>
      <c r="I88" s="165"/>
    </row>
    <row r="89" spans="1:9">
      <c r="F89" s="75"/>
      <c r="G89" s="76"/>
      <c r="H89" s="76"/>
      <c r="I89" s="77"/>
    </row>
    <row r="90" spans="1:9">
      <c r="F90" s="75"/>
      <c r="G90" s="76"/>
      <c r="H90" s="76"/>
      <c r="I90" s="77"/>
    </row>
    <row r="91" spans="1:9">
      <c r="F91" s="75"/>
      <c r="G91" s="76"/>
      <c r="H91" s="76"/>
      <c r="I91" s="77"/>
    </row>
    <row r="92" spans="1:9">
      <c r="F92" s="75"/>
      <c r="G92" s="76"/>
      <c r="H92" s="76"/>
      <c r="I92" s="77"/>
    </row>
    <row r="93" spans="1:9">
      <c r="F93" s="75"/>
      <c r="G93" s="76"/>
      <c r="H93" s="76"/>
      <c r="I93" s="77"/>
    </row>
    <row r="94" spans="1:9">
      <c r="F94" s="75"/>
      <c r="G94" s="76"/>
      <c r="H94" s="76"/>
      <c r="I94" s="77"/>
    </row>
    <row r="95" spans="1:9">
      <c r="F95" s="75"/>
      <c r="G95" s="76"/>
      <c r="H95" s="76"/>
      <c r="I95" s="77"/>
    </row>
    <row r="96" spans="1:9">
      <c r="F96" s="75"/>
      <c r="G96" s="76"/>
      <c r="H96" s="76"/>
      <c r="I96" s="77"/>
    </row>
    <row r="97" spans="6:9">
      <c r="F97" s="75"/>
      <c r="G97" s="76"/>
      <c r="H97" s="76"/>
      <c r="I97" s="77"/>
    </row>
    <row r="98" spans="6:9">
      <c r="F98" s="75"/>
      <c r="G98" s="76"/>
      <c r="H98" s="76"/>
      <c r="I98" s="77"/>
    </row>
    <row r="99" spans="6:9">
      <c r="F99" s="75"/>
      <c r="G99" s="76"/>
      <c r="H99" s="76"/>
      <c r="I99" s="77"/>
    </row>
    <row r="100" spans="6:9">
      <c r="F100" s="75"/>
      <c r="G100" s="76"/>
      <c r="H100" s="76"/>
      <c r="I100" s="77"/>
    </row>
    <row r="101" spans="6:9">
      <c r="F101" s="75"/>
      <c r="G101" s="76"/>
      <c r="H101" s="76"/>
      <c r="I101" s="77"/>
    </row>
    <row r="102" spans="6:9">
      <c r="F102" s="75"/>
      <c r="G102" s="76"/>
      <c r="H102" s="76"/>
      <c r="I102" s="77"/>
    </row>
    <row r="103" spans="6:9">
      <c r="F103" s="75"/>
      <c r="G103" s="76"/>
      <c r="H103" s="76"/>
      <c r="I103" s="77"/>
    </row>
    <row r="104" spans="6:9">
      <c r="F104" s="75"/>
      <c r="G104" s="76"/>
      <c r="H104" s="76"/>
      <c r="I104" s="77"/>
    </row>
    <row r="105" spans="6:9">
      <c r="F105" s="75"/>
      <c r="G105" s="76"/>
      <c r="H105" s="76"/>
      <c r="I105" s="77"/>
    </row>
    <row r="106" spans="6:9">
      <c r="F106" s="75"/>
      <c r="G106" s="76"/>
      <c r="H106" s="76"/>
      <c r="I106" s="77"/>
    </row>
    <row r="107" spans="6:9">
      <c r="F107" s="75"/>
      <c r="G107" s="76"/>
      <c r="H107" s="76"/>
      <c r="I107" s="77"/>
    </row>
    <row r="108" spans="6:9">
      <c r="F108" s="75"/>
      <c r="G108" s="76"/>
      <c r="H108" s="76"/>
      <c r="I108" s="77"/>
    </row>
    <row r="109" spans="6:9">
      <c r="F109" s="75"/>
      <c r="G109" s="76"/>
      <c r="H109" s="76"/>
      <c r="I109" s="77"/>
    </row>
    <row r="110" spans="6:9">
      <c r="F110" s="75"/>
      <c r="G110" s="76"/>
      <c r="H110" s="76"/>
      <c r="I110" s="77"/>
    </row>
    <row r="111" spans="6:9">
      <c r="F111" s="75"/>
      <c r="G111" s="76"/>
      <c r="H111" s="76"/>
      <c r="I111" s="77"/>
    </row>
    <row r="112" spans="6:9">
      <c r="F112" s="75"/>
      <c r="G112" s="76"/>
      <c r="H112" s="76"/>
      <c r="I112" s="77"/>
    </row>
    <row r="113" spans="6:9">
      <c r="F113" s="75"/>
      <c r="G113" s="76"/>
      <c r="H113" s="76"/>
      <c r="I113" s="77"/>
    </row>
    <row r="114" spans="6:9">
      <c r="F114" s="75"/>
      <c r="G114" s="76"/>
      <c r="H114" s="76"/>
      <c r="I114" s="77"/>
    </row>
    <row r="115" spans="6:9">
      <c r="F115" s="75"/>
      <c r="G115" s="76"/>
      <c r="H115" s="76"/>
      <c r="I115" s="77"/>
    </row>
    <row r="116" spans="6:9">
      <c r="F116" s="75"/>
      <c r="G116" s="76"/>
      <c r="H116" s="76"/>
      <c r="I116" s="77"/>
    </row>
    <row r="117" spans="6:9">
      <c r="F117" s="75"/>
      <c r="G117" s="76"/>
      <c r="H117" s="76"/>
      <c r="I117" s="77"/>
    </row>
    <row r="118" spans="6:9">
      <c r="F118" s="75"/>
      <c r="G118" s="76"/>
      <c r="H118" s="76"/>
      <c r="I118" s="77"/>
    </row>
    <row r="119" spans="6:9">
      <c r="F119" s="75"/>
      <c r="G119" s="76"/>
      <c r="H119" s="76"/>
      <c r="I119" s="77"/>
    </row>
    <row r="120" spans="6:9">
      <c r="F120" s="75"/>
      <c r="G120" s="76"/>
      <c r="H120" s="76"/>
      <c r="I120" s="77"/>
    </row>
    <row r="121" spans="6:9">
      <c r="F121" s="75"/>
      <c r="G121" s="76"/>
      <c r="H121" s="76"/>
      <c r="I121" s="77"/>
    </row>
    <row r="122" spans="6:9">
      <c r="F122" s="75"/>
      <c r="G122" s="76"/>
      <c r="H122" s="76"/>
      <c r="I122" s="77"/>
    </row>
    <row r="123" spans="6:9">
      <c r="F123" s="75"/>
      <c r="G123" s="76"/>
      <c r="H123" s="76"/>
      <c r="I123" s="77"/>
    </row>
    <row r="124" spans="6:9">
      <c r="F124" s="75"/>
      <c r="G124" s="76"/>
      <c r="H124" s="76"/>
      <c r="I124" s="77"/>
    </row>
    <row r="125" spans="6:9">
      <c r="F125" s="75"/>
      <c r="G125" s="76"/>
      <c r="H125" s="76"/>
      <c r="I125" s="77"/>
    </row>
    <row r="126" spans="6:9">
      <c r="F126" s="75"/>
      <c r="G126" s="76"/>
      <c r="H126" s="76"/>
      <c r="I126" s="77"/>
    </row>
    <row r="127" spans="6:9">
      <c r="F127" s="75"/>
      <c r="G127" s="76"/>
      <c r="H127" s="76"/>
      <c r="I127" s="77"/>
    </row>
    <row r="128" spans="6:9">
      <c r="F128" s="75"/>
      <c r="G128" s="76"/>
      <c r="H128" s="76"/>
      <c r="I128" s="77"/>
    </row>
    <row r="129" spans="6:9">
      <c r="F129" s="75"/>
      <c r="G129" s="76"/>
      <c r="H129" s="76"/>
      <c r="I129" s="77"/>
    </row>
    <row r="130" spans="6:9">
      <c r="F130" s="75"/>
      <c r="G130" s="76"/>
      <c r="H130" s="76"/>
      <c r="I130" s="77"/>
    </row>
  </sheetData>
  <mergeCells count="8">
    <mergeCell ref="H86:I86"/>
    <mergeCell ref="A1:B1"/>
    <mergeCell ref="A2:B2"/>
    <mergeCell ref="G2:I2"/>
    <mergeCell ref="A4:I4"/>
    <mergeCell ref="A67:I67"/>
    <mergeCell ref="H78:I78"/>
    <mergeCell ref="A75:D7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D5A4-724D-4391-8643-016F6358568B}">
  <sheetPr codeName="List2"/>
  <dimension ref="A1:CB648"/>
  <sheetViews>
    <sheetView showGridLines="0" showZeros="0" tabSelected="1" topLeftCell="A599" zoomScaleNormal="100" workbookViewId="0">
      <selection activeCell="I660" sqref="I660"/>
    </sheetView>
  </sheetViews>
  <sheetFormatPr defaultColWidth="9.109375" defaultRowHeight="13.2"/>
  <cols>
    <col min="1" max="1" width="4.44140625" style="78" customWidth="1"/>
    <col min="2" max="2" width="11.5546875" style="78" customWidth="1"/>
    <col min="3" max="3" width="40.5546875" style="78" customWidth="1"/>
    <col min="4" max="4" width="5.5546875" style="78" customWidth="1"/>
    <col min="5" max="5" width="8.5546875" style="84" customWidth="1"/>
    <col min="6" max="6" width="9.88671875" style="78" customWidth="1"/>
    <col min="7" max="7" width="13.88671875" style="78" customWidth="1"/>
    <col min="8" max="11" width="9.109375" style="78"/>
    <col min="12" max="12" width="75.44140625" style="78" customWidth="1"/>
    <col min="13" max="13" width="45.33203125" style="78" customWidth="1"/>
    <col min="14" max="16384" width="9.109375" style="78"/>
  </cols>
  <sheetData>
    <row r="1" spans="1:7" ht="15.6">
      <c r="A1" s="393" t="s">
        <v>82</v>
      </c>
      <c r="B1" s="393"/>
      <c r="C1" s="393"/>
      <c r="D1" s="393"/>
      <c r="E1" s="393"/>
      <c r="F1" s="393"/>
      <c r="G1" s="393"/>
    </row>
    <row r="2" spans="1:7" ht="14.25" customHeight="1" thickBot="1">
      <c r="A2"/>
      <c r="B2" s="88"/>
      <c r="C2" s="89"/>
      <c r="D2" s="89"/>
      <c r="E2" s="90"/>
      <c r="F2" s="89"/>
      <c r="G2" s="89"/>
    </row>
    <row r="3" spans="1:7" ht="13.8" thickTop="1">
      <c r="A3" s="394" t="s">
        <v>46</v>
      </c>
      <c r="B3" s="394"/>
      <c r="C3" s="177" t="str">
        <f>CONCATENATE(cislostavby," ",nazevstavby)</f>
        <v xml:space="preserve"> Stavební úpravy MŠ náměstí Svornosti 2567/8, Brno</v>
      </c>
      <c r="D3" s="178"/>
      <c r="E3" s="181" t="s">
        <v>62</v>
      </c>
      <c r="F3" s="182">
        <v>1</v>
      </c>
      <c r="G3" s="183"/>
    </row>
    <row r="4" spans="1:7" ht="13.8" thickBot="1">
      <c r="A4" s="395" t="s">
        <v>48</v>
      </c>
      <c r="B4" s="395"/>
      <c r="C4" s="179" t="str">
        <f>CONCATENATE(cisloobjektu," ",nazevobjektu)</f>
        <v>1 MŠ náměstí Svornosti 2567/8, 616 00 Brno - Žabovřesky</v>
      </c>
      <c r="D4" s="180"/>
      <c r="E4" s="396"/>
      <c r="F4" s="396"/>
      <c r="G4" s="396"/>
    </row>
    <row r="5" spans="1:7" ht="13.8" thickTop="1">
      <c r="A5" s="91"/>
      <c r="B5" s="92"/>
      <c r="C5" s="92"/>
      <c r="D5"/>
      <c r="E5"/>
      <c r="F5"/>
      <c r="G5" s="92"/>
    </row>
    <row r="6" spans="1:7">
      <c r="A6" s="121" t="s">
        <v>63</v>
      </c>
      <c r="B6" s="122" t="s">
        <v>64</v>
      </c>
      <c r="C6" s="122" t="s">
        <v>65</v>
      </c>
      <c r="D6" s="122" t="s">
        <v>66</v>
      </c>
      <c r="E6" s="122" t="s">
        <v>67</v>
      </c>
      <c r="F6" s="122" t="s">
        <v>68</v>
      </c>
      <c r="G6" s="123" t="s">
        <v>69</v>
      </c>
    </row>
    <row r="7" spans="1:7">
      <c r="E7" s="78"/>
    </row>
    <row r="8" spans="1:7">
      <c r="A8" s="275" t="s">
        <v>788</v>
      </c>
      <c r="E8" s="78"/>
    </row>
    <row r="9" spans="1:7">
      <c r="E9" s="78"/>
    </row>
    <row r="10" spans="1:7">
      <c r="A10" s="281" t="s">
        <v>70</v>
      </c>
      <c r="B10" s="282" t="s">
        <v>71</v>
      </c>
      <c r="C10" s="106" t="s">
        <v>89</v>
      </c>
      <c r="D10" s="107"/>
      <c r="E10" s="108"/>
      <c r="F10" s="108"/>
      <c r="G10" s="202"/>
    </row>
    <row r="11" spans="1:7">
      <c r="A11" s="233">
        <v>1</v>
      </c>
      <c r="B11" s="216" t="s">
        <v>107</v>
      </c>
      <c r="C11" s="217" t="s">
        <v>108</v>
      </c>
      <c r="D11" s="218" t="s">
        <v>85</v>
      </c>
      <c r="E11" s="234">
        <v>20</v>
      </c>
      <c r="F11" s="235">
        <v>0</v>
      </c>
      <c r="G11" s="236">
        <f>E11*F11</f>
        <v>0</v>
      </c>
    </row>
    <row r="12" spans="1:7">
      <c r="A12" s="237"/>
      <c r="B12" s="221"/>
      <c r="C12" s="222" t="s">
        <v>109</v>
      </c>
      <c r="D12" s="223"/>
      <c r="E12" s="224">
        <v>20</v>
      </c>
      <c r="F12" s="238"/>
      <c r="G12" s="239"/>
    </row>
    <row r="13" spans="1:7">
      <c r="A13" s="233">
        <v>2</v>
      </c>
      <c r="B13" s="216" t="s">
        <v>110</v>
      </c>
      <c r="C13" s="217" t="s">
        <v>111</v>
      </c>
      <c r="D13" s="218" t="s">
        <v>85</v>
      </c>
      <c r="E13" s="219">
        <v>38.5</v>
      </c>
      <c r="F13" s="235">
        <v>0</v>
      </c>
      <c r="G13" s="240">
        <f t="shared" ref="G13:G20" si="0">E13*F13</f>
        <v>0</v>
      </c>
    </row>
    <row r="14" spans="1:7">
      <c r="A14" s="237"/>
      <c r="B14" s="221"/>
      <c r="C14" s="222" t="s">
        <v>112</v>
      </c>
      <c r="D14" s="223"/>
      <c r="E14" s="224">
        <v>3</v>
      </c>
      <c r="F14" s="238"/>
      <c r="G14" s="239"/>
    </row>
    <row r="15" spans="1:7">
      <c r="A15" s="237"/>
      <c r="B15" s="221"/>
      <c r="C15" s="222" t="s">
        <v>113</v>
      </c>
      <c r="D15" s="223"/>
      <c r="E15" s="224">
        <v>8</v>
      </c>
      <c r="F15" s="238"/>
      <c r="G15" s="239"/>
    </row>
    <row r="16" spans="1:7">
      <c r="A16" s="237"/>
      <c r="B16" s="221"/>
      <c r="C16" s="222" t="s">
        <v>114</v>
      </c>
      <c r="D16" s="223"/>
      <c r="E16" s="224">
        <v>27.5</v>
      </c>
      <c r="F16" s="238"/>
      <c r="G16" s="239"/>
    </row>
    <row r="17" spans="1:7">
      <c r="A17" s="233">
        <v>3</v>
      </c>
      <c r="B17" s="216" t="s">
        <v>115</v>
      </c>
      <c r="C17" s="217" t="s">
        <v>116</v>
      </c>
      <c r="D17" s="218" t="s">
        <v>85</v>
      </c>
      <c r="E17" s="219">
        <v>115.5</v>
      </c>
      <c r="F17" s="235">
        <v>0</v>
      </c>
      <c r="G17" s="240">
        <f t="shared" si="0"/>
        <v>0</v>
      </c>
    </row>
    <row r="18" spans="1:7">
      <c r="A18" s="237"/>
      <c r="B18" s="221"/>
      <c r="C18" s="222" t="s">
        <v>117</v>
      </c>
      <c r="D18" s="223"/>
      <c r="E18" s="224"/>
      <c r="F18" s="238"/>
      <c r="G18" s="239"/>
    </row>
    <row r="19" spans="1:7">
      <c r="A19" s="237"/>
      <c r="B19" s="221"/>
      <c r="C19" s="222" t="s">
        <v>118</v>
      </c>
      <c r="D19" s="223"/>
      <c r="E19" s="224">
        <v>115.5</v>
      </c>
      <c r="F19" s="238"/>
      <c r="G19" s="239"/>
    </row>
    <row r="20" spans="1:7">
      <c r="A20" s="233">
        <v>4</v>
      </c>
      <c r="B20" s="216" t="s">
        <v>93</v>
      </c>
      <c r="C20" s="217" t="s">
        <v>119</v>
      </c>
      <c r="D20" s="218" t="s">
        <v>85</v>
      </c>
      <c r="E20" s="219">
        <v>11</v>
      </c>
      <c r="F20" s="235">
        <v>0</v>
      </c>
      <c r="G20" s="240">
        <f t="shared" si="0"/>
        <v>0</v>
      </c>
    </row>
    <row r="21" spans="1:7">
      <c r="A21" s="237"/>
      <c r="B21" s="221"/>
      <c r="C21" s="222" t="s">
        <v>120</v>
      </c>
      <c r="D21" s="223"/>
      <c r="E21" s="224"/>
      <c r="F21" s="238"/>
      <c r="G21" s="239"/>
    </row>
    <row r="22" spans="1:7">
      <c r="A22" s="237"/>
      <c r="B22" s="221"/>
      <c r="C22" s="222" t="s">
        <v>121</v>
      </c>
      <c r="D22" s="223"/>
      <c r="E22" s="224">
        <v>20</v>
      </c>
      <c r="F22" s="238"/>
      <c r="G22" s="239"/>
    </row>
    <row r="23" spans="1:7">
      <c r="A23" s="237"/>
      <c r="B23" s="221"/>
      <c r="C23" s="222" t="s">
        <v>122</v>
      </c>
      <c r="D23" s="223"/>
      <c r="E23" s="224"/>
      <c r="F23" s="238"/>
      <c r="G23" s="239"/>
    </row>
    <row r="24" spans="1:7">
      <c r="A24" s="237"/>
      <c r="B24" s="221"/>
      <c r="C24" s="222" t="s">
        <v>123</v>
      </c>
      <c r="D24" s="223"/>
      <c r="E24" s="224">
        <v>-9</v>
      </c>
      <c r="F24" s="238"/>
      <c r="G24" s="239"/>
    </row>
    <row r="25" spans="1:7">
      <c r="A25" s="233">
        <v>5</v>
      </c>
      <c r="B25" s="216" t="s">
        <v>124</v>
      </c>
      <c r="C25" s="217" t="s">
        <v>125</v>
      </c>
      <c r="D25" s="218" t="s">
        <v>85</v>
      </c>
      <c r="E25" s="219">
        <v>55</v>
      </c>
      <c r="F25" s="235">
        <v>0</v>
      </c>
      <c r="G25" s="240">
        <f t="shared" ref="G25:G28" si="1">E25*F25</f>
        <v>0</v>
      </c>
    </row>
    <row r="26" spans="1:7">
      <c r="A26" s="237"/>
      <c r="B26" s="221"/>
      <c r="C26" s="222" t="s">
        <v>126</v>
      </c>
      <c r="D26" s="223"/>
      <c r="E26" s="224"/>
      <c r="F26" s="238"/>
      <c r="G26" s="239"/>
    </row>
    <row r="27" spans="1:7">
      <c r="A27" s="237"/>
      <c r="B27" s="221"/>
      <c r="C27" s="222" t="s">
        <v>127</v>
      </c>
      <c r="D27" s="223"/>
      <c r="E27" s="224">
        <v>55</v>
      </c>
      <c r="F27" s="238"/>
      <c r="G27" s="239"/>
    </row>
    <row r="28" spans="1:7">
      <c r="A28" s="241">
        <v>6</v>
      </c>
      <c r="B28" s="226" t="s">
        <v>128</v>
      </c>
      <c r="C28" s="227" t="s">
        <v>129</v>
      </c>
      <c r="D28" s="228" t="s">
        <v>85</v>
      </c>
      <c r="E28" s="229">
        <v>11</v>
      </c>
      <c r="F28" s="235">
        <v>0</v>
      </c>
      <c r="G28" s="240">
        <f t="shared" si="1"/>
        <v>0</v>
      </c>
    </row>
    <row r="29" spans="1:7">
      <c r="A29" s="241">
        <v>7</v>
      </c>
      <c r="B29" s="226" t="s">
        <v>86</v>
      </c>
      <c r="C29" s="227" t="s">
        <v>130</v>
      </c>
      <c r="D29" s="228" t="s">
        <v>85</v>
      </c>
      <c r="E29" s="229">
        <v>11</v>
      </c>
      <c r="F29" s="201">
        <v>0</v>
      </c>
      <c r="G29" s="200">
        <f>E29*F29</f>
        <v>0</v>
      </c>
    </row>
    <row r="30" spans="1:7">
      <c r="A30" s="233">
        <v>8</v>
      </c>
      <c r="B30" s="216" t="s">
        <v>131</v>
      </c>
      <c r="C30" s="217" t="s">
        <v>132</v>
      </c>
      <c r="D30" s="218" t="s">
        <v>85</v>
      </c>
      <c r="E30" s="219">
        <v>9</v>
      </c>
      <c r="F30" s="235">
        <v>0</v>
      </c>
      <c r="G30" s="240">
        <f t="shared" ref="G30:G34" si="2">E30*F30</f>
        <v>0</v>
      </c>
    </row>
    <row r="31" spans="1:7">
      <c r="A31" s="237"/>
      <c r="B31" s="221"/>
      <c r="C31" s="222" t="s">
        <v>133</v>
      </c>
      <c r="D31" s="223"/>
      <c r="E31" s="224">
        <v>9</v>
      </c>
      <c r="F31" s="238"/>
      <c r="G31" s="239"/>
    </row>
    <row r="32" spans="1:7" ht="20.399999999999999">
      <c r="A32" s="233">
        <v>9</v>
      </c>
      <c r="B32" s="216" t="s">
        <v>134</v>
      </c>
      <c r="C32" s="217" t="s">
        <v>135</v>
      </c>
      <c r="D32" s="218" t="s">
        <v>85</v>
      </c>
      <c r="E32" s="219">
        <v>8</v>
      </c>
      <c r="F32" s="235">
        <v>0</v>
      </c>
      <c r="G32" s="240">
        <f t="shared" si="2"/>
        <v>0</v>
      </c>
    </row>
    <row r="33" spans="1:80">
      <c r="A33" s="237"/>
      <c r="B33" s="221"/>
      <c r="C33" s="222" t="s">
        <v>136</v>
      </c>
      <c r="D33" s="223"/>
      <c r="E33" s="224">
        <v>8</v>
      </c>
      <c r="F33" s="238"/>
      <c r="G33" s="239"/>
    </row>
    <row r="34" spans="1:80">
      <c r="A34" s="241">
        <v>10</v>
      </c>
      <c r="B34" s="226" t="s">
        <v>87</v>
      </c>
      <c r="C34" s="227" t="s">
        <v>137</v>
      </c>
      <c r="D34" s="228" t="s">
        <v>85</v>
      </c>
      <c r="E34" s="229">
        <v>11</v>
      </c>
      <c r="F34" s="235">
        <v>0</v>
      </c>
      <c r="G34" s="240">
        <f t="shared" si="2"/>
        <v>0</v>
      </c>
    </row>
    <row r="35" spans="1:80">
      <c r="A35" s="242"/>
      <c r="B35" s="243" t="s">
        <v>72</v>
      </c>
      <c r="C35" s="244" t="s">
        <v>88</v>
      </c>
      <c r="D35" s="245"/>
      <c r="E35" s="246"/>
      <c r="F35" s="247"/>
      <c r="G35" s="248">
        <f>SUM(G11:G34)</f>
        <v>0</v>
      </c>
    </row>
    <row r="36" spans="1:80">
      <c r="A36" s="93" t="s">
        <v>70</v>
      </c>
      <c r="B36" s="94" t="s">
        <v>94</v>
      </c>
      <c r="C36" s="95" t="s">
        <v>95</v>
      </c>
      <c r="D36" s="96"/>
      <c r="E36" s="97"/>
      <c r="F36" s="97"/>
      <c r="G36" s="98"/>
    </row>
    <row r="37" spans="1:80">
      <c r="A37" s="215">
        <v>11</v>
      </c>
      <c r="B37" s="216" t="s">
        <v>138</v>
      </c>
      <c r="C37" s="217" t="s">
        <v>139</v>
      </c>
      <c r="D37" s="218" t="s">
        <v>140</v>
      </c>
      <c r="E37" s="219">
        <v>5</v>
      </c>
      <c r="F37" s="169">
        <v>0</v>
      </c>
      <c r="G37" s="198">
        <f>PRODUCT(E37,F37)</f>
        <v>0</v>
      </c>
    </row>
    <row r="38" spans="1:80">
      <c r="A38" s="220"/>
      <c r="B38" s="221"/>
      <c r="C38" s="222" t="s">
        <v>141</v>
      </c>
      <c r="D38" s="223"/>
      <c r="E38" s="224">
        <v>5</v>
      </c>
      <c r="F38" s="249"/>
      <c r="G38" s="250"/>
    </row>
    <row r="39" spans="1:80">
      <c r="A39" s="225">
        <v>12</v>
      </c>
      <c r="B39" s="226" t="s">
        <v>142</v>
      </c>
      <c r="C39" s="227" t="s">
        <v>143</v>
      </c>
      <c r="D39" s="228" t="s">
        <v>140</v>
      </c>
      <c r="E39" s="229">
        <v>2</v>
      </c>
      <c r="F39" s="170">
        <v>0</v>
      </c>
      <c r="G39" s="230">
        <f>E39*F39</f>
        <v>0</v>
      </c>
    </row>
    <row r="40" spans="1:80">
      <c r="A40" s="215">
        <v>13</v>
      </c>
      <c r="B40" s="216" t="s">
        <v>144</v>
      </c>
      <c r="C40" s="217" t="s">
        <v>145</v>
      </c>
      <c r="D40" s="218" t="s">
        <v>140</v>
      </c>
      <c r="E40" s="219">
        <v>4</v>
      </c>
      <c r="F40" s="169">
        <v>0</v>
      </c>
      <c r="G40" s="198">
        <f>PRODUCT(E40,F40)</f>
        <v>0</v>
      </c>
    </row>
    <row r="41" spans="1:80">
      <c r="A41" s="220"/>
      <c r="B41" s="221"/>
      <c r="C41" s="222" t="s">
        <v>146</v>
      </c>
      <c r="D41" s="223"/>
      <c r="E41" s="224">
        <v>4</v>
      </c>
      <c r="F41" s="249"/>
      <c r="G41" s="250"/>
    </row>
    <row r="42" spans="1:80">
      <c r="A42" s="215">
        <v>14</v>
      </c>
      <c r="B42" s="216" t="s">
        <v>147</v>
      </c>
      <c r="C42" s="217" t="s">
        <v>148</v>
      </c>
      <c r="D42" s="218" t="s">
        <v>140</v>
      </c>
      <c r="E42" s="219">
        <v>1</v>
      </c>
      <c r="F42" s="170">
        <v>0</v>
      </c>
      <c r="G42" s="230">
        <f>E42*F42</f>
        <v>0</v>
      </c>
    </row>
    <row r="43" spans="1:80">
      <c r="A43" s="220"/>
      <c r="B43" s="221"/>
      <c r="C43" s="222" t="s">
        <v>149</v>
      </c>
      <c r="D43" s="223"/>
      <c r="E43" s="224">
        <v>1</v>
      </c>
      <c r="F43" s="251"/>
      <c r="G43" s="250"/>
      <c r="O43" s="81"/>
      <c r="CA43" s="82"/>
      <c r="CB43" s="82"/>
    </row>
    <row r="44" spans="1:80" ht="20.399999999999999">
      <c r="A44" s="215">
        <v>15</v>
      </c>
      <c r="B44" s="216" t="s">
        <v>150</v>
      </c>
      <c r="C44" s="217" t="s">
        <v>151</v>
      </c>
      <c r="D44" s="218" t="s">
        <v>140</v>
      </c>
      <c r="E44" s="219">
        <v>2</v>
      </c>
      <c r="F44" s="214">
        <v>0</v>
      </c>
      <c r="G44" s="198">
        <f>PRODUCT(E44,F44)</f>
        <v>0</v>
      </c>
      <c r="O44" s="81"/>
      <c r="CA44" s="82"/>
      <c r="CB44" s="82"/>
    </row>
    <row r="45" spans="1:80">
      <c r="A45" s="220"/>
      <c r="B45" s="221"/>
      <c r="C45" s="222" t="s">
        <v>152</v>
      </c>
      <c r="D45" s="223"/>
      <c r="E45" s="224">
        <v>2</v>
      </c>
      <c r="F45" s="249"/>
      <c r="G45" s="250"/>
      <c r="O45" s="81"/>
      <c r="CA45" s="82"/>
      <c r="CB45" s="82"/>
    </row>
    <row r="46" spans="1:80">
      <c r="A46" s="109"/>
      <c r="B46" s="110" t="s">
        <v>72</v>
      </c>
      <c r="C46" s="111" t="s">
        <v>96</v>
      </c>
      <c r="D46" s="112"/>
      <c r="E46" s="113"/>
      <c r="F46" s="114"/>
      <c r="G46" s="115">
        <f>SUM(G37:G45)</f>
        <v>0</v>
      </c>
      <c r="O46" s="81"/>
      <c r="CA46" s="82"/>
      <c r="CB46" s="82"/>
    </row>
    <row r="47" spans="1:80" ht="12.6" customHeight="1">
      <c r="A47" s="93" t="s">
        <v>70</v>
      </c>
      <c r="B47" s="80" t="s">
        <v>153</v>
      </c>
      <c r="C47" s="106" t="s">
        <v>154</v>
      </c>
      <c r="D47" s="96"/>
      <c r="E47" s="97"/>
      <c r="F47" s="97"/>
      <c r="G47" s="98"/>
      <c r="O47" s="81"/>
      <c r="CA47" s="82"/>
      <c r="CB47" s="82"/>
    </row>
    <row r="48" spans="1:80" ht="13.2" customHeight="1">
      <c r="A48" s="215">
        <v>16</v>
      </c>
      <c r="B48" s="216" t="s">
        <v>156</v>
      </c>
      <c r="C48" s="217" t="s">
        <v>157</v>
      </c>
      <c r="D48" s="218" t="s">
        <v>85</v>
      </c>
      <c r="E48" s="219">
        <v>3</v>
      </c>
      <c r="F48" s="212">
        <v>0</v>
      </c>
      <c r="G48" s="198">
        <f>E48*F48</f>
        <v>0</v>
      </c>
      <c r="O48" s="81"/>
      <c r="CA48" s="82"/>
      <c r="CB48" s="82"/>
    </row>
    <row r="49" spans="1:80" ht="13.8" customHeight="1">
      <c r="A49" s="220"/>
      <c r="B49" s="221"/>
      <c r="C49" s="222" t="s">
        <v>158</v>
      </c>
      <c r="D49" s="223"/>
      <c r="E49" s="224">
        <v>3</v>
      </c>
      <c r="F49" s="252"/>
      <c r="G49" s="250"/>
      <c r="O49" s="81"/>
      <c r="CA49" s="82"/>
      <c r="CB49" s="82"/>
    </row>
    <row r="50" spans="1:80" ht="12.6" customHeight="1">
      <c r="A50" s="193"/>
      <c r="B50" s="194" t="s">
        <v>72</v>
      </c>
      <c r="C50" s="195" t="s">
        <v>155</v>
      </c>
      <c r="D50" s="196"/>
      <c r="E50" s="197"/>
      <c r="F50" s="213"/>
      <c r="G50" s="105">
        <f>SUM(G48:G49)</f>
        <v>0</v>
      </c>
      <c r="O50" s="81"/>
      <c r="CA50" s="82"/>
      <c r="CB50" s="82"/>
    </row>
    <row r="51" spans="1:80" ht="14.4" customHeight="1">
      <c r="A51" s="93" t="s">
        <v>70</v>
      </c>
      <c r="B51" s="94" t="s">
        <v>75</v>
      </c>
      <c r="C51" s="120" t="s">
        <v>76</v>
      </c>
      <c r="D51" s="117"/>
      <c r="E51" s="118"/>
      <c r="F51" s="118"/>
      <c r="G51" s="119"/>
      <c r="O51" s="81"/>
      <c r="CA51" s="82"/>
      <c r="CB51" s="82"/>
    </row>
    <row r="52" spans="1:80" ht="12" customHeight="1">
      <c r="A52" s="136">
        <v>17</v>
      </c>
      <c r="B52" s="134" t="s">
        <v>159</v>
      </c>
      <c r="C52" s="135" t="s">
        <v>160</v>
      </c>
      <c r="D52" s="166" t="s">
        <v>74</v>
      </c>
      <c r="E52" s="219">
        <v>19.504629999999999</v>
      </c>
      <c r="F52" s="167">
        <v>0</v>
      </c>
      <c r="G52" s="168">
        <f>E52*F52</f>
        <v>0</v>
      </c>
      <c r="O52" s="81"/>
      <c r="CA52" s="82"/>
      <c r="CB52" s="82"/>
    </row>
    <row r="53" spans="1:80" ht="12.6" customHeight="1">
      <c r="A53" s="99"/>
      <c r="B53" s="100" t="s">
        <v>72</v>
      </c>
      <c r="C53" s="101" t="str">
        <f>CONCATENATE(B51," ",C51)</f>
        <v>99 Staveništní přesun hmot</v>
      </c>
      <c r="D53" s="102"/>
      <c r="E53" s="103"/>
      <c r="F53" s="104"/>
      <c r="G53" s="105">
        <f>SUM(G52:G52)</f>
        <v>0</v>
      </c>
      <c r="O53" s="81"/>
      <c r="CA53" s="82"/>
      <c r="CB53" s="82"/>
    </row>
    <row r="54" spans="1:80" ht="12.6" customHeight="1">
      <c r="A54" s="79" t="s">
        <v>70</v>
      </c>
      <c r="B54" s="80" t="s">
        <v>97</v>
      </c>
      <c r="C54" s="106" t="s">
        <v>98</v>
      </c>
      <c r="D54" s="107"/>
      <c r="E54" s="108"/>
      <c r="F54" s="108"/>
      <c r="G54" s="116"/>
      <c r="O54" s="81"/>
      <c r="CA54" s="82"/>
      <c r="CB54" s="82"/>
    </row>
    <row r="55" spans="1:80" ht="22.2" customHeight="1">
      <c r="A55" s="215">
        <v>18</v>
      </c>
      <c r="B55" s="216" t="s">
        <v>162</v>
      </c>
      <c r="C55" s="217" t="s">
        <v>163</v>
      </c>
      <c r="D55" s="218" t="s">
        <v>73</v>
      </c>
      <c r="E55" s="219">
        <v>3.3</v>
      </c>
      <c r="F55" s="253">
        <v>0</v>
      </c>
      <c r="G55" s="254">
        <f>E55*F55</f>
        <v>0</v>
      </c>
      <c r="O55" s="81"/>
      <c r="CA55" s="82"/>
      <c r="CB55" s="82"/>
    </row>
    <row r="56" spans="1:80" ht="12.6" customHeight="1">
      <c r="A56" s="109"/>
      <c r="B56" s="110" t="s">
        <v>72</v>
      </c>
      <c r="C56" s="111" t="s">
        <v>161</v>
      </c>
      <c r="D56" s="112"/>
      <c r="E56" s="113"/>
      <c r="F56" s="114"/>
      <c r="G56" s="115">
        <f>SUM(G55:G55)</f>
        <v>0</v>
      </c>
      <c r="O56" s="81"/>
      <c r="CA56" s="82"/>
      <c r="CB56" s="82"/>
    </row>
    <row r="57" spans="1:80" ht="12.6" customHeight="1">
      <c r="A57" s="79" t="s">
        <v>70</v>
      </c>
      <c r="B57" s="80" t="s">
        <v>164</v>
      </c>
      <c r="C57" s="106" t="s">
        <v>165</v>
      </c>
      <c r="D57" s="107"/>
      <c r="E57" s="108"/>
      <c r="F57" s="108"/>
      <c r="G57" s="202"/>
      <c r="O57" s="81"/>
      <c r="CA57" s="82"/>
      <c r="CB57" s="82"/>
    </row>
    <row r="58" spans="1:80" ht="21" customHeight="1">
      <c r="A58" s="215">
        <v>19</v>
      </c>
      <c r="B58" s="216" t="s">
        <v>167</v>
      </c>
      <c r="C58" s="217" t="s">
        <v>168</v>
      </c>
      <c r="D58" s="218" t="s">
        <v>73</v>
      </c>
      <c r="E58" s="219">
        <v>28</v>
      </c>
      <c r="F58" s="170">
        <v>0</v>
      </c>
      <c r="G58" s="230">
        <f>PRODUCT(E58,F58)</f>
        <v>0</v>
      </c>
      <c r="O58" s="81"/>
      <c r="CA58" s="82"/>
      <c r="CB58" s="82"/>
    </row>
    <row r="59" spans="1:80" ht="21" customHeight="1">
      <c r="A59" s="220"/>
      <c r="B59" s="221"/>
      <c r="C59" s="222" t="s">
        <v>169</v>
      </c>
      <c r="D59" s="223"/>
      <c r="E59" s="224">
        <v>28</v>
      </c>
      <c r="F59" s="231"/>
      <c r="G59" s="232"/>
      <c r="O59" s="81"/>
      <c r="CA59" s="82"/>
      <c r="CB59" s="82"/>
    </row>
    <row r="60" spans="1:80" ht="12.6" customHeight="1">
      <c r="A60" s="109"/>
      <c r="B60" s="110" t="s">
        <v>72</v>
      </c>
      <c r="C60" s="111" t="s">
        <v>166</v>
      </c>
      <c r="D60" s="112"/>
      <c r="E60" s="113"/>
      <c r="F60" s="255"/>
      <c r="G60" s="115">
        <f>SUM(G57:G59)</f>
        <v>0</v>
      </c>
      <c r="O60" s="81"/>
      <c r="CA60" s="82"/>
      <c r="CB60" s="82"/>
    </row>
    <row r="61" spans="1:80" ht="12.6" customHeight="1">
      <c r="A61" s="210" t="s">
        <v>70</v>
      </c>
      <c r="B61" s="211" t="s">
        <v>170</v>
      </c>
      <c r="C61" s="262" t="s">
        <v>171</v>
      </c>
      <c r="D61" s="207"/>
      <c r="E61" s="208"/>
      <c r="F61" s="208"/>
      <c r="G61" s="209"/>
      <c r="O61" s="81"/>
      <c r="CA61" s="82"/>
      <c r="CB61" s="82"/>
    </row>
    <row r="62" spans="1:80" ht="22.8" customHeight="1">
      <c r="A62" s="225">
        <v>20</v>
      </c>
      <c r="B62" s="226" t="s">
        <v>173</v>
      </c>
      <c r="C62" s="227" t="s">
        <v>174</v>
      </c>
      <c r="D62" s="228" t="s">
        <v>84</v>
      </c>
      <c r="E62" s="229">
        <v>30</v>
      </c>
      <c r="F62" s="256">
        <v>0</v>
      </c>
      <c r="G62" s="259">
        <f>PRODUCT(E62,F62)</f>
        <v>0</v>
      </c>
      <c r="O62" s="81"/>
      <c r="CA62" s="82"/>
      <c r="CB62" s="82"/>
    </row>
    <row r="63" spans="1:80" ht="23.4" customHeight="1">
      <c r="A63" s="215">
        <v>21</v>
      </c>
      <c r="B63" s="216" t="s">
        <v>175</v>
      </c>
      <c r="C63" s="217" t="s">
        <v>176</v>
      </c>
      <c r="D63" s="218" t="s">
        <v>140</v>
      </c>
      <c r="E63" s="219">
        <v>3</v>
      </c>
      <c r="F63" s="256">
        <v>0</v>
      </c>
      <c r="G63" s="259">
        <f>PRODUCT(E63,F63)</f>
        <v>0</v>
      </c>
      <c r="O63" s="81"/>
      <c r="CA63" s="82"/>
      <c r="CB63" s="82"/>
    </row>
    <row r="64" spans="1:80" ht="12.6" customHeight="1">
      <c r="A64" s="220"/>
      <c r="B64" s="221"/>
      <c r="C64" s="222" t="s">
        <v>177</v>
      </c>
      <c r="D64" s="223"/>
      <c r="E64" s="224">
        <v>1</v>
      </c>
      <c r="F64" s="257"/>
      <c r="G64" s="260"/>
      <c r="O64" s="81"/>
      <c r="CA64" s="82"/>
      <c r="CB64" s="82"/>
    </row>
    <row r="65" spans="1:80" ht="10.8" customHeight="1">
      <c r="A65" s="220"/>
      <c r="B65" s="221"/>
      <c r="C65" s="222" t="s">
        <v>152</v>
      </c>
      <c r="D65" s="223"/>
      <c r="E65" s="224">
        <v>2</v>
      </c>
      <c r="F65" s="257">
        <v>0</v>
      </c>
      <c r="G65" s="260"/>
      <c r="O65" s="81"/>
      <c r="CA65" s="82"/>
      <c r="CB65" s="82"/>
    </row>
    <row r="66" spans="1:80" ht="22.2" customHeight="1">
      <c r="A66" s="225">
        <v>22</v>
      </c>
      <c r="B66" s="226" t="s">
        <v>178</v>
      </c>
      <c r="C66" s="227" t="s">
        <v>179</v>
      </c>
      <c r="D66" s="228" t="s">
        <v>74</v>
      </c>
      <c r="E66" s="229">
        <v>12.36</v>
      </c>
      <c r="F66" s="258">
        <v>0</v>
      </c>
      <c r="G66" s="261">
        <f>E66*F66</f>
        <v>0</v>
      </c>
      <c r="O66" s="81"/>
      <c r="CA66" s="82"/>
      <c r="CB66" s="82"/>
    </row>
    <row r="67" spans="1:80" ht="12.6" customHeight="1">
      <c r="A67" s="109"/>
      <c r="B67" s="110" t="s">
        <v>72</v>
      </c>
      <c r="C67" s="111" t="s">
        <v>172</v>
      </c>
      <c r="D67" s="112"/>
      <c r="E67" s="113"/>
      <c r="F67" s="114"/>
      <c r="G67" s="115">
        <f>SUM(G62:G66)</f>
        <v>0</v>
      </c>
      <c r="O67" s="81"/>
      <c r="CA67" s="82"/>
      <c r="CB67" s="82"/>
    </row>
    <row r="68" spans="1:80">
      <c r="A68" s="79" t="s">
        <v>70</v>
      </c>
      <c r="B68" s="80" t="s">
        <v>182</v>
      </c>
      <c r="C68" s="106" t="s">
        <v>89</v>
      </c>
      <c r="D68" s="107"/>
      <c r="E68" s="108"/>
      <c r="F68" s="108"/>
      <c r="G68" s="202"/>
    </row>
    <row r="69" spans="1:80">
      <c r="A69" s="225">
        <v>23</v>
      </c>
      <c r="B69" s="226" t="s">
        <v>184</v>
      </c>
      <c r="C69" s="227" t="s">
        <v>185</v>
      </c>
      <c r="D69" s="228" t="s">
        <v>84</v>
      </c>
      <c r="E69" s="229">
        <v>55</v>
      </c>
      <c r="F69" s="235">
        <v>0</v>
      </c>
      <c r="G69" s="236">
        <f>E69*F69</f>
        <v>0</v>
      </c>
    </row>
    <row r="70" spans="1:80">
      <c r="A70" s="225">
        <v>24</v>
      </c>
      <c r="B70" s="226" t="s">
        <v>186</v>
      </c>
      <c r="C70" s="227" t="s">
        <v>187</v>
      </c>
      <c r="D70" s="228" t="s">
        <v>84</v>
      </c>
      <c r="E70" s="229">
        <v>25</v>
      </c>
      <c r="F70" s="235">
        <v>0</v>
      </c>
      <c r="G70" s="236">
        <f>E70*F70</f>
        <v>0</v>
      </c>
    </row>
    <row r="71" spans="1:80" ht="20.399999999999999">
      <c r="A71" s="225">
        <v>25</v>
      </c>
      <c r="B71" s="226" t="s">
        <v>188</v>
      </c>
      <c r="C71" s="227" t="s">
        <v>189</v>
      </c>
      <c r="D71" s="228" t="s">
        <v>74</v>
      </c>
      <c r="E71" s="229">
        <v>0.16500000000000001</v>
      </c>
      <c r="F71" s="235">
        <v>0</v>
      </c>
      <c r="G71" s="240">
        <f t="shared" ref="G71" si="3">E71*F71</f>
        <v>0</v>
      </c>
    </row>
    <row r="72" spans="1:80">
      <c r="A72" s="225">
        <v>26</v>
      </c>
      <c r="B72" s="226" t="s">
        <v>190</v>
      </c>
      <c r="C72" s="227" t="s">
        <v>191</v>
      </c>
      <c r="D72" s="228" t="s">
        <v>84</v>
      </c>
      <c r="E72" s="229">
        <v>140</v>
      </c>
      <c r="F72" s="235">
        <v>0</v>
      </c>
      <c r="G72" s="236">
        <f>E72*F72</f>
        <v>0</v>
      </c>
    </row>
    <row r="73" spans="1:80">
      <c r="A73" s="225">
        <v>27</v>
      </c>
      <c r="B73" s="226" t="s">
        <v>192</v>
      </c>
      <c r="C73" s="227" t="s">
        <v>193</v>
      </c>
      <c r="D73" s="228" t="s">
        <v>84</v>
      </c>
      <c r="E73" s="229">
        <v>5</v>
      </c>
      <c r="F73" s="235">
        <v>0</v>
      </c>
      <c r="G73" s="236">
        <f>E73*F73</f>
        <v>0</v>
      </c>
    </row>
    <row r="74" spans="1:80">
      <c r="A74" s="225">
        <v>28</v>
      </c>
      <c r="B74" s="226" t="s">
        <v>194</v>
      </c>
      <c r="C74" s="227" t="s">
        <v>195</v>
      </c>
      <c r="D74" s="228" t="s">
        <v>84</v>
      </c>
      <c r="E74" s="229">
        <v>145</v>
      </c>
      <c r="F74" s="235">
        <v>0</v>
      </c>
      <c r="G74" s="236">
        <f>E74*F74</f>
        <v>0</v>
      </c>
    </row>
    <row r="75" spans="1:80">
      <c r="A75" s="225">
        <v>29</v>
      </c>
      <c r="B75" s="226" t="s">
        <v>196</v>
      </c>
      <c r="C75" s="227" t="s">
        <v>197</v>
      </c>
      <c r="D75" s="228" t="s">
        <v>74</v>
      </c>
      <c r="E75" s="229">
        <v>7.3999999999999996E-2</v>
      </c>
      <c r="F75" s="235">
        <v>0</v>
      </c>
      <c r="G75" s="240">
        <f t="shared" ref="G75" si="4">E75*F75</f>
        <v>0</v>
      </c>
    </row>
    <row r="76" spans="1:80">
      <c r="A76" s="225">
        <v>30</v>
      </c>
      <c r="B76" s="226" t="s">
        <v>198</v>
      </c>
      <c r="C76" s="227" t="s">
        <v>199</v>
      </c>
      <c r="D76" s="228" t="s">
        <v>200</v>
      </c>
      <c r="E76" s="229">
        <v>3</v>
      </c>
      <c r="F76" s="235">
        <v>0</v>
      </c>
      <c r="G76" s="236">
        <f>E76*F76</f>
        <v>0</v>
      </c>
    </row>
    <row r="77" spans="1:80">
      <c r="A77" s="225">
        <v>31</v>
      </c>
      <c r="B77" s="226" t="s">
        <v>201</v>
      </c>
      <c r="C77" s="227" t="s">
        <v>202</v>
      </c>
      <c r="D77" s="228" t="s">
        <v>200</v>
      </c>
      <c r="E77" s="229">
        <v>8</v>
      </c>
      <c r="F77" s="235">
        <v>0</v>
      </c>
      <c r="G77" s="236">
        <f>E77*F77</f>
        <v>0</v>
      </c>
    </row>
    <row r="78" spans="1:80">
      <c r="A78" s="225">
        <v>32</v>
      </c>
      <c r="B78" s="226" t="s">
        <v>203</v>
      </c>
      <c r="C78" s="227" t="s">
        <v>204</v>
      </c>
      <c r="D78" s="228" t="s">
        <v>200</v>
      </c>
      <c r="E78" s="229">
        <v>4</v>
      </c>
      <c r="F78" s="235">
        <v>0</v>
      </c>
      <c r="G78" s="240">
        <f t="shared" ref="G78" si="5">E78*F78</f>
        <v>0</v>
      </c>
    </row>
    <row r="79" spans="1:80">
      <c r="A79" s="225">
        <v>33</v>
      </c>
      <c r="B79" s="226" t="s">
        <v>205</v>
      </c>
      <c r="C79" s="227" t="s">
        <v>206</v>
      </c>
      <c r="D79" s="228" t="s">
        <v>200</v>
      </c>
      <c r="E79" s="229">
        <v>2</v>
      </c>
      <c r="F79" s="235">
        <v>0</v>
      </c>
      <c r="G79" s="236">
        <f>E79*F79</f>
        <v>0</v>
      </c>
    </row>
    <row r="80" spans="1:80">
      <c r="A80" s="225">
        <v>34</v>
      </c>
      <c r="B80" s="226" t="s">
        <v>207</v>
      </c>
      <c r="C80" s="227" t="s">
        <v>208</v>
      </c>
      <c r="D80" s="228" t="s">
        <v>200</v>
      </c>
      <c r="E80" s="229">
        <v>12</v>
      </c>
      <c r="F80" s="235">
        <v>0</v>
      </c>
      <c r="G80" s="236">
        <f>E80*F80</f>
        <v>0</v>
      </c>
    </row>
    <row r="81" spans="1:7">
      <c r="A81" s="225">
        <v>35</v>
      </c>
      <c r="B81" s="226" t="s">
        <v>209</v>
      </c>
      <c r="C81" s="227" t="s">
        <v>210</v>
      </c>
      <c r="D81" s="228" t="s">
        <v>140</v>
      </c>
      <c r="E81" s="229">
        <v>2</v>
      </c>
      <c r="F81" s="235">
        <v>0</v>
      </c>
      <c r="G81" s="236">
        <f>E81*F81</f>
        <v>0</v>
      </c>
    </row>
    <row r="82" spans="1:7">
      <c r="A82" s="225">
        <v>36</v>
      </c>
      <c r="B82" s="226" t="s">
        <v>211</v>
      </c>
      <c r="C82" s="227" t="s">
        <v>212</v>
      </c>
      <c r="D82" s="228" t="s">
        <v>140</v>
      </c>
      <c r="E82" s="229">
        <v>12</v>
      </c>
      <c r="F82" s="235">
        <v>0</v>
      </c>
      <c r="G82" s="240">
        <f t="shared" ref="G82" si="6">E82*F82</f>
        <v>0</v>
      </c>
    </row>
    <row r="83" spans="1:7">
      <c r="A83" s="225">
        <v>37</v>
      </c>
      <c r="B83" s="226" t="s">
        <v>213</v>
      </c>
      <c r="C83" s="227" t="s">
        <v>214</v>
      </c>
      <c r="D83" s="228" t="s">
        <v>74</v>
      </c>
      <c r="E83" s="229">
        <v>0.30663000000000001</v>
      </c>
      <c r="F83" s="235">
        <v>0</v>
      </c>
      <c r="G83" s="240">
        <f t="shared" ref="G83" si="7">E83*F83</f>
        <v>0</v>
      </c>
    </row>
    <row r="84" spans="1:7" ht="20.399999999999999">
      <c r="A84" s="225">
        <v>38</v>
      </c>
      <c r="B84" s="226" t="s">
        <v>215</v>
      </c>
      <c r="C84" s="227" t="s">
        <v>216</v>
      </c>
      <c r="D84" s="228" t="s">
        <v>74</v>
      </c>
      <c r="E84" s="229">
        <v>0.54562999999999995</v>
      </c>
      <c r="F84" s="235">
        <v>0</v>
      </c>
      <c r="G84" s="240">
        <f t="shared" ref="G84" si="8">E84*F84</f>
        <v>0</v>
      </c>
    </row>
    <row r="85" spans="1:7">
      <c r="A85" s="242"/>
      <c r="B85" s="243" t="s">
        <v>72</v>
      </c>
      <c r="C85" s="244" t="s">
        <v>183</v>
      </c>
      <c r="D85" s="245"/>
      <c r="E85" s="246"/>
      <c r="F85" s="247"/>
      <c r="G85" s="248">
        <f>SUM(G69:G84)</f>
        <v>0</v>
      </c>
    </row>
    <row r="86" spans="1:7">
      <c r="A86" s="79" t="s">
        <v>70</v>
      </c>
      <c r="B86" s="80" t="s">
        <v>90</v>
      </c>
      <c r="C86" s="106" t="s">
        <v>91</v>
      </c>
      <c r="D86" s="107"/>
      <c r="E86" s="108"/>
      <c r="F86" s="108"/>
      <c r="G86" s="202"/>
    </row>
    <row r="87" spans="1:7" ht="20.399999999999999">
      <c r="A87" s="215">
        <v>39</v>
      </c>
      <c r="B87" s="216" t="s">
        <v>217</v>
      </c>
      <c r="C87" s="217" t="s">
        <v>218</v>
      </c>
      <c r="D87" s="218" t="s">
        <v>84</v>
      </c>
      <c r="E87" s="219">
        <v>65</v>
      </c>
      <c r="F87" s="263">
        <v>0</v>
      </c>
      <c r="G87" s="264">
        <f>E87*F87</f>
        <v>0</v>
      </c>
    </row>
    <row r="88" spans="1:7" ht="20.399999999999999">
      <c r="A88" s="215">
        <v>40</v>
      </c>
      <c r="B88" s="216" t="s">
        <v>219</v>
      </c>
      <c r="C88" s="217" t="s">
        <v>220</v>
      </c>
      <c r="D88" s="218" t="s">
        <v>84</v>
      </c>
      <c r="E88" s="219">
        <v>8</v>
      </c>
      <c r="F88" s="263">
        <v>0</v>
      </c>
      <c r="G88" s="261">
        <f t="shared" ref="G88" si="9">E88*F88</f>
        <v>0</v>
      </c>
    </row>
    <row r="89" spans="1:7" ht="20.399999999999999">
      <c r="A89" s="215">
        <v>41</v>
      </c>
      <c r="B89" s="216" t="s">
        <v>221</v>
      </c>
      <c r="C89" s="217" t="s">
        <v>222</v>
      </c>
      <c r="D89" s="218" t="s">
        <v>84</v>
      </c>
      <c r="E89" s="219">
        <v>60</v>
      </c>
      <c r="F89" s="263">
        <v>0</v>
      </c>
      <c r="G89" s="264">
        <f>E89*F89</f>
        <v>0</v>
      </c>
    </row>
    <row r="90" spans="1:7" ht="20.399999999999999">
      <c r="A90" s="215">
        <v>42</v>
      </c>
      <c r="B90" s="216" t="s">
        <v>223</v>
      </c>
      <c r="C90" s="217" t="s">
        <v>224</v>
      </c>
      <c r="D90" s="218" t="s">
        <v>84</v>
      </c>
      <c r="E90" s="219">
        <v>12</v>
      </c>
      <c r="F90" s="263">
        <v>0</v>
      </c>
      <c r="G90" s="261">
        <f t="shared" ref="G90" si="10">E90*F90</f>
        <v>0</v>
      </c>
    </row>
    <row r="91" spans="1:7">
      <c r="A91" s="225">
        <v>43</v>
      </c>
      <c r="B91" s="226" t="s">
        <v>225</v>
      </c>
      <c r="C91" s="227" t="s">
        <v>226</v>
      </c>
      <c r="D91" s="228" t="s">
        <v>140</v>
      </c>
      <c r="E91" s="229">
        <v>1</v>
      </c>
      <c r="F91" s="263">
        <v>0</v>
      </c>
      <c r="G91" s="264">
        <f>E91*F91</f>
        <v>0</v>
      </c>
    </row>
    <row r="92" spans="1:7">
      <c r="A92" s="225">
        <v>44</v>
      </c>
      <c r="B92" s="226" t="s">
        <v>227</v>
      </c>
      <c r="C92" s="227" t="s">
        <v>228</v>
      </c>
      <c r="D92" s="228" t="s">
        <v>84</v>
      </c>
      <c r="E92" s="229">
        <v>40</v>
      </c>
      <c r="F92" s="263">
        <v>0</v>
      </c>
      <c r="G92" s="261">
        <f t="shared" ref="G92" si="11">E92*F92</f>
        <v>0</v>
      </c>
    </row>
    <row r="93" spans="1:7">
      <c r="A93" s="225">
        <v>45</v>
      </c>
      <c r="B93" s="226" t="s">
        <v>229</v>
      </c>
      <c r="C93" s="227" t="s">
        <v>230</v>
      </c>
      <c r="D93" s="228" t="s">
        <v>84</v>
      </c>
      <c r="E93" s="229">
        <v>25</v>
      </c>
      <c r="F93" s="263">
        <v>0</v>
      </c>
      <c r="G93" s="264">
        <f>E93*F93</f>
        <v>0</v>
      </c>
    </row>
    <row r="94" spans="1:7">
      <c r="A94" s="225">
        <v>46</v>
      </c>
      <c r="B94" s="226" t="s">
        <v>231</v>
      </c>
      <c r="C94" s="227" t="s">
        <v>232</v>
      </c>
      <c r="D94" s="228" t="s">
        <v>84</v>
      </c>
      <c r="E94" s="229">
        <v>6</v>
      </c>
      <c r="F94" s="263">
        <v>0</v>
      </c>
      <c r="G94" s="264">
        <f>E94*F94</f>
        <v>0</v>
      </c>
    </row>
    <row r="95" spans="1:7">
      <c r="A95" s="225">
        <v>47</v>
      </c>
      <c r="B95" s="226" t="s">
        <v>233</v>
      </c>
      <c r="C95" s="227" t="s">
        <v>234</v>
      </c>
      <c r="D95" s="228" t="s">
        <v>84</v>
      </c>
      <c r="E95" s="229">
        <v>2</v>
      </c>
      <c r="F95" s="263">
        <v>0</v>
      </c>
      <c r="G95" s="264">
        <f>E95*F95</f>
        <v>0</v>
      </c>
    </row>
    <row r="96" spans="1:7">
      <c r="A96" s="225">
        <v>48</v>
      </c>
      <c r="B96" s="226" t="s">
        <v>235</v>
      </c>
      <c r="C96" s="227" t="s">
        <v>236</v>
      </c>
      <c r="D96" s="228" t="s">
        <v>140</v>
      </c>
      <c r="E96" s="229">
        <v>300</v>
      </c>
      <c r="F96" s="263">
        <v>0</v>
      </c>
      <c r="G96" s="261">
        <f t="shared" ref="G96:G98" si="12">E96*F96</f>
        <v>0</v>
      </c>
    </row>
    <row r="97" spans="1:7" ht="20.399999999999999">
      <c r="A97" s="225">
        <v>49</v>
      </c>
      <c r="B97" s="226" t="s">
        <v>237</v>
      </c>
      <c r="C97" s="227" t="s">
        <v>238</v>
      </c>
      <c r="D97" s="228" t="s">
        <v>140</v>
      </c>
      <c r="E97" s="229">
        <v>1</v>
      </c>
      <c r="F97" s="263">
        <v>0</v>
      </c>
      <c r="G97" s="261">
        <f t="shared" si="12"/>
        <v>0</v>
      </c>
    </row>
    <row r="98" spans="1:7">
      <c r="A98" s="225">
        <v>50</v>
      </c>
      <c r="B98" s="226" t="s">
        <v>239</v>
      </c>
      <c r="C98" s="227" t="s">
        <v>240</v>
      </c>
      <c r="D98" s="228" t="s">
        <v>84</v>
      </c>
      <c r="E98" s="229">
        <v>45</v>
      </c>
      <c r="F98" s="263">
        <v>0</v>
      </c>
      <c r="G98" s="261">
        <f t="shared" si="12"/>
        <v>0</v>
      </c>
    </row>
    <row r="99" spans="1:7">
      <c r="A99" s="225">
        <v>51</v>
      </c>
      <c r="B99" s="226" t="s">
        <v>241</v>
      </c>
      <c r="C99" s="227" t="s">
        <v>242</v>
      </c>
      <c r="D99" s="228" t="s">
        <v>84</v>
      </c>
      <c r="E99" s="229">
        <v>15</v>
      </c>
      <c r="F99" s="263">
        <v>0</v>
      </c>
      <c r="G99" s="264">
        <f>E99*F99</f>
        <v>0</v>
      </c>
    </row>
    <row r="100" spans="1:7">
      <c r="A100" s="225">
        <v>52</v>
      </c>
      <c r="B100" s="226" t="s">
        <v>243</v>
      </c>
      <c r="C100" s="227" t="s">
        <v>244</v>
      </c>
      <c r="D100" s="228" t="s">
        <v>84</v>
      </c>
      <c r="E100" s="229">
        <v>10</v>
      </c>
      <c r="F100" s="263">
        <v>0</v>
      </c>
      <c r="G100" s="264">
        <f>E100*F100</f>
        <v>0</v>
      </c>
    </row>
    <row r="101" spans="1:7">
      <c r="A101" s="225">
        <v>53</v>
      </c>
      <c r="B101" s="226" t="s">
        <v>245</v>
      </c>
      <c r="C101" s="227" t="s">
        <v>246</v>
      </c>
      <c r="D101" s="228" t="s">
        <v>84</v>
      </c>
      <c r="E101" s="229">
        <v>2</v>
      </c>
      <c r="F101" s="263">
        <v>0</v>
      </c>
      <c r="G101" s="261">
        <f t="shared" ref="G101:G103" si="13">E101*F101</f>
        <v>0</v>
      </c>
    </row>
    <row r="102" spans="1:7">
      <c r="A102" s="225">
        <v>54</v>
      </c>
      <c r="B102" s="226" t="s">
        <v>247</v>
      </c>
      <c r="C102" s="227" t="s">
        <v>248</v>
      </c>
      <c r="D102" s="228" t="s">
        <v>140</v>
      </c>
      <c r="E102" s="229">
        <v>1</v>
      </c>
      <c r="F102" s="263">
        <v>0</v>
      </c>
      <c r="G102" s="261">
        <f t="shared" si="13"/>
        <v>0</v>
      </c>
    </row>
    <row r="103" spans="1:7">
      <c r="A103" s="225">
        <v>55</v>
      </c>
      <c r="B103" s="226" t="s">
        <v>249</v>
      </c>
      <c r="C103" s="227" t="s">
        <v>250</v>
      </c>
      <c r="D103" s="228" t="s">
        <v>59</v>
      </c>
      <c r="E103" s="229">
        <v>244.52099999999999</v>
      </c>
      <c r="F103" s="263">
        <v>0</v>
      </c>
      <c r="G103" s="261">
        <f t="shared" si="13"/>
        <v>0</v>
      </c>
    </row>
    <row r="104" spans="1:7">
      <c r="A104" s="242"/>
      <c r="B104" s="243" t="s">
        <v>72</v>
      </c>
      <c r="C104" s="244" t="s">
        <v>92</v>
      </c>
      <c r="D104" s="245"/>
      <c r="E104" s="246"/>
      <c r="F104" s="247"/>
      <c r="G104" s="248">
        <f>SUM(G87:G103)</f>
        <v>0</v>
      </c>
    </row>
    <row r="105" spans="1:7">
      <c r="A105" s="79" t="s">
        <v>70</v>
      </c>
      <c r="B105" s="80" t="s">
        <v>251</v>
      </c>
      <c r="C105" s="106" t="s">
        <v>252</v>
      </c>
      <c r="D105" s="107"/>
      <c r="E105" s="108"/>
      <c r="F105" s="108"/>
      <c r="G105" s="202"/>
    </row>
    <row r="106" spans="1:7" ht="20.399999999999999">
      <c r="A106" s="215">
        <v>56</v>
      </c>
      <c r="B106" s="216" t="s">
        <v>254</v>
      </c>
      <c r="C106" s="217" t="s">
        <v>255</v>
      </c>
      <c r="D106" s="218" t="s">
        <v>140</v>
      </c>
      <c r="E106" s="219">
        <v>2</v>
      </c>
      <c r="F106" s="263">
        <v>0</v>
      </c>
      <c r="G106" s="264">
        <f>E106*F106</f>
        <v>0</v>
      </c>
    </row>
    <row r="107" spans="1:7" ht="20.399999999999999">
      <c r="A107" s="225">
        <v>57</v>
      </c>
      <c r="B107" s="226" t="s">
        <v>256</v>
      </c>
      <c r="C107" s="227" t="s">
        <v>257</v>
      </c>
      <c r="D107" s="228" t="s">
        <v>140</v>
      </c>
      <c r="E107" s="229">
        <v>2</v>
      </c>
      <c r="F107" s="263">
        <v>0</v>
      </c>
      <c r="G107" s="264">
        <f>E107*F107</f>
        <v>0</v>
      </c>
    </row>
    <row r="108" spans="1:7" ht="20.399999999999999">
      <c r="A108" s="225">
        <v>58</v>
      </c>
      <c r="B108" s="226" t="s">
        <v>258</v>
      </c>
      <c r="C108" s="227" t="s">
        <v>259</v>
      </c>
      <c r="D108" s="228" t="s">
        <v>140</v>
      </c>
      <c r="E108" s="229">
        <v>1</v>
      </c>
      <c r="F108" s="263">
        <v>0</v>
      </c>
      <c r="G108" s="261">
        <f t="shared" ref="G108" si="14">E108*F108</f>
        <v>0</v>
      </c>
    </row>
    <row r="109" spans="1:7" ht="20.399999999999999">
      <c r="A109" s="215">
        <v>59</v>
      </c>
      <c r="B109" s="216" t="s">
        <v>260</v>
      </c>
      <c r="C109" s="217" t="s">
        <v>261</v>
      </c>
      <c r="D109" s="218" t="s">
        <v>140</v>
      </c>
      <c r="E109" s="219">
        <v>6</v>
      </c>
      <c r="F109" s="263">
        <v>0</v>
      </c>
      <c r="G109" s="264">
        <f>E109*F109</f>
        <v>0</v>
      </c>
    </row>
    <row r="110" spans="1:7">
      <c r="A110" s="225">
        <v>60</v>
      </c>
      <c r="B110" s="226" t="s">
        <v>262</v>
      </c>
      <c r="C110" s="227" t="s">
        <v>263</v>
      </c>
      <c r="D110" s="228" t="s">
        <v>84</v>
      </c>
      <c r="E110" s="229">
        <v>2</v>
      </c>
      <c r="F110" s="263">
        <v>0</v>
      </c>
      <c r="G110" s="264">
        <f>E110*F110</f>
        <v>0</v>
      </c>
    </row>
    <row r="111" spans="1:7">
      <c r="A111" s="225">
        <v>61</v>
      </c>
      <c r="B111" s="226" t="s">
        <v>264</v>
      </c>
      <c r="C111" s="227" t="s">
        <v>265</v>
      </c>
      <c r="D111" s="228" t="s">
        <v>84</v>
      </c>
      <c r="E111" s="229">
        <v>15</v>
      </c>
      <c r="F111" s="263">
        <v>0</v>
      </c>
      <c r="G111" s="264">
        <f>E111*F111</f>
        <v>0</v>
      </c>
    </row>
    <row r="112" spans="1:7">
      <c r="A112" s="225">
        <v>62</v>
      </c>
      <c r="B112" s="226" t="s">
        <v>266</v>
      </c>
      <c r="C112" s="227" t="s">
        <v>267</v>
      </c>
      <c r="D112" s="228" t="s">
        <v>84</v>
      </c>
      <c r="E112" s="229">
        <v>10</v>
      </c>
      <c r="F112" s="263">
        <v>0</v>
      </c>
      <c r="G112" s="264">
        <f>E112*F112</f>
        <v>0</v>
      </c>
    </row>
    <row r="113" spans="1:7">
      <c r="A113" s="225">
        <v>63</v>
      </c>
      <c r="B113" s="226" t="s">
        <v>268</v>
      </c>
      <c r="C113" s="227" t="s">
        <v>269</v>
      </c>
      <c r="D113" s="228" t="s">
        <v>84</v>
      </c>
      <c r="E113" s="229">
        <v>10</v>
      </c>
      <c r="F113" s="263">
        <v>0</v>
      </c>
      <c r="G113" s="261">
        <f t="shared" ref="G113:G115" si="15">E113*F113</f>
        <v>0</v>
      </c>
    </row>
    <row r="114" spans="1:7">
      <c r="A114" s="225">
        <v>64</v>
      </c>
      <c r="B114" s="226" t="s">
        <v>270</v>
      </c>
      <c r="C114" s="227" t="s">
        <v>271</v>
      </c>
      <c r="D114" s="228" t="s">
        <v>84</v>
      </c>
      <c r="E114" s="229">
        <v>10</v>
      </c>
      <c r="F114" s="263">
        <v>0</v>
      </c>
      <c r="G114" s="261">
        <f t="shared" si="15"/>
        <v>0</v>
      </c>
    </row>
    <row r="115" spans="1:7">
      <c r="A115" s="225">
        <v>65</v>
      </c>
      <c r="B115" s="226" t="s">
        <v>272</v>
      </c>
      <c r="C115" s="227" t="s">
        <v>273</v>
      </c>
      <c r="D115" s="228" t="s">
        <v>84</v>
      </c>
      <c r="E115" s="229">
        <v>20</v>
      </c>
      <c r="F115" s="263">
        <v>0</v>
      </c>
      <c r="G115" s="261">
        <f t="shared" si="15"/>
        <v>0</v>
      </c>
    </row>
    <row r="116" spans="1:7">
      <c r="A116" s="225">
        <v>66</v>
      </c>
      <c r="B116" s="226" t="s">
        <v>274</v>
      </c>
      <c r="C116" s="227" t="s">
        <v>275</v>
      </c>
      <c r="D116" s="228" t="s">
        <v>84</v>
      </c>
      <c r="E116" s="229">
        <v>15</v>
      </c>
      <c r="F116" s="263">
        <v>0</v>
      </c>
      <c r="G116" s="264">
        <f>E116*F116</f>
        <v>0</v>
      </c>
    </row>
    <row r="117" spans="1:7">
      <c r="A117" s="225">
        <v>67</v>
      </c>
      <c r="B117" s="226" t="s">
        <v>276</v>
      </c>
      <c r="C117" s="227" t="s">
        <v>277</v>
      </c>
      <c r="D117" s="228" t="s">
        <v>84</v>
      </c>
      <c r="E117" s="229">
        <v>40</v>
      </c>
      <c r="F117" s="263">
        <v>0</v>
      </c>
      <c r="G117" s="264">
        <f>E117*F117</f>
        <v>0</v>
      </c>
    </row>
    <row r="118" spans="1:7">
      <c r="A118" s="225">
        <v>68</v>
      </c>
      <c r="B118" s="226" t="s">
        <v>278</v>
      </c>
      <c r="C118" s="227" t="s">
        <v>279</v>
      </c>
      <c r="D118" s="228" t="s">
        <v>140</v>
      </c>
      <c r="E118" s="229">
        <v>1</v>
      </c>
      <c r="F118" s="263">
        <v>0</v>
      </c>
      <c r="G118" s="261">
        <f t="shared" ref="G118:G121" si="16">E118*F118</f>
        <v>0</v>
      </c>
    </row>
    <row r="119" spans="1:7">
      <c r="A119" s="225">
        <v>69</v>
      </c>
      <c r="B119" s="226" t="s">
        <v>280</v>
      </c>
      <c r="C119" s="227" t="s">
        <v>281</v>
      </c>
      <c r="D119" s="228" t="s">
        <v>140</v>
      </c>
      <c r="E119" s="229">
        <v>19</v>
      </c>
      <c r="F119" s="263">
        <v>0</v>
      </c>
      <c r="G119" s="261">
        <f t="shared" si="16"/>
        <v>0</v>
      </c>
    </row>
    <row r="120" spans="1:7">
      <c r="A120" s="225">
        <v>70</v>
      </c>
      <c r="B120" s="226" t="s">
        <v>282</v>
      </c>
      <c r="C120" s="227" t="s">
        <v>283</v>
      </c>
      <c r="D120" s="228" t="s">
        <v>140</v>
      </c>
      <c r="E120" s="229">
        <v>8</v>
      </c>
      <c r="F120" s="263">
        <v>0</v>
      </c>
      <c r="G120" s="261">
        <f t="shared" si="16"/>
        <v>0</v>
      </c>
    </row>
    <row r="121" spans="1:7">
      <c r="A121" s="215">
        <v>71</v>
      </c>
      <c r="B121" s="216" t="s">
        <v>284</v>
      </c>
      <c r="C121" s="217" t="s">
        <v>285</v>
      </c>
      <c r="D121" s="218" t="s">
        <v>84</v>
      </c>
      <c r="E121" s="219">
        <v>122</v>
      </c>
      <c r="F121" s="263">
        <v>0</v>
      </c>
      <c r="G121" s="261">
        <f t="shared" si="16"/>
        <v>0</v>
      </c>
    </row>
    <row r="122" spans="1:7">
      <c r="A122" s="225">
        <v>72</v>
      </c>
      <c r="B122" s="226" t="s">
        <v>286</v>
      </c>
      <c r="C122" s="227" t="s">
        <v>287</v>
      </c>
      <c r="D122" s="228" t="s">
        <v>74</v>
      </c>
      <c r="E122" s="229">
        <v>0.25558999999999998</v>
      </c>
      <c r="F122" s="263">
        <v>0</v>
      </c>
      <c r="G122" s="264">
        <f>E122*F122</f>
        <v>0</v>
      </c>
    </row>
    <row r="123" spans="1:7">
      <c r="A123" s="242"/>
      <c r="B123" s="243" t="s">
        <v>72</v>
      </c>
      <c r="C123" s="244" t="s">
        <v>253</v>
      </c>
      <c r="D123" s="245"/>
      <c r="E123" s="246"/>
      <c r="F123" s="247"/>
      <c r="G123" s="248">
        <f>SUM(G106:G122)</f>
        <v>0</v>
      </c>
    </row>
    <row r="124" spans="1:7">
      <c r="A124" s="79" t="s">
        <v>70</v>
      </c>
      <c r="B124" s="80" t="s">
        <v>332</v>
      </c>
      <c r="C124" s="106" t="s">
        <v>330</v>
      </c>
      <c r="D124" s="107"/>
      <c r="E124" s="108"/>
      <c r="F124" s="108"/>
      <c r="G124" s="202"/>
    </row>
    <row r="125" spans="1:7" ht="20.399999999999999">
      <c r="A125" s="225">
        <v>73</v>
      </c>
      <c r="B125" s="226" t="s">
        <v>288</v>
      </c>
      <c r="C125" s="227" t="s">
        <v>289</v>
      </c>
      <c r="D125" s="228" t="s">
        <v>140</v>
      </c>
      <c r="E125" s="229">
        <v>2</v>
      </c>
      <c r="F125" s="263">
        <v>0</v>
      </c>
      <c r="G125" s="264">
        <f>E125*F125</f>
        <v>0</v>
      </c>
    </row>
    <row r="126" spans="1:7" ht="20.399999999999999">
      <c r="A126" s="225">
        <v>74</v>
      </c>
      <c r="B126" s="226" t="s">
        <v>290</v>
      </c>
      <c r="C126" s="227" t="s">
        <v>291</v>
      </c>
      <c r="D126" s="228" t="s">
        <v>140</v>
      </c>
      <c r="E126" s="229">
        <v>2</v>
      </c>
      <c r="F126" s="263">
        <v>0</v>
      </c>
      <c r="G126" s="264">
        <f>E126*F126</f>
        <v>0</v>
      </c>
    </row>
    <row r="127" spans="1:7" ht="20.399999999999999">
      <c r="A127" s="225">
        <v>75</v>
      </c>
      <c r="B127" s="226" t="s">
        <v>292</v>
      </c>
      <c r="C127" s="227" t="s">
        <v>293</v>
      </c>
      <c r="D127" s="228" t="s">
        <v>140</v>
      </c>
      <c r="E127" s="229">
        <v>8</v>
      </c>
      <c r="F127" s="263">
        <v>0</v>
      </c>
      <c r="G127" s="261">
        <f t="shared" ref="G127" si="17">E127*F127</f>
        <v>0</v>
      </c>
    </row>
    <row r="128" spans="1:7" ht="20.399999999999999">
      <c r="A128" s="215">
        <v>76</v>
      </c>
      <c r="B128" s="216" t="s">
        <v>294</v>
      </c>
      <c r="C128" s="217" t="s">
        <v>295</v>
      </c>
      <c r="D128" s="218" t="s">
        <v>84</v>
      </c>
      <c r="E128" s="219">
        <v>85</v>
      </c>
      <c r="F128" s="263">
        <v>0</v>
      </c>
      <c r="G128" s="264">
        <f>E128*F128</f>
        <v>0</v>
      </c>
    </row>
    <row r="129" spans="1:7" ht="20.399999999999999">
      <c r="A129" s="215">
        <v>77</v>
      </c>
      <c r="B129" s="216" t="s">
        <v>296</v>
      </c>
      <c r="C129" s="217" t="s">
        <v>297</v>
      </c>
      <c r="D129" s="218" t="s">
        <v>84</v>
      </c>
      <c r="E129" s="219">
        <v>40</v>
      </c>
      <c r="F129" s="263">
        <v>0</v>
      </c>
      <c r="G129" s="264">
        <f>E129*F129</f>
        <v>0</v>
      </c>
    </row>
    <row r="130" spans="1:7" ht="20.399999999999999">
      <c r="A130" s="215">
        <v>78</v>
      </c>
      <c r="B130" s="216" t="s">
        <v>298</v>
      </c>
      <c r="C130" s="217" t="s">
        <v>299</v>
      </c>
      <c r="D130" s="218" t="s">
        <v>84</v>
      </c>
      <c r="E130" s="219">
        <v>16</v>
      </c>
      <c r="F130" s="263">
        <v>0</v>
      </c>
      <c r="G130" s="261">
        <f t="shared" ref="G130" si="18">E130*F130</f>
        <v>0</v>
      </c>
    </row>
    <row r="131" spans="1:7" ht="20.399999999999999">
      <c r="A131" s="215">
        <v>79</v>
      </c>
      <c r="B131" s="216" t="s">
        <v>300</v>
      </c>
      <c r="C131" s="217" t="s">
        <v>301</v>
      </c>
      <c r="D131" s="218" t="s">
        <v>84</v>
      </c>
      <c r="E131" s="219">
        <v>4</v>
      </c>
      <c r="F131" s="263">
        <v>0</v>
      </c>
      <c r="G131" s="264">
        <f>E131*F131</f>
        <v>0</v>
      </c>
    </row>
    <row r="132" spans="1:7">
      <c r="A132" s="225">
        <v>80</v>
      </c>
      <c r="B132" s="226" t="s">
        <v>302</v>
      </c>
      <c r="C132" s="227" t="s">
        <v>303</v>
      </c>
      <c r="D132" s="228" t="s">
        <v>140</v>
      </c>
      <c r="E132" s="229">
        <v>38</v>
      </c>
      <c r="F132" s="263">
        <v>0</v>
      </c>
      <c r="G132" s="261">
        <f t="shared" ref="G132" si="19">E132*F132</f>
        <v>0</v>
      </c>
    </row>
    <row r="133" spans="1:7">
      <c r="A133" s="225">
        <v>81</v>
      </c>
      <c r="B133" s="226" t="s">
        <v>304</v>
      </c>
      <c r="C133" s="227" t="s">
        <v>305</v>
      </c>
      <c r="D133" s="228" t="s">
        <v>140</v>
      </c>
      <c r="E133" s="229">
        <v>2</v>
      </c>
      <c r="F133" s="263">
        <v>0</v>
      </c>
      <c r="G133" s="264">
        <f>E133*F133</f>
        <v>0</v>
      </c>
    </row>
    <row r="134" spans="1:7" ht="20.399999999999999">
      <c r="A134" s="225">
        <v>82</v>
      </c>
      <c r="B134" s="226" t="s">
        <v>306</v>
      </c>
      <c r="C134" s="227" t="s">
        <v>307</v>
      </c>
      <c r="D134" s="228" t="s">
        <v>140</v>
      </c>
      <c r="E134" s="229">
        <v>5</v>
      </c>
      <c r="F134" s="263">
        <v>0</v>
      </c>
      <c r="G134" s="264">
        <f>E134*F134</f>
        <v>0</v>
      </c>
    </row>
    <row r="135" spans="1:7" ht="20.399999999999999">
      <c r="A135" s="225">
        <v>83</v>
      </c>
      <c r="B135" s="226" t="s">
        <v>308</v>
      </c>
      <c r="C135" s="227" t="s">
        <v>309</v>
      </c>
      <c r="D135" s="228" t="s">
        <v>140</v>
      </c>
      <c r="E135" s="229">
        <v>3</v>
      </c>
      <c r="F135" s="263">
        <v>0</v>
      </c>
      <c r="G135" s="264">
        <f>E135*F135</f>
        <v>0</v>
      </c>
    </row>
    <row r="136" spans="1:7" ht="20.399999999999999">
      <c r="A136" s="225">
        <v>84</v>
      </c>
      <c r="B136" s="226" t="s">
        <v>310</v>
      </c>
      <c r="C136" s="227" t="s">
        <v>311</v>
      </c>
      <c r="D136" s="228" t="s">
        <v>140</v>
      </c>
      <c r="E136" s="229">
        <v>4</v>
      </c>
      <c r="F136" s="263">
        <v>0</v>
      </c>
      <c r="G136" s="264">
        <f>E136*F136</f>
        <v>0</v>
      </c>
    </row>
    <row r="137" spans="1:7">
      <c r="A137" s="215">
        <v>85</v>
      </c>
      <c r="B137" s="216" t="s">
        <v>312</v>
      </c>
      <c r="C137" s="217" t="s">
        <v>313</v>
      </c>
      <c r="D137" s="218" t="s">
        <v>84</v>
      </c>
      <c r="E137" s="219">
        <v>141</v>
      </c>
      <c r="F137" s="263">
        <v>0</v>
      </c>
      <c r="G137" s="261">
        <f t="shared" ref="G137:G138" si="20">E137*F137</f>
        <v>0</v>
      </c>
    </row>
    <row r="138" spans="1:7">
      <c r="A138" s="225">
        <v>86</v>
      </c>
      <c r="B138" s="226" t="s">
        <v>314</v>
      </c>
      <c r="C138" s="227" t="s">
        <v>315</v>
      </c>
      <c r="D138" s="228" t="s">
        <v>84</v>
      </c>
      <c r="E138" s="229">
        <v>4</v>
      </c>
      <c r="F138" s="263">
        <v>0</v>
      </c>
      <c r="G138" s="261">
        <f t="shared" si="20"/>
        <v>0</v>
      </c>
    </row>
    <row r="139" spans="1:7">
      <c r="A139" s="215">
        <v>87</v>
      </c>
      <c r="B139" s="216" t="s">
        <v>316</v>
      </c>
      <c r="C139" s="217" t="s">
        <v>317</v>
      </c>
      <c r="D139" s="218" t="s">
        <v>84</v>
      </c>
      <c r="E139" s="219">
        <v>145</v>
      </c>
      <c r="F139" s="263">
        <v>0</v>
      </c>
      <c r="G139" s="264">
        <f>E139*F139</f>
        <v>0</v>
      </c>
    </row>
    <row r="140" spans="1:7">
      <c r="A140" s="215">
        <v>88</v>
      </c>
      <c r="B140" s="216" t="s">
        <v>318</v>
      </c>
      <c r="C140" s="217" t="s">
        <v>319</v>
      </c>
      <c r="D140" s="218" t="s">
        <v>140</v>
      </c>
      <c r="E140" s="219">
        <v>2</v>
      </c>
      <c r="F140" s="263">
        <v>0</v>
      </c>
      <c r="G140" s="264">
        <f>E140*F140</f>
        <v>0</v>
      </c>
    </row>
    <row r="141" spans="1:7">
      <c r="A141" s="220"/>
      <c r="B141" s="221"/>
      <c r="C141" s="222" t="s">
        <v>320</v>
      </c>
      <c r="D141" s="223"/>
      <c r="E141" s="224">
        <v>2</v>
      </c>
      <c r="F141" s="265"/>
      <c r="G141" s="266"/>
    </row>
    <row r="142" spans="1:7">
      <c r="A142" s="215">
        <v>89</v>
      </c>
      <c r="B142" s="216" t="s">
        <v>321</v>
      </c>
      <c r="C142" s="217" t="s">
        <v>322</v>
      </c>
      <c r="D142" s="218" t="s">
        <v>140</v>
      </c>
      <c r="E142" s="219">
        <v>1</v>
      </c>
      <c r="F142" s="263">
        <v>0</v>
      </c>
      <c r="G142" s="264">
        <f>E142*F142</f>
        <v>0</v>
      </c>
    </row>
    <row r="143" spans="1:7">
      <c r="A143" s="220"/>
      <c r="B143" s="221"/>
      <c r="C143" s="222" t="s">
        <v>323</v>
      </c>
      <c r="D143" s="223"/>
      <c r="E143" s="224">
        <v>1</v>
      </c>
      <c r="F143" s="265"/>
      <c r="G143" s="266"/>
    </row>
    <row r="144" spans="1:7">
      <c r="A144" s="225">
        <v>90</v>
      </c>
      <c r="B144" s="226" t="s">
        <v>324</v>
      </c>
      <c r="C144" s="227" t="s">
        <v>325</v>
      </c>
      <c r="D144" s="228" t="s">
        <v>140</v>
      </c>
      <c r="E144" s="229">
        <v>2</v>
      </c>
      <c r="F144" s="263">
        <v>0</v>
      </c>
      <c r="G144" s="264">
        <f>E144*F144</f>
        <v>0</v>
      </c>
    </row>
    <row r="145" spans="1:7">
      <c r="A145" s="225">
        <v>91</v>
      </c>
      <c r="B145" s="226" t="s">
        <v>326</v>
      </c>
      <c r="C145" s="227" t="s">
        <v>327</v>
      </c>
      <c r="D145" s="228" t="s">
        <v>140</v>
      </c>
      <c r="E145" s="229">
        <v>1</v>
      </c>
      <c r="F145" s="263">
        <v>0</v>
      </c>
      <c r="G145" s="264">
        <f>E145*F145</f>
        <v>0</v>
      </c>
    </row>
    <row r="146" spans="1:7">
      <c r="A146" s="225">
        <v>92</v>
      </c>
      <c r="B146" s="226" t="s">
        <v>328</v>
      </c>
      <c r="C146" s="227" t="s">
        <v>329</v>
      </c>
      <c r="D146" s="228" t="s">
        <v>74</v>
      </c>
      <c r="E146" s="229">
        <v>8.4099999999999994E-2</v>
      </c>
      <c r="F146" s="263">
        <v>0</v>
      </c>
      <c r="G146" s="261">
        <f t="shared" ref="G146" si="21">E146*F146</f>
        <v>0</v>
      </c>
    </row>
    <row r="147" spans="1:7">
      <c r="A147" s="242"/>
      <c r="B147" s="243" t="s">
        <v>72</v>
      </c>
      <c r="C147" s="244" t="s">
        <v>331</v>
      </c>
      <c r="D147" s="245"/>
      <c r="E147" s="246"/>
      <c r="F147" s="247"/>
      <c r="G147" s="248">
        <f>SUM(G125:G146)</f>
        <v>0</v>
      </c>
    </row>
    <row r="148" spans="1:7">
      <c r="A148" s="79" t="s">
        <v>70</v>
      </c>
      <c r="B148" s="80" t="s">
        <v>333</v>
      </c>
      <c r="C148" s="106" t="s">
        <v>334</v>
      </c>
      <c r="D148" s="107"/>
      <c r="E148" s="108"/>
      <c r="F148" s="108"/>
      <c r="G148" s="202"/>
    </row>
    <row r="149" spans="1:7">
      <c r="A149" s="225">
        <v>93</v>
      </c>
      <c r="B149" s="226" t="s">
        <v>336</v>
      </c>
      <c r="C149" s="227" t="s">
        <v>337</v>
      </c>
      <c r="D149" s="228" t="s">
        <v>200</v>
      </c>
      <c r="E149" s="229">
        <v>10</v>
      </c>
      <c r="F149" s="263">
        <v>0</v>
      </c>
      <c r="G149" s="264">
        <f>E149*F149</f>
        <v>0</v>
      </c>
    </row>
    <row r="150" spans="1:7" ht="20.399999999999999">
      <c r="A150" s="225">
        <v>94</v>
      </c>
      <c r="B150" s="226" t="s">
        <v>338</v>
      </c>
      <c r="C150" s="227" t="s">
        <v>339</v>
      </c>
      <c r="D150" s="228" t="s">
        <v>200</v>
      </c>
      <c r="E150" s="229">
        <v>5</v>
      </c>
      <c r="F150" s="263">
        <v>0</v>
      </c>
      <c r="G150" s="264">
        <f>E150*F150</f>
        <v>0</v>
      </c>
    </row>
    <row r="151" spans="1:7">
      <c r="A151" s="225">
        <v>95</v>
      </c>
      <c r="B151" s="226" t="s">
        <v>340</v>
      </c>
      <c r="C151" s="227" t="s">
        <v>341</v>
      </c>
      <c r="D151" s="228" t="s">
        <v>140</v>
      </c>
      <c r="E151" s="229">
        <v>1</v>
      </c>
      <c r="F151" s="263">
        <v>0</v>
      </c>
      <c r="G151" s="261">
        <f t="shared" ref="G151" si="22">E151*F151</f>
        <v>0</v>
      </c>
    </row>
    <row r="152" spans="1:7">
      <c r="A152" s="225">
        <v>96</v>
      </c>
      <c r="B152" s="226" t="s">
        <v>342</v>
      </c>
      <c r="C152" s="227" t="s">
        <v>343</v>
      </c>
      <c r="D152" s="228" t="s">
        <v>140</v>
      </c>
      <c r="E152" s="229">
        <v>1</v>
      </c>
      <c r="F152" s="263">
        <v>0</v>
      </c>
      <c r="G152" s="264">
        <f>E152*F152</f>
        <v>0</v>
      </c>
    </row>
    <row r="153" spans="1:7">
      <c r="A153" s="225">
        <v>97</v>
      </c>
      <c r="B153" s="226" t="s">
        <v>344</v>
      </c>
      <c r="C153" s="227" t="s">
        <v>345</v>
      </c>
      <c r="D153" s="228" t="s">
        <v>140</v>
      </c>
      <c r="E153" s="229">
        <v>1</v>
      </c>
      <c r="F153" s="263">
        <v>0</v>
      </c>
      <c r="G153" s="264">
        <f>E153*F153</f>
        <v>0</v>
      </c>
    </row>
    <row r="154" spans="1:7">
      <c r="A154" s="225">
        <v>98</v>
      </c>
      <c r="B154" s="226" t="s">
        <v>346</v>
      </c>
      <c r="C154" s="227" t="s">
        <v>347</v>
      </c>
      <c r="D154" s="228" t="s">
        <v>200</v>
      </c>
      <c r="E154" s="229">
        <v>2</v>
      </c>
      <c r="F154" s="263">
        <v>0</v>
      </c>
      <c r="G154" s="261">
        <f t="shared" ref="G154" si="23">E154*F154</f>
        <v>0</v>
      </c>
    </row>
    <row r="155" spans="1:7">
      <c r="A155" s="225">
        <v>99</v>
      </c>
      <c r="B155" s="226" t="s">
        <v>348</v>
      </c>
      <c r="C155" s="227" t="s">
        <v>349</v>
      </c>
      <c r="D155" s="228" t="s">
        <v>140</v>
      </c>
      <c r="E155" s="229">
        <v>2</v>
      </c>
      <c r="F155" s="263">
        <v>0</v>
      </c>
      <c r="G155" s="264">
        <f>E155*F155</f>
        <v>0</v>
      </c>
    </row>
    <row r="156" spans="1:7">
      <c r="A156" s="225">
        <v>100</v>
      </c>
      <c r="B156" s="226" t="s">
        <v>350</v>
      </c>
      <c r="C156" s="227" t="s">
        <v>351</v>
      </c>
      <c r="D156" s="228" t="s">
        <v>140</v>
      </c>
      <c r="E156" s="229">
        <v>2</v>
      </c>
      <c r="F156" s="263">
        <v>0</v>
      </c>
      <c r="G156" s="261">
        <f t="shared" ref="G156" si="24">E156*F156</f>
        <v>0</v>
      </c>
    </row>
    <row r="157" spans="1:7">
      <c r="A157" s="225">
        <v>101</v>
      </c>
      <c r="B157" s="226" t="s">
        <v>352</v>
      </c>
      <c r="C157" s="227" t="s">
        <v>353</v>
      </c>
      <c r="D157" s="228" t="s">
        <v>200</v>
      </c>
      <c r="E157" s="229">
        <v>2</v>
      </c>
      <c r="F157" s="263">
        <v>0</v>
      </c>
      <c r="G157" s="264">
        <f>E157*F157</f>
        <v>0</v>
      </c>
    </row>
    <row r="158" spans="1:7">
      <c r="A158" s="215">
        <v>102</v>
      </c>
      <c r="B158" s="216" t="s">
        <v>354</v>
      </c>
      <c r="C158" s="217" t="s">
        <v>355</v>
      </c>
      <c r="D158" s="218" t="s">
        <v>200</v>
      </c>
      <c r="E158" s="219">
        <v>7</v>
      </c>
      <c r="F158" s="263">
        <v>0</v>
      </c>
      <c r="G158" s="264">
        <f>E158*F158</f>
        <v>0</v>
      </c>
    </row>
    <row r="159" spans="1:7">
      <c r="A159" s="215">
        <v>103</v>
      </c>
      <c r="B159" s="216" t="s">
        <v>356</v>
      </c>
      <c r="C159" s="217" t="s">
        <v>357</v>
      </c>
      <c r="D159" s="218" t="s">
        <v>200</v>
      </c>
      <c r="E159" s="219">
        <v>8</v>
      </c>
      <c r="F159" s="263">
        <v>0</v>
      </c>
      <c r="G159" s="264">
        <f>E159*F159</f>
        <v>0</v>
      </c>
    </row>
    <row r="160" spans="1:7">
      <c r="A160" s="225">
        <v>104</v>
      </c>
      <c r="B160" s="226" t="s">
        <v>358</v>
      </c>
      <c r="C160" s="227" t="s">
        <v>359</v>
      </c>
      <c r="D160" s="228" t="s">
        <v>140</v>
      </c>
      <c r="E160" s="229">
        <v>1</v>
      </c>
      <c r="F160" s="263">
        <v>0</v>
      </c>
      <c r="G160" s="261">
        <f t="shared" ref="G160" si="25">E160*F160</f>
        <v>0</v>
      </c>
    </row>
    <row r="161" spans="1:7">
      <c r="A161" s="225">
        <v>105</v>
      </c>
      <c r="B161" s="226" t="s">
        <v>360</v>
      </c>
      <c r="C161" s="227" t="s">
        <v>361</v>
      </c>
      <c r="D161" s="228" t="s">
        <v>140</v>
      </c>
      <c r="E161" s="229">
        <v>1</v>
      </c>
      <c r="F161" s="263">
        <v>0</v>
      </c>
      <c r="G161" s="264">
        <f>E161*F161</f>
        <v>0</v>
      </c>
    </row>
    <row r="162" spans="1:7">
      <c r="A162" s="225">
        <v>106</v>
      </c>
      <c r="B162" s="226" t="s">
        <v>362</v>
      </c>
      <c r="C162" s="227" t="s">
        <v>363</v>
      </c>
      <c r="D162" s="228" t="s">
        <v>140</v>
      </c>
      <c r="E162" s="229">
        <v>2</v>
      </c>
      <c r="F162" s="263">
        <v>0</v>
      </c>
      <c r="G162" s="264">
        <f>E162*F162</f>
        <v>0</v>
      </c>
    </row>
    <row r="163" spans="1:7">
      <c r="A163" s="215">
        <v>107</v>
      </c>
      <c r="B163" s="216" t="s">
        <v>364</v>
      </c>
      <c r="C163" s="217" t="s">
        <v>365</v>
      </c>
      <c r="D163" s="218" t="s">
        <v>140</v>
      </c>
      <c r="E163" s="219">
        <v>1</v>
      </c>
      <c r="F163" s="263">
        <v>0</v>
      </c>
      <c r="G163" s="261">
        <f t="shared" ref="G163:G164" si="26">E163*F163</f>
        <v>0</v>
      </c>
    </row>
    <row r="164" spans="1:7">
      <c r="A164" s="225">
        <v>108</v>
      </c>
      <c r="B164" s="226" t="s">
        <v>366</v>
      </c>
      <c r="C164" s="227" t="s">
        <v>367</v>
      </c>
      <c r="D164" s="228" t="s">
        <v>200</v>
      </c>
      <c r="E164" s="229">
        <v>6</v>
      </c>
      <c r="F164" s="263">
        <v>0</v>
      </c>
      <c r="G164" s="261">
        <f t="shared" si="26"/>
        <v>0</v>
      </c>
    </row>
    <row r="165" spans="1:7">
      <c r="A165" s="225">
        <v>109</v>
      </c>
      <c r="B165" s="226" t="s">
        <v>368</v>
      </c>
      <c r="C165" s="227" t="s">
        <v>369</v>
      </c>
      <c r="D165" s="228" t="s">
        <v>140</v>
      </c>
      <c r="E165" s="229">
        <v>2</v>
      </c>
      <c r="F165" s="263">
        <v>0</v>
      </c>
      <c r="G165" s="264">
        <f>E165*F165</f>
        <v>0</v>
      </c>
    </row>
    <row r="166" spans="1:7">
      <c r="A166" s="225">
        <v>110</v>
      </c>
      <c r="B166" s="226" t="s">
        <v>370</v>
      </c>
      <c r="C166" s="227" t="s">
        <v>371</v>
      </c>
      <c r="D166" s="228" t="s">
        <v>140</v>
      </c>
      <c r="E166" s="229">
        <v>2</v>
      </c>
      <c r="F166" s="263">
        <v>0</v>
      </c>
      <c r="G166" s="264">
        <f>E166*F166</f>
        <v>0</v>
      </c>
    </row>
    <row r="167" spans="1:7">
      <c r="A167" s="225">
        <v>111</v>
      </c>
      <c r="B167" s="226" t="s">
        <v>372</v>
      </c>
      <c r="C167" s="227" t="s">
        <v>373</v>
      </c>
      <c r="D167" s="228" t="s">
        <v>140</v>
      </c>
      <c r="E167" s="229">
        <v>2</v>
      </c>
      <c r="F167" s="263">
        <v>0</v>
      </c>
      <c r="G167" s="264">
        <f>E167*F167</f>
        <v>0</v>
      </c>
    </row>
    <row r="168" spans="1:7">
      <c r="A168" s="225">
        <v>112</v>
      </c>
      <c r="B168" s="226" t="s">
        <v>374</v>
      </c>
      <c r="C168" s="227" t="s">
        <v>375</v>
      </c>
      <c r="D168" s="228" t="s">
        <v>140</v>
      </c>
      <c r="E168" s="229">
        <v>2</v>
      </c>
      <c r="F168" s="263">
        <v>0</v>
      </c>
      <c r="G168" s="264">
        <f>E168*F168</f>
        <v>0</v>
      </c>
    </row>
    <row r="169" spans="1:7">
      <c r="A169" s="225">
        <v>113</v>
      </c>
      <c r="B169" s="226" t="s">
        <v>376</v>
      </c>
      <c r="C169" s="227" t="s">
        <v>377</v>
      </c>
      <c r="D169" s="228" t="s">
        <v>140</v>
      </c>
      <c r="E169" s="229">
        <v>2</v>
      </c>
      <c r="F169" s="263">
        <v>0</v>
      </c>
      <c r="G169" s="261">
        <f t="shared" ref="G169" si="27">E169*F169</f>
        <v>0</v>
      </c>
    </row>
    <row r="170" spans="1:7">
      <c r="A170" s="225">
        <v>114</v>
      </c>
      <c r="B170" s="226" t="s">
        <v>378</v>
      </c>
      <c r="C170" s="227" t="s">
        <v>379</v>
      </c>
      <c r="D170" s="228" t="s">
        <v>140</v>
      </c>
      <c r="E170" s="229">
        <v>2</v>
      </c>
      <c r="F170" s="263">
        <v>0</v>
      </c>
      <c r="G170" s="264">
        <f>E170*F170</f>
        <v>0</v>
      </c>
    </row>
    <row r="171" spans="1:7">
      <c r="A171" s="225">
        <v>115</v>
      </c>
      <c r="B171" s="226" t="s">
        <v>380</v>
      </c>
      <c r="C171" s="227" t="s">
        <v>381</v>
      </c>
      <c r="D171" s="228" t="s">
        <v>140</v>
      </c>
      <c r="E171" s="229">
        <v>5</v>
      </c>
      <c r="F171" s="263">
        <v>0</v>
      </c>
      <c r="G171" s="264">
        <f>E171*F171</f>
        <v>0</v>
      </c>
    </row>
    <row r="172" spans="1:7">
      <c r="A172" s="225">
        <v>116</v>
      </c>
      <c r="B172" s="226" t="s">
        <v>382</v>
      </c>
      <c r="C172" s="227" t="s">
        <v>383</v>
      </c>
      <c r="D172" s="228" t="s">
        <v>140</v>
      </c>
      <c r="E172" s="229">
        <v>5</v>
      </c>
      <c r="F172" s="263">
        <v>0</v>
      </c>
      <c r="G172" s="261">
        <f t="shared" ref="G172" si="28">E172*F172</f>
        <v>0</v>
      </c>
    </row>
    <row r="173" spans="1:7" ht="20.399999999999999">
      <c r="A173" s="225">
        <v>117</v>
      </c>
      <c r="B173" s="226" t="s">
        <v>384</v>
      </c>
      <c r="C173" s="227" t="s">
        <v>385</v>
      </c>
      <c r="D173" s="228" t="s">
        <v>140</v>
      </c>
      <c r="E173" s="229">
        <v>1</v>
      </c>
      <c r="F173" s="263">
        <v>0</v>
      </c>
      <c r="G173" s="264">
        <f>E173*F173</f>
        <v>0</v>
      </c>
    </row>
    <row r="174" spans="1:7" ht="20.399999999999999">
      <c r="A174" s="215">
        <v>118</v>
      </c>
      <c r="B174" s="216" t="s">
        <v>386</v>
      </c>
      <c r="C174" s="217" t="s">
        <v>387</v>
      </c>
      <c r="D174" s="218" t="s">
        <v>140</v>
      </c>
      <c r="E174" s="219">
        <v>5</v>
      </c>
      <c r="F174" s="263">
        <v>0</v>
      </c>
      <c r="G174" s="261">
        <f t="shared" ref="G174" si="29">E174*F174</f>
        <v>0</v>
      </c>
    </row>
    <row r="175" spans="1:7" ht="20.399999999999999">
      <c r="A175" s="225">
        <v>119</v>
      </c>
      <c r="B175" s="226" t="s">
        <v>388</v>
      </c>
      <c r="C175" s="227" t="s">
        <v>389</v>
      </c>
      <c r="D175" s="228" t="s">
        <v>140</v>
      </c>
      <c r="E175" s="229">
        <v>1</v>
      </c>
      <c r="F175" s="263">
        <v>0</v>
      </c>
      <c r="G175" s="264">
        <f>E175*F175</f>
        <v>0</v>
      </c>
    </row>
    <row r="176" spans="1:7" ht="20.399999999999999">
      <c r="A176" s="215">
        <v>120</v>
      </c>
      <c r="B176" s="216" t="s">
        <v>390</v>
      </c>
      <c r="C176" s="217" t="s">
        <v>391</v>
      </c>
      <c r="D176" s="218" t="s">
        <v>140</v>
      </c>
      <c r="E176" s="219">
        <v>1</v>
      </c>
      <c r="F176" s="263">
        <v>0</v>
      </c>
      <c r="G176" s="264">
        <f>E176*F176</f>
        <v>0</v>
      </c>
    </row>
    <row r="177" spans="1:7">
      <c r="A177" s="225">
        <v>121</v>
      </c>
      <c r="B177" s="226" t="s">
        <v>392</v>
      </c>
      <c r="C177" s="227" t="s">
        <v>393</v>
      </c>
      <c r="D177" s="228" t="s">
        <v>140</v>
      </c>
      <c r="E177" s="229">
        <v>1</v>
      </c>
      <c r="F177" s="263">
        <v>0</v>
      </c>
      <c r="G177" s="261">
        <f t="shared" ref="G177:G178" si="30">E177*F177</f>
        <v>0</v>
      </c>
    </row>
    <row r="178" spans="1:7">
      <c r="A178" s="225">
        <v>122</v>
      </c>
      <c r="B178" s="226" t="s">
        <v>394</v>
      </c>
      <c r="C178" s="227" t="s">
        <v>395</v>
      </c>
      <c r="D178" s="228" t="s">
        <v>140</v>
      </c>
      <c r="E178" s="229">
        <v>1</v>
      </c>
      <c r="F178" s="263">
        <v>0</v>
      </c>
      <c r="G178" s="261">
        <f t="shared" si="30"/>
        <v>0</v>
      </c>
    </row>
    <row r="179" spans="1:7">
      <c r="A179" s="225">
        <v>123</v>
      </c>
      <c r="B179" s="226" t="s">
        <v>396</v>
      </c>
      <c r="C179" s="227" t="s">
        <v>397</v>
      </c>
      <c r="D179" s="228" t="s">
        <v>140</v>
      </c>
      <c r="E179" s="229">
        <v>1</v>
      </c>
      <c r="F179" s="263">
        <v>0</v>
      </c>
      <c r="G179" s="264">
        <f>E179*F179</f>
        <v>0</v>
      </c>
    </row>
    <row r="180" spans="1:7">
      <c r="A180" s="225">
        <v>124</v>
      </c>
      <c r="B180" s="226" t="s">
        <v>398</v>
      </c>
      <c r="C180" s="227" t="s">
        <v>399</v>
      </c>
      <c r="D180" s="228" t="s">
        <v>140</v>
      </c>
      <c r="E180" s="229">
        <v>2</v>
      </c>
      <c r="F180" s="263">
        <v>0</v>
      </c>
      <c r="G180" s="264">
        <f>E180*F180</f>
        <v>0</v>
      </c>
    </row>
    <row r="181" spans="1:7">
      <c r="A181" s="215">
        <v>125</v>
      </c>
      <c r="B181" s="216" t="s">
        <v>400</v>
      </c>
      <c r="C181" s="217" t="s">
        <v>401</v>
      </c>
      <c r="D181" s="218" t="s">
        <v>140</v>
      </c>
      <c r="E181" s="219">
        <v>1</v>
      </c>
      <c r="F181" s="263">
        <v>0</v>
      </c>
      <c r="G181" s="261">
        <f t="shared" ref="G181:G182" si="31">E181*F181</f>
        <v>0</v>
      </c>
    </row>
    <row r="182" spans="1:7" ht="20.399999999999999">
      <c r="A182" s="225">
        <v>126</v>
      </c>
      <c r="B182" s="226" t="s">
        <v>402</v>
      </c>
      <c r="C182" s="227" t="s">
        <v>403</v>
      </c>
      <c r="D182" s="228" t="s">
        <v>140</v>
      </c>
      <c r="E182" s="229">
        <v>6</v>
      </c>
      <c r="F182" s="263">
        <v>0</v>
      </c>
      <c r="G182" s="261">
        <f t="shared" si="31"/>
        <v>0</v>
      </c>
    </row>
    <row r="183" spans="1:7">
      <c r="A183" s="225">
        <v>127</v>
      </c>
      <c r="B183" s="226" t="s">
        <v>404</v>
      </c>
      <c r="C183" s="227" t="s">
        <v>405</v>
      </c>
      <c r="D183" s="228" t="s">
        <v>74</v>
      </c>
      <c r="E183" s="229">
        <v>0.25781999999999999</v>
      </c>
      <c r="F183" s="263">
        <v>0</v>
      </c>
      <c r="G183" s="264">
        <f>E183*F183</f>
        <v>0</v>
      </c>
    </row>
    <row r="184" spans="1:7">
      <c r="A184" s="242"/>
      <c r="B184" s="243" t="s">
        <v>72</v>
      </c>
      <c r="C184" s="244" t="s">
        <v>335</v>
      </c>
      <c r="D184" s="245"/>
      <c r="E184" s="246"/>
      <c r="F184" s="247"/>
      <c r="G184" s="248">
        <f>SUM(G149:G183)</f>
        <v>0</v>
      </c>
    </row>
    <row r="185" spans="1:7">
      <c r="A185" s="79" t="s">
        <v>70</v>
      </c>
      <c r="B185" s="80" t="s">
        <v>406</v>
      </c>
      <c r="C185" s="106" t="s">
        <v>407</v>
      </c>
      <c r="D185" s="107"/>
      <c r="E185" s="108"/>
      <c r="F185" s="108"/>
      <c r="G185" s="202"/>
    </row>
    <row r="186" spans="1:7">
      <c r="A186" s="215">
        <v>128</v>
      </c>
      <c r="B186" s="216" t="s">
        <v>409</v>
      </c>
      <c r="C186" s="217" t="s">
        <v>410</v>
      </c>
      <c r="D186" s="218" t="s">
        <v>200</v>
      </c>
      <c r="E186" s="219">
        <v>7</v>
      </c>
      <c r="F186" s="263">
        <v>0</v>
      </c>
      <c r="G186" s="264">
        <f>E186*F186</f>
        <v>0</v>
      </c>
    </row>
    <row r="187" spans="1:7">
      <c r="A187" s="220"/>
      <c r="B187" s="221"/>
      <c r="C187" s="222" t="s">
        <v>411</v>
      </c>
      <c r="D187" s="223"/>
      <c r="E187" s="224">
        <v>2</v>
      </c>
      <c r="F187" s="265"/>
      <c r="G187" s="266"/>
    </row>
    <row r="188" spans="1:7">
      <c r="A188" s="220"/>
      <c r="B188" s="221"/>
      <c r="C188" s="222" t="s">
        <v>412</v>
      </c>
      <c r="D188" s="223"/>
      <c r="E188" s="224">
        <v>5</v>
      </c>
      <c r="F188" s="265"/>
      <c r="G188" s="266"/>
    </row>
    <row r="189" spans="1:7">
      <c r="A189" s="225">
        <v>129</v>
      </c>
      <c r="B189" s="226" t="s">
        <v>413</v>
      </c>
      <c r="C189" s="227" t="s">
        <v>414</v>
      </c>
      <c r="D189" s="228" t="s">
        <v>140</v>
      </c>
      <c r="E189" s="229">
        <v>7</v>
      </c>
      <c r="F189" s="263">
        <v>0</v>
      </c>
      <c r="G189" s="264">
        <f>E189*F189</f>
        <v>0</v>
      </c>
    </row>
    <row r="190" spans="1:7">
      <c r="A190" s="225">
        <v>130</v>
      </c>
      <c r="B190" s="226" t="s">
        <v>415</v>
      </c>
      <c r="C190" s="227" t="s">
        <v>416</v>
      </c>
      <c r="D190" s="228" t="s">
        <v>74</v>
      </c>
      <c r="E190" s="229">
        <v>6.5729999999999997E-2</v>
      </c>
      <c r="F190" s="263">
        <v>0</v>
      </c>
      <c r="G190" s="264">
        <f>E190*F190</f>
        <v>0</v>
      </c>
    </row>
    <row r="191" spans="1:7">
      <c r="A191" s="242"/>
      <c r="B191" s="243" t="s">
        <v>72</v>
      </c>
      <c r="C191" s="244" t="s">
        <v>408</v>
      </c>
      <c r="D191" s="245"/>
      <c r="E191" s="246"/>
      <c r="F191" s="247"/>
      <c r="G191" s="248">
        <f>SUM(G186:G190)</f>
        <v>0</v>
      </c>
    </row>
    <row r="192" spans="1:7">
      <c r="A192" s="79" t="s">
        <v>70</v>
      </c>
      <c r="B192" s="80" t="s">
        <v>417</v>
      </c>
      <c r="C192" s="106" t="s">
        <v>418</v>
      </c>
      <c r="D192" s="107"/>
      <c r="E192" s="108"/>
      <c r="F192" s="108"/>
      <c r="G192" s="202"/>
    </row>
    <row r="193" spans="1:7">
      <c r="A193" s="225">
        <v>131</v>
      </c>
      <c r="B193" s="226" t="s">
        <v>420</v>
      </c>
      <c r="C193" s="227" t="s">
        <v>421</v>
      </c>
      <c r="D193" s="228" t="s">
        <v>84</v>
      </c>
      <c r="E193" s="229">
        <v>50</v>
      </c>
      <c r="F193" s="263">
        <v>0</v>
      </c>
      <c r="G193" s="264">
        <f>E193*F193</f>
        <v>0</v>
      </c>
    </row>
    <row r="194" spans="1:7">
      <c r="A194" s="215">
        <v>132</v>
      </c>
      <c r="B194" s="216" t="s">
        <v>422</v>
      </c>
      <c r="C194" s="217" t="s">
        <v>423</v>
      </c>
      <c r="D194" s="218" t="s">
        <v>424</v>
      </c>
      <c r="E194" s="219">
        <v>11.25</v>
      </c>
      <c r="F194" s="263">
        <v>0</v>
      </c>
      <c r="G194" s="264">
        <f>E194*F194</f>
        <v>0</v>
      </c>
    </row>
    <row r="195" spans="1:7">
      <c r="A195" s="220"/>
      <c r="B195" s="221"/>
      <c r="C195" s="222" t="s">
        <v>425</v>
      </c>
      <c r="D195" s="223"/>
      <c r="E195" s="224"/>
      <c r="F195" s="265"/>
      <c r="G195" s="266"/>
    </row>
    <row r="196" spans="1:7">
      <c r="A196" s="220"/>
      <c r="B196" s="221"/>
      <c r="C196" s="222" t="s">
        <v>426</v>
      </c>
      <c r="D196" s="223"/>
      <c r="E196" s="224">
        <v>1.25</v>
      </c>
      <c r="F196" s="265"/>
      <c r="G196" s="266"/>
    </row>
    <row r="197" spans="1:7">
      <c r="A197" s="220"/>
      <c r="B197" s="221"/>
      <c r="C197" s="222" t="s">
        <v>427</v>
      </c>
      <c r="D197" s="223"/>
      <c r="E197" s="224">
        <v>10</v>
      </c>
      <c r="F197" s="265"/>
      <c r="G197" s="266"/>
    </row>
    <row r="198" spans="1:7">
      <c r="A198" s="225">
        <v>133</v>
      </c>
      <c r="B198" s="226" t="s">
        <v>428</v>
      </c>
      <c r="C198" s="227" t="s">
        <v>429</v>
      </c>
      <c r="D198" s="228" t="s">
        <v>424</v>
      </c>
      <c r="E198" s="229">
        <v>11.25</v>
      </c>
      <c r="F198" s="263">
        <v>0</v>
      </c>
      <c r="G198" s="264">
        <f>E198*F198</f>
        <v>0</v>
      </c>
    </row>
    <row r="199" spans="1:7">
      <c r="A199" s="225">
        <v>134</v>
      </c>
      <c r="B199" s="226" t="s">
        <v>430</v>
      </c>
      <c r="C199" s="227" t="s">
        <v>431</v>
      </c>
      <c r="D199" s="228" t="s">
        <v>74</v>
      </c>
      <c r="E199" s="229">
        <v>2.393E-2</v>
      </c>
      <c r="F199" s="263">
        <v>0</v>
      </c>
      <c r="G199" s="264">
        <f>E199*F199</f>
        <v>0</v>
      </c>
    </row>
    <row r="200" spans="1:7">
      <c r="A200" s="242"/>
      <c r="B200" s="243" t="s">
        <v>72</v>
      </c>
      <c r="C200" s="244" t="s">
        <v>419</v>
      </c>
      <c r="D200" s="245"/>
      <c r="E200" s="246"/>
      <c r="F200" s="247"/>
      <c r="G200" s="248">
        <f>SUM(G193:G199)</f>
        <v>0</v>
      </c>
    </row>
    <row r="201" spans="1:7">
      <c r="A201" s="276"/>
      <c r="B201" s="277"/>
      <c r="C201" s="278"/>
      <c r="D201" s="276"/>
      <c r="E201" s="279"/>
      <c r="F201" s="279"/>
      <c r="G201" s="280"/>
    </row>
    <row r="202" spans="1:7">
      <c r="A202" s="348" t="s">
        <v>789</v>
      </c>
      <c r="B202" s="277"/>
      <c r="C202" s="278"/>
      <c r="D202" s="276"/>
      <c r="E202" s="279"/>
      <c r="F202" s="279"/>
      <c r="G202" s="280"/>
    </row>
    <row r="203" spans="1:7">
      <c r="A203" s="276"/>
      <c r="B203" s="277"/>
      <c r="C203" s="278"/>
      <c r="D203" s="276"/>
      <c r="E203" s="279"/>
      <c r="F203" s="279"/>
      <c r="G203" s="280"/>
    </row>
    <row r="204" spans="1:7" s="275" customFormat="1">
      <c r="A204" s="281" t="s">
        <v>70</v>
      </c>
      <c r="B204" s="282" t="s">
        <v>432</v>
      </c>
      <c r="C204" s="199" t="s">
        <v>433</v>
      </c>
      <c r="D204" s="283"/>
      <c r="E204" s="284"/>
      <c r="F204" s="284"/>
      <c r="G204" s="285"/>
    </row>
    <row r="205" spans="1:7">
      <c r="A205" s="306" t="s">
        <v>435</v>
      </c>
      <c r="B205" s="268" t="s">
        <v>436</v>
      </c>
      <c r="C205" s="268" t="s">
        <v>437</v>
      </c>
      <c r="D205" s="269" t="s">
        <v>73</v>
      </c>
      <c r="E205" s="267">
        <v>199.38</v>
      </c>
      <c r="F205" s="235">
        <v>0</v>
      </c>
      <c r="G205" s="236">
        <f>E205*F205</f>
        <v>0</v>
      </c>
    </row>
    <row r="206" spans="1:7">
      <c r="A206" s="307"/>
      <c r="B206" s="271"/>
      <c r="C206" s="272" t="s">
        <v>438</v>
      </c>
      <c r="D206" s="273"/>
      <c r="E206" s="270"/>
      <c r="F206" s="238"/>
      <c r="G206" s="239"/>
    </row>
    <row r="207" spans="1:7" ht="51">
      <c r="A207" s="307"/>
      <c r="B207" s="271"/>
      <c r="C207" s="274" t="s">
        <v>439</v>
      </c>
      <c r="D207" s="273"/>
      <c r="E207" s="270"/>
      <c r="F207" s="238"/>
      <c r="G207" s="239"/>
    </row>
    <row r="208" spans="1:7">
      <c r="A208" s="306" t="s">
        <v>440</v>
      </c>
      <c r="B208" s="268" t="s">
        <v>441</v>
      </c>
      <c r="C208" s="268" t="s">
        <v>442</v>
      </c>
      <c r="D208" s="269" t="s">
        <v>73</v>
      </c>
      <c r="E208" s="267">
        <v>16.774999999999999</v>
      </c>
      <c r="F208" s="235">
        <v>0</v>
      </c>
      <c r="G208" s="240">
        <f t="shared" ref="G208" si="32">E208*F208</f>
        <v>0</v>
      </c>
    </row>
    <row r="209" spans="1:7">
      <c r="A209" s="307"/>
      <c r="B209" s="271"/>
      <c r="C209" s="272" t="s">
        <v>438</v>
      </c>
      <c r="D209" s="273"/>
      <c r="E209" s="270"/>
      <c r="F209" s="238"/>
      <c r="G209" s="239"/>
    </row>
    <row r="210" spans="1:7">
      <c r="A210" s="307"/>
      <c r="B210" s="271"/>
      <c r="C210" s="272" t="s">
        <v>443</v>
      </c>
      <c r="D210" s="273"/>
      <c r="E210" s="270"/>
      <c r="F210" s="238"/>
      <c r="G210" s="239"/>
    </row>
    <row r="211" spans="1:7">
      <c r="A211" s="306" t="s">
        <v>444</v>
      </c>
      <c r="B211" s="268" t="s">
        <v>445</v>
      </c>
      <c r="C211" s="268" t="s">
        <v>446</v>
      </c>
      <c r="D211" s="269" t="s">
        <v>73</v>
      </c>
      <c r="E211" s="267">
        <v>3.44</v>
      </c>
      <c r="F211" s="235">
        <v>0</v>
      </c>
      <c r="G211" s="240">
        <f t="shared" ref="G211:G214" si="33">E211*F211</f>
        <v>0</v>
      </c>
    </row>
    <row r="212" spans="1:7">
      <c r="A212" s="307"/>
      <c r="B212" s="271"/>
      <c r="C212" s="272" t="s">
        <v>447</v>
      </c>
      <c r="D212" s="273"/>
      <c r="E212" s="270"/>
      <c r="F212" s="238"/>
      <c r="G212" s="239"/>
    </row>
    <row r="213" spans="1:7">
      <c r="A213" s="307"/>
      <c r="B213" s="271"/>
      <c r="C213" s="272" t="s">
        <v>448</v>
      </c>
      <c r="D213" s="273"/>
      <c r="E213" s="270"/>
      <c r="F213" s="238"/>
      <c r="G213" s="239"/>
    </row>
    <row r="214" spans="1:7">
      <c r="A214" s="306" t="s">
        <v>449</v>
      </c>
      <c r="B214" s="268" t="s">
        <v>450</v>
      </c>
      <c r="C214" s="268" t="s">
        <v>451</v>
      </c>
      <c r="D214" s="269" t="s">
        <v>73</v>
      </c>
      <c r="E214" s="267">
        <v>31.61</v>
      </c>
      <c r="F214" s="235">
        <v>0</v>
      </c>
      <c r="G214" s="240">
        <f t="shared" si="33"/>
        <v>0</v>
      </c>
    </row>
    <row r="215" spans="1:7">
      <c r="A215" s="307"/>
      <c r="B215" s="271"/>
      <c r="C215" s="272" t="s">
        <v>438</v>
      </c>
      <c r="D215" s="273"/>
      <c r="E215" s="270"/>
      <c r="F215" s="238"/>
      <c r="G215" s="239"/>
    </row>
    <row r="216" spans="1:7" ht="20.399999999999999">
      <c r="A216" s="307"/>
      <c r="B216" s="271"/>
      <c r="C216" s="274" t="s">
        <v>452</v>
      </c>
      <c r="D216" s="273"/>
      <c r="E216" s="270"/>
      <c r="F216" s="238"/>
      <c r="G216" s="239"/>
    </row>
    <row r="217" spans="1:7">
      <c r="A217" s="306" t="s">
        <v>453</v>
      </c>
      <c r="B217" s="268" t="s">
        <v>454</v>
      </c>
      <c r="C217" s="268" t="s">
        <v>455</v>
      </c>
      <c r="D217" s="269" t="s">
        <v>456</v>
      </c>
      <c r="E217" s="267">
        <v>17</v>
      </c>
      <c r="F217" s="235">
        <v>0</v>
      </c>
      <c r="G217" s="240">
        <f t="shared" ref="G217" si="34">E217*F217</f>
        <v>0</v>
      </c>
    </row>
    <row r="218" spans="1:7">
      <c r="A218" s="307"/>
      <c r="B218" s="271"/>
      <c r="C218" s="272">
        <v>-17</v>
      </c>
      <c r="D218" s="273"/>
      <c r="E218" s="270"/>
      <c r="F218" s="238"/>
      <c r="G218" s="239"/>
    </row>
    <row r="219" spans="1:7">
      <c r="A219" s="306" t="s">
        <v>457</v>
      </c>
      <c r="B219" s="268" t="s">
        <v>200</v>
      </c>
      <c r="C219" s="268" t="s">
        <v>458</v>
      </c>
      <c r="D219" s="269" t="s">
        <v>456</v>
      </c>
      <c r="E219" s="267">
        <v>8</v>
      </c>
      <c r="F219" s="235">
        <v>0</v>
      </c>
      <c r="G219" s="240">
        <f t="shared" ref="G219" si="35">E219*F219</f>
        <v>0</v>
      </c>
    </row>
    <row r="220" spans="1:7">
      <c r="A220" s="307"/>
      <c r="B220" s="271"/>
      <c r="C220" s="272">
        <v>-8</v>
      </c>
      <c r="D220" s="273"/>
      <c r="E220" s="270"/>
      <c r="F220" s="238"/>
      <c r="G220" s="239"/>
    </row>
    <row r="221" spans="1:7">
      <c r="A221" s="306" t="s">
        <v>459</v>
      </c>
      <c r="B221" s="268" t="s">
        <v>460</v>
      </c>
      <c r="C221" s="268" t="s">
        <v>461</v>
      </c>
      <c r="D221" s="269" t="s">
        <v>73</v>
      </c>
      <c r="E221" s="267">
        <v>197.4</v>
      </c>
      <c r="F221" s="235">
        <v>0</v>
      </c>
      <c r="G221" s="240">
        <f t="shared" ref="G221" si="36">E221*F221</f>
        <v>0</v>
      </c>
    </row>
    <row r="222" spans="1:7">
      <c r="A222" s="307"/>
      <c r="B222" s="271"/>
      <c r="C222" s="272" t="s">
        <v>462</v>
      </c>
      <c r="D222" s="273"/>
      <c r="E222" s="270"/>
      <c r="F222" s="238"/>
      <c r="G222" s="239"/>
    </row>
    <row r="223" spans="1:7">
      <c r="A223" s="307"/>
      <c r="B223" s="271"/>
      <c r="C223" s="272" t="s">
        <v>463</v>
      </c>
      <c r="D223" s="273"/>
      <c r="E223" s="270"/>
      <c r="F223" s="238"/>
      <c r="G223" s="239"/>
    </row>
    <row r="224" spans="1:7">
      <c r="A224" s="306" t="s">
        <v>464</v>
      </c>
      <c r="B224" s="268" t="s">
        <v>465</v>
      </c>
      <c r="C224" s="268" t="s">
        <v>466</v>
      </c>
      <c r="D224" s="269" t="s">
        <v>456</v>
      </c>
      <c r="E224" s="267">
        <v>17</v>
      </c>
      <c r="F224" s="235">
        <v>0</v>
      </c>
      <c r="G224" s="240">
        <f t="shared" ref="G224:G228" si="37">E224*F224</f>
        <v>0</v>
      </c>
    </row>
    <row r="225" spans="1:7">
      <c r="A225" s="307"/>
      <c r="B225" s="271"/>
      <c r="C225" s="272">
        <v>-17</v>
      </c>
      <c r="D225" s="273"/>
      <c r="E225" s="270"/>
      <c r="F225" s="238"/>
      <c r="G225" s="239"/>
    </row>
    <row r="226" spans="1:7">
      <c r="A226" s="306" t="s">
        <v>467</v>
      </c>
      <c r="B226" s="268" t="s">
        <v>200</v>
      </c>
      <c r="C226" s="268" t="s">
        <v>468</v>
      </c>
      <c r="D226" s="269" t="s">
        <v>200</v>
      </c>
      <c r="E226" s="267">
        <v>1</v>
      </c>
      <c r="F226" s="235">
        <v>0</v>
      </c>
      <c r="G226" s="240">
        <f t="shared" si="37"/>
        <v>0</v>
      </c>
    </row>
    <row r="227" spans="1:7">
      <c r="A227" s="306" t="s">
        <v>469</v>
      </c>
      <c r="B227" s="268" t="s">
        <v>200</v>
      </c>
      <c r="C227" s="268" t="s">
        <v>470</v>
      </c>
      <c r="D227" s="269" t="s">
        <v>200</v>
      </c>
      <c r="E227" s="267">
        <v>1</v>
      </c>
      <c r="F227" s="235">
        <v>0</v>
      </c>
      <c r="G227" s="240">
        <f t="shared" si="37"/>
        <v>0</v>
      </c>
    </row>
    <row r="228" spans="1:7">
      <c r="A228" s="306" t="s">
        <v>471</v>
      </c>
      <c r="B228" s="268" t="s">
        <v>472</v>
      </c>
      <c r="C228" s="268" t="s">
        <v>473</v>
      </c>
      <c r="D228" s="269" t="s">
        <v>73</v>
      </c>
      <c r="E228" s="267">
        <v>64.900000000000006</v>
      </c>
      <c r="F228" s="235">
        <v>0</v>
      </c>
      <c r="G228" s="240">
        <f t="shared" si="37"/>
        <v>0</v>
      </c>
    </row>
    <row r="229" spans="1:7">
      <c r="A229" s="242"/>
      <c r="B229" s="243" t="s">
        <v>72</v>
      </c>
      <c r="C229" s="244" t="s">
        <v>434</v>
      </c>
      <c r="D229" s="245"/>
      <c r="E229" s="246"/>
      <c r="F229" s="247"/>
      <c r="G229" s="248">
        <f>SUM(G205:G228)</f>
        <v>0</v>
      </c>
    </row>
    <row r="230" spans="1:7">
      <c r="A230" s="79" t="s">
        <v>70</v>
      </c>
      <c r="B230" s="80" t="s">
        <v>474</v>
      </c>
      <c r="C230" s="106" t="s">
        <v>83</v>
      </c>
      <c r="D230" s="107"/>
      <c r="E230" s="108"/>
      <c r="F230" s="108"/>
      <c r="G230" s="202"/>
    </row>
    <row r="231" spans="1:7">
      <c r="A231" s="269" t="s">
        <v>475</v>
      </c>
      <c r="B231" s="268" t="s">
        <v>476</v>
      </c>
      <c r="C231" s="268" t="s">
        <v>477</v>
      </c>
      <c r="D231" s="269" t="s">
        <v>74</v>
      </c>
      <c r="E231" s="267">
        <v>41.024999999999999</v>
      </c>
      <c r="F231" s="235">
        <v>0</v>
      </c>
      <c r="G231" s="240">
        <f t="shared" ref="G231" si="38">E231*F231</f>
        <v>0</v>
      </c>
    </row>
    <row r="232" spans="1:7">
      <c r="A232" s="273"/>
      <c r="B232" s="271"/>
      <c r="C232" s="272" t="s">
        <v>478</v>
      </c>
      <c r="D232" s="273"/>
      <c r="E232" s="270"/>
      <c r="F232" s="270"/>
      <c r="G232" s="286"/>
    </row>
    <row r="233" spans="1:7" ht="20.399999999999999">
      <c r="A233" s="273"/>
      <c r="B233" s="271"/>
      <c r="C233" s="274" t="s">
        <v>479</v>
      </c>
      <c r="D233" s="273"/>
      <c r="E233" s="270"/>
      <c r="F233" s="270"/>
      <c r="G233" s="286"/>
    </row>
    <row r="234" spans="1:7">
      <c r="A234" s="269" t="s">
        <v>480</v>
      </c>
      <c r="B234" s="268" t="s">
        <v>481</v>
      </c>
      <c r="C234" s="268" t="s">
        <v>482</v>
      </c>
      <c r="D234" s="269" t="s">
        <v>74</v>
      </c>
      <c r="E234" s="267">
        <v>41.024999999999999</v>
      </c>
      <c r="F234" s="235">
        <v>0</v>
      </c>
      <c r="G234" s="240">
        <f t="shared" ref="G234" si="39">E234*F234</f>
        <v>0</v>
      </c>
    </row>
    <row r="235" spans="1:7">
      <c r="A235" s="273"/>
      <c r="B235" s="271"/>
      <c r="C235" s="274" t="s">
        <v>483</v>
      </c>
      <c r="D235" s="273"/>
      <c r="E235" s="270"/>
      <c r="F235" s="270"/>
      <c r="G235" s="286"/>
    </row>
    <row r="236" spans="1:7">
      <c r="A236" s="269" t="s">
        <v>484</v>
      </c>
      <c r="B236" s="268" t="s">
        <v>485</v>
      </c>
      <c r="C236" s="268" t="s">
        <v>486</v>
      </c>
      <c r="D236" s="269" t="s">
        <v>74</v>
      </c>
      <c r="E236" s="267">
        <v>41.024999999999999</v>
      </c>
      <c r="F236" s="235">
        <v>0</v>
      </c>
      <c r="G236" s="240">
        <f t="shared" ref="G236:G237" si="40">E236*F236</f>
        <v>0</v>
      </c>
    </row>
    <row r="237" spans="1:7">
      <c r="A237" s="269" t="s">
        <v>487</v>
      </c>
      <c r="B237" s="268" t="s">
        <v>488</v>
      </c>
      <c r="C237" s="287" t="s">
        <v>489</v>
      </c>
      <c r="D237" s="269" t="s">
        <v>74</v>
      </c>
      <c r="E237" s="267">
        <v>0.75</v>
      </c>
      <c r="F237" s="235">
        <v>0</v>
      </c>
      <c r="G237" s="240">
        <f t="shared" si="40"/>
        <v>0</v>
      </c>
    </row>
    <row r="238" spans="1:7">
      <c r="A238" s="273"/>
      <c r="B238" s="271"/>
      <c r="C238" s="272" t="s">
        <v>490</v>
      </c>
      <c r="D238" s="273"/>
      <c r="E238" s="270"/>
      <c r="F238" s="270"/>
      <c r="G238" s="286"/>
    </row>
    <row r="239" spans="1:7">
      <c r="A239" s="269" t="s">
        <v>491</v>
      </c>
      <c r="B239" s="268" t="s">
        <v>200</v>
      </c>
      <c r="C239" s="268" t="s">
        <v>492</v>
      </c>
      <c r="D239" s="269" t="s">
        <v>424</v>
      </c>
      <c r="E239" s="267">
        <v>750</v>
      </c>
      <c r="F239" s="235">
        <v>0</v>
      </c>
      <c r="G239" s="240">
        <f t="shared" ref="G239:G241" si="41">E239*F239</f>
        <v>0</v>
      </c>
    </row>
    <row r="240" spans="1:7">
      <c r="A240" s="269" t="s">
        <v>493</v>
      </c>
      <c r="B240" s="268" t="s">
        <v>494</v>
      </c>
      <c r="C240" s="268" t="s">
        <v>495</v>
      </c>
      <c r="D240" s="269" t="s">
        <v>456</v>
      </c>
      <c r="E240" s="267">
        <v>20</v>
      </c>
      <c r="F240" s="235">
        <v>0</v>
      </c>
      <c r="G240" s="240">
        <f t="shared" si="41"/>
        <v>0</v>
      </c>
    </row>
    <row r="241" spans="1:80">
      <c r="A241" s="269" t="s">
        <v>496</v>
      </c>
      <c r="B241" s="268" t="s">
        <v>200</v>
      </c>
      <c r="C241" s="268" t="s">
        <v>497</v>
      </c>
      <c r="D241" s="269" t="s">
        <v>456</v>
      </c>
      <c r="E241" s="267">
        <v>2</v>
      </c>
      <c r="F241" s="235">
        <v>0</v>
      </c>
      <c r="G241" s="240">
        <f t="shared" si="41"/>
        <v>0</v>
      </c>
    </row>
    <row r="242" spans="1:80">
      <c r="A242" s="242"/>
      <c r="B242" s="243" t="s">
        <v>72</v>
      </c>
      <c r="C242" s="244" t="s">
        <v>498</v>
      </c>
      <c r="D242" s="245"/>
      <c r="E242" s="246"/>
      <c r="F242" s="247"/>
      <c r="G242" s="248">
        <f>SUM(G231:G241)</f>
        <v>0</v>
      </c>
    </row>
    <row r="243" spans="1:80">
      <c r="A243" s="93" t="s">
        <v>70</v>
      </c>
      <c r="B243" s="94" t="s">
        <v>94</v>
      </c>
      <c r="C243" s="95" t="s">
        <v>95</v>
      </c>
      <c r="D243" s="96"/>
      <c r="E243" s="97"/>
      <c r="F243" s="97"/>
      <c r="G243" s="98"/>
    </row>
    <row r="244" spans="1:80" ht="20.399999999999999">
      <c r="A244" s="289" t="s">
        <v>499</v>
      </c>
      <c r="B244" s="287" t="s">
        <v>500</v>
      </c>
      <c r="C244" s="287" t="s">
        <v>501</v>
      </c>
      <c r="D244" s="289" t="s">
        <v>73</v>
      </c>
      <c r="E244" s="288">
        <v>136.31100000000001</v>
      </c>
      <c r="F244" s="263">
        <v>0</v>
      </c>
      <c r="G244" s="261">
        <f t="shared" ref="G244" si="42">E244*F244</f>
        <v>0</v>
      </c>
    </row>
    <row r="245" spans="1:80" ht="20.399999999999999">
      <c r="A245" s="292"/>
      <c r="B245" s="291"/>
      <c r="C245" s="274" t="s">
        <v>502</v>
      </c>
      <c r="D245" s="292"/>
      <c r="E245" s="290"/>
      <c r="F245" s="290"/>
      <c r="G245" s="286"/>
    </row>
    <row r="246" spans="1:80" ht="40.799999999999997">
      <c r="A246" s="292"/>
      <c r="B246" s="291"/>
      <c r="C246" s="274" t="s">
        <v>503</v>
      </c>
      <c r="D246" s="292"/>
      <c r="E246" s="290"/>
      <c r="F246" s="290"/>
      <c r="G246" s="286"/>
    </row>
    <row r="247" spans="1:80">
      <c r="A247" s="292"/>
      <c r="B247" s="291"/>
      <c r="C247" s="274" t="s">
        <v>504</v>
      </c>
      <c r="D247" s="292"/>
      <c r="E247" s="290"/>
      <c r="F247" s="290"/>
      <c r="G247" s="286"/>
    </row>
    <row r="248" spans="1:80" ht="20.399999999999999">
      <c r="A248" s="292"/>
      <c r="B248" s="291"/>
      <c r="C248" s="274" t="s">
        <v>505</v>
      </c>
      <c r="D248" s="292"/>
      <c r="E248" s="290"/>
      <c r="F248" s="290"/>
      <c r="G248" s="286"/>
    </row>
    <row r="249" spans="1:80">
      <c r="A249" s="289" t="s">
        <v>506</v>
      </c>
      <c r="B249" s="287" t="s">
        <v>507</v>
      </c>
      <c r="C249" s="287" t="s">
        <v>508</v>
      </c>
      <c r="D249" s="289" t="s">
        <v>456</v>
      </c>
      <c r="E249" s="288">
        <v>17</v>
      </c>
      <c r="F249" s="235">
        <v>0</v>
      </c>
      <c r="G249" s="240">
        <f t="shared" ref="G249" si="43">E249*F249</f>
        <v>0</v>
      </c>
    </row>
    <row r="250" spans="1:80">
      <c r="A250" s="292"/>
      <c r="B250" s="291"/>
      <c r="C250" s="274" t="s">
        <v>509</v>
      </c>
      <c r="D250" s="292"/>
      <c r="E250" s="290"/>
      <c r="F250" s="290">
        <v>0</v>
      </c>
      <c r="G250" s="286"/>
      <c r="O250" s="81"/>
      <c r="CA250" s="82"/>
      <c r="CB250" s="82"/>
    </row>
    <row r="251" spans="1:80" ht="20.399999999999999">
      <c r="A251" s="289" t="s">
        <v>510</v>
      </c>
      <c r="B251" s="287" t="s">
        <v>511</v>
      </c>
      <c r="C251" s="287" t="s">
        <v>512</v>
      </c>
      <c r="D251" s="289" t="s">
        <v>73</v>
      </c>
      <c r="E251" s="288">
        <v>1.95</v>
      </c>
      <c r="F251" s="263">
        <v>0</v>
      </c>
      <c r="G251" s="261">
        <f t="shared" ref="G251" si="44">E251*F251</f>
        <v>0</v>
      </c>
      <c r="O251" s="81"/>
      <c r="CA251" s="82"/>
      <c r="CB251" s="82"/>
    </row>
    <row r="252" spans="1:80">
      <c r="A252" s="290"/>
      <c r="B252" s="291"/>
      <c r="C252" s="274" t="s">
        <v>513</v>
      </c>
      <c r="D252" s="292"/>
      <c r="E252" s="290"/>
      <c r="F252" s="290"/>
      <c r="G252" s="286"/>
      <c r="O252" s="81"/>
      <c r="CA252" s="82"/>
      <c r="CB252" s="82"/>
    </row>
    <row r="253" spans="1:80" ht="20.399999999999999">
      <c r="A253" s="290"/>
      <c r="B253" s="291"/>
      <c r="C253" s="274" t="s">
        <v>505</v>
      </c>
      <c r="D253" s="292"/>
      <c r="E253" s="290"/>
      <c r="F253" s="290"/>
      <c r="G253" s="286"/>
    </row>
    <row r="254" spans="1:80">
      <c r="A254" s="109"/>
      <c r="B254" s="110" t="s">
        <v>72</v>
      </c>
      <c r="C254" s="111" t="s">
        <v>96</v>
      </c>
      <c r="D254" s="112"/>
      <c r="E254" s="113"/>
      <c r="F254" s="114"/>
      <c r="G254" s="115">
        <f>SUM(G244:G252)</f>
        <v>0</v>
      </c>
      <c r="O254" s="81"/>
      <c r="CA254" s="82"/>
      <c r="CB254" s="82"/>
    </row>
    <row r="255" spans="1:80" ht="12.6" customHeight="1">
      <c r="A255" s="93" t="s">
        <v>70</v>
      </c>
      <c r="B255" s="80" t="s">
        <v>97</v>
      </c>
      <c r="C255" s="106" t="s">
        <v>98</v>
      </c>
      <c r="D255" s="96"/>
      <c r="E255" s="97"/>
      <c r="F255" s="97"/>
      <c r="G255" s="98"/>
      <c r="O255" s="81"/>
      <c r="CA255" s="82"/>
      <c r="CB255" s="82"/>
    </row>
    <row r="256" spans="1:80" ht="13.2" customHeight="1">
      <c r="A256" s="289" t="s">
        <v>514</v>
      </c>
      <c r="B256" s="287" t="s">
        <v>200</v>
      </c>
      <c r="C256" s="287" t="s">
        <v>515</v>
      </c>
      <c r="D256" s="289" t="s">
        <v>200</v>
      </c>
      <c r="E256" s="288">
        <v>1</v>
      </c>
      <c r="F256" s="235">
        <v>0</v>
      </c>
      <c r="G256" s="240">
        <f t="shared" ref="G256:G257" si="45">E256*F256</f>
        <v>0</v>
      </c>
      <c r="O256" s="81"/>
      <c r="CA256" s="82"/>
      <c r="CB256" s="82"/>
    </row>
    <row r="257" spans="1:80" ht="13.8" customHeight="1">
      <c r="A257" s="289" t="s">
        <v>516</v>
      </c>
      <c r="B257" s="287" t="s">
        <v>517</v>
      </c>
      <c r="C257" s="287" t="s">
        <v>518</v>
      </c>
      <c r="D257" s="289" t="s">
        <v>73</v>
      </c>
      <c r="E257" s="288">
        <v>661.1</v>
      </c>
      <c r="F257" s="235">
        <v>0</v>
      </c>
      <c r="G257" s="240">
        <f t="shared" si="45"/>
        <v>0</v>
      </c>
      <c r="O257" s="81"/>
      <c r="CA257" s="82"/>
      <c r="CB257" s="82"/>
    </row>
    <row r="258" spans="1:80">
      <c r="A258" s="292"/>
      <c r="B258" s="291"/>
      <c r="C258" s="274" t="s">
        <v>519</v>
      </c>
      <c r="D258" s="292"/>
      <c r="E258" s="290"/>
      <c r="F258" s="290"/>
      <c r="G258" s="286"/>
    </row>
    <row r="259" spans="1:80">
      <c r="A259" s="289" t="s">
        <v>520</v>
      </c>
      <c r="B259" s="287" t="s">
        <v>521</v>
      </c>
      <c r="C259" s="287" t="s">
        <v>522</v>
      </c>
      <c r="D259" s="289" t="s">
        <v>73</v>
      </c>
      <c r="E259" s="288">
        <v>727.21</v>
      </c>
      <c r="F259" s="235">
        <v>0</v>
      </c>
      <c r="G259" s="240">
        <f t="shared" ref="G259" si="46">E259*F259</f>
        <v>0</v>
      </c>
    </row>
    <row r="260" spans="1:80">
      <c r="A260" s="292"/>
      <c r="B260" s="291"/>
      <c r="C260" s="274" t="s">
        <v>523</v>
      </c>
      <c r="D260" s="292"/>
      <c r="E260" s="290"/>
      <c r="F260" s="290"/>
      <c r="G260" s="286"/>
    </row>
    <row r="261" spans="1:80" ht="20.399999999999999">
      <c r="A261" s="289" t="s">
        <v>524</v>
      </c>
      <c r="B261" s="287" t="s">
        <v>525</v>
      </c>
      <c r="C261" s="287" t="s">
        <v>526</v>
      </c>
      <c r="D261" s="289" t="s">
        <v>73</v>
      </c>
      <c r="E261" s="288">
        <v>585.26</v>
      </c>
      <c r="F261" s="263">
        <v>0</v>
      </c>
      <c r="G261" s="263">
        <f t="shared" ref="G261" si="47">E261*F261</f>
        <v>0</v>
      </c>
    </row>
    <row r="262" spans="1:80">
      <c r="A262" s="292"/>
      <c r="B262" s="291"/>
      <c r="C262" s="274" t="s">
        <v>527</v>
      </c>
      <c r="D262" s="292"/>
      <c r="E262" s="290"/>
      <c r="F262" s="290"/>
      <c r="G262" s="286"/>
    </row>
    <row r="263" spans="1:80" ht="20.399999999999999">
      <c r="A263" s="290"/>
      <c r="B263" s="291"/>
      <c r="C263" s="274" t="s">
        <v>528</v>
      </c>
      <c r="D263" s="292"/>
      <c r="E263" s="290"/>
      <c r="F263" s="290"/>
      <c r="G263" s="286"/>
    </row>
    <row r="264" spans="1:80" ht="12.6" customHeight="1">
      <c r="A264" s="193"/>
      <c r="B264" s="194" t="s">
        <v>72</v>
      </c>
      <c r="C264" s="195" t="s">
        <v>161</v>
      </c>
      <c r="D264" s="196"/>
      <c r="E264" s="197"/>
      <c r="F264" s="213"/>
      <c r="G264" s="105">
        <f>SUM(G256:G263)</f>
        <v>0</v>
      </c>
      <c r="O264" s="81"/>
      <c r="CA264" s="82"/>
      <c r="CB264" s="82"/>
    </row>
    <row r="265" spans="1:80" ht="14.4" customHeight="1">
      <c r="A265" s="93" t="s">
        <v>70</v>
      </c>
      <c r="B265" s="94" t="s">
        <v>530</v>
      </c>
      <c r="C265" s="120" t="s">
        <v>529</v>
      </c>
      <c r="D265" s="117"/>
      <c r="E265" s="118"/>
      <c r="F265" s="118"/>
      <c r="G265" s="119"/>
      <c r="O265" s="81"/>
      <c r="CA265" s="82"/>
      <c r="CB265" s="82"/>
    </row>
    <row r="266" spans="1:80" ht="12" customHeight="1">
      <c r="A266" s="289" t="s">
        <v>531</v>
      </c>
      <c r="B266" s="287" t="s">
        <v>532</v>
      </c>
      <c r="C266" s="287" t="s">
        <v>533</v>
      </c>
      <c r="D266" s="289" t="s">
        <v>73</v>
      </c>
      <c r="E266" s="288">
        <v>1.95</v>
      </c>
      <c r="F266" s="167">
        <v>0</v>
      </c>
      <c r="G266" s="168">
        <f>E266*F266</f>
        <v>0</v>
      </c>
      <c r="O266" s="81"/>
      <c r="CA266" s="82"/>
      <c r="CB266" s="82"/>
    </row>
    <row r="267" spans="1:80" ht="12.6" customHeight="1">
      <c r="A267" s="99"/>
      <c r="B267" s="100" t="s">
        <v>72</v>
      </c>
      <c r="C267" s="101" t="str">
        <f>CONCATENATE(B265," ",C265)</f>
        <v>62 Úpravy povrchů vnějších</v>
      </c>
      <c r="D267" s="102"/>
      <c r="E267" s="103"/>
      <c r="F267" s="104"/>
      <c r="G267" s="105">
        <f>SUM(G266:G266)</f>
        <v>0</v>
      </c>
      <c r="O267" s="81"/>
      <c r="CA267" s="82"/>
      <c r="CB267" s="82"/>
    </row>
    <row r="268" spans="1:80" ht="12.6" customHeight="1">
      <c r="A268" s="79" t="s">
        <v>70</v>
      </c>
      <c r="B268" s="80" t="s">
        <v>97</v>
      </c>
      <c r="C268" s="106" t="s">
        <v>98</v>
      </c>
      <c r="D268" s="107"/>
      <c r="E268" s="108"/>
      <c r="F268" s="108"/>
      <c r="G268" s="116"/>
      <c r="O268" s="81"/>
      <c r="CA268" s="82"/>
      <c r="CB268" s="82"/>
    </row>
    <row r="269" spans="1:80" ht="22.2" customHeight="1">
      <c r="A269" s="215">
        <v>18</v>
      </c>
      <c r="B269" s="216" t="s">
        <v>162</v>
      </c>
      <c r="C269" s="217" t="s">
        <v>163</v>
      </c>
      <c r="D269" s="218" t="s">
        <v>73</v>
      </c>
      <c r="E269" s="219">
        <v>3.3</v>
      </c>
      <c r="F269" s="253">
        <v>0</v>
      </c>
      <c r="G269" s="254">
        <f>E269*F269</f>
        <v>0</v>
      </c>
      <c r="O269" s="81"/>
      <c r="CA269" s="82"/>
      <c r="CB269" s="82"/>
    </row>
    <row r="270" spans="1:80" ht="12.6" customHeight="1">
      <c r="A270" s="109"/>
      <c r="B270" s="110" t="s">
        <v>72</v>
      </c>
      <c r="C270" s="111" t="s">
        <v>161</v>
      </c>
      <c r="D270" s="112"/>
      <c r="E270" s="113"/>
      <c r="F270" s="114"/>
      <c r="G270" s="115">
        <f>SUM(G269:G269)</f>
        <v>0</v>
      </c>
      <c r="O270" s="81"/>
      <c r="CA270" s="82"/>
      <c r="CB270" s="82"/>
    </row>
    <row r="271" spans="1:80" ht="12.6" customHeight="1">
      <c r="A271" s="79" t="s">
        <v>70</v>
      </c>
      <c r="B271" s="80" t="s">
        <v>164</v>
      </c>
      <c r="C271" s="106" t="s">
        <v>165</v>
      </c>
      <c r="D271" s="107"/>
      <c r="E271" s="108"/>
      <c r="F271" s="108"/>
      <c r="G271" s="202"/>
      <c r="O271" s="81"/>
      <c r="CA271" s="82"/>
      <c r="CB271" s="82"/>
    </row>
    <row r="272" spans="1:80" ht="21" customHeight="1">
      <c r="A272" s="289" t="s">
        <v>539</v>
      </c>
      <c r="B272" s="287" t="s">
        <v>200</v>
      </c>
      <c r="C272" s="287" t="s">
        <v>540</v>
      </c>
      <c r="D272" s="289" t="s">
        <v>73</v>
      </c>
      <c r="E272" s="288">
        <v>186.38</v>
      </c>
      <c r="F272" s="258">
        <v>0</v>
      </c>
      <c r="G272" s="294">
        <f>PRODUCT(E272,F272)</f>
        <v>0</v>
      </c>
      <c r="O272" s="81"/>
      <c r="CA272" s="82"/>
      <c r="CB272" s="82"/>
    </row>
    <row r="273" spans="1:80" ht="21" customHeight="1">
      <c r="A273" s="289" t="s">
        <v>541</v>
      </c>
      <c r="B273" s="287" t="s">
        <v>200</v>
      </c>
      <c r="C273" s="287" t="s">
        <v>542</v>
      </c>
      <c r="D273" s="289" t="s">
        <v>73</v>
      </c>
      <c r="E273" s="288">
        <v>73.239999999999995</v>
      </c>
      <c r="F273" s="258">
        <v>0</v>
      </c>
      <c r="G273" s="294">
        <f>PRODUCT(E273,F273)</f>
        <v>0</v>
      </c>
      <c r="O273" s="81"/>
      <c r="CA273" s="82"/>
      <c r="CB273" s="82"/>
    </row>
    <row r="274" spans="1:80">
      <c r="A274" s="292"/>
      <c r="B274" s="291"/>
      <c r="C274" s="274" t="s">
        <v>543</v>
      </c>
      <c r="D274" s="292"/>
      <c r="E274" s="290"/>
      <c r="F274" s="265">
        <v>0</v>
      </c>
      <c r="G274" s="266">
        <f t="shared" ref="G274" si="48">E274*F274</f>
        <v>0</v>
      </c>
    </row>
    <row r="275" spans="1:80" ht="20.399999999999999">
      <c r="A275" s="289" t="s">
        <v>544</v>
      </c>
      <c r="B275" s="287" t="s">
        <v>200</v>
      </c>
      <c r="C275" s="287" t="s">
        <v>545</v>
      </c>
      <c r="D275" s="289" t="s">
        <v>73</v>
      </c>
      <c r="E275" s="288">
        <v>113.14</v>
      </c>
      <c r="F275" s="263">
        <v>0</v>
      </c>
      <c r="G275" s="264">
        <f>E275*F275</f>
        <v>0</v>
      </c>
    </row>
    <row r="276" spans="1:80">
      <c r="A276" s="290"/>
      <c r="B276" s="291"/>
      <c r="C276" s="274" t="s">
        <v>546</v>
      </c>
      <c r="D276" s="292"/>
      <c r="E276" s="290"/>
      <c r="F276" s="238"/>
      <c r="G276" s="239">
        <f>E276*F276</f>
        <v>0</v>
      </c>
    </row>
    <row r="277" spans="1:80" ht="12.6" customHeight="1">
      <c r="A277" s="109"/>
      <c r="B277" s="110" t="s">
        <v>72</v>
      </c>
      <c r="C277" s="111" t="s">
        <v>166</v>
      </c>
      <c r="D277" s="112"/>
      <c r="E277" s="113"/>
      <c r="F277" s="255"/>
      <c r="G277" s="115">
        <f>SUM(G272:G276)</f>
        <v>0</v>
      </c>
      <c r="O277" s="81"/>
      <c r="CA277" s="82"/>
      <c r="CB277" s="82"/>
    </row>
    <row r="278" spans="1:80" ht="12.6" customHeight="1">
      <c r="A278" s="210" t="s">
        <v>70</v>
      </c>
      <c r="B278" s="211" t="s">
        <v>534</v>
      </c>
      <c r="C278" s="262" t="s">
        <v>548</v>
      </c>
      <c r="D278" s="207"/>
      <c r="E278" s="208"/>
      <c r="F278" s="208"/>
      <c r="G278" s="209"/>
      <c r="O278" s="81"/>
      <c r="CA278" s="82"/>
      <c r="CB278" s="82"/>
    </row>
    <row r="279" spans="1:80" ht="22.8" customHeight="1">
      <c r="A279" s="289" t="s">
        <v>550</v>
      </c>
      <c r="B279" s="287" t="s">
        <v>200</v>
      </c>
      <c r="C279" s="287" t="s">
        <v>551</v>
      </c>
      <c r="D279" s="289" t="s">
        <v>456</v>
      </c>
      <c r="E279" s="288">
        <v>1</v>
      </c>
      <c r="F279" s="256">
        <v>0</v>
      </c>
      <c r="G279" s="259">
        <f>PRODUCT(E279,F279)</f>
        <v>0</v>
      </c>
      <c r="O279" s="81"/>
      <c r="CA279" s="82"/>
      <c r="CB279" s="82"/>
    </row>
    <row r="280" spans="1:80" ht="23.4" customHeight="1">
      <c r="A280" s="290"/>
      <c r="B280" s="291"/>
      <c r="C280" s="274" t="s">
        <v>552</v>
      </c>
      <c r="D280" s="292"/>
      <c r="E280" s="290"/>
      <c r="F280" s="257"/>
      <c r="G280" s="260"/>
      <c r="O280" s="81"/>
      <c r="CA280" s="82"/>
      <c r="CB280" s="82"/>
    </row>
    <row r="281" spans="1:80" ht="12.6" customHeight="1">
      <c r="A281" s="109"/>
      <c r="B281" s="110" t="s">
        <v>72</v>
      </c>
      <c r="C281" s="111" t="s">
        <v>549</v>
      </c>
      <c r="D281" s="112"/>
      <c r="E281" s="113"/>
      <c r="F281" s="255"/>
      <c r="G281" s="115">
        <f>SUM(G279:G280)</f>
        <v>0</v>
      </c>
      <c r="O281" s="81"/>
      <c r="CA281" s="82"/>
      <c r="CB281" s="82"/>
    </row>
    <row r="282" spans="1:80">
      <c r="A282" s="79" t="s">
        <v>70</v>
      </c>
      <c r="B282" s="80" t="s">
        <v>535</v>
      </c>
      <c r="C282" s="199" t="s">
        <v>553</v>
      </c>
      <c r="D282" s="107"/>
      <c r="E282" s="108"/>
      <c r="F282" s="108"/>
      <c r="G282" s="202"/>
    </row>
    <row r="283" spans="1:80">
      <c r="A283" s="269" t="s">
        <v>555</v>
      </c>
      <c r="B283" s="268" t="s">
        <v>556</v>
      </c>
      <c r="C283" s="268" t="s">
        <v>557</v>
      </c>
      <c r="D283" s="269" t="s">
        <v>73</v>
      </c>
      <c r="E283" s="267">
        <v>25</v>
      </c>
      <c r="F283" s="235">
        <v>0</v>
      </c>
      <c r="G283" s="236">
        <f>E283*F283</f>
        <v>0</v>
      </c>
    </row>
    <row r="284" spans="1:80">
      <c r="A284" s="242"/>
      <c r="B284" s="243" t="s">
        <v>72</v>
      </c>
      <c r="C284" s="244" t="s">
        <v>554</v>
      </c>
      <c r="D284" s="245"/>
      <c r="E284" s="246"/>
      <c r="F284" s="247"/>
      <c r="G284" s="248">
        <f>SUM(G283:G283)</f>
        <v>0</v>
      </c>
    </row>
    <row r="285" spans="1:80">
      <c r="A285" s="79" t="s">
        <v>70</v>
      </c>
      <c r="B285" s="80" t="s">
        <v>536</v>
      </c>
      <c r="C285" s="106" t="s">
        <v>558</v>
      </c>
      <c r="D285" s="107"/>
      <c r="E285" s="108"/>
      <c r="F285" s="108"/>
      <c r="G285" s="202"/>
    </row>
    <row r="286" spans="1:80">
      <c r="A286" s="269" t="s">
        <v>560</v>
      </c>
      <c r="B286" s="268" t="s">
        <v>561</v>
      </c>
      <c r="C286" s="268" t="s">
        <v>562</v>
      </c>
      <c r="D286" s="269" t="s">
        <v>73</v>
      </c>
      <c r="E286" s="267">
        <v>186.38</v>
      </c>
      <c r="F286" s="263">
        <v>0</v>
      </c>
      <c r="G286" s="264">
        <f>E286*F286</f>
        <v>0</v>
      </c>
    </row>
    <row r="287" spans="1:80">
      <c r="A287" s="242"/>
      <c r="B287" s="243" t="s">
        <v>72</v>
      </c>
      <c r="C287" s="244" t="s">
        <v>559</v>
      </c>
      <c r="D287" s="245"/>
      <c r="E287" s="246"/>
      <c r="F287" s="247"/>
      <c r="G287" s="248">
        <f>SUM(G286:G286)</f>
        <v>0</v>
      </c>
    </row>
    <row r="288" spans="1:80">
      <c r="A288" s="79" t="s">
        <v>70</v>
      </c>
      <c r="B288" s="80" t="s">
        <v>75</v>
      </c>
      <c r="C288" s="171" t="s">
        <v>76</v>
      </c>
      <c r="D288"/>
      <c r="E288"/>
      <c r="F288" s="172"/>
      <c r="G288" s="202"/>
    </row>
    <row r="289" spans="1:7">
      <c r="A289" s="269" t="s">
        <v>564</v>
      </c>
      <c r="B289" s="268" t="s">
        <v>159</v>
      </c>
      <c r="C289" s="268" t="s">
        <v>565</v>
      </c>
      <c r="D289" s="269" t="s">
        <v>74</v>
      </c>
      <c r="E289" s="267">
        <v>54.344999999999999</v>
      </c>
      <c r="F289" s="263">
        <v>0</v>
      </c>
      <c r="G289" s="264">
        <f>E289*F289</f>
        <v>0</v>
      </c>
    </row>
    <row r="290" spans="1:7">
      <c r="A290" s="242"/>
      <c r="B290" s="243" t="s">
        <v>72</v>
      </c>
      <c r="C290" s="244" t="s">
        <v>563</v>
      </c>
      <c r="D290" s="245"/>
      <c r="E290" s="246"/>
      <c r="F290" s="247"/>
      <c r="G290" s="248">
        <f>SUM(G289:G289)</f>
        <v>0</v>
      </c>
    </row>
    <row r="291" spans="1:7">
      <c r="A291" s="79" t="s">
        <v>70</v>
      </c>
      <c r="B291" s="80" t="s">
        <v>537</v>
      </c>
      <c r="C291" s="106" t="s">
        <v>566</v>
      </c>
      <c r="D291" s="107"/>
      <c r="E291" s="108"/>
      <c r="F291" s="108"/>
      <c r="G291" s="202"/>
    </row>
    <row r="292" spans="1:7">
      <c r="A292" s="289" t="s">
        <v>568</v>
      </c>
      <c r="B292" s="287" t="s">
        <v>569</v>
      </c>
      <c r="C292" s="287" t="s">
        <v>570</v>
      </c>
      <c r="D292" s="289" t="s">
        <v>73</v>
      </c>
      <c r="E292" s="288">
        <v>88.72</v>
      </c>
      <c r="F292" s="263">
        <v>0</v>
      </c>
      <c r="G292" s="264">
        <f>E292*F292</f>
        <v>0</v>
      </c>
    </row>
    <row r="293" spans="1:7">
      <c r="A293" s="292"/>
      <c r="B293" s="291"/>
      <c r="C293" s="274" t="s">
        <v>571</v>
      </c>
      <c r="D293" s="292"/>
      <c r="E293" s="290"/>
      <c r="F293" s="263"/>
      <c r="G293" s="264">
        <f>E293*F293</f>
        <v>0</v>
      </c>
    </row>
    <row r="294" spans="1:7" ht="20.399999999999999">
      <c r="A294" s="289" t="s">
        <v>572</v>
      </c>
      <c r="B294" s="287" t="s">
        <v>569</v>
      </c>
      <c r="C294" s="287" t="s">
        <v>573</v>
      </c>
      <c r="D294" s="289" t="s">
        <v>73</v>
      </c>
      <c r="E294" s="288">
        <v>88.72</v>
      </c>
      <c r="F294" s="263">
        <v>0</v>
      </c>
      <c r="G294" s="261">
        <f t="shared" ref="G294" si="49">E294*F294</f>
        <v>0</v>
      </c>
    </row>
    <row r="295" spans="1:7">
      <c r="A295" s="292"/>
      <c r="B295" s="291"/>
      <c r="C295" s="274" t="s">
        <v>571</v>
      </c>
      <c r="D295" s="292"/>
      <c r="E295" s="290"/>
      <c r="F295" s="263"/>
      <c r="G295" s="264">
        <f>E295*F295</f>
        <v>0</v>
      </c>
    </row>
    <row r="296" spans="1:7">
      <c r="A296" s="289" t="s">
        <v>574</v>
      </c>
      <c r="B296" s="287" t="s">
        <v>575</v>
      </c>
      <c r="C296" s="287" t="s">
        <v>576</v>
      </c>
      <c r="D296" s="289" t="s">
        <v>84</v>
      </c>
      <c r="E296" s="288">
        <v>34.03</v>
      </c>
      <c r="F296" s="263">
        <v>0</v>
      </c>
      <c r="G296" s="264">
        <f>E296*F296</f>
        <v>0</v>
      </c>
    </row>
    <row r="297" spans="1:7">
      <c r="A297" s="292"/>
      <c r="B297" s="291"/>
      <c r="C297" s="274" t="s">
        <v>577</v>
      </c>
      <c r="D297" s="292"/>
      <c r="E297" s="290"/>
      <c r="F297" s="263"/>
      <c r="G297" s="261">
        <f t="shared" ref="G297" si="50">E297*F297</f>
        <v>0</v>
      </c>
    </row>
    <row r="298" spans="1:7">
      <c r="A298" s="289" t="s">
        <v>578</v>
      </c>
      <c r="B298" s="287" t="s">
        <v>575</v>
      </c>
      <c r="C298" s="287" t="s">
        <v>579</v>
      </c>
      <c r="D298" s="289" t="s">
        <v>140</v>
      </c>
      <c r="E298" s="288">
        <v>14</v>
      </c>
      <c r="F298" s="263">
        <v>0</v>
      </c>
      <c r="G298" s="264">
        <f>E298*F298</f>
        <v>0</v>
      </c>
    </row>
    <row r="299" spans="1:7">
      <c r="A299" s="289" t="s">
        <v>580</v>
      </c>
      <c r="B299" s="287" t="s">
        <v>575</v>
      </c>
      <c r="C299" s="287" t="s">
        <v>581</v>
      </c>
      <c r="D299" s="289" t="s">
        <v>84</v>
      </c>
      <c r="E299" s="288">
        <v>12.6</v>
      </c>
      <c r="F299" s="263">
        <v>0</v>
      </c>
      <c r="G299" s="261">
        <f t="shared" ref="G299" si="51">E299*F299</f>
        <v>0</v>
      </c>
    </row>
    <row r="300" spans="1:7" ht="20.399999999999999">
      <c r="A300" s="289" t="s">
        <v>582</v>
      </c>
      <c r="B300" s="287" t="s">
        <v>583</v>
      </c>
      <c r="C300" s="287" t="s">
        <v>584</v>
      </c>
      <c r="D300" s="289" t="s">
        <v>74</v>
      </c>
      <c r="E300" s="288">
        <v>0.157</v>
      </c>
      <c r="F300" s="263">
        <v>0</v>
      </c>
      <c r="G300" s="264">
        <f>E300*F300</f>
        <v>0</v>
      </c>
    </row>
    <row r="301" spans="1:7">
      <c r="A301" s="242"/>
      <c r="B301" s="243" t="s">
        <v>72</v>
      </c>
      <c r="C301" s="244" t="s">
        <v>567</v>
      </c>
      <c r="D301" s="245"/>
      <c r="E301" s="246"/>
      <c r="F301" s="247"/>
      <c r="G301" s="248">
        <f>SUM(G292:G300)</f>
        <v>0</v>
      </c>
    </row>
    <row r="302" spans="1:7">
      <c r="A302" s="79" t="s">
        <v>70</v>
      </c>
      <c r="B302" s="80" t="s">
        <v>538</v>
      </c>
      <c r="C302" s="106" t="s">
        <v>585</v>
      </c>
      <c r="D302" s="107"/>
      <c r="E302" s="108"/>
      <c r="F302" s="108"/>
      <c r="G302" s="202"/>
    </row>
    <row r="303" spans="1:7">
      <c r="A303" s="269" t="s">
        <v>587</v>
      </c>
      <c r="B303" s="268" t="s">
        <v>588</v>
      </c>
      <c r="C303" s="268" t="s">
        <v>589</v>
      </c>
      <c r="D303" s="269" t="s">
        <v>456</v>
      </c>
      <c r="E303" s="267">
        <v>17</v>
      </c>
      <c r="F303" s="263">
        <v>0</v>
      </c>
      <c r="G303" s="264">
        <f>E303*F303</f>
        <v>0</v>
      </c>
    </row>
    <row r="304" spans="1:7">
      <c r="A304" s="269" t="s">
        <v>590</v>
      </c>
      <c r="B304" s="268" t="s">
        <v>591</v>
      </c>
      <c r="C304" s="268" t="s">
        <v>592</v>
      </c>
      <c r="D304" s="269" t="s">
        <v>456</v>
      </c>
      <c r="E304" s="267">
        <v>17</v>
      </c>
      <c r="F304" s="263">
        <v>0</v>
      </c>
      <c r="G304" s="264">
        <f>E304*F304</f>
        <v>0</v>
      </c>
    </row>
    <row r="305" spans="1:80">
      <c r="A305" s="269" t="s">
        <v>593</v>
      </c>
      <c r="B305" s="268" t="s">
        <v>594</v>
      </c>
      <c r="C305" s="268" t="s">
        <v>595</v>
      </c>
      <c r="D305" s="269" t="s">
        <v>456</v>
      </c>
      <c r="E305" s="267">
        <v>17</v>
      </c>
      <c r="F305" s="263">
        <v>0</v>
      </c>
      <c r="G305" s="261">
        <f t="shared" ref="G305" si="52">E305*F305</f>
        <v>0</v>
      </c>
    </row>
    <row r="306" spans="1:80">
      <c r="A306" s="269" t="s">
        <v>596</v>
      </c>
      <c r="B306" s="268" t="s">
        <v>597</v>
      </c>
      <c r="C306" s="268" t="s">
        <v>598</v>
      </c>
      <c r="D306" s="269" t="s">
        <v>456</v>
      </c>
      <c r="E306" s="267">
        <v>6</v>
      </c>
      <c r="F306" s="263">
        <v>0</v>
      </c>
      <c r="G306" s="264">
        <f>E306*F306</f>
        <v>0</v>
      </c>
    </row>
    <row r="307" spans="1:80">
      <c r="A307" s="269" t="s">
        <v>599</v>
      </c>
      <c r="B307" s="268" t="s">
        <v>600</v>
      </c>
      <c r="C307" s="268" t="s">
        <v>601</v>
      </c>
      <c r="D307" s="269" t="s">
        <v>456</v>
      </c>
      <c r="E307" s="267">
        <v>11</v>
      </c>
      <c r="F307" s="263">
        <v>0</v>
      </c>
      <c r="G307" s="264">
        <f>E307*F307</f>
        <v>0</v>
      </c>
    </row>
    <row r="308" spans="1:80">
      <c r="A308" s="269" t="s">
        <v>602</v>
      </c>
      <c r="B308" s="268" t="s">
        <v>200</v>
      </c>
      <c r="C308" s="268" t="s">
        <v>603</v>
      </c>
      <c r="D308" s="269" t="s">
        <v>200</v>
      </c>
      <c r="E308" s="267">
        <v>1</v>
      </c>
      <c r="F308" s="263">
        <v>0</v>
      </c>
      <c r="G308" s="261">
        <f t="shared" ref="G308" si="53">E308*F308</f>
        <v>0</v>
      </c>
    </row>
    <row r="309" spans="1:80">
      <c r="A309" s="269" t="s">
        <v>604</v>
      </c>
      <c r="B309" s="268" t="s">
        <v>605</v>
      </c>
      <c r="C309" s="268" t="s">
        <v>606</v>
      </c>
      <c r="D309" s="269" t="s">
        <v>74</v>
      </c>
      <c r="E309" s="267">
        <v>1.9800000000000002E-2</v>
      </c>
      <c r="F309" s="263">
        <v>0</v>
      </c>
      <c r="G309" s="264">
        <f>E309*F309</f>
        <v>0</v>
      </c>
    </row>
    <row r="310" spans="1:80">
      <c r="A310" s="242"/>
      <c r="B310" s="243" t="s">
        <v>72</v>
      </c>
      <c r="C310" s="244" t="s">
        <v>586</v>
      </c>
      <c r="D310" s="245"/>
      <c r="E310" s="246"/>
      <c r="F310" s="247"/>
      <c r="G310" s="248">
        <f>SUM(G303:G309)</f>
        <v>0</v>
      </c>
    </row>
    <row r="311" spans="1:80">
      <c r="A311" s="79" t="s">
        <v>70</v>
      </c>
      <c r="B311" s="80" t="s">
        <v>608</v>
      </c>
      <c r="C311" s="106" t="s">
        <v>607</v>
      </c>
      <c r="D311" s="107"/>
      <c r="E311" s="108"/>
      <c r="F311" s="108"/>
      <c r="G311" s="202"/>
    </row>
    <row r="312" spans="1:80" ht="20.399999999999999">
      <c r="A312" s="289" t="s">
        <v>610</v>
      </c>
      <c r="B312" s="287" t="s">
        <v>611</v>
      </c>
      <c r="C312" s="287" t="s">
        <v>612</v>
      </c>
      <c r="D312" s="289" t="s">
        <v>73</v>
      </c>
      <c r="E312" s="288">
        <v>73.239999999999995</v>
      </c>
      <c r="F312" s="263">
        <v>0</v>
      </c>
      <c r="G312" s="264">
        <f>E312*F312</f>
        <v>0</v>
      </c>
    </row>
    <row r="313" spans="1:80" ht="20.399999999999999">
      <c r="A313" s="289" t="s">
        <v>613</v>
      </c>
      <c r="B313" s="287" t="s">
        <v>614</v>
      </c>
      <c r="C313" s="287" t="s">
        <v>615</v>
      </c>
      <c r="D313" s="289" t="s">
        <v>73</v>
      </c>
      <c r="E313" s="288">
        <v>77.459999999999994</v>
      </c>
      <c r="F313" s="263">
        <v>0</v>
      </c>
      <c r="G313" s="264">
        <f>E313*F313</f>
        <v>0</v>
      </c>
    </row>
    <row r="314" spans="1:80">
      <c r="A314" s="292"/>
      <c r="B314" s="291"/>
      <c r="C314" s="274" t="s">
        <v>616</v>
      </c>
      <c r="D314" s="292"/>
      <c r="E314" s="290"/>
      <c r="F314" s="263"/>
      <c r="G314" s="261">
        <f t="shared" ref="G314" si="54">E314*F314</f>
        <v>0</v>
      </c>
    </row>
    <row r="315" spans="1:80">
      <c r="A315" s="289" t="s">
        <v>617</v>
      </c>
      <c r="B315" s="287" t="s">
        <v>200</v>
      </c>
      <c r="C315" s="287" t="s">
        <v>618</v>
      </c>
      <c r="D315" s="289" t="s">
        <v>73</v>
      </c>
      <c r="E315" s="288">
        <v>85.206000000000003</v>
      </c>
      <c r="F315" s="263">
        <v>0</v>
      </c>
      <c r="G315" s="264">
        <f>E315*F315</f>
        <v>0</v>
      </c>
    </row>
    <row r="316" spans="1:80" ht="20.399999999999999">
      <c r="A316" s="289" t="s">
        <v>619</v>
      </c>
      <c r="B316" s="287" t="s">
        <v>620</v>
      </c>
      <c r="C316" s="287" t="s">
        <v>621</v>
      </c>
      <c r="D316" s="289" t="s">
        <v>84</v>
      </c>
      <c r="E316" s="288">
        <v>87.4</v>
      </c>
      <c r="F316" s="263">
        <v>0</v>
      </c>
      <c r="G316" s="264">
        <f>E316*F316</f>
        <v>0</v>
      </c>
    </row>
    <row r="317" spans="1:80">
      <c r="A317" s="289" t="s">
        <v>622</v>
      </c>
      <c r="B317" s="287" t="s">
        <v>623</v>
      </c>
      <c r="C317" s="287" t="s">
        <v>624</v>
      </c>
      <c r="D317" s="289" t="s">
        <v>73</v>
      </c>
      <c r="E317" s="288">
        <v>24.65</v>
      </c>
      <c r="F317" s="263">
        <v>0</v>
      </c>
      <c r="G317" s="261">
        <f t="shared" ref="G317" si="55">E317*F317</f>
        <v>0</v>
      </c>
    </row>
    <row r="318" spans="1:80" ht="20.399999999999999">
      <c r="A318" s="289" t="s">
        <v>625</v>
      </c>
      <c r="B318" s="287" t="s">
        <v>626</v>
      </c>
      <c r="C318" s="287" t="s">
        <v>627</v>
      </c>
      <c r="D318" s="289" t="s">
        <v>74</v>
      </c>
      <c r="E318" s="288">
        <v>1.4350000000000001</v>
      </c>
      <c r="F318" s="263">
        <v>0</v>
      </c>
      <c r="G318" s="261">
        <f t="shared" ref="G318" si="56">E318*F318</f>
        <v>0</v>
      </c>
    </row>
    <row r="319" spans="1:80">
      <c r="A319" s="242"/>
      <c r="B319" s="243" t="s">
        <v>72</v>
      </c>
      <c r="C319" s="244" t="s">
        <v>609</v>
      </c>
      <c r="D319" s="245"/>
      <c r="E319" s="246"/>
      <c r="F319" s="247"/>
      <c r="G319" s="248">
        <f>SUM(G312:G318)</f>
        <v>0</v>
      </c>
    </row>
    <row r="320" spans="1:80" ht="12.6" customHeight="1">
      <c r="A320" s="79" t="s">
        <v>70</v>
      </c>
      <c r="B320" s="80" t="s">
        <v>628</v>
      </c>
      <c r="C320" s="106" t="s">
        <v>629</v>
      </c>
      <c r="D320" s="107"/>
      <c r="E320" s="108"/>
      <c r="F320" s="108"/>
      <c r="G320" s="202"/>
      <c r="O320" s="81"/>
      <c r="CA320" s="82"/>
      <c r="CB320" s="82"/>
    </row>
    <row r="321" spans="1:80" ht="21" customHeight="1">
      <c r="A321" s="289" t="s">
        <v>631</v>
      </c>
      <c r="B321" s="287" t="s">
        <v>611</v>
      </c>
      <c r="C321" s="287" t="s">
        <v>632</v>
      </c>
      <c r="D321" s="289" t="s">
        <v>73</v>
      </c>
      <c r="E321" s="288">
        <v>113.14</v>
      </c>
      <c r="F321" s="263">
        <v>0</v>
      </c>
      <c r="G321" s="264">
        <f>E321*F321</f>
        <v>0</v>
      </c>
      <c r="O321" s="81"/>
      <c r="CA321" s="82"/>
      <c r="CB321" s="82"/>
    </row>
    <row r="322" spans="1:80" ht="12.6" customHeight="1">
      <c r="A322" s="289" t="s">
        <v>633</v>
      </c>
      <c r="B322" s="287" t="s">
        <v>200</v>
      </c>
      <c r="C322" s="287" t="s">
        <v>634</v>
      </c>
      <c r="D322" s="289" t="s">
        <v>73</v>
      </c>
      <c r="E322" s="288">
        <v>113.14</v>
      </c>
      <c r="F322" s="263">
        <v>0</v>
      </c>
      <c r="G322" s="264">
        <f>E322*F322</f>
        <v>0</v>
      </c>
      <c r="O322" s="81"/>
      <c r="CA322" s="82"/>
      <c r="CB322" s="82"/>
    </row>
    <row r="323" spans="1:80" ht="12.6" customHeight="1">
      <c r="A323" s="289" t="s">
        <v>635</v>
      </c>
      <c r="B323" s="287" t="s">
        <v>200</v>
      </c>
      <c r="C323" s="287" t="s">
        <v>636</v>
      </c>
      <c r="D323" s="289" t="s">
        <v>73</v>
      </c>
      <c r="E323" s="288">
        <v>125.114</v>
      </c>
      <c r="F323" s="263">
        <v>0</v>
      </c>
      <c r="G323" s="264">
        <f>E323*F323</f>
        <v>0</v>
      </c>
      <c r="O323" s="81"/>
      <c r="CA323" s="82"/>
      <c r="CB323" s="82"/>
    </row>
    <row r="324" spans="1:80" ht="12.6" customHeight="1">
      <c r="A324" s="289" t="s">
        <v>637</v>
      </c>
      <c r="B324" s="287" t="s">
        <v>200</v>
      </c>
      <c r="C324" s="287" t="s">
        <v>638</v>
      </c>
      <c r="D324" s="289" t="s">
        <v>84</v>
      </c>
      <c r="E324" s="288">
        <v>127</v>
      </c>
      <c r="F324" s="263">
        <v>0</v>
      </c>
      <c r="G324" s="264">
        <f>E324*F324</f>
        <v>0</v>
      </c>
      <c r="O324" s="81"/>
      <c r="CA324" s="82"/>
      <c r="CB324" s="82"/>
    </row>
    <row r="325" spans="1:80" ht="19.8" customHeight="1">
      <c r="A325" s="289" t="s">
        <v>639</v>
      </c>
      <c r="B325" s="287" t="s">
        <v>626</v>
      </c>
      <c r="C325" s="287" t="s">
        <v>640</v>
      </c>
      <c r="D325" s="289" t="s">
        <v>74</v>
      </c>
      <c r="E325" s="288">
        <v>0.41199999999999998</v>
      </c>
      <c r="F325" s="263">
        <v>0</v>
      </c>
      <c r="G325" s="264">
        <f>E325*F325</f>
        <v>0</v>
      </c>
      <c r="O325" s="81"/>
      <c r="CA325" s="82"/>
      <c r="CB325" s="82"/>
    </row>
    <row r="326" spans="1:80">
      <c r="A326" s="242"/>
      <c r="B326" s="243" t="s">
        <v>72</v>
      </c>
      <c r="C326" s="244" t="s">
        <v>630</v>
      </c>
      <c r="D326" s="245"/>
      <c r="E326" s="246"/>
      <c r="F326" s="247"/>
      <c r="G326" s="248">
        <f>SUM(G321:G325)</f>
        <v>0</v>
      </c>
    </row>
    <row r="327" spans="1:80">
      <c r="A327" s="79" t="s">
        <v>70</v>
      </c>
      <c r="B327" s="80" t="s">
        <v>641</v>
      </c>
      <c r="C327" s="106" t="s">
        <v>642</v>
      </c>
      <c r="D327" s="107"/>
      <c r="E327" s="108"/>
      <c r="F327" s="108"/>
      <c r="G327" s="202"/>
    </row>
    <row r="328" spans="1:80">
      <c r="A328" s="297" t="s">
        <v>644</v>
      </c>
      <c r="B328" s="296" t="s">
        <v>645</v>
      </c>
      <c r="C328" s="296" t="s">
        <v>646</v>
      </c>
      <c r="D328" s="297" t="s">
        <v>73</v>
      </c>
      <c r="E328" s="295">
        <v>83.9</v>
      </c>
      <c r="F328" s="263">
        <v>0</v>
      </c>
      <c r="G328" s="264">
        <f>E328*F328</f>
        <v>0</v>
      </c>
    </row>
    <row r="329" spans="1:80">
      <c r="A329" s="301"/>
      <c r="B329" s="299"/>
      <c r="C329" s="300" t="s">
        <v>647</v>
      </c>
      <c r="D329" s="301"/>
      <c r="E329" s="298"/>
      <c r="F329" s="263"/>
      <c r="G329" s="264">
        <f>E329*F329</f>
        <v>0</v>
      </c>
    </row>
    <row r="330" spans="1:80">
      <c r="A330" s="297" t="s">
        <v>648</v>
      </c>
      <c r="B330" s="296" t="s">
        <v>649</v>
      </c>
      <c r="C330" s="296" t="s">
        <v>650</v>
      </c>
      <c r="D330" s="297" t="s">
        <v>73</v>
      </c>
      <c r="E330" s="295">
        <v>83.9</v>
      </c>
      <c r="F330" s="263">
        <v>0</v>
      </c>
      <c r="G330" s="261">
        <f t="shared" ref="G330" si="57">E330*F330</f>
        <v>0</v>
      </c>
    </row>
    <row r="331" spans="1:80">
      <c r="A331" s="297" t="s">
        <v>651</v>
      </c>
      <c r="B331" s="296" t="s">
        <v>200</v>
      </c>
      <c r="C331" s="296" t="s">
        <v>652</v>
      </c>
      <c r="D331" s="297" t="s">
        <v>73</v>
      </c>
      <c r="E331" s="295">
        <v>92.29</v>
      </c>
      <c r="F331" s="263">
        <v>0</v>
      </c>
      <c r="G331" s="264">
        <f>E331*F331</f>
        <v>0</v>
      </c>
    </row>
    <row r="332" spans="1:80">
      <c r="A332" s="297" t="s">
        <v>653</v>
      </c>
      <c r="B332" s="296" t="s">
        <v>654</v>
      </c>
      <c r="C332" s="296" t="s">
        <v>655</v>
      </c>
      <c r="D332" s="297" t="s">
        <v>84</v>
      </c>
      <c r="E332" s="295">
        <v>8.4</v>
      </c>
      <c r="F332" s="263">
        <v>0</v>
      </c>
      <c r="G332" s="261">
        <f t="shared" ref="G332" si="58">E332*F332</f>
        <v>0</v>
      </c>
    </row>
    <row r="333" spans="1:80">
      <c r="A333" s="297" t="s">
        <v>656</v>
      </c>
      <c r="B333" s="296" t="s">
        <v>657</v>
      </c>
      <c r="C333" s="296" t="s">
        <v>658</v>
      </c>
      <c r="D333" s="297" t="s">
        <v>84</v>
      </c>
      <c r="E333" s="295">
        <v>8</v>
      </c>
      <c r="F333" s="263">
        <v>0</v>
      </c>
      <c r="G333" s="264">
        <f>E333*F333</f>
        <v>0</v>
      </c>
    </row>
    <row r="334" spans="1:80">
      <c r="A334" s="297" t="s">
        <v>659</v>
      </c>
      <c r="B334" s="296" t="s">
        <v>626</v>
      </c>
      <c r="C334" s="296" t="s">
        <v>627</v>
      </c>
      <c r="D334" s="297" t="s">
        <v>74</v>
      </c>
      <c r="E334" s="295">
        <v>1.68</v>
      </c>
      <c r="F334" s="263">
        <v>0</v>
      </c>
      <c r="G334" s="264">
        <f>E334*F334</f>
        <v>0</v>
      </c>
    </row>
    <row r="335" spans="1:80">
      <c r="A335" s="242"/>
      <c r="B335" s="243" t="s">
        <v>72</v>
      </c>
      <c r="C335" s="244" t="s">
        <v>643</v>
      </c>
      <c r="D335" s="245"/>
      <c r="E335" s="246"/>
      <c r="F335" s="247"/>
      <c r="G335" s="248">
        <f>SUM(G328:G334)</f>
        <v>0</v>
      </c>
    </row>
    <row r="336" spans="1:80">
      <c r="A336" s="79" t="s">
        <v>70</v>
      </c>
      <c r="B336" s="80" t="s">
        <v>660</v>
      </c>
      <c r="C336" s="106" t="s">
        <v>661</v>
      </c>
      <c r="D336" s="107"/>
      <c r="E336" s="108"/>
      <c r="F336" s="108"/>
      <c r="G336" s="202"/>
    </row>
    <row r="337" spans="1:80" ht="20.399999999999999">
      <c r="A337" s="289" t="s">
        <v>663</v>
      </c>
      <c r="B337" s="287" t="s">
        <v>664</v>
      </c>
      <c r="C337" s="287" t="s">
        <v>665</v>
      </c>
      <c r="D337" s="289" t="s">
        <v>73</v>
      </c>
      <c r="E337" s="288">
        <v>534</v>
      </c>
      <c r="F337" s="263">
        <v>0</v>
      </c>
      <c r="G337" s="264">
        <f>E337*F337</f>
        <v>0</v>
      </c>
    </row>
    <row r="338" spans="1:80">
      <c r="A338" s="242"/>
      <c r="B338" s="243" t="s">
        <v>72</v>
      </c>
      <c r="C338" s="244" t="s">
        <v>662</v>
      </c>
      <c r="D338" s="245"/>
      <c r="E338" s="246"/>
      <c r="F338" s="247"/>
      <c r="G338" s="248">
        <f>SUM(G337:G337)</f>
        <v>0</v>
      </c>
    </row>
    <row r="339" spans="1:80" ht="12.6" customHeight="1">
      <c r="A339" s="79" t="s">
        <v>70</v>
      </c>
      <c r="B339" s="80" t="s">
        <v>666</v>
      </c>
      <c r="C339" s="106" t="s">
        <v>667</v>
      </c>
      <c r="D339" s="107"/>
      <c r="E339" s="108"/>
      <c r="F339" s="108"/>
      <c r="G339" s="202"/>
      <c r="O339" s="81"/>
      <c r="CA339" s="82"/>
      <c r="CB339" s="82"/>
    </row>
    <row r="340" spans="1:80" ht="21" customHeight="1">
      <c r="A340" s="289" t="s">
        <v>669</v>
      </c>
      <c r="B340" s="302" t="s">
        <v>670</v>
      </c>
      <c r="C340" s="302" t="s">
        <v>671</v>
      </c>
      <c r="D340" s="289" t="s">
        <v>73</v>
      </c>
      <c r="E340" s="303">
        <v>67.63</v>
      </c>
      <c r="F340" s="263">
        <v>0</v>
      </c>
      <c r="G340" s="264">
        <f>E340*F340</f>
        <v>0</v>
      </c>
      <c r="O340" s="81"/>
      <c r="CA340" s="82"/>
      <c r="CB340" s="82"/>
    </row>
    <row r="341" spans="1:80" ht="12.6" customHeight="1">
      <c r="A341" s="289" t="s">
        <v>672</v>
      </c>
      <c r="B341" s="302" t="s">
        <v>673</v>
      </c>
      <c r="C341" s="302" t="s">
        <v>674</v>
      </c>
      <c r="D341" s="289" t="s">
        <v>73</v>
      </c>
      <c r="E341" s="303">
        <v>85.83</v>
      </c>
      <c r="F341" s="263">
        <v>0</v>
      </c>
      <c r="G341" s="264">
        <f>E341*F341</f>
        <v>0</v>
      </c>
      <c r="O341" s="81"/>
      <c r="CA341" s="82"/>
      <c r="CB341" s="82"/>
    </row>
    <row r="342" spans="1:80" ht="12.6" customHeight="1">
      <c r="A342" s="289" t="s">
        <v>675</v>
      </c>
      <c r="B342" s="302" t="s">
        <v>676</v>
      </c>
      <c r="C342" s="302" t="s">
        <v>677</v>
      </c>
      <c r="D342" s="289" t="s">
        <v>73</v>
      </c>
      <c r="E342" s="303">
        <v>27.09</v>
      </c>
      <c r="F342" s="263">
        <v>0</v>
      </c>
      <c r="G342" s="264">
        <f>E342*F342</f>
        <v>0</v>
      </c>
      <c r="O342" s="81"/>
      <c r="CA342" s="82"/>
      <c r="CB342" s="82"/>
    </row>
    <row r="343" spans="1:80">
      <c r="A343" s="242"/>
      <c r="B343" s="243" t="s">
        <v>72</v>
      </c>
      <c r="C343" s="244" t="s">
        <v>668</v>
      </c>
      <c r="D343" s="245"/>
      <c r="E343" s="246"/>
      <c r="F343" s="247"/>
      <c r="G343" s="248">
        <f>SUM(G340:G342)</f>
        <v>0</v>
      </c>
    </row>
    <row r="344" spans="1:80">
      <c r="A344" s="79" t="s">
        <v>70</v>
      </c>
      <c r="B344" s="80" t="s">
        <v>678</v>
      </c>
      <c r="C344" s="106" t="s">
        <v>679</v>
      </c>
      <c r="D344" s="107"/>
      <c r="E344" s="108"/>
      <c r="F344" s="108"/>
      <c r="G344" s="202"/>
    </row>
    <row r="345" spans="1:80">
      <c r="A345" s="289" t="s">
        <v>681</v>
      </c>
      <c r="B345" s="302" t="s">
        <v>200</v>
      </c>
      <c r="C345" s="302" t="s">
        <v>791</v>
      </c>
      <c r="D345" s="304" t="s">
        <v>682</v>
      </c>
      <c r="E345" s="305">
        <v>2</v>
      </c>
      <c r="F345" s="263">
        <v>0</v>
      </c>
      <c r="G345" s="264">
        <f>E345*F345</f>
        <v>0</v>
      </c>
    </row>
    <row r="346" spans="1:80" ht="30.6">
      <c r="A346" s="289" t="s">
        <v>683</v>
      </c>
      <c r="B346" s="302" t="s">
        <v>200</v>
      </c>
      <c r="C346" s="302" t="s">
        <v>684</v>
      </c>
      <c r="D346" s="289" t="s">
        <v>73</v>
      </c>
      <c r="E346" s="303">
        <v>22</v>
      </c>
      <c r="F346" s="263">
        <v>0</v>
      </c>
      <c r="G346" s="261">
        <f t="shared" ref="G346" si="59">E346*F346</f>
        <v>0</v>
      </c>
    </row>
    <row r="347" spans="1:80">
      <c r="A347" s="242"/>
      <c r="B347" s="243" t="s">
        <v>72</v>
      </c>
      <c r="C347" s="244" t="s">
        <v>680</v>
      </c>
      <c r="D347" s="245"/>
      <c r="E347" s="246"/>
      <c r="F347" s="247"/>
      <c r="G347" s="248">
        <f>SUM(G345:G346)</f>
        <v>0</v>
      </c>
    </row>
    <row r="348" spans="1:80">
      <c r="E348" s="78"/>
    </row>
    <row r="349" spans="1:80">
      <c r="A349" s="275" t="s">
        <v>790</v>
      </c>
      <c r="E349" s="78"/>
    </row>
    <row r="350" spans="1:80">
      <c r="E350" s="78"/>
    </row>
    <row r="351" spans="1:80">
      <c r="A351" s="281" t="s">
        <v>70</v>
      </c>
      <c r="B351" s="282" t="s">
        <v>686</v>
      </c>
      <c r="C351" s="106" t="s">
        <v>687</v>
      </c>
      <c r="D351" s="107"/>
      <c r="E351" s="108"/>
      <c r="F351" s="108"/>
      <c r="G351" s="202"/>
    </row>
    <row r="352" spans="1:80">
      <c r="A352" s="342">
        <v>1</v>
      </c>
      <c r="B352" s="226" t="s">
        <v>689</v>
      </c>
      <c r="C352" s="227" t="s">
        <v>690</v>
      </c>
      <c r="D352" s="228" t="s">
        <v>691</v>
      </c>
      <c r="E352" s="229">
        <v>6</v>
      </c>
      <c r="F352" s="235">
        <v>0</v>
      </c>
      <c r="G352" s="236">
        <f>E352*F352</f>
        <v>0</v>
      </c>
    </row>
    <row r="353" spans="1:7" ht="20.399999999999999">
      <c r="A353" s="342">
        <v>2</v>
      </c>
      <c r="B353" s="226" t="s">
        <v>692</v>
      </c>
      <c r="C353" s="227" t="s">
        <v>693</v>
      </c>
      <c r="D353" s="228" t="s">
        <v>691</v>
      </c>
      <c r="E353" s="229">
        <v>48</v>
      </c>
      <c r="F353" s="235">
        <v>0</v>
      </c>
      <c r="G353" s="236">
        <f>E353*F353</f>
        <v>0</v>
      </c>
    </row>
    <row r="354" spans="1:7">
      <c r="A354" s="343"/>
      <c r="B354" s="243" t="s">
        <v>72</v>
      </c>
      <c r="C354" s="244" t="s">
        <v>688</v>
      </c>
      <c r="D354" s="245"/>
      <c r="E354" s="246"/>
      <c r="F354" s="247"/>
      <c r="G354" s="248">
        <f>SUM(G352:G353)</f>
        <v>0</v>
      </c>
    </row>
    <row r="355" spans="1:7">
      <c r="A355" s="344" t="s">
        <v>70</v>
      </c>
      <c r="B355" s="80" t="s">
        <v>180</v>
      </c>
      <c r="C355" s="106" t="s">
        <v>181</v>
      </c>
      <c r="D355" s="107"/>
      <c r="E355" s="108"/>
      <c r="F355" s="108"/>
      <c r="G355" s="202"/>
    </row>
    <row r="356" spans="1:7">
      <c r="A356" s="342">
        <v>3</v>
      </c>
      <c r="B356" s="226" t="s">
        <v>694</v>
      </c>
      <c r="C356" s="227" t="s">
        <v>695</v>
      </c>
      <c r="D356" s="228" t="s">
        <v>84</v>
      </c>
      <c r="E356" s="229">
        <v>104</v>
      </c>
      <c r="F356" s="263">
        <v>0</v>
      </c>
      <c r="G356" s="264">
        <f>E356*F356</f>
        <v>0</v>
      </c>
    </row>
    <row r="357" spans="1:7">
      <c r="A357" s="342">
        <v>4</v>
      </c>
      <c r="B357" s="226" t="s">
        <v>696</v>
      </c>
      <c r="C357" s="227" t="s">
        <v>697</v>
      </c>
      <c r="D357" s="228" t="s">
        <v>74</v>
      </c>
      <c r="E357" s="229">
        <v>0.33200000000000002</v>
      </c>
      <c r="F357" s="263">
        <v>0</v>
      </c>
      <c r="G357" s="261">
        <f t="shared" ref="G357" si="60">E357*F357</f>
        <v>0</v>
      </c>
    </row>
    <row r="358" spans="1:7">
      <c r="A358" s="342">
        <v>5</v>
      </c>
      <c r="B358" s="226" t="s">
        <v>698</v>
      </c>
      <c r="C358" s="227" t="s">
        <v>699</v>
      </c>
      <c r="D358" s="228" t="s">
        <v>140</v>
      </c>
      <c r="E358" s="229">
        <v>23</v>
      </c>
      <c r="F358" s="263">
        <v>0</v>
      </c>
      <c r="G358" s="264">
        <f>E358*F358</f>
        <v>0</v>
      </c>
    </row>
    <row r="359" spans="1:7">
      <c r="A359" s="342">
        <v>6</v>
      </c>
      <c r="B359" s="226" t="s">
        <v>700</v>
      </c>
      <c r="C359" s="227" t="s">
        <v>701</v>
      </c>
      <c r="D359" s="228" t="s">
        <v>73</v>
      </c>
      <c r="E359" s="229">
        <v>65</v>
      </c>
      <c r="F359" s="263">
        <v>0</v>
      </c>
      <c r="G359" s="261">
        <f t="shared" ref="G359" si="61">E359*F359</f>
        <v>0</v>
      </c>
    </row>
    <row r="360" spans="1:7">
      <c r="A360" s="342">
        <v>7</v>
      </c>
      <c r="B360" s="226" t="s">
        <v>702</v>
      </c>
      <c r="C360" s="227" t="s">
        <v>703</v>
      </c>
      <c r="D360" s="228" t="s">
        <v>140</v>
      </c>
      <c r="E360" s="229">
        <v>62</v>
      </c>
      <c r="F360" s="263">
        <v>0</v>
      </c>
      <c r="G360" s="264">
        <f>E360*F360</f>
        <v>0</v>
      </c>
    </row>
    <row r="361" spans="1:7">
      <c r="A361" s="342">
        <v>8</v>
      </c>
      <c r="B361" s="226" t="s">
        <v>704</v>
      </c>
      <c r="C361" s="227" t="s">
        <v>705</v>
      </c>
      <c r="D361" s="228" t="s">
        <v>73</v>
      </c>
      <c r="E361" s="229">
        <v>65</v>
      </c>
      <c r="F361" s="263">
        <v>0</v>
      </c>
      <c r="G361" s="261">
        <f t="shared" ref="G361" si="62">E361*F361</f>
        <v>0</v>
      </c>
    </row>
    <row r="362" spans="1:7">
      <c r="A362" s="342">
        <v>9</v>
      </c>
      <c r="B362" s="226" t="s">
        <v>706</v>
      </c>
      <c r="C362" s="227" t="s">
        <v>707</v>
      </c>
      <c r="D362" s="228" t="s">
        <v>74</v>
      </c>
      <c r="E362" s="229">
        <v>0.74390000000000001</v>
      </c>
      <c r="F362" s="263">
        <v>0</v>
      </c>
      <c r="G362" s="264">
        <f>E362*F362</f>
        <v>0</v>
      </c>
    </row>
    <row r="363" spans="1:7" ht="20.399999999999999">
      <c r="A363" s="342">
        <v>10</v>
      </c>
      <c r="B363" s="226" t="s">
        <v>215</v>
      </c>
      <c r="C363" s="227" t="s">
        <v>216</v>
      </c>
      <c r="D363" s="228" t="s">
        <v>74</v>
      </c>
      <c r="E363" s="229">
        <v>1.0767</v>
      </c>
      <c r="F363" s="263">
        <v>0</v>
      </c>
      <c r="G363" s="264">
        <f>E363*F363</f>
        <v>0</v>
      </c>
    </row>
    <row r="364" spans="1:7">
      <c r="A364" s="343"/>
      <c r="B364" s="243" t="s">
        <v>72</v>
      </c>
      <c r="C364" s="244" t="s">
        <v>183</v>
      </c>
      <c r="D364" s="245"/>
      <c r="E364" s="246"/>
      <c r="F364" s="247"/>
      <c r="G364" s="248">
        <f>SUM(G356:G363)</f>
        <v>0</v>
      </c>
    </row>
    <row r="365" spans="1:7">
      <c r="A365" s="344" t="s">
        <v>70</v>
      </c>
      <c r="B365" s="80" t="s">
        <v>90</v>
      </c>
      <c r="C365" s="106" t="s">
        <v>91</v>
      </c>
      <c r="D365" s="107"/>
      <c r="E365" s="108"/>
      <c r="F365" s="108"/>
      <c r="G365" s="202"/>
    </row>
    <row r="366" spans="1:7" ht="20.399999999999999">
      <c r="A366" s="342">
        <v>11</v>
      </c>
      <c r="B366" s="226" t="s">
        <v>217</v>
      </c>
      <c r="C366" s="227" t="s">
        <v>218</v>
      </c>
      <c r="D366" s="228" t="s">
        <v>84</v>
      </c>
      <c r="E366" s="229">
        <v>24</v>
      </c>
      <c r="F366" s="263">
        <v>0</v>
      </c>
      <c r="G366" s="264">
        <f>E366*F366</f>
        <v>0</v>
      </c>
    </row>
    <row r="367" spans="1:7">
      <c r="A367" s="342">
        <v>12</v>
      </c>
      <c r="B367" s="226" t="s">
        <v>225</v>
      </c>
      <c r="C367" s="227" t="s">
        <v>226</v>
      </c>
      <c r="D367" s="228" t="s">
        <v>140</v>
      </c>
      <c r="E367" s="229">
        <v>1</v>
      </c>
      <c r="F367" s="263">
        <v>0</v>
      </c>
      <c r="G367" s="264">
        <f>E367*F367</f>
        <v>0</v>
      </c>
    </row>
    <row r="368" spans="1:7">
      <c r="A368" s="342">
        <v>13</v>
      </c>
      <c r="B368" s="226" t="s">
        <v>708</v>
      </c>
      <c r="C368" s="227" t="s">
        <v>709</v>
      </c>
      <c r="D368" s="228" t="s">
        <v>84</v>
      </c>
      <c r="E368" s="229">
        <v>24</v>
      </c>
      <c r="F368" s="263">
        <v>0</v>
      </c>
      <c r="G368" s="261">
        <f t="shared" ref="G368" si="63">E368*F368</f>
        <v>0</v>
      </c>
    </row>
    <row r="369" spans="1:7">
      <c r="A369" s="342">
        <v>14</v>
      </c>
      <c r="B369" s="226" t="s">
        <v>235</v>
      </c>
      <c r="C369" s="227" t="s">
        <v>236</v>
      </c>
      <c r="D369" s="228" t="s">
        <v>140</v>
      </c>
      <c r="E369" s="229">
        <v>100</v>
      </c>
      <c r="F369" s="263">
        <v>0</v>
      </c>
      <c r="G369" s="264">
        <f>E369*F369</f>
        <v>0</v>
      </c>
    </row>
    <row r="370" spans="1:7" ht="20.399999999999999">
      <c r="A370" s="342">
        <v>15</v>
      </c>
      <c r="B370" s="226" t="s">
        <v>237</v>
      </c>
      <c r="C370" s="227" t="s">
        <v>238</v>
      </c>
      <c r="D370" s="228" t="s">
        <v>140</v>
      </c>
      <c r="E370" s="229">
        <v>1</v>
      </c>
      <c r="F370" s="263">
        <v>0</v>
      </c>
      <c r="G370" s="264">
        <f>E370*F370</f>
        <v>0</v>
      </c>
    </row>
    <row r="371" spans="1:7">
      <c r="A371" s="342">
        <v>16</v>
      </c>
      <c r="B371" s="226" t="s">
        <v>249</v>
      </c>
      <c r="C371" s="227" t="s">
        <v>250</v>
      </c>
      <c r="D371" s="228" t="s">
        <v>59</v>
      </c>
      <c r="E371" s="229">
        <v>20.486000000000001</v>
      </c>
      <c r="F371" s="263">
        <v>0</v>
      </c>
      <c r="G371" s="264">
        <f>E371*F371</f>
        <v>0</v>
      </c>
    </row>
    <row r="372" spans="1:7">
      <c r="A372" s="343"/>
      <c r="B372" s="243" t="s">
        <v>72</v>
      </c>
      <c r="C372" s="244" t="s">
        <v>92</v>
      </c>
      <c r="D372" s="245"/>
      <c r="E372" s="246"/>
      <c r="F372" s="247"/>
      <c r="G372" s="248">
        <f>SUM(G366:G371)</f>
        <v>0</v>
      </c>
    </row>
    <row r="373" spans="1:7">
      <c r="A373" s="344" t="s">
        <v>70</v>
      </c>
      <c r="B373" s="80" t="s">
        <v>710</v>
      </c>
      <c r="C373" s="106" t="s">
        <v>711</v>
      </c>
      <c r="D373" s="107"/>
      <c r="E373" s="108"/>
      <c r="F373" s="108"/>
      <c r="G373" s="202"/>
    </row>
    <row r="374" spans="1:7">
      <c r="A374" s="342">
        <v>17</v>
      </c>
      <c r="B374" s="226" t="s">
        <v>713</v>
      </c>
      <c r="C374" s="227" t="s">
        <v>714</v>
      </c>
      <c r="D374" s="228" t="s">
        <v>140</v>
      </c>
      <c r="E374" s="229">
        <v>16</v>
      </c>
      <c r="F374" s="263">
        <v>0</v>
      </c>
      <c r="G374" s="264">
        <f>E374*F374</f>
        <v>0</v>
      </c>
    </row>
    <row r="375" spans="1:7">
      <c r="A375" s="342">
        <v>18</v>
      </c>
      <c r="B375" s="226" t="s">
        <v>715</v>
      </c>
      <c r="C375" s="227" t="s">
        <v>716</v>
      </c>
      <c r="D375" s="228" t="s">
        <v>140</v>
      </c>
      <c r="E375" s="229">
        <v>14</v>
      </c>
      <c r="F375" s="263">
        <v>0</v>
      </c>
      <c r="G375" s="264">
        <f>E375*F375</f>
        <v>0</v>
      </c>
    </row>
    <row r="376" spans="1:7">
      <c r="A376" s="342">
        <v>19</v>
      </c>
      <c r="B376" s="226" t="s">
        <v>717</v>
      </c>
      <c r="C376" s="227" t="s">
        <v>718</v>
      </c>
      <c r="D376" s="228" t="s">
        <v>140</v>
      </c>
      <c r="E376" s="229">
        <v>2</v>
      </c>
      <c r="F376" s="263">
        <v>0</v>
      </c>
      <c r="G376" s="261">
        <f t="shared" ref="G376" si="64">E376*F376</f>
        <v>0</v>
      </c>
    </row>
    <row r="377" spans="1:7">
      <c r="A377" s="342">
        <v>20</v>
      </c>
      <c r="B377" s="226" t="s">
        <v>719</v>
      </c>
      <c r="C377" s="227" t="s">
        <v>720</v>
      </c>
      <c r="D377" s="228" t="s">
        <v>84</v>
      </c>
      <c r="E377" s="229">
        <v>96</v>
      </c>
      <c r="F377" s="263">
        <v>0</v>
      </c>
      <c r="G377" s="264">
        <f>E377*F377</f>
        <v>0</v>
      </c>
    </row>
    <row r="378" spans="1:7">
      <c r="A378" s="342">
        <v>21</v>
      </c>
      <c r="B378" s="226" t="s">
        <v>721</v>
      </c>
      <c r="C378" s="227" t="s">
        <v>722</v>
      </c>
      <c r="D378" s="228" t="s">
        <v>84</v>
      </c>
      <c r="E378" s="229">
        <v>8</v>
      </c>
      <c r="F378" s="263">
        <v>0</v>
      </c>
      <c r="G378" s="264">
        <f>E378*F378</f>
        <v>0</v>
      </c>
    </row>
    <row r="379" spans="1:7">
      <c r="A379" s="345">
        <v>22</v>
      </c>
      <c r="B379" s="216" t="s">
        <v>723</v>
      </c>
      <c r="C379" s="217" t="s">
        <v>724</v>
      </c>
      <c r="D379" s="218" t="s">
        <v>140</v>
      </c>
      <c r="E379" s="219">
        <v>26</v>
      </c>
      <c r="F379" s="263">
        <v>0</v>
      </c>
      <c r="G379" s="261">
        <f t="shared" ref="G379" si="65">E379*F379</f>
        <v>0</v>
      </c>
    </row>
    <row r="380" spans="1:7">
      <c r="A380" s="345">
        <v>23</v>
      </c>
      <c r="B380" s="216" t="s">
        <v>725</v>
      </c>
      <c r="C380" s="217" t="s">
        <v>726</v>
      </c>
      <c r="D380" s="218" t="s">
        <v>84</v>
      </c>
      <c r="E380" s="219">
        <v>104</v>
      </c>
      <c r="F380" s="263">
        <v>0</v>
      </c>
      <c r="G380" s="261">
        <f t="shared" ref="G380" si="66">E380*F380</f>
        <v>0</v>
      </c>
    </row>
    <row r="381" spans="1:7">
      <c r="A381" s="346">
        <v>24</v>
      </c>
      <c r="B381" s="309" t="s">
        <v>727</v>
      </c>
      <c r="C381" s="227" t="s">
        <v>728</v>
      </c>
      <c r="D381" s="228" t="s">
        <v>74</v>
      </c>
      <c r="E381" s="229">
        <v>9.0560000000000002E-2</v>
      </c>
      <c r="F381" s="263">
        <v>0</v>
      </c>
      <c r="G381" s="264">
        <f>E381*F381</f>
        <v>0</v>
      </c>
    </row>
    <row r="382" spans="1:7">
      <c r="A382" s="344" t="s">
        <v>70</v>
      </c>
      <c r="B382" s="243" t="s">
        <v>72</v>
      </c>
      <c r="C382" s="244" t="s">
        <v>712</v>
      </c>
      <c r="D382" s="245"/>
      <c r="E382" s="246"/>
      <c r="F382" s="247"/>
      <c r="G382" s="248">
        <f>SUM(G374:G381)</f>
        <v>0</v>
      </c>
    </row>
    <row r="383" spans="1:7">
      <c r="A383" s="342"/>
      <c r="B383" s="80" t="s">
        <v>729</v>
      </c>
      <c r="C383" s="106" t="s">
        <v>730</v>
      </c>
      <c r="D383" s="107"/>
      <c r="E383" s="108"/>
      <c r="F383" s="108"/>
      <c r="G383" s="202"/>
    </row>
    <row r="384" spans="1:7" ht="20.399999999999999">
      <c r="A384" s="342">
        <v>25</v>
      </c>
      <c r="B384" s="226" t="s">
        <v>732</v>
      </c>
      <c r="C384" s="227" t="s">
        <v>733</v>
      </c>
      <c r="D384" s="228" t="s">
        <v>140</v>
      </c>
      <c r="E384" s="229">
        <v>13</v>
      </c>
      <c r="F384" s="263">
        <v>0</v>
      </c>
      <c r="G384" s="264">
        <f>E384*F384</f>
        <v>0</v>
      </c>
    </row>
    <row r="385" spans="1:7">
      <c r="A385" s="342">
        <v>26</v>
      </c>
      <c r="B385" s="226" t="s">
        <v>734</v>
      </c>
      <c r="C385" s="227" t="s">
        <v>735</v>
      </c>
      <c r="D385" s="228" t="s">
        <v>140</v>
      </c>
      <c r="E385" s="229">
        <v>13</v>
      </c>
      <c r="F385" s="263">
        <v>0</v>
      </c>
      <c r="G385" s="264">
        <f>E385*F385</f>
        <v>0</v>
      </c>
    </row>
    <row r="386" spans="1:7">
      <c r="A386" s="345">
        <v>27</v>
      </c>
      <c r="B386" s="216" t="s">
        <v>736</v>
      </c>
      <c r="C386" s="217" t="s">
        <v>737</v>
      </c>
      <c r="D386" s="218" t="s">
        <v>140</v>
      </c>
      <c r="E386" s="219">
        <v>26</v>
      </c>
      <c r="F386" s="263">
        <v>0</v>
      </c>
      <c r="G386" s="261">
        <f t="shared" ref="G386" si="67">E386*F386</f>
        <v>0</v>
      </c>
    </row>
    <row r="387" spans="1:7">
      <c r="A387" s="342">
        <v>28</v>
      </c>
      <c r="B387" s="226" t="s">
        <v>738</v>
      </c>
      <c r="C387" s="227" t="s">
        <v>739</v>
      </c>
      <c r="D387" s="228" t="s">
        <v>140</v>
      </c>
      <c r="E387" s="229">
        <v>13</v>
      </c>
      <c r="F387" s="263">
        <v>0</v>
      </c>
      <c r="G387" s="264">
        <f>E387*F387</f>
        <v>0</v>
      </c>
    </row>
    <row r="388" spans="1:7">
      <c r="A388" s="342">
        <v>29</v>
      </c>
      <c r="B388" s="226" t="s">
        <v>740</v>
      </c>
      <c r="C388" s="227" t="s">
        <v>741</v>
      </c>
      <c r="D388" s="228" t="s">
        <v>140</v>
      </c>
      <c r="E388" s="229">
        <v>16</v>
      </c>
      <c r="F388" s="263">
        <v>0</v>
      </c>
      <c r="G388" s="261">
        <f t="shared" ref="G388" si="68">E388*F388</f>
        <v>0</v>
      </c>
    </row>
    <row r="389" spans="1:7">
      <c r="A389" s="342">
        <v>30</v>
      </c>
      <c r="B389" s="226" t="s">
        <v>742</v>
      </c>
      <c r="C389" s="227" t="s">
        <v>743</v>
      </c>
      <c r="D389" s="228" t="s">
        <v>140</v>
      </c>
      <c r="E389" s="229">
        <v>13</v>
      </c>
      <c r="F389" s="263">
        <v>0</v>
      </c>
      <c r="G389" s="264">
        <f>E389*F389</f>
        <v>0</v>
      </c>
    </row>
    <row r="390" spans="1:7">
      <c r="A390" s="342">
        <v>31</v>
      </c>
      <c r="B390" s="226" t="s">
        <v>744</v>
      </c>
      <c r="C390" s="227" t="s">
        <v>745</v>
      </c>
      <c r="D390" s="228" t="s">
        <v>140</v>
      </c>
      <c r="E390" s="229">
        <v>14</v>
      </c>
      <c r="F390" s="263">
        <v>0</v>
      </c>
      <c r="G390" s="261">
        <f t="shared" ref="G390" si="69">E390*F390</f>
        <v>0</v>
      </c>
    </row>
    <row r="391" spans="1:7">
      <c r="A391" s="342">
        <v>32</v>
      </c>
      <c r="B391" s="226" t="s">
        <v>746</v>
      </c>
      <c r="C391" s="227" t="s">
        <v>747</v>
      </c>
      <c r="D391" s="228" t="s">
        <v>140</v>
      </c>
      <c r="E391" s="229">
        <v>2</v>
      </c>
      <c r="F391" s="263">
        <v>0</v>
      </c>
      <c r="G391" s="264">
        <f>E391*F391</f>
        <v>0</v>
      </c>
    </row>
    <row r="392" spans="1:7">
      <c r="A392" s="346">
        <v>33</v>
      </c>
      <c r="B392" s="309" t="s">
        <v>748</v>
      </c>
      <c r="C392" s="227" t="s">
        <v>749</v>
      </c>
      <c r="D392" s="228" t="s">
        <v>74</v>
      </c>
      <c r="E392" s="229">
        <v>1.515E-2</v>
      </c>
      <c r="F392" s="263">
        <v>0</v>
      </c>
      <c r="G392" s="264">
        <f>E392*F392</f>
        <v>0</v>
      </c>
    </row>
    <row r="393" spans="1:7">
      <c r="A393" s="344" t="s">
        <v>70</v>
      </c>
      <c r="B393" s="243" t="s">
        <v>72</v>
      </c>
      <c r="C393" s="244" t="s">
        <v>731</v>
      </c>
      <c r="D393" s="245"/>
      <c r="E393" s="246"/>
      <c r="F393" s="247"/>
      <c r="G393" s="248">
        <f>SUM(G384:G392)</f>
        <v>0</v>
      </c>
    </row>
    <row r="394" spans="1:7">
      <c r="A394" s="345"/>
      <c r="B394" s="80" t="s">
        <v>780</v>
      </c>
      <c r="C394" s="106" t="s">
        <v>781</v>
      </c>
      <c r="D394" s="107"/>
      <c r="E394" s="108"/>
      <c r="F394" s="108"/>
      <c r="G394" s="202"/>
    </row>
    <row r="395" spans="1:7">
      <c r="A395" s="345">
        <v>34</v>
      </c>
      <c r="B395" s="216" t="s">
        <v>750</v>
      </c>
      <c r="C395" s="217" t="s">
        <v>751</v>
      </c>
      <c r="D395" s="218" t="s">
        <v>140</v>
      </c>
      <c r="E395" s="219">
        <v>12</v>
      </c>
      <c r="F395" s="263">
        <v>0</v>
      </c>
      <c r="G395" s="264">
        <f>E395*F395</f>
        <v>0</v>
      </c>
    </row>
    <row r="396" spans="1:7">
      <c r="A396" s="342">
        <v>35</v>
      </c>
      <c r="B396" s="226" t="s">
        <v>752</v>
      </c>
      <c r="C396" s="227" t="s">
        <v>753</v>
      </c>
      <c r="D396" s="228" t="s">
        <v>140</v>
      </c>
      <c r="E396" s="229">
        <v>1</v>
      </c>
      <c r="F396" s="263">
        <v>0</v>
      </c>
      <c r="G396" s="264">
        <f>E396*F396</f>
        <v>0</v>
      </c>
    </row>
    <row r="397" spans="1:7">
      <c r="A397" s="345">
        <v>36</v>
      </c>
      <c r="B397" s="216" t="s">
        <v>754</v>
      </c>
      <c r="C397" s="217" t="s">
        <v>755</v>
      </c>
      <c r="D397" s="218" t="s">
        <v>140</v>
      </c>
      <c r="E397" s="219">
        <v>3</v>
      </c>
      <c r="F397" s="263">
        <v>0</v>
      </c>
      <c r="G397" s="264">
        <f>E397*F397</f>
        <v>0</v>
      </c>
    </row>
    <row r="398" spans="1:7">
      <c r="A398" s="345">
        <v>37</v>
      </c>
      <c r="B398" s="216" t="s">
        <v>756</v>
      </c>
      <c r="C398" s="217" t="s">
        <v>757</v>
      </c>
      <c r="D398" s="218" t="s">
        <v>140</v>
      </c>
      <c r="E398" s="219">
        <v>9</v>
      </c>
      <c r="F398" s="263">
        <v>0</v>
      </c>
      <c r="G398" s="264">
        <f>E398*F398</f>
        <v>0</v>
      </c>
    </row>
    <row r="399" spans="1:7">
      <c r="A399" s="342">
        <v>38</v>
      </c>
      <c r="B399" s="226" t="s">
        <v>758</v>
      </c>
      <c r="C399" s="227" t="s">
        <v>759</v>
      </c>
      <c r="D399" s="228" t="s">
        <v>140</v>
      </c>
      <c r="E399" s="229">
        <v>1</v>
      </c>
      <c r="F399" s="263">
        <v>0</v>
      </c>
      <c r="G399" s="261">
        <f t="shared" ref="G399" si="70">E399*F399</f>
        <v>0</v>
      </c>
    </row>
    <row r="400" spans="1:7" ht="20.399999999999999">
      <c r="A400" s="342">
        <v>39</v>
      </c>
      <c r="B400" s="226" t="s">
        <v>760</v>
      </c>
      <c r="C400" s="227" t="s">
        <v>761</v>
      </c>
      <c r="D400" s="228" t="s">
        <v>140</v>
      </c>
      <c r="E400" s="229">
        <v>1</v>
      </c>
      <c r="F400" s="263">
        <v>0</v>
      </c>
      <c r="G400" s="264">
        <f>E400*F400</f>
        <v>0</v>
      </c>
    </row>
    <row r="401" spans="1:7" ht="20.399999999999999">
      <c r="A401" s="342">
        <v>40</v>
      </c>
      <c r="B401" s="226" t="s">
        <v>762</v>
      </c>
      <c r="C401" s="227" t="s">
        <v>763</v>
      </c>
      <c r="D401" s="228" t="s">
        <v>140</v>
      </c>
      <c r="E401" s="229">
        <v>1</v>
      </c>
      <c r="F401" s="263">
        <v>0</v>
      </c>
      <c r="G401" s="264">
        <f>E401*F401</f>
        <v>0</v>
      </c>
    </row>
    <row r="402" spans="1:7" ht="20.399999999999999">
      <c r="A402" s="342">
        <v>41</v>
      </c>
      <c r="B402" s="226" t="s">
        <v>764</v>
      </c>
      <c r="C402" s="227" t="s">
        <v>765</v>
      </c>
      <c r="D402" s="228" t="s">
        <v>140</v>
      </c>
      <c r="E402" s="229">
        <v>1</v>
      </c>
      <c r="F402" s="263">
        <v>0</v>
      </c>
      <c r="G402" s="261">
        <f t="shared" ref="G402:G403" si="71">E402*F402</f>
        <v>0</v>
      </c>
    </row>
    <row r="403" spans="1:7" ht="20.399999999999999">
      <c r="A403" s="342">
        <v>42</v>
      </c>
      <c r="B403" s="226" t="s">
        <v>766</v>
      </c>
      <c r="C403" s="227" t="s">
        <v>767</v>
      </c>
      <c r="D403" s="228" t="s">
        <v>140</v>
      </c>
      <c r="E403" s="229">
        <v>2</v>
      </c>
      <c r="F403" s="263">
        <v>0</v>
      </c>
      <c r="G403" s="261">
        <f t="shared" si="71"/>
        <v>0</v>
      </c>
    </row>
    <row r="404" spans="1:7" ht="20.399999999999999">
      <c r="A404" s="342">
        <v>43</v>
      </c>
      <c r="B404" s="226" t="s">
        <v>768</v>
      </c>
      <c r="C404" s="227" t="s">
        <v>769</v>
      </c>
      <c r="D404" s="228" t="s">
        <v>140</v>
      </c>
      <c r="E404" s="229">
        <v>1</v>
      </c>
      <c r="F404" s="263">
        <v>0</v>
      </c>
      <c r="G404" s="264">
        <f>E404*F404</f>
        <v>0</v>
      </c>
    </row>
    <row r="405" spans="1:7" ht="20.399999999999999">
      <c r="A405" s="342">
        <v>44</v>
      </c>
      <c r="B405" s="226" t="s">
        <v>770</v>
      </c>
      <c r="C405" s="227" t="s">
        <v>771</v>
      </c>
      <c r="D405" s="228" t="s">
        <v>140</v>
      </c>
      <c r="E405" s="229">
        <v>1</v>
      </c>
      <c r="F405" s="263">
        <v>0</v>
      </c>
      <c r="G405" s="264">
        <f>E405*F405</f>
        <v>0</v>
      </c>
    </row>
    <row r="406" spans="1:7" ht="20.399999999999999">
      <c r="A406" s="342">
        <v>45</v>
      </c>
      <c r="B406" s="226" t="s">
        <v>772</v>
      </c>
      <c r="C406" s="227" t="s">
        <v>773</v>
      </c>
      <c r="D406" s="228" t="s">
        <v>140</v>
      </c>
      <c r="E406" s="229">
        <v>4</v>
      </c>
      <c r="F406" s="263">
        <v>0</v>
      </c>
      <c r="G406" s="264">
        <f>E406*F406</f>
        <v>0</v>
      </c>
    </row>
    <row r="407" spans="1:7" ht="20.399999999999999">
      <c r="A407" s="342">
        <v>46</v>
      </c>
      <c r="B407" s="226" t="s">
        <v>774</v>
      </c>
      <c r="C407" s="227" t="s">
        <v>775</v>
      </c>
      <c r="D407" s="228" t="s">
        <v>140</v>
      </c>
      <c r="E407" s="229">
        <v>1</v>
      </c>
      <c r="F407" s="263">
        <v>0</v>
      </c>
      <c r="G407" s="261">
        <f t="shared" ref="G407" si="72">E407*F407</f>
        <v>0</v>
      </c>
    </row>
    <row r="408" spans="1:7" ht="20.399999999999999">
      <c r="A408" s="342">
        <v>47</v>
      </c>
      <c r="B408" s="226" t="s">
        <v>776</v>
      </c>
      <c r="C408" s="227" t="s">
        <v>777</v>
      </c>
      <c r="D408" s="228" t="s">
        <v>140</v>
      </c>
      <c r="E408" s="229">
        <v>1</v>
      </c>
      <c r="F408" s="263">
        <v>0</v>
      </c>
      <c r="G408" s="264">
        <f>E408*F408</f>
        <v>0</v>
      </c>
    </row>
    <row r="409" spans="1:7">
      <c r="A409" s="346">
        <v>48</v>
      </c>
      <c r="B409" s="309" t="s">
        <v>778</v>
      </c>
      <c r="C409" s="227" t="s">
        <v>779</v>
      </c>
      <c r="D409" s="228" t="s">
        <v>74</v>
      </c>
      <c r="E409" s="229">
        <v>0.34917999999999999</v>
      </c>
      <c r="F409" s="263">
        <v>0</v>
      </c>
      <c r="G409" s="264">
        <f>E409*F409</f>
        <v>0</v>
      </c>
    </row>
    <row r="410" spans="1:7">
      <c r="A410" s="344" t="s">
        <v>70</v>
      </c>
      <c r="B410" s="243" t="s">
        <v>72</v>
      </c>
      <c r="C410" s="244" t="s">
        <v>782</v>
      </c>
      <c r="D410" s="245"/>
      <c r="E410" s="246"/>
      <c r="F410" s="247"/>
      <c r="G410" s="248">
        <f>SUM(G395:G409)</f>
        <v>0</v>
      </c>
    </row>
    <row r="411" spans="1:7">
      <c r="A411" s="342"/>
      <c r="B411" s="80" t="s">
        <v>417</v>
      </c>
      <c r="C411" s="106" t="s">
        <v>418</v>
      </c>
      <c r="D411" s="107"/>
      <c r="E411" s="108"/>
      <c r="F411" s="108"/>
      <c r="G411" s="202"/>
    </row>
    <row r="412" spans="1:7">
      <c r="A412" s="345">
        <v>49</v>
      </c>
      <c r="B412" s="216" t="s">
        <v>422</v>
      </c>
      <c r="C412" s="217" t="s">
        <v>423</v>
      </c>
      <c r="D412" s="218" t="s">
        <v>424</v>
      </c>
      <c r="E412" s="219">
        <v>15</v>
      </c>
      <c r="F412" s="263">
        <v>0</v>
      </c>
      <c r="G412" s="264">
        <f>E412*F412</f>
        <v>0</v>
      </c>
    </row>
    <row r="413" spans="1:7">
      <c r="A413" s="342">
        <v>50</v>
      </c>
      <c r="B413" s="226" t="s">
        <v>428</v>
      </c>
      <c r="C413" s="227" t="s">
        <v>429</v>
      </c>
      <c r="D413" s="228" t="s">
        <v>424</v>
      </c>
      <c r="E413" s="229">
        <v>15</v>
      </c>
      <c r="F413" s="263">
        <v>0</v>
      </c>
      <c r="G413" s="264">
        <f>E413*F413</f>
        <v>0</v>
      </c>
    </row>
    <row r="414" spans="1:7">
      <c r="A414" s="346">
        <v>51</v>
      </c>
      <c r="B414" s="309" t="s">
        <v>430</v>
      </c>
      <c r="C414" s="227" t="s">
        <v>431</v>
      </c>
      <c r="D414" s="228" t="s">
        <v>74</v>
      </c>
      <c r="E414" s="229">
        <v>1.5900000000000001E-2</v>
      </c>
      <c r="F414" s="263">
        <v>0</v>
      </c>
      <c r="G414" s="264">
        <f>E414*F414</f>
        <v>0</v>
      </c>
    </row>
    <row r="415" spans="1:7">
      <c r="A415" s="347"/>
      <c r="B415" s="243" t="s">
        <v>72</v>
      </c>
      <c r="C415" s="244" t="s">
        <v>419</v>
      </c>
      <c r="D415" s="245"/>
      <c r="E415" s="246"/>
      <c r="F415" s="247"/>
      <c r="G415" s="248">
        <f>SUM(G412:G414)</f>
        <v>0</v>
      </c>
    </row>
    <row r="416" spans="1:7">
      <c r="A416" s="342"/>
      <c r="B416" s="80" t="s">
        <v>784</v>
      </c>
      <c r="C416" s="106" t="s">
        <v>783</v>
      </c>
      <c r="D416" s="107"/>
      <c r="E416" s="108"/>
      <c r="F416" s="108"/>
      <c r="G416" s="202"/>
    </row>
    <row r="417" spans="1:7">
      <c r="A417" s="345">
        <v>52</v>
      </c>
      <c r="B417" s="216" t="s">
        <v>786</v>
      </c>
      <c r="C417" s="217" t="s">
        <v>787</v>
      </c>
      <c r="D417" s="218" t="s">
        <v>84</v>
      </c>
      <c r="E417" s="219">
        <v>80</v>
      </c>
      <c r="F417" s="263">
        <v>0</v>
      </c>
      <c r="G417" s="264">
        <f>E417*F417</f>
        <v>0</v>
      </c>
    </row>
    <row r="418" spans="1:7">
      <c r="A418" s="347"/>
      <c r="B418" s="243" t="s">
        <v>72</v>
      </c>
      <c r="C418" s="244" t="s">
        <v>785</v>
      </c>
      <c r="D418" s="245"/>
      <c r="E418" s="246"/>
      <c r="F418" s="247"/>
      <c r="G418" s="248">
        <f>SUM(G417:G417)</f>
        <v>0</v>
      </c>
    </row>
    <row r="419" spans="1:7">
      <c r="E419" s="78"/>
    </row>
    <row r="420" spans="1:7">
      <c r="A420" s="275" t="s">
        <v>792</v>
      </c>
      <c r="E420" s="78"/>
    </row>
    <row r="421" spans="1:7">
      <c r="E421" s="78"/>
    </row>
    <row r="422" spans="1:7">
      <c r="A422" s="281" t="s">
        <v>70</v>
      </c>
      <c r="B422" s="282" t="s">
        <v>794</v>
      </c>
      <c r="C422" s="106" t="s">
        <v>793</v>
      </c>
      <c r="D422" s="107"/>
      <c r="E422" s="108"/>
      <c r="F422" s="108"/>
      <c r="G422" s="202"/>
    </row>
    <row r="423" spans="1:7" ht="30.6">
      <c r="A423" s="342">
        <v>1</v>
      </c>
      <c r="B423" s="226" t="s">
        <v>797</v>
      </c>
      <c r="C423" s="227" t="s">
        <v>798</v>
      </c>
      <c r="D423" s="228" t="s">
        <v>456</v>
      </c>
      <c r="E423" s="229">
        <v>1</v>
      </c>
      <c r="F423" s="263">
        <v>0</v>
      </c>
      <c r="G423" s="264">
        <f>E423*F423</f>
        <v>0</v>
      </c>
    </row>
    <row r="424" spans="1:7">
      <c r="A424" s="342">
        <v>2</v>
      </c>
      <c r="B424" s="226" t="s">
        <v>799</v>
      </c>
      <c r="C424" s="227" t="s">
        <v>800</v>
      </c>
      <c r="D424" s="228" t="s">
        <v>456</v>
      </c>
      <c r="E424" s="229">
        <v>4</v>
      </c>
      <c r="F424" s="263">
        <v>0</v>
      </c>
      <c r="G424" s="264">
        <f>E424*F424</f>
        <v>0</v>
      </c>
    </row>
    <row r="425" spans="1:7">
      <c r="A425" s="342">
        <v>3</v>
      </c>
      <c r="B425" s="226" t="s">
        <v>801</v>
      </c>
      <c r="C425" s="227" t="s">
        <v>802</v>
      </c>
      <c r="D425" s="228" t="s">
        <v>456</v>
      </c>
      <c r="E425" s="229">
        <v>2</v>
      </c>
      <c r="F425" s="263">
        <v>0</v>
      </c>
      <c r="G425" s="261">
        <f t="shared" ref="G425" si="73">E425*F425</f>
        <v>0</v>
      </c>
    </row>
    <row r="426" spans="1:7">
      <c r="A426" s="342">
        <v>4</v>
      </c>
      <c r="B426" s="226" t="s">
        <v>803</v>
      </c>
      <c r="C426" s="227" t="s">
        <v>804</v>
      </c>
      <c r="D426" s="228" t="s">
        <v>805</v>
      </c>
      <c r="E426" s="229">
        <v>1</v>
      </c>
      <c r="F426" s="263">
        <v>0</v>
      </c>
      <c r="G426" s="264">
        <f>E426*F426</f>
        <v>0</v>
      </c>
    </row>
    <row r="427" spans="1:7" ht="20.399999999999999">
      <c r="A427" s="342">
        <v>5</v>
      </c>
      <c r="B427" s="226" t="s">
        <v>806</v>
      </c>
      <c r="C427" s="227" t="s">
        <v>807</v>
      </c>
      <c r="D427" s="228" t="s">
        <v>456</v>
      </c>
      <c r="E427" s="229">
        <v>2</v>
      </c>
      <c r="F427" s="263">
        <v>0</v>
      </c>
      <c r="G427" s="264">
        <f>E427*F427</f>
        <v>0</v>
      </c>
    </row>
    <row r="428" spans="1:7" ht="20.399999999999999">
      <c r="A428" s="342">
        <v>6</v>
      </c>
      <c r="B428" s="226" t="s">
        <v>808</v>
      </c>
      <c r="C428" s="227" t="s">
        <v>809</v>
      </c>
      <c r="D428" s="228" t="s">
        <v>456</v>
      </c>
      <c r="E428" s="229">
        <v>2</v>
      </c>
      <c r="F428" s="263">
        <v>0</v>
      </c>
      <c r="G428" s="261">
        <f t="shared" ref="G428" si="74">E428*F428</f>
        <v>0</v>
      </c>
    </row>
    <row r="429" spans="1:7" ht="20.399999999999999">
      <c r="A429" s="342">
        <v>7</v>
      </c>
      <c r="B429" s="226" t="s">
        <v>810</v>
      </c>
      <c r="C429" s="227" t="s">
        <v>811</v>
      </c>
      <c r="D429" s="228" t="s">
        <v>456</v>
      </c>
      <c r="E429" s="229">
        <v>2</v>
      </c>
      <c r="F429" s="263">
        <v>0</v>
      </c>
      <c r="G429" s="264">
        <f>E429*F429</f>
        <v>0</v>
      </c>
    </row>
    <row r="430" spans="1:7" ht="20.399999999999999">
      <c r="A430" s="342">
        <v>8</v>
      </c>
      <c r="B430" s="226" t="s">
        <v>812</v>
      </c>
      <c r="C430" s="227" t="s">
        <v>813</v>
      </c>
      <c r="D430" s="228" t="s">
        <v>456</v>
      </c>
      <c r="E430" s="229">
        <v>5</v>
      </c>
      <c r="F430" s="263">
        <v>0</v>
      </c>
      <c r="G430" s="261">
        <f t="shared" ref="G430" si="75">E430*F430</f>
        <v>0</v>
      </c>
    </row>
    <row r="431" spans="1:7" ht="20.399999999999999">
      <c r="A431" s="342">
        <v>9</v>
      </c>
      <c r="B431" s="226" t="s">
        <v>814</v>
      </c>
      <c r="C431" s="227" t="s">
        <v>815</v>
      </c>
      <c r="D431" s="228" t="s">
        <v>456</v>
      </c>
      <c r="E431" s="229">
        <v>3</v>
      </c>
      <c r="F431" s="263">
        <v>0</v>
      </c>
      <c r="G431" s="264">
        <f>E431*F431</f>
        <v>0</v>
      </c>
    </row>
    <row r="432" spans="1:7">
      <c r="A432" s="342">
        <v>10</v>
      </c>
      <c r="B432" s="226" t="s">
        <v>816</v>
      </c>
      <c r="C432" s="227" t="s">
        <v>817</v>
      </c>
      <c r="D432" s="228" t="s">
        <v>456</v>
      </c>
      <c r="E432" s="229">
        <v>5</v>
      </c>
      <c r="F432" s="263">
        <v>0</v>
      </c>
      <c r="G432" s="264">
        <f>E432*F432</f>
        <v>0</v>
      </c>
    </row>
    <row r="433" spans="1:7">
      <c r="A433" s="342">
        <v>11</v>
      </c>
      <c r="B433" s="226" t="s">
        <v>818</v>
      </c>
      <c r="C433" s="227" t="s">
        <v>819</v>
      </c>
      <c r="D433" s="228" t="s">
        <v>456</v>
      </c>
      <c r="E433" s="229">
        <v>1</v>
      </c>
      <c r="F433" s="263">
        <v>0</v>
      </c>
      <c r="G433" s="264">
        <f>E433*F433</f>
        <v>0</v>
      </c>
    </row>
    <row r="434" spans="1:7">
      <c r="A434" s="342">
        <v>12</v>
      </c>
      <c r="B434" s="226" t="s">
        <v>820</v>
      </c>
      <c r="C434" s="227" t="s">
        <v>821</v>
      </c>
      <c r="D434" s="228" t="s">
        <v>73</v>
      </c>
      <c r="E434" s="229">
        <v>5</v>
      </c>
      <c r="F434" s="263">
        <v>0</v>
      </c>
      <c r="G434" s="264">
        <f>E434*F434</f>
        <v>0</v>
      </c>
    </row>
    <row r="435" spans="1:7" ht="20.399999999999999">
      <c r="A435" s="342">
        <v>13</v>
      </c>
      <c r="B435" s="226" t="s">
        <v>822</v>
      </c>
      <c r="C435" s="227" t="s">
        <v>823</v>
      </c>
      <c r="D435" s="228" t="s">
        <v>824</v>
      </c>
      <c r="E435" s="229">
        <v>2</v>
      </c>
      <c r="F435" s="263">
        <v>0</v>
      </c>
      <c r="G435" s="261">
        <f t="shared" ref="G435:G436" si="76">E435*F435</f>
        <v>0</v>
      </c>
    </row>
    <row r="436" spans="1:7" ht="20.399999999999999">
      <c r="A436" s="342">
        <v>14</v>
      </c>
      <c r="B436" s="226" t="s">
        <v>825</v>
      </c>
      <c r="C436" s="227" t="s">
        <v>826</v>
      </c>
      <c r="D436" s="228" t="s">
        <v>824</v>
      </c>
      <c r="E436" s="229">
        <v>10</v>
      </c>
      <c r="F436" s="263">
        <v>0</v>
      </c>
      <c r="G436" s="261">
        <f t="shared" si="76"/>
        <v>0</v>
      </c>
    </row>
    <row r="437" spans="1:7" ht="20.399999999999999">
      <c r="A437" s="342">
        <v>15</v>
      </c>
      <c r="B437" s="226" t="s">
        <v>827</v>
      </c>
      <c r="C437" s="227" t="s">
        <v>828</v>
      </c>
      <c r="D437" s="228" t="s">
        <v>824</v>
      </c>
      <c r="E437" s="229">
        <v>1</v>
      </c>
      <c r="F437" s="263">
        <v>0</v>
      </c>
      <c r="G437" s="264">
        <f t="shared" ref="G437:G443" si="77">E437*F437</f>
        <v>0</v>
      </c>
    </row>
    <row r="438" spans="1:7" ht="20.399999999999999">
      <c r="A438" s="342">
        <v>16</v>
      </c>
      <c r="B438" s="226" t="s">
        <v>829</v>
      </c>
      <c r="C438" s="227" t="s">
        <v>830</v>
      </c>
      <c r="D438" s="228" t="s">
        <v>824</v>
      </c>
      <c r="E438" s="229">
        <v>12</v>
      </c>
      <c r="F438" s="263">
        <v>0</v>
      </c>
      <c r="G438" s="264">
        <f t="shared" si="77"/>
        <v>0</v>
      </c>
    </row>
    <row r="439" spans="1:7" ht="20.399999999999999">
      <c r="A439" s="342">
        <v>17</v>
      </c>
      <c r="B439" s="226" t="s">
        <v>831</v>
      </c>
      <c r="C439" s="227" t="s">
        <v>832</v>
      </c>
      <c r="D439" s="228" t="s">
        <v>824</v>
      </c>
      <c r="E439" s="353">
        <v>40</v>
      </c>
      <c r="F439" s="263">
        <v>0</v>
      </c>
      <c r="G439" s="261">
        <f t="shared" si="77"/>
        <v>0</v>
      </c>
    </row>
    <row r="440" spans="1:7" ht="20.399999999999999">
      <c r="A440" s="342">
        <v>18</v>
      </c>
      <c r="B440" s="226" t="s">
        <v>833</v>
      </c>
      <c r="C440" s="227" t="s">
        <v>834</v>
      </c>
      <c r="D440" s="228" t="s">
        <v>824</v>
      </c>
      <c r="E440" s="229">
        <v>6</v>
      </c>
      <c r="F440" s="263">
        <v>0</v>
      </c>
      <c r="G440" s="264">
        <f t="shared" si="77"/>
        <v>0</v>
      </c>
    </row>
    <row r="441" spans="1:7" ht="20.399999999999999">
      <c r="A441" s="342">
        <v>19</v>
      </c>
      <c r="B441" s="226" t="s">
        <v>835</v>
      </c>
      <c r="C441" s="227" t="s">
        <v>836</v>
      </c>
      <c r="D441" s="228" t="s">
        <v>824</v>
      </c>
      <c r="E441" s="353">
        <v>2</v>
      </c>
      <c r="F441" s="263">
        <v>0</v>
      </c>
      <c r="G441" s="261">
        <f t="shared" si="77"/>
        <v>0</v>
      </c>
    </row>
    <row r="442" spans="1:7" ht="20.399999999999999">
      <c r="A442" s="342">
        <v>20</v>
      </c>
      <c r="B442" s="226" t="s">
        <v>837</v>
      </c>
      <c r="C442" s="227" t="s">
        <v>838</v>
      </c>
      <c r="D442" s="228" t="s">
        <v>73</v>
      </c>
      <c r="E442" s="229">
        <v>37</v>
      </c>
      <c r="F442" s="263">
        <v>0</v>
      </c>
      <c r="G442" s="264">
        <f t="shared" si="77"/>
        <v>0</v>
      </c>
    </row>
    <row r="443" spans="1:7">
      <c r="A443" s="342">
        <v>21</v>
      </c>
      <c r="B443" s="226" t="s">
        <v>839</v>
      </c>
      <c r="C443" s="227" t="s">
        <v>840</v>
      </c>
      <c r="D443" s="228" t="s">
        <v>456</v>
      </c>
      <c r="E443" s="229">
        <v>4</v>
      </c>
      <c r="F443" s="263">
        <v>0</v>
      </c>
      <c r="G443" s="264">
        <f t="shared" si="77"/>
        <v>0</v>
      </c>
    </row>
    <row r="444" spans="1:7">
      <c r="A444" s="342">
        <v>22</v>
      </c>
      <c r="B444" s="226" t="s">
        <v>841</v>
      </c>
      <c r="C444" s="227" t="s">
        <v>842</v>
      </c>
      <c r="D444" s="228" t="s">
        <v>456</v>
      </c>
      <c r="E444" s="229">
        <v>1</v>
      </c>
      <c r="F444" s="263">
        <v>0</v>
      </c>
      <c r="G444" s="261">
        <f t="shared" ref="G444" si="78">E444*F444</f>
        <v>0</v>
      </c>
    </row>
    <row r="445" spans="1:7">
      <c r="A445" s="342">
        <v>23</v>
      </c>
      <c r="B445" s="226" t="s">
        <v>843</v>
      </c>
      <c r="C445" s="227" t="s">
        <v>844</v>
      </c>
      <c r="D445" s="228" t="s">
        <v>805</v>
      </c>
      <c r="E445" s="229">
        <v>1</v>
      </c>
      <c r="F445" s="263">
        <v>0</v>
      </c>
      <c r="G445" s="264">
        <f>E445*F445</f>
        <v>0</v>
      </c>
    </row>
    <row r="446" spans="1:7">
      <c r="A446" s="242"/>
      <c r="B446" s="243" t="s">
        <v>72</v>
      </c>
      <c r="C446" s="244" t="s">
        <v>795</v>
      </c>
      <c r="D446" s="245"/>
      <c r="E446" s="246"/>
      <c r="F446" s="247"/>
      <c r="G446" s="248">
        <f>SUM(G423:G445)</f>
        <v>0</v>
      </c>
    </row>
    <row r="447" spans="1:7">
      <c r="A447" s="79" t="s">
        <v>70</v>
      </c>
      <c r="B447" s="80" t="s">
        <v>846</v>
      </c>
      <c r="C447" s="106" t="s">
        <v>845</v>
      </c>
      <c r="D447" s="107"/>
      <c r="E447" s="108"/>
      <c r="F447" s="108"/>
      <c r="G447" s="202"/>
    </row>
    <row r="448" spans="1:7" ht="20.399999999999999">
      <c r="A448" s="241">
        <v>24</v>
      </c>
      <c r="B448" s="226" t="s">
        <v>849</v>
      </c>
      <c r="C448" s="227" t="s">
        <v>850</v>
      </c>
      <c r="D448" s="228" t="s">
        <v>456</v>
      </c>
      <c r="E448" s="229">
        <v>1</v>
      </c>
      <c r="F448" s="263">
        <v>0</v>
      </c>
      <c r="G448" s="264">
        <f>E448*F448</f>
        <v>0</v>
      </c>
    </row>
    <row r="449" spans="1:7">
      <c r="A449" s="241">
        <v>25</v>
      </c>
      <c r="B449" s="226" t="s">
        <v>851</v>
      </c>
      <c r="C449" s="227" t="s">
        <v>852</v>
      </c>
      <c r="D449" s="228" t="s">
        <v>456</v>
      </c>
      <c r="E449" s="229">
        <v>1</v>
      </c>
      <c r="F449" s="263">
        <v>0</v>
      </c>
      <c r="G449" s="264">
        <f>E449*F449</f>
        <v>0</v>
      </c>
    </row>
    <row r="450" spans="1:7">
      <c r="A450" s="241">
        <v>26</v>
      </c>
      <c r="B450" s="226" t="s">
        <v>853</v>
      </c>
      <c r="C450" s="227" t="s">
        <v>854</v>
      </c>
      <c r="D450" s="228" t="s">
        <v>805</v>
      </c>
      <c r="E450" s="229">
        <v>1</v>
      </c>
      <c r="F450" s="263">
        <v>0</v>
      </c>
      <c r="G450" s="261">
        <f t="shared" ref="G450" si="79">E450*F450</f>
        <v>0</v>
      </c>
    </row>
    <row r="451" spans="1:7" ht="20.399999999999999">
      <c r="A451" s="241">
        <v>27</v>
      </c>
      <c r="B451" s="226" t="s">
        <v>855</v>
      </c>
      <c r="C451" s="227" t="s">
        <v>850</v>
      </c>
      <c r="D451" s="228" t="s">
        <v>456</v>
      </c>
      <c r="E451" s="229">
        <v>1</v>
      </c>
      <c r="F451" s="263">
        <v>0</v>
      </c>
      <c r="G451" s="264">
        <f>E451*F451</f>
        <v>0</v>
      </c>
    </row>
    <row r="452" spans="1:7">
      <c r="A452" s="241">
        <v>28</v>
      </c>
      <c r="B452" s="226" t="s">
        <v>856</v>
      </c>
      <c r="C452" s="227" t="s">
        <v>852</v>
      </c>
      <c r="D452" s="228" t="s">
        <v>456</v>
      </c>
      <c r="E452" s="229">
        <v>1</v>
      </c>
      <c r="F452" s="263">
        <v>0</v>
      </c>
      <c r="G452" s="264">
        <f>E452*F452</f>
        <v>0</v>
      </c>
    </row>
    <row r="453" spans="1:7">
      <c r="A453" s="241">
        <v>29</v>
      </c>
      <c r="B453" s="226" t="s">
        <v>857</v>
      </c>
      <c r="C453" s="227" t="s">
        <v>854</v>
      </c>
      <c r="D453" s="228" t="s">
        <v>805</v>
      </c>
      <c r="E453" s="229">
        <v>1</v>
      </c>
      <c r="F453" s="263">
        <v>0</v>
      </c>
      <c r="G453" s="261">
        <f t="shared" ref="G453" si="80">E453*F453</f>
        <v>0</v>
      </c>
    </row>
    <row r="454" spans="1:7" ht="20.399999999999999">
      <c r="A454" s="241">
        <v>30</v>
      </c>
      <c r="B454" s="226" t="s">
        <v>858</v>
      </c>
      <c r="C454" s="227" t="s">
        <v>859</v>
      </c>
      <c r="D454" s="228" t="s">
        <v>456</v>
      </c>
      <c r="E454" s="229">
        <v>1</v>
      </c>
      <c r="F454" s="263">
        <v>0</v>
      </c>
      <c r="G454" s="264">
        <f>E454*F454</f>
        <v>0</v>
      </c>
    </row>
    <row r="455" spans="1:7">
      <c r="A455" s="241">
        <v>31</v>
      </c>
      <c r="B455" s="226" t="s">
        <v>860</v>
      </c>
      <c r="C455" s="227" t="s">
        <v>861</v>
      </c>
      <c r="D455" s="228" t="s">
        <v>456</v>
      </c>
      <c r="E455" s="229">
        <v>1</v>
      </c>
      <c r="F455" s="263">
        <v>0</v>
      </c>
      <c r="G455" s="261">
        <f t="shared" ref="G455" si="81">E455*F455</f>
        <v>0</v>
      </c>
    </row>
    <row r="456" spans="1:7">
      <c r="A456" s="241">
        <v>32</v>
      </c>
      <c r="B456" s="226" t="s">
        <v>862</v>
      </c>
      <c r="C456" s="227" t="s">
        <v>854</v>
      </c>
      <c r="D456" s="228" t="s">
        <v>805</v>
      </c>
      <c r="E456" s="229">
        <v>1</v>
      </c>
      <c r="F456" s="263">
        <v>0</v>
      </c>
      <c r="G456" s="264">
        <f>E456*F456</f>
        <v>0</v>
      </c>
    </row>
    <row r="457" spans="1:7" ht="20.399999999999999">
      <c r="A457" s="241">
        <v>33</v>
      </c>
      <c r="B457" s="226" t="s">
        <v>863</v>
      </c>
      <c r="C457" s="227" t="s">
        <v>850</v>
      </c>
      <c r="D457" s="228" t="s">
        <v>456</v>
      </c>
      <c r="E457" s="229">
        <v>1</v>
      </c>
      <c r="F457" s="263">
        <v>0</v>
      </c>
      <c r="G457" s="264">
        <f>E457*F457</f>
        <v>0</v>
      </c>
    </row>
    <row r="458" spans="1:7">
      <c r="A458" s="241">
        <v>34</v>
      </c>
      <c r="B458" s="226" t="s">
        <v>864</v>
      </c>
      <c r="C458" s="227" t="s">
        <v>852</v>
      </c>
      <c r="D458" s="228" t="s">
        <v>456</v>
      </c>
      <c r="E458" s="229">
        <v>1</v>
      </c>
      <c r="F458" s="263">
        <v>0</v>
      </c>
      <c r="G458" s="264">
        <f>E458*F458</f>
        <v>0</v>
      </c>
    </row>
    <row r="459" spans="1:7">
      <c r="A459" s="241">
        <v>35</v>
      </c>
      <c r="B459" s="226" t="s">
        <v>865</v>
      </c>
      <c r="C459" s="227" t="s">
        <v>854</v>
      </c>
      <c r="D459" s="228" t="s">
        <v>805</v>
      </c>
      <c r="E459" s="229">
        <v>1</v>
      </c>
      <c r="F459" s="263">
        <v>0</v>
      </c>
      <c r="G459" s="261">
        <f t="shared" ref="G459" si="82">E459*F459</f>
        <v>0</v>
      </c>
    </row>
    <row r="460" spans="1:7" ht="20.399999999999999">
      <c r="A460" s="241">
        <v>36</v>
      </c>
      <c r="B460" s="226" t="s">
        <v>866</v>
      </c>
      <c r="C460" s="227" t="s">
        <v>859</v>
      </c>
      <c r="D460" s="228" t="s">
        <v>456</v>
      </c>
      <c r="E460" s="229">
        <v>1</v>
      </c>
      <c r="F460" s="263">
        <v>0</v>
      </c>
      <c r="G460" s="264">
        <f>E460*F460</f>
        <v>0</v>
      </c>
    </row>
    <row r="461" spans="1:7">
      <c r="A461" s="241">
        <v>37</v>
      </c>
      <c r="B461" s="226" t="s">
        <v>867</v>
      </c>
      <c r="C461" s="227" t="s">
        <v>868</v>
      </c>
      <c r="D461" s="228" t="s">
        <v>456</v>
      </c>
      <c r="E461" s="229">
        <v>2</v>
      </c>
      <c r="F461" s="263">
        <v>0</v>
      </c>
      <c r="G461" s="264">
        <f>E461*F461</f>
        <v>0</v>
      </c>
    </row>
    <row r="462" spans="1:7">
      <c r="A462" s="241">
        <v>38</v>
      </c>
      <c r="B462" s="226" t="s">
        <v>869</v>
      </c>
      <c r="C462" s="227" t="s">
        <v>861</v>
      </c>
      <c r="D462" s="228" t="s">
        <v>456</v>
      </c>
      <c r="E462" s="229">
        <v>1</v>
      </c>
      <c r="F462" s="263">
        <v>0</v>
      </c>
      <c r="G462" s="261">
        <f t="shared" ref="G462:G463" si="83">E462*F462</f>
        <v>0</v>
      </c>
    </row>
    <row r="463" spans="1:7">
      <c r="A463" s="241">
        <v>39</v>
      </c>
      <c r="B463" s="226" t="s">
        <v>870</v>
      </c>
      <c r="C463" s="227" t="s">
        <v>854</v>
      </c>
      <c r="D463" s="228" t="s">
        <v>805</v>
      </c>
      <c r="E463" s="229">
        <v>1</v>
      </c>
      <c r="F463" s="263">
        <v>0</v>
      </c>
      <c r="G463" s="261">
        <f t="shared" si="83"/>
        <v>0</v>
      </c>
    </row>
    <row r="464" spans="1:7" ht="20.399999999999999">
      <c r="A464" s="241">
        <v>40</v>
      </c>
      <c r="B464" s="226" t="s">
        <v>871</v>
      </c>
      <c r="C464" s="227" t="s">
        <v>850</v>
      </c>
      <c r="D464" s="228" t="s">
        <v>456</v>
      </c>
      <c r="E464" s="229">
        <v>1</v>
      </c>
      <c r="F464" s="263">
        <v>0</v>
      </c>
      <c r="G464" s="264">
        <f>E464*F464</f>
        <v>0</v>
      </c>
    </row>
    <row r="465" spans="1:7">
      <c r="A465" s="241">
        <v>41</v>
      </c>
      <c r="B465" s="226" t="s">
        <v>872</v>
      </c>
      <c r="C465" s="227" t="s">
        <v>852</v>
      </c>
      <c r="D465" s="228" t="s">
        <v>456</v>
      </c>
      <c r="E465" s="229">
        <v>1</v>
      </c>
      <c r="F465" s="263">
        <v>0</v>
      </c>
      <c r="G465" s="264">
        <f>E465*F465</f>
        <v>0</v>
      </c>
    </row>
    <row r="466" spans="1:7">
      <c r="A466" s="241">
        <v>42</v>
      </c>
      <c r="B466" s="226" t="s">
        <v>873</v>
      </c>
      <c r="C466" s="227" t="s">
        <v>854</v>
      </c>
      <c r="D466" s="228" t="s">
        <v>805</v>
      </c>
      <c r="E466" s="229">
        <v>1</v>
      </c>
      <c r="F466" s="263">
        <v>0</v>
      </c>
      <c r="G466" s="264">
        <f>E466*F466</f>
        <v>0</v>
      </c>
    </row>
    <row r="467" spans="1:7" ht="20.399999999999999">
      <c r="A467" s="241">
        <v>43</v>
      </c>
      <c r="B467" s="226" t="s">
        <v>874</v>
      </c>
      <c r="C467" s="227" t="s">
        <v>859</v>
      </c>
      <c r="D467" s="228" t="s">
        <v>456</v>
      </c>
      <c r="E467" s="229">
        <v>1</v>
      </c>
      <c r="F467" s="263">
        <v>0</v>
      </c>
      <c r="G467" s="264">
        <f>E467*F467</f>
        <v>0</v>
      </c>
    </row>
    <row r="468" spans="1:7">
      <c r="A468" s="241">
        <v>44</v>
      </c>
      <c r="B468" s="226" t="s">
        <v>875</v>
      </c>
      <c r="C468" s="227" t="s">
        <v>861</v>
      </c>
      <c r="D468" s="228" t="s">
        <v>456</v>
      </c>
      <c r="E468" s="229">
        <v>1</v>
      </c>
      <c r="F468" s="263">
        <v>0</v>
      </c>
      <c r="G468" s="261">
        <f t="shared" ref="G468" si="84">E468*F468</f>
        <v>0</v>
      </c>
    </row>
    <row r="469" spans="1:7">
      <c r="A469" s="241">
        <v>45</v>
      </c>
      <c r="B469" s="226" t="s">
        <v>876</v>
      </c>
      <c r="C469" s="227" t="s">
        <v>854</v>
      </c>
      <c r="D469" s="228" t="s">
        <v>805</v>
      </c>
      <c r="E469" s="229">
        <v>1</v>
      </c>
      <c r="F469" s="263">
        <v>0</v>
      </c>
      <c r="G469" s="264">
        <f>E469*F469</f>
        <v>0</v>
      </c>
    </row>
    <row r="470" spans="1:7">
      <c r="A470" s="241">
        <v>46</v>
      </c>
      <c r="B470" s="226" t="s">
        <v>877</v>
      </c>
      <c r="C470" s="227" t="s">
        <v>878</v>
      </c>
      <c r="D470" s="228" t="s">
        <v>456</v>
      </c>
      <c r="E470" s="229">
        <v>2</v>
      </c>
      <c r="F470" s="263">
        <v>0</v>
      </c>
      <c r="G470" s="264">
        <f>E470*F470</f>
        <v>0</v>
      </c>
    </row>
    <row r="471" spans="1:7" ht="20.399999999999999">
      <c r="A471" s="241">
        <v>47</v>
      </c>
      <c r="B471" s="226" t="s">
        <v>879</v>
      </c>
      <c r="C471" s="227" t="s">
        <v>811</v>
      </c>
      <c r="D471" s="228" t="s">
        <v>456</v>
      </c>
      <c r="E471" s="229">
        <v>1</v>
      </c>
      <c r="F471" s="263">
        <v>0</v>
      </c>
      <c r="G471" s="261">
        <f t="shared" ref="G471" si="85">E471*F471</f>
        <v>0</v>
      </c>
    </row>
    <row r="472" spans="1:7">
      <c r="A472" s="241">
        <v>48</v>
      </c>
      <c r="B472" s="226" t="s">
        <v>880</v>
      </c>
      <c r="C472" s="227" t="s">
        <v>881</v>
      </c>
      <c r="D472" s="228" t="s">
        <v>456</v>
      </c>
      <c r="E472" s="229">
        <v>1</v>
      </c>
      <c r="F472" s="263">
        <v>0</v>
      </c>
      <c r="G472" s="264">
        <f>E472*F472</f>
        <v>0</v>
      </c>
    </row>
    <row r="473" spans="1:7">
      <c r="A473" s="241">
        <v>49</v>
      </c>
      <c r="B473" s="226" t="s">
        <v>882</v>
      </c>
      <c r="C473" s="227" t="s">
        <v>817</v>
      </c>
      <c r="D473" s="228" t="s">
        <v>456</v>
      </c>
      <c r="E473" s="229">
        <v>4</v>
      </c>
      <c r="F473" s="263">
        <v>0</v>
      </c>
      <c r="G473" s="261">
        <f t="shared" ref="G473" si="86">E473*F473</f>
        <v>0</v>
      </c>
    </row>
    <row r="474" spans="1:7">
      <c r="A474" s="241">
        <v>50</v>
      </c>
      <c r="B474" s="226" t="s">
        <v>883</v>
      </c>
      <c r="C474" s="227" t="s">
        <v>819</v>
      </c>
      <c r="D474" s="228" t="s">
        <v>456</v>
      </c>
      <c r="E474" s="229">
        <v>8</v>
      </c>
      <c r="F474" s="263">
        <v>0</v>
      </c>
      <c r="G474" s="264">
        <f>E474*F474</f>
        <v>0</v>
      </c>
    </row>
    <row r="475" spans="1:7">
      <c r="A475" s="241">
        <v>51</v>
      </c>
      <c r="B475" s="226" t="s">
        <v>884</v>
      </c>
      <c r="C475" s="227" t="s">
        <v>885</v>
      </c>
      <c r="D475" s="228" t="s">
        <v>456</v>
      </c>
      <c r="E475" s="229">
        <v>2</v>
      </c>
      <c r="F475" s="263">
        <v>0</v>
      </c>
      <c r="G475" s="261">
        <f t="shared" ref="G475:G476" si="87">E475*F475</f>
        <v>0</v>
      </c>
    </row>
    <row r="476" spans="1:7">
      <c r="A476" s="241">
        <v>52</v>
      </c>
      <c r="B476" s="226" t="s">
        <v>886</v>
      </c>
      <c r="C476" s="227" t="s">
        <v>887</v>
      </c>
      <c r="D476" s="228" t="s">
        <v>456</v>
      </c>
      <c r="E476" s="229">
        <v>1</v>
      </c>
      <c r="F476" s="263">
        <v>0</v>
      </c>
      <c r="G476" s="261">
        <f t="shared" si="87"/>
        <v>0</v>
      </c>
    </row>
    <row r="477" spans="1:7">
      <c r="A477" s="241">
        <v>53</v>
      </c>
      <c r="B477" s="226" t="s">
        <v>888</v>
      </c>
      <c r="C477" s="227" t="s">
        <v>821</v>
      </c>
      <c r="D477" s="228" t="s">
        <v>73</v>
      </c>
      <c r="E477" s="229">
        <v>2</v>
      </c>
      <c r="F477" s="263">
        <v>0</v>
      </c>
      <c r="G477" s="264">
        <f>E477*F477</f>
        <v>0</v>
      </c>
    </row>
    <row r="478" spans="1:7" ht="20.399999999999999">
      <c r="A478" s="241">
        <v>54</v>
      </c>
      <c r="B478" s="226" t="s">
        <v>889</v>
      </c>
      <c r="C478" s="227" t="s">
        <v>823</v>
      </c>
      <c r="D478" s="228" t="s">
        <v>824</v>
      </c>
      <c r="E478" s="229">
        <v>12</v>
      </c>
      <c r="F478" s="263">
        <v>0</v>
      </c>
      <c r="G478" s="264">
        <f>E478*F478</f>
        <v>0</v>
      </c>
    </row>
    <row r="479" spans="1:7" ht="20.399999999999999">
      <c r="A479" s="241">
        <v>55</v>
      </c>
      <c r="B479" s="226" t="s">
        <v>890</v>
      </c>
      <c r="C479" s="227" t="s">
        <v>826</v>
      </c>
      <c r="D479" s="228" t="s">
        <v>824</v>
      </c>
      <c r="E479" s="229">
        <v>13</v>
      </c>
      <c r="F479" s="263">
        <v>0</v>
      </c>
      <c r="G479" s="264">
        <f>E479*F479</f>
        <v>0</v>
      </c>
    </row>
    <row r="480" spans="1:7" ht="20.399999999999999">
      <c r="A480" s="241">
        <v>56</v>
      </c>
      <c r="B480" s="226" t="s">
        <v>891</v>
      </c>
      <c r="C480" s="227" t="s">
        <v>828</v>
      </c>
      <c r="D480" s="228" t="s">
        <v>824</v>
      </c>
      <c r="E480" s="229">
        <v>6</v>
      </c>
      <c r="F480" s="263">
        <v>0</v>
      </c>
      <c r="G480" s="264">
        <f>E480*F480</f>
        <v>0</v>
      </c>
    </row>
    <row r="481" spans="1:8" ht="20.399999999999999">
      <c r="A481" s="241">
        <v>57</v>
      </c>
      <c r="B481" s="226" t="s">
        <v>892</v>
      </c>
      <c r="C481" s="227" t="s">
        <v>832</v>
      </c>
      <c r="D481" s="228" t="s">
        <v>824</v>
      </c>
      <c r="E481" s="229">
        <v>2</v>
      </c>
      <c r="F481" s="263">
        <v>0</v>
      </c>
      <c r="G481" s="261">
        <f t="shared" ref="G481" si="88">E481*F481</f>
        <v>0</v>
      </c>
    </row>
    <row r="482" spans="1:8" ht="20.399999999999999">
      <c r="A482" s="241">
        <v>58</v>
      </c>
      <c r="B482" s="226" t="s">
        <v>893</v>
      </c>
      <c r="C482" s="227" t="s">
        <v>834</v>
      </c>
      <c r="D482" s="228" t="s">
        <v>824</v>
      </c>
      <c r="E482" s="229">
        <v>4</v>
      </c>
      <c r="F482" s="263">
        <v>0</v>
      </c>
      <c r="G482" s="264">
        <f>E482*F482</f>
        <v>0</v>
      </c>
    </row>
    <row r="483" spans="1:8" ht="20.399999999999999">
      <c r="A483" s="241">
        <v>59</v>
      </c>
      <c r="B483" s="226" t="s">
        <v>894</v>
      </c>
      <c r="C483" s="227" t="s">
        <v>836</v>
      </c>
      <c r="D483" s="228" t="s">
        <v>824</v>
      </c>
      <c r="E483" s="229">
        <v>14</v>
      </c>
      <c r="F483" s="263">
        <v>0</v>
      </c>
      <c r="G483" s="264">
        <f>E483*F483</f>
        <v>0</v>
      </c>
    </row>
    <row r="484" spans="1:8" ht="20.399999999999999">
      <c r="A484" s="241">
        <v>60</v>
      </c>
      <c r="B484" s="226" t="s">
        <v>895</v>
      </c>
      <c r="C484" s="227" t="s">
        <v>896</v>
      </c>
      <c r="D484" s="228" t="s">
        <v>824</v>
      </c>
      <c r="E484" s="229">
        <v>3</v>
      </c>
      <c r="F484" s="263">
        <v>0</v>
      </c>
      <c r="G484" s="261">
        <f t="shared" ref="G484" si="89">E484*F484</f>
        <v>0</v>
      </c>
    </row>
    <row r="485" spans="1:8">
      <c r="A485" s="241">
        <v>61</v>
      </c>
      <c r="B485" s="226" t="s">
        <v>897</v>
      </c>
      <c r="C485" s="227" t="s">
        <v>842</v>
      </c>
      <c r="D485" s="228" t="s">
        <v>456</v>
      </c>
      <c r="E485" s="229">
        <v>1</v>
      </c>
      <c r="F485" s="263">
        <v>0</v>
      </c>
      <c r="G485" s="264">
        <f>E485*F485</f>
        <v>0</v>
      </c>
    </row>
    <row r="486" spans="1:8">
      <c r="A486" s="241">
        <v>62</v>
      </c>
      <c r="B486" s="226" t="s">
        <v>898</v>
      </c>
      <c r="C486" s="227" t="s">
        <v>844</v>
      </c>
      <c r="D486" s="228" t="s">
        <v>805</v>
      </c>
      <c r="E486" s="229">
        <v>1</v>
      </c>
      <c r="F486" s="263">
        <v>0</v>
      </c>
      <c r="G486" s="261">
        <f t="shared" ref="G486" si="90">E486*F486</f>
        <v>0</v>
      </c>
    </row>
    <row r="487" spans="1:8">
      <c r="A487" s="242"/>
      <c r="B487" s="243" t="s">
        <v>72</v>
      </c>
      <c r="C487" s="244" t="s">
        <v>847</v>
      </c>
      <c r="D487" s="245"/>
      <c r="E487" s="246"/>
      <c r="F487" s="247"/>
      <c r="G487" s="248">
        <f>SUM(G448:G486)</f>
        <v>0</v>
      </c>
    </row>
    <row r="488" spans="1:8">
      <c r="A488" s="281" t="s">
        <v>70</v>
      </c>
      <c r="B488" s="282" t="s">
        <v>899</v>
      </c>
      <c r="C488" s="106" t="s">
        <v>900</v>
      </c>
      <c r="D488" s="107"/>
      <c r="E488" s="108"/>
      <c r="F488" s="108"/>
      <c r="G488" s="202"/>
    </row>
    <row r="489" spans="1:8">
      <c r="A489" s="241">
        <v>63</v>
      </c>
      <c r="B489" s="226" t="s">
        <v>902</v>
      </c>
      <c r="C489" s="227" t="s">
        <v>903</v>
      </c>
      <c r="D489" s="228" t="s">
        <v>456</v>
      </c>
      <c r="E489" s="229">
        <v>1</v>
      </c>
      <c r="F489" s="263">
        <v>0</v>
      </c>
      <c r="G489" s="264">
        <f>E489*F489</f>
        <v>0</v>
      </c>
      <c r="H489" s="371"/>
    </row>
    <row r="490" spans="1:8">
      <c r="A490" s="241">
        <v>64</v>
      </c>
      <c r="B490" s="226" t="s">
        <v>904</v>
      </c>
      <c r="C490" s="227" t="s">
        <v>905</v>
      </c>
      <c r="D490" s="228" t="s">
        <v>456</v>
      </c>
      <c r="E490" s="229">
        <v>1</v>
      </c>
      <c r="F490" s="263">
        <v>0</v>
      </c>
      <c r="G490" s="264">
        <f>E490*F490</f>
        <v>0</v>
      </c>
    </row>
    <row r="491" spans="1:8" ht="20.399999999999999">
      <c r="A491" s="241">
        <v>65</v>
      </c>
      <c r="B491" s="226" t="s">
        <v>906</v>
      </c>
      <c r="C491" s="227" t="s">
        <v>826</v>
      </c>
      <c r="D491" s="228" t="s">
        <v>824</v>
      </c>
      <c r="E491" s="229">
        <v>2</v>
      </c>
      <c r="F491" s="263">
        <v>0</v>
      </c>
      <c r="G491" s="261">
        <f t="shared" ref="G491" si="91">E491*F491</f>
        <v>0</v>
      </c>
    </row>
    <row r="492" spans="1:8" ht="20.399999999999999">
      <c r="A492" s="241">
        <v>66</v>
      </c>
      <c r="B492" s="226" t="s">
        <v>907</v>
      </c>
      <c r="C492" s="227" t="s">
        <v>828</v>
      </c>
      <c r="D492" s="228" t="s">
        <v>824</v>
      </c>
      <c r="E492" s="229">
        <v>1</v>
      </c>
      <c r="F492" s="263">
        <v>0</v>
      </c>
      <c r="G492" s="264">
        <f>E492*F492</f>
        <v>0</v>
      </c>
    </row>
    <row r="493" spans="1:8">
      <c r="A493" s="241">
        <v>67</v>
      </c>
      <c r="B493" s="226" t="s">
        <v>908</v>
      </c>
      <c r="C493" s="227" t="s">
        <v>842</v>
      </c>
      <c r="D493" s="228" t="s">
        <v>456</v>
      </c>
      <c r="E493" s="229">
        <v>1</v>
      </c>
      <c r="F493" s="263">
        <v>0</v>
      </c>
      <c r="G493" s="264">
        <f>E493*F493</f>
        <v>0</v>
      </c>
    </row>
    <row r="494" spans="1:8">
      <c r="A494" s="241">
        <v>68</v>
      </c>
      <c r="B494" s="226" t="s">
        <v>909</v>
      </c>
      <c r="C494" s="227" t="s">
        <v>844</v>
      </c>
      <c r="D494" s="228" t="s">
        <v>805</v>
      </c>
      <c r="E494" s="229">
        <v>1</v>
      </c>
      <c r="F494" s="263">
        <v>0</v>
      </c>
      <c r="G494" s="261">
        <f t="shared" ref="G494" si="92">E494*F494</f>
        <v>0</v>
      </c>
    </row>
    <row r="495" spans="1:8">
      <c r="A495" s="242"/>
      <c r="B495" s="243" t="s">
        <v>72</v>
      </c>
      <c r="C495" s="244" t="s">
        <v>901</v>
      </c>
      <c r="D495" s="245"/>
      <c r="E495" s="246"/>
      <c r="F495" s="247"/>
      <c r="G495" s="248">
        <f>SUM(G489:G494)</f>
        <v>0</v>
      </c>
    </row>
    <row r="496" spans="1:8">
      <c r="A496" s="281" t="s">
        <v>70</v>
      </c>
      <c r="B496" s="282" t="s">
        <v>910</v>
      </c>
      <c r="C496" s="106" t="s">
        <v>911</v>
      </c>
      <c r="D496" s="107"/>
      <c r="E496" s="108"/>
      <c r="F496" s="108"/>
      <c r="G496" s="202"/>
    </row>
    <row r="497" spans="1:7">
      <c r="A497" s="241">
        <v>69</v>
      </c>
      <c r="B497" s="226" t="s">
        <v>913</v>
      </c>
      <c r="C497" s="227" t="s">
        <v>914</v>
      </c>
      <c r="D497" s="228" t="s">
        <v>805</v>
      </c>
      <c r="E497" s="229">
        <v>1</v>
      </c>
      <c r="F497" s="263">
        <v>0</v>
      </c>
      <c r="G497" s="264">
        <f>E497*F497</f>
        <v>0</v>
      </c>
    </row>
    <row r="498" spans="1:7">
      <c r="A498" s="241">
        <v>70</v>
      </c>
      <c r="B498" s="226" t="s">
        <v>915</v>
      </c>
      <c r="C498" s="227" t="s">
        <v>916</v>
      </c>
      <c r="D498" s="228" t="s">
        <v>805</v>
      </c>
      <c r="E498" s="229">
        <v>1</v>
      </c>
      <c r="F498" s="263">
        <v>0</v>
      </c>
      <c r="G498" s="264">
        <f>E498*F498</f>
        <v>0</v>
      </c>
    </row>
    <row r="499" spans="1:7">
      <c r="A499" s="241">
        <v>71</v>
      </c>
      <c r="B499" s="226" t="s">
        <v>917</v>
      </c>
      <c r="C499" s="227" t="s">
        <v>918</v>
      </c>
      <c r="D499" s="228" t="s">
        <v>805</v>
      </c>
      <c r="E499" s="229">
        <v>1</v>
      </c>
      <c r="F499" s="263">
        <v>0</v>
      </c>
      <c r="G499" s="261">
        <f t="shared" ref="G499" si="93">E499*F499</f>
        <v>0</v>
      </c>
    </row>
    <row r="500" spans="1:7">
      <c r="A500" s="241">
        <v>72</v>
      </c>
      <c r="B500" s="226" t="s">
        <v>919</v>
      </c>
      <c r="C500" s="227" t="s">
        <v>920</v>
      </c>
      <c r="D500" s="228" t="s">
        <v>805</v>
      </c>
      <c r="E500" s="229">
        <v>1</v>
      </c>
      <c r="F500" s="263">
        <v>0</v>
      </c>
      <c r="G500" s="264">
        <f>E500*F500</f>
        <v>0</v>
      </c>
    </row>
    <row r="501" spans="1:7">
      <c r="A501" s="241">
        <v>73</v>
      </c>
      <c r="B501" s="226" t="s">
        <v>921</v>
      </c>
      <c r="C501" s="227" t="s">
        <v>922</v>
      </c>
      <c r="D501" s="228" t="s">
        <v>805</v>
      </c>
      <c r="E501" s="229">
        <v>1</v>
      </c>
      <c r="F501" s="263">
        <v>0</v>
      </c>
      <c r="G501" s="264">
        <f>E501*F501</f>
        <v>0</v>
      </c>
    </row>
    <row r="502" spans="1:7">
      <c r="A502" s="233">
        <v>74</v>
      </c>
      <c r="B502" s="216" t="s">
        <v>923</v>
      </c>
      <c r="C502" s="217" t="s">
        <v>924</v>
      </c>
      <c r="D502" s="218" t="s">
        <v>805</v>
      </c>
      <c r="E502" s="219">
        <v>1</v>
      </c>
      <c r="F502" s="263">
        <v>0</v>
      </c>
      <c r="G502" s="261">
        <f t="shared" ref="G502" si="94">E502*F502</f>
        <v>0</v>
      </c>
    </row>
    <row r="503" spans="1:7">
      <c r="A503" s="242"/>
      <c r="B503" s="243" t="s">
        <v>72</v>
      </c>
      <c r="C503" s="244" t="s">
        <v>912</v>
      </c>
      <c r="D503" s="245"/>
      <c r="E503" s="246"/>
      <c r="F503" s="247"/>
      <c r="G503" s="248">
        <f>SUM(G497:G502)</f>
        <v>0</v>
      </c>
    </row>
    <row r="504" spans="1:7">
      <c r="E504" s="78"/>
    </row>
    <row r="505" spans="1:7">
      <c r="A505" s="275" t="s">
        <v>1024</v>
      </c>
      <c r="E505" s="78"/>
    </row>
    <row r="506" spans="1:7">
      <c r="B506" s="83"/>
    </row>
    <row r="507" spans="1:7">
      <c r="A507" s="281" t="s">
        <v>70</v>
      </c>
      <c r="B507" s="282" t="s">
        <v>926</v>
      </c>
      <c r="C507" s="106" t="s">
        <v>925</v>
      </c>
      <c r="D507" s="107"/>
      <c r="E507" s="108"/>
      <c r="F507" s="108"/>
      <c r="G507" s="202"/>
    </row>
    <row r="508" spans="1:7" ht="20.399999999999999">
      <c r="A508" s="241">
        <v>1</v>
      </c>
      <c r="B508" s="226" t="s">
        <v>928</v>
      </c>
      <c r="C508" s="227" t="s">
        <v>929</v>
      </c>
      <c r="D508" s="228" t="s">
        <v>84</v>
      </c>
      <c r="E508" s="229">
        <v>380</v>
      </c>
      <c r="F508" s="263">
        <v>0</v>
      </c>
      <c r="G508" s="264">
        <f>E508*F508</f>
        <v>0</v>
      </c>
    </row>
    <row r="509" spans="1:7" ht="20.399999999999999">
      <c r="A509" s="241">
        <v>2</v>
      </c>
      <c r="B509" s="226" t="s">
        <v>930</v>
      </c>
      <c r="C509" s="227" t="s">
        <v>931</v>
      </c>
      <c r="D509" s="228" t="s">
        <v>84</v>
      </c>
      <c r="E509" s="229">
        <v>450</v>
      </c>
      <c r="F509" s="263">
        <v>0</v>
      </c>
      <c r="G509" s="264">
        <f>E509*F509</f>
        <v>0</v>
      </c>
    </row>
    <row r="510" spans="1:7" ht="20.399999999999999">
      <c r="A510" s="241">
        <v>3</v>
      </c>
      <c r="B510" s="226" t="s">
        <v>932</v>
      </c>
      <c r="C510" s="227" t="s">
        <v>933</v>
      </c>
      <c r="D510" s="228" t="s">
        <v>84</v>
      </c>
      <c r="E510" s="229">
        <v>250</v>
      </c>
      <c r="F510" s="263">
        <v>0</v>
      </c>
      <c r="G510" s="261">
        <f t="shared" ref="G510" si="95">E510*F510</f>
        <v>0</v>
      </c>
    </row>
    <row r="511" spans="1:7" ht="20.399999999999999">
      <c r="A511" s="241">
        <v>4</v>
      </c>
      <c r="B511" s="226" t="s">
        <v>934</v>
      </c>
      <c r="C511" s="227" t="s">
        <v>935</v>
      </c>
      <c r="D511" s="228" t="s">
        <v>84</v>
      </c>
      <c r="E511" s="229">
        <v>210</v>
      </c>
      <c r="F511" s="263">
        <v>0</v>
      </c>
      <c r="G511" s="264">
        <f>E511*F511</f>
        <v>0</v>
      </c>
    </row>
    <row r="512" spans="1:7" ht="20.399999999999999">
      <c r="A512" s="241">
        <v>5</v>
      </c>
      <c r="B512" s="226" t="s">
        <v>936</v>
      </c>
      <c r="C512" s="227" t="s">
        <v>937</v>
      </c>
      <c r="D512" s="228" t="s">
        <v>84</v>
      </c>
      <c r="E512" s="229">
        <v>45</v>
      </c>
      <c r="F512" s="263">
        <v>0</v>
      </c>
      <c r="G512" s="264">
        <f>E512*F512</f>
        <v>0</v>
      </c>
    </row>
    <row r="513" spans="1:7" ht="20.399999999999999">
      <c r="A513" s="241">
        <v>6</v>
      </c>
      <c r="B513" s="226" t="s">
        <v>938</v>
      </c>
      <c r="C513" s="227" t="s">
        <v>939</v>
      </c>
      <c r="D513" s="228" t="s">
        <v>84</v>
      </c>
      <c r="E513" s="229">
        <v>28</v>
      </c>
      <c r="F513" s="263">
        <v>0</v>
      </c>
      <c r="G513" s="261">
        <f t="shared" ref="G513" si="96">E513*F513</f>
        <v>0</v>
      </c>
    </row>
    <row r="514" spans="1:7">
      <c r="A514" s="241">
        <v>7</v>
      </c>
      <c r="B514" s="226" t="s">
        <v>940</v>
      </c>
      <c r="C514" s="227" t="s">
        <v>941</v>
      </c>
      <c r="D514" s="228" t="s">
        <v>84</v>
      </c>
      <c r="E514" s="229">
        <v>25</v>
      </c>
      <c r="F514" s="263">
        <v>0</v>
      </c>
      <c r="G514" s="264">
        <f>E514*F514</f>
        <v>0</v>
      </c>
    </row>
    <row r="515" spans="1:7">
      <c r="A515" s="241">
        <v>8</v>
      </c>
      <c r="B515" s="226" t="s">
        <v>942</v>
      </c>
      <c r="C515" s="227" t="s">
        <v>943</v>
      </c>
      <c r="D515" s="228" t="s">
        <v>84</v>
      </c>
      <c r="E515" s="229">
        <v>25</v>
      </c>
      <c r="F515" s="263">
        <v>0</v>
      </c>
      <c r="G515" s="261">
        <f t="shared" ref="G515" si="97">E515*F515</f>
        <v>0</v>
      </c>
    </row>
    <row r="516" spans="1:7" ht="20.399999999999999">
      <c r="A516" s="241">
        <v>9</v>
      </c>
      <c r="B516" s="226" t="s">
        <v>944</v>
      </c>
      <c r="C516" s="227" t="s">
        <v>945</v>
      </c>
      <c r="D516" s="228" t="s">
        <v>84</v>
      </c>
      <c r="E516" s="229">
        <v>120</v>
      </c>
      <c r="F516" s="263">
        <v>0</v>
      </c>
      <c r="G516" s="264">
        <f>E516*F516</f>
        <v>0</v>
      </c>
    </row>
    <row r="517" spans="1:7" ht="20.399999999999999">
      <c r="A517" s="241">
        <v>10</v>
      </c>
      <c r="B517" s="226" t="s">
        <v>946</v>
      </c>
      <c r="C517" s="227" t="s">
        <v>947</v>
      </c>
      <c r="D517" s="228" t="s">
        <v>84</v>
      </c>
      <c r="E517" s="229">
        <v>50</v>
      </c>
      <c r="F517" s="263">
        <v>0</v>
      </c>
      <c r="G517" s="264">
        <f>E517*F517</f>
        <v>0</v>
      </c>
    </row>
    <row r="518" spans="1:7" ht="20.399999999999999">
      <c r="A518" s="241">
        <v>11</v>
      </c>
      <c r="B518" s="226" t="s">
        <v>948</v>
      </c>
      <c r="C518" s="227" t="s">
        <v>949</v>
      </c>
      <c r="D518" s="228" t="s">
        <v>84</v>
      </c>
      <c r="E518" s="229">
        <v>25</v>
      </c>
      <c r="F518" s="263">
        <v>0</v>
      </c>
      <c r="G518" s="264">
        <f>E518*F518</f>
        <v>0</v>
      </c>
    </row>
    <row r="519" spans="1:7" ht="20.399999999999999">
      <c r="A519" s="241">
        <v>12</v>
      </c>
      <c r="B519" s="226" t="s">
        <v>950</v>
      </c>
      <c r="C519" s="227" t="s">
        <v>951</v>
      </c>
      <c r="D519" s="228" t="s">
        <v>84</v>
      </c>
      <c r="E519" s="229">
        <v>40</v>
      </c>
      <c r="F519" s="263">
        <v>0</v>
      </c>
      <c r="G519" s="261">
        <f t="shared" ref="G519" si="98">E519*F519</f>
        <v>0</v>
      </c>
    </row>
    <row r="520" spans="1:7">
      <c r="A520" s="241">
        <v>13</v>
      </c>
      <c r="B520" s="226" t="s">
        <v>952</v>
      </c>
      <c r="C520" s="227" t="s">
        <v>953</v>
      </c>
      <c r="D520" s="228" t="s">
        <v>140</v>
      </c>
      <c r="E520" s="229">
        <v>1</v>
      </c>
      <c r="F520" s="263">
        <v>0</v>
      </c>
      <c r="G520" s="264">
        <f>E520*F520</f>
        <v>0</v>
      </c>
    </row>
    <row r="521" spans="1:7">
      <c r="A521" s="241">
        <v>14</v>
      </c>
      <c r="B521" s="226" t="s">
        <v>954</v>
      </c>
      <c r="C521" s="227" t="s">
        <v>955</v>
      </c>
      <c r="D521" s="228" t="s">
        <v>140</v>
      </c>
      <c r="E521" s="229">
        <v>1</v>
      </c>
      <c r="F521" s="263">
        <v>0</v>
      </c>
      <c r="G521" s="264">
        <f>E521*F521</f>
        <v>0</v>
      </c>
    </row>
    <row r="522" spans="1:7" ht="20.399999999999999">
      <c r="A522" s="241">
        <v>15</v>
      </c>
      <c r="B522" s="226" t="s">
        <v>956</v>
      </c>
      <c r="C522" s="227" t="s">
        <v>957</v>
      </c>
      <c r="D522" s="228" t="s">
        <v>140</v>
      </c>
      <c r="E522" s="229">
        <v>33</v>
      </c>
      <c r="F522" s="263">
        <v>0</v>
      </c>
      <c r="G522" s="261">
        <f t="shared" ref="G522:G523" si="99">E522*F522</f>
        <v>0</v>
      </c>
    </row>
    <row r="523" spans="1:7" ht="20.399999999999999">
      <c r="A523" s="241">
        <v>16</v>
      </c>
      <c r="B523" s="226" t="s">
        <v>958</v>
      </c>
      <c r="C523" s="227" t="s">
        <v>959</v>
      </c>
      <c r="D523" s="228" t="s">
        <v>140</v>
      </c>
      <c r="E523" s="229">
        <v>12</v>
      </c>
      <c r="F523" s="263">
        <v>0</v>
      </c>
      <c r="G523" s="261">
        <f t="shared" si="99"/>
        <v>0</v>
      </c>
    </row>
    <row r="524" spans="1:7" ht="20.399999999999999">
      <c r="A524" s="241">
        <v>17</v>
      </c>
      <c r="B524" s="226" t="s">
        <v>960</v>
      </c>
      <c r="C524" s="227" t="s">
        <v>961</v>
      </c>
      <c r="D524" s="228" t="s">
        <v>140</v>
      </c>
      <c r="E524" s="229">
        <v>14</v>
      </c>
      <c r="F524" s="263">
        <v>0</v>
      </c>
      <c r="G524" s="264">
        <f>E524*F524</f>
        <v>0</v>
      </c>
    </row>
    <row r="525" spans="1:7" ht="20.399999999999999">
      <c r="A525" s="241">
        <v>18</v>
      </c>
      <c r="B525" s="226" t="s">
        <v>962</v>
      </c>
      <c r="C525" s="227" t="s">
        <v>963</v>
      </c>
      <c r="D525" s="228" t="s">
        <v>140</v>
      </c>
      <c r="E525" s="229">
        <v>2</v>
      </c>
      <c r="F525" s="263">
        <v>0</v>
      </c>
      <c r="G525" s="264">
        <f>E525*F525</f>
        <v>0</v>
      </c>
    </row>
    <row r="526" spans="1:7" ht="20.399999999999999">
      <c r="A526" s="241">
        <v>19</v>
      </c>
      <c r="B526" s="226" t="s">
        <v>964</v>
      </c>
      <c r="C526" s="227" t="s">
        <v>965</v>
      </c>
      <c r="D526" s="228" t="s">
        <v>140</v>
      </c>
      <c r="E526" s="229">
        <v>2</v>
      </c>
      <c r="F526" s="263">
        <v>0</v>
      </c>
      <c r="G526" s="264">
        <f>E526*F526</f>
        <v>0</v>
      </c>
    </row>
    <row r="527" spans="1:7" ht="20.399999999999999">
      <c r="A527" s="241">
        <v>20</v>
      </c>
      <c r="B527" s="226" t="s">
        <v>966</v>
      </c>
      <c r="C527" s="227" t="s">
        <v>967</v>
      </c>
      <c r="D527" s="228" t="s">
        <v>140</v>
      </c>
      <c r="E527" s="229">
        <v>1</v>
      </c>
      <c r="F527" s="263">
        <v>0</v>
      </c>
      <c r="G527" s="264">
        <f>E527*F527</f>
        <v>0</v>
      </c>
    </row>
    <row r="528" spans="1:7" ht="20.399999999999999">
      <c r="A528" s="241">
        <v>21</v>
      </c>
      <c r="B528" s="226" t="s">
        <v>968</v>
      </c>
      <c r="C528" s="227" t="s">
        <v>969</v>
      </c>
      <c r="D528" s="228" t="s">
        <v>140</v>
      </c>
      <c r="E528" s="229">
        <v>10</v>
      </c>
      <c r="F528" s="263">
        <v>0</v>
      </c>
      <c r="G528" s="261">
        <f t="shared" ref="G528" si="100">E528*F528</f>
        <v>0</v>
      </c>
    </row>
    <row r="529" spans="1:7" ht="20.399999999999999">
      <c r="A529" s="241">
        <v>22</v>
      </c>
      <c r="B529" s="226" t="s">
        <v>970</v>
      </c>
      <c r="C529" s="227" t="s">
        <v>971</v>
      </c>
      <c r="D529" s="228" t="s">
        <v>140</v>
      </c>
      <c r="E529" s="229">
        <v>1</v>
      </c>
      <c r="F529" s="263">
        <v>0</v>
      </c>
      <c r="G529" s="264">
        <f>E529*F529</f>
        <v>0</v>
      </c>
    </row>
    <row r="530" spans="1:7" ht="20.399999999999999">
      <c r="A530" s="241">
        <v>23</v>
      </c>
      <c r="B530" s="226" t="s">
        <v>972</v>
      </c>
      <c r="C530" s="227" t="s">
        <v>973</v>
      </c>
      <c r="D530" s="228" t="s">
        <v>140</v>
      </c>
      <c r="E530" s="229">
        <v>14</v>
      </c>
      <c r="F530" s="263">
        <v>0</v>
      </c>
      <c r="G530" s="264">
        <f>E530*F530</f>
        <v>0</v>
      </c>
    </row>
    <row r="531" spans="1:7" ht="20.399999999999999">
      <c r="A531" s="241">
        <v>24</v>
      </c>
      <c r="B531" s="226" t="s">
        <v>974</v>
      </c>
      <c r="C531" s="227" t="s">
        <v>975</v>
      </c>
      <c r="D531" s="228" t="s">
        <v>140</v>
      </c>
      <c r="E531" s="229">
        <v>6</v>
      </c>
      <c r="F531" s="263">
        <v>0</v>
      </c>
      <c r="G531" s="261">
        <f t="shared" ref="G531" si="101">E531*F531</f>
        <v>0</v>
      </c>
    </row>
    <row r="532" spans="1:7" ht="20.399999999999999">
      <c r="A532" s="241">
        <v>25</v>
      </c>
      <c r="B532" s="226" t="s">
        <v>976</v>
      </c>
      <c r="C532" s="227" t="s">
        <v>977</v>
      </c>
      <c r="D532" s="228" t="s">
        <v>140</v>
      </c>
      <c r="E532" s="229">
        <v>2</v>
      </c>
      <c r="F532" s="263">
        <v>0</v>
      </c>
      <c r="G532" s="264">
        <f>E532*F532</f>
        <v>0</v>
      </c>
    </row>
    <row r="533" spans="1:7" ht="20.399999999999999">
      <c r="A533" s="241">
        <v>26</v>
      </c>
      <c r="B533" s="226" t="s">
        <v>978</v>
      </c>
      <c r="C533" s="227" t="s">
        <v>979</v>
      </c>
      <c r="D533" s="228" t="s">
        <v>140</v>
      </c>
      <c r="E533" s="229">
        <v>102</v>
      </c>
      <c r="F533" s="263">
        <v>0</v>
      </c>
      <c r="G533" s="261">
        <f t="shared" ref="G533" si="102">E533*F533</f>
        <v>0</v>
      </c>
    </row>
    <row r="534" spans="1:7">
      <c r="A534" s="241">
        <v>27</v>
      </c>
      <c r="B534" s="226" t="s">
        <v>980</v>
      </c>
      <c r="C534" s="227" t="s">
        <v>981</v>
      </c>
      <c r="D534" s="228" t="s">
        <v>140</v>
      </c>
      <c r="E534" s="229">
        <v>102</v>
      </c>
      <c r="F534" s="263">
        <v>0</v>
      </c>
      <c r="G534" s="264">
        <f>E534*F534</f>
        <v>0</v>
      </c>
    </row>
    <row r="535" spans="1:7" ht="20.399999999999999">
      <c r="A535" s="241">
        <v>28</v>
      </c>
      <c r="B535" s="226" t="s">
        <v>982</v>
      </c>
      <c r="C535" s="227" t="s">
        <v>983</v>
      </c>
      <c r="D535" s="228" t="s">
        <v>140</v>
      </c>
      <c r="E535" s="229">
        <v>6</v>
      </c>
      <c r="F535" s="263">
        <v>0</v>
      </c>
      <c r="G535" s="261">
        <f t="shared" ref="G535:G536" si="103">E535*F535</f>
        <v>0</v>
      </c>
    </row>
    <row r="536" spans="1:7" ht="20.399999999999999">
      <c r="A536" s="241">
        <v>29</v>
      </c>
      <c r="B536" s="226" t="s">
        <v>984</v>
      </c>
      <c r="C536" s="227" t="s">
        <v>985</v>
      </c>
      <c r="D536" s="228" t="s">
        <v>140</v>
      </c>
      <c r="E536" s="229">
        <v>1</v>
      </c>
      <c r="F536" s="263">
        <v>0</v>
      </c>
      <c r="G536" s="261">
        <f t="shared" si="103"/>
        <v>0</v>
      </c>
    </row>
    <row r="537" spans="1:7">
      <c r="A537" s="241">
        <v>30</v>
      </c>
      <c r="B537" s="226" t="s">
        <v>986</v>
      </c>
      <c r="C537" s="227" t="s">
        <v>987</v>
      </c>
      <c r="D537" s="228" t="s">
        <v>140</v>
      </c>
      <c r="E537" s="229">
        <v>1</v>
      </c>
      <c r="F537" s="263">
        <v>0</v>
      </c>
      <c r="G537" s="264">
        <f>E537*F537</f>
        <v>0</v>
      </c>
    </row>
    <row r="538" spans="1:7" ht="20.399999999999999">
      <c r="A538" s="241">
        <v>31</v>
      </c>
      <c r="B538" s="226" t="s">
        <v>988</v>
      </c>
      <c r="C538" s="227" t="s">
        <v>989</v>
      </c>
      <c r="D538" s="228" t="s">
        <v>140</v>
      </c>
      <c r="E538" s="229">
        <v>1</v>
      </c>
      <c r="F538" s="263">
        <v>0</v>
      </c>
      <c r="G538" s="264">
        <f>E538*F538</f>
        <v>0</v>
      </c>
    </row>
    <row r="539" spans="1:7" ht="20.399999999999999">
      <c r="A539" s="241">
        <v>32</v>
      </c>
      <c r="B539" s="226" t="s">
        <v>990</v>
      </c>
      <c r="C539" s="227" t="s">
        <v>991</v>
      </c>
      <c r="D539" s="228" t="s">
        <v>805</v>
      </c>
      <c r="E539" s="229">
        <v>1</v>
      </c>
      <c r="F539" s="263">
        <v>0</v>
      </c>
      <c r="G539" s="264">
        <f>E539*F539</f>
        <v>0</v>
      </c>
    </row>
    <row r="540" spans="1:7">
      <c r="A540" s="241">
        <v>33</v>
      </c>
      <c r="B540" s="226" t="s">
        <v>992</v>
      </c>
      <c r="C540" s="227" t="s">
        <v>993</v>
      </c>
      <c r="D540" s="228" t="s">
        <v>805</v>
      </c>
      <c r="E540" s="229">
        <v>1</v>
      </c>
      <c r="F540" s="263">
        <v>0</v>
      </c>
      <c r="G540" s="264">
        <f>E540*F540</f>
        <v>0</v>
      </c>
    </row>
    <row r="541" spans="1:7">
      <c r="A541" s="241">
        <v>34</v>
      </c>
      <c r="B541" s="226" t="s">
        <v>994</v>
      </c>
      <c r="C541" s="227" t="s">
        <v>995</v>
      </c>
      <c r="D541" s="228" t="s">
        <v>805</v>
      </c>
      <c r="E541" s="229">
        <v>1</v>
      </c>
      <c r="F541" s="263">
        <v>0</v>
      </c>
      <c r="G541" s="261">
        <f t="shared" ref="G541" si="104">E541*F541</f>
        <v>0</v>
      </c>
    </row>
    <row r="542" spans="1:7">
      <c r="A542" s="241">
        <v>35</v>
      </c>
      <c r="B542" s="226" t="s">
        <v>996</v>
      </c>
      <c r="C542" s="227" t="s">
        <v>997</v>
      </c>
      <c r="D542" s="228" t="s">
        <v>805</v>
      </c>
      <c r="E542" s="229">
        <v>1</v>
      </c>
      <c r="F542" s="263">
        <v>0</v>
      </c>
      <c r="G542" s="264">
        <f>E542*F542</f>
        <v>0</v>
      </c>
    </row>
    <row r="543" spans="1:7" ht="20.399999999999999">
      <c r="A543" s="241">
        <v>36</v>
      </c>
      <c r="B543" s="226" t="s">
        <v>998</v>
      </c>
      <c r="C543" s="227" t="s">
        <v>999</v>
      </c>
      <c r="D543" s="228" t="s">
        <v>1000</v>
      </c>
      <c r="E543" s="229">
        <v>40</v>
      </c>
      <c r="F543" s="263">
        <v>0</v>
      </c>
      <c r="G543" s="264">
        <f>E543*F543</f>
        <v>0</v>
      </c>
    </row>
    <row r="544" spans="1:7">
      <c r="A544" s="241">
        <v>37</v>
      </c>
      <c r="B544" s="226" t="s">
        <v>1001</v>
      </c>
      <c r="C544" s="227" t="s">
        <v>1002</v>
      </c>
      <c r="D544" s="228" t="s">
        <v>84</v>
      </c>
      <c r="E544" s="229">
        <v>120</v>
      </c>
      <c r="F544" s="263">
        <v>0</v>
      </c>
      <c r="G544" s="261">
        <f t="shared" ref="G544" si="105">E544*F544</f>
        <v>0</v>
      </c>
    </row>
    <row r="545" spans="1:7" ht="20.399999999999999">
      <c r="A545" s="233">
        <v>38</v>
      </c>
      <c r="B545" s="216" t="s">
        <v>162</v>
      </c>
      <c r="C545" s="217" t="s">
        <v>163</v>
      </c>
      <c r="D545" s="218" t="s">
        <v>73</v>
      </c>
      <c r="E545" s="219">
        <v>11.88</v>
      </c>
      <c r="F545" s="263">
        <v>0</v>
      </c>
      <c r="G545" s="264">
        <f>E545*F545</f>
        <v>0</v>
      </c>
    </row>
    <row r="546" spans="1:7">
      <c r="A546" s="241">
        <v>39</v>
      </c>
      <c r="B546" s="226" t="s">
        <v>1003</v>
      </c>
      <c r="C546" s="227" t="s">
        <v>1004</v>
      </c>
      <c r="D546" s="228" t="s">
        <v>805</v>
      </c>
      <c r="E546" s="229">
        <v>1</v>
      </c>
      <c r="F546" s="263">
        <v>0</v>
      </c>
      <c r="G546" s="264">
        <f>E546*F546</f>
        <v>0</v>
      </c>
    </row>
    <row r="547" spans="1:7">
      <c r="A547" s="241">
        <v>40</v>
      </c>
      <c r="B547" s="226" t="s">
        <v>1005</v>
      </c>
      <c r="C547" s="227" t="s">
        <v>1006</v>
      </c>
      <c r="D547" s="228" t="s">
        <v>805</v>
      </c>
      <c r="E547" s="229">
        <v>1</v>
      </c>
      <c r="F547" s="263">
        <v>0</v>
      </c>
      <c r="G547" s="261">
        <f t="shared" ref="G547" si="106">E547*F547</f>
        <v>0</v>
      </c>
    </row>
    <row r="548" spans="1:7" ht="20.399999999999999">
      <c r="A548" s="241">
        <v>41</v>
      </c>
      <c r="B548" s="226" t="s">
        <v>1007</v>
      </c>
      <c r="C548" s="227" t="s">
        <v>1008</v>
      </c>
      <c r="D548" s="228" t="s">
        <v>84</v>
      </c>
      <c r="E548" s="229">
        <v>200</v>
      </c>
      <c r="F548" s="263">
        <v>0</v>
      </c>
      <c r="G548" s="264">
        <f>E548*F548</f>
        <v>0</v>
      </c>
    </row>
    <row r="549" spans="1:7" ht="20.399999999999999">
      <c r="A549" s="241">
        <v>42</v>
      </c>
      <c r="B549" s="226" t="s">
        <v>1009</v>
      </c>
      <c r="C549" s="227" t="s">
        <v>1010</v>
      </c>
      <c r="D549" s="228" t="s">
        <v>84</v>
      </c>
      <c r="E549" s="229">
        <v>500</v>
      </c>
      <c r="F549" s="263">
        <v>0</v>
      </c>
      <c r="G549" s="261">
        <f t="shared" ref="G549:G550" si="107">E549*F549</f>
        <v>0</v>
      </c>
    </row>
    <row r="550" spans="1:7" ht="20.399999999999999">
      <c r="A550" s="241">
        <v>43</v>
      </c>
      <c r="B550" s="226" t="s">
        <v>1011</v>
      </c>
      <c r="C550" s="227" t="s">
        <v>1012</v>
      </c>
      <c r="D550" s="228" t="s">
        <v>1013</v>
      </c>
      <c r="E550" s="229">
        <v>4</v>
      </c>
      <c r="F550" s="263">
        <v>0</v>
      </c>
      <c r="G550" s="261">
        <f t="shared" si="107"/>
        <v>0</v>
      </c>
    </row>
    <row r="551" spans="1:7">
      <c r="A551" s="241">
        <v>44</v>
      </c>
      <c r="B551" s="226" t="s">
        <v>1014</v>
      </c>
      <c r="C551" s="227" t="s">
        <v>1015</v>
      </c>
      <c r="D551" s="228" t="s">
        <v>1013</v>
      </c>
      <c r="E551" s="229">
        <v>4</v>
      </c>
      <c r="F551" s="263">
        <v>0</v>
      </c>
      <c r="G551" s="264">
        <f>E551*F551</f>
        <v>0</v>
      </c>
    </row>
    <row r="552" spans="1:7">
      <c r="A552" s="241">
        <v>45</v>
      </c>
      <c r="B552" s="226" t="s">
        <v>1016</v>
      </c>
      <c r="C552" s="227" t="s">
        <v>1017</v>
      </c>
      <c r="D552" s="228" t="s">
        <v>805</v>
      </c>
      <c r="E552" s="229">
        <v>1</v>
      </c>
      <c r="F552" s="263">
        <v>0</v>
      </c>
      <c r="G552" s="264">
        <f>E552*F552</f>
        <v>0</v>
      </c>
    </row>
    <row r="553" spans="1:7">
      <c r="A553" s="241">
        <v>46</v>
      </c>
      <c r="B553" s="226" t="s">
        <v>1018</v>
      </c>
      <c r="C553" s="227" t="s">
        <v>1019</v>
      </c>
      <c r="D553" s="228" t="s">
        <v>805</v>
      </c>
      <c r="E553" s="229">
        <v>1</v>
      </c>
      <c r="F553" s="263">
        <v>0</v>
      </c>
      <c r="G553" s="264">
        <f>E553*F553</f>
        <v>0</v>
      </c>
    </row>
    <row r="554" spans="1:7">
      <c r="A554" s="241">
        <v>47</v>
      </c>
      <c r="B554" s="226" t="s">
        <v>1020</v>
      </c>
      <c r="C554" s="227" t="s">
        <v>1021</v>
      </c>
      <c r="D554" s="228" t="s">
        <v>805</v>
      </c>
      <c r="E554" s="229">
        <v>1</v>
      </c>
      <c r="F554" s="263">
        <v>0</v>
      </c>
      <c r="G554" s="264">
        <f>E554*F554</f>
        <v>0</v>
      </c>
    </row>
    <row r="555" spans="1:7">
      <c r="A555" s="233">
        <v>48</v>
      </c>
      <c r="B555" s="216" t="s">
        <v>1022</v>
      </c>
      <c r="C555" s="217" t="s">
        <v>1023</v>
      </c>
      <c r="D555" s="218" t="s">
        <v>805</v>
      </c>
      <c r="E555" s="219">
        <v>1</v>
      </c>
      <c r="F555" s="263">
        <v>0</v>
      </c>
      <c r="G555" s="261">
        <f t="shared" ref="G555" si="108">E555*F555</f>
        <v>0</v>
      </c>
    </row>
    <row r="556" spans="1:7">
      <c r="A556" s="242"/>
      <c r="B556" s="243" t="s">
        <v>72</v>
      </c>
      <c r="C556" s="244" t="s">
        <v>927</v>
      </c>
      <c r="D556" s="245"/>
      <c r="E556" s="246"/>
      <c r="F556" s="247"/>
      <c r="G556" s="248">
        <f>SUM(G508:G555)</f>
        <v>0</v>
      </c>
    </row>
    <row r="558" spans="1:7">
      <c r="A558" s="275" t="s">
        <v>1025</v>
      </c>
    </row>
    <row r="560" spans="1:7">
      <c r="A560" s="281" t="s">
        <v>70</v>
      </c>
      <c r="B560" s="282" t="s">
        <v>1027</v>
      </c>
      <c r="C560" s="106" t="s">
        <v>1026</v>
      </c>
      <c r="D560" s="107"/>
      <c r="E560" s="108"/>
      <c r="F560" s="108"/>
      <c r="G560" s="202"/>
    </row>
    <row r="561" spans="1:7">
      <c r="A561" s="233">
        <v>1</v>
      </c>
      <c r="B561" s="216" t="s">
        <v>1029</v>
      </c>
      <c r="C561" s="217" t="s">
        <v>1030</v>
      </c>
      <c r="D561" s="218" t="s">
        <v>140</v>
      </c>
      <c r="E561" s="219">
        <v>55</v>
      </c>
      <c r="F561" s="263">
        <v>0</v>
      </c>
      <c r="G561" s="264">
        <f>E561*F561</f>
        <v>0</v>
      </c>
    </row>
    <row r="562" spans="1:7" ht="20.399999999999999">
      <c r="A562" s="241">
        <v>2</v>
      </c>
      <c r="B562" s="226" t="s">
        <v>1031</v>
      </c>
      <c r="C562" s="227" t="s">
        <v>1032</v>
      </c>
      <c r="D562" s="228" t="s">
        <v>140</v>
      </c>
      <c r="E562" s="229">
        <v>14</v>
      </c>
      <c r="F562" s="263">
        <v>0</v>
      </c>
      <c r="G562" s="261">
        <f t="shared" ref="G562" si="109">E562*F562</f>
        <v>0</v>
      </c>
    </row>
    <row r="563" spans="1:7" ht="20.399999999999999">
      <c r="A563" s="241">
        <v>3</v>
      </c>
      <c r="B563" s="226" t="s">
        <v>1033</v>
      </c>
      <c r="C563" s="227" t="s">
        <v>1034</v>
      </c>
      <c r="D563" s="228" t="s">
        <v>140</v>
      </c>
      <c r="E563" s="229">
        <v>6</v>
      </c>
      <c r="F563" s="263">
        <v>0</v>
      </c>
      <c r="G563" s="264">
        <f>E563*F563</f>
        <v>0</v>
      </c>
    </row>
    <row r="564" spans="1:7" ht="20.399999999999999">
      <c r="A564" s="241">
        <v>4</v>
      </c>
      <c r="B564" s="226" t="s">
        <v>1035</v>
      </c>
      <c r="C564" s="227" t="s">
        <v>1036</v>
      </c>
      <c r="D564" s="228" t="s">
        <v>140</v>
      </c>
      <c r="E564" s="229">
        <v>3</v>
      </c>
      <c r="F564" s="263">
        <v>0</v>
      </c>
      <c r="G564" s="264">
        <f>E564*F564</f>
        <v>0</v>
      </c>
    </row>
    <row r="565" spans="1:7" ht="20.399999999999999">
      <c r="A565" s="241">
        <v>5</v>
      </c>
      <c r="B565" s="226" t="s">
        <v>1037</v>
      </c>
      <c r="C565" s="227" t="s">
        <v>1038</v>
      </c>
      <c r="D565" s="228" t="s">
        <v>140</v>
      </c>
      <c r="E565" s="229">
        <v>18</v>
      </c>
      <c r="F565" s="263">
        <v>0</v>
      </c>
      <c r="G565" s="261">
        <f t="shared" ref="G565" si="110">E565*F565</f>
        <v>0</v>
      </c>
    </row>
    <row r="566" spans="1:7" ht="20.399999999999999">
      <c r="A566" s="241">
        <v>6</v>
      </c>
      <c r="B566" s="226" t="s">
        <v>1039</v>
      </c>
      <c r="C566" s="227" t="s">
        <v>1040</v>
      </c>
      <c r="D566" s="228" t="s">
        <v>140</v>
      </c>
      <c r="E566" s="229">
        <v>2</v>
      </c>
      <c r="F566" s="263">
        <v>0</v>
      </c>
      <c r="G566" s="264">
        <f>E566*F566</f>
        <v>0</v>
      </c>
    </row>
    <row r="567" spans="1:7" ht="20.399999999999999">
      <c r="A567" s="241">
        <v>7</v>
      </c>
      <c r="B567" s="226" t="s">
        <v>1041</v>
      </c>
      <c r="C567" s="227" t="s">
        <v>1042</v>
      </c>
      <c r="D567" s="228" t="s">
        <v>140</v>
      </c>
      <c r="E567" s="229">
        <v>7</v>
      </c>
      <c r="F567" s="263">
        <v>0</v>
      </c>
      <c r="G567" s="261">
        <f t="shared" ref="G567" si="111">E567*F567</f>
        <v>0</v>
      </c>
    </row>
    <row r="568" spans="1:7" ht="20.399999999999999">
      <c r="A568" s="241">
        <v>8</v>
      </c>
      <c r="B568" s="226" t="s">
        <v>1043</v>
      </c>
      <c r="C568" s="227" t="s">
        <v>1044</v>
      </c>
      <c r="D568" s="228" t="s">
        <v>140</v>
      </c>
      <c r="E568" s="229">
        <v>1</v>
      </c>
      <c r="F568" s="263">
        <v>0</v>
      </c>
      <c r="G568" s="264">
        <f>E568*F568</f>
        <v>0</v>
      </c>
    </row>
    <row r="569" spans="1:7">
      <c r="A569" s="233">
        <v>9</v>
      </c>
      <c r="B569" s="216" t="s">
        <v>1045</v>
      </c>
      <c r="C569" s="217" t="s">
        <v>1046</v>
      </c>
      <c r="D569" s="218" t="s">
        <v>140</v>
      </c>
      <c r="E569" s="219">
        <v>4</v>
      </c>
      <c r="F569" s="263">
        <v>0</v>
      </c>
      <c r="G569" s="264">
        <f>E569*F569</f>
        <v>0</v>
      </c>
    </row>
    <row r="570" spans="1:7">
      <c r="A570" s="242"/>
      <c r="B570" s="243" t="s">
        <v>72</v>
      </c>
      <c r="C570" s="244" t="s">
        <v>1028</v>
      </c>
      <c r="D570" s="245"/>
      <c r="E570" s="246"/>
      <c r="F570" s="247"/>
      <c r="G570" s="248">
        <f>SUM(G561:G569)</f>
        <v>0</v>
      </c>
    </row>
    <row r="572" spans="1:7">
      <c r="A572" s="78" t="s">
        <v>1047</v>
      </c>
    </row>
    <row r="574" spans="1:7">
      <c r="A574" s="281" t="s">
        <v>70</v>
      </c>
      <c r="B574" s="282" t="s">
        <v>1050</v>
      </c>
      <c r="C574" s="106" t="s">
        <v>1048</v>
      </c>
      <c r="D574" s="107"/>
      <c r="E574" s="108"/>
      <c r="F574" s="108"/>
      <c r="G574" s="202"/>
    </row>
    <row r="575" spans="1:7">
      <c r="A575" s="241">
        <v>1</v>
      </c>
      <c r="B575" s="226" t="s">
        <v>1051</v>
      </c>
      <c r="C575" s="227" t="s">
        <v>1052</v>
      </c>
      <c r="D575" s="228" t="s">
        <v>84</v>
      </c>
      <c r="E575" s="229">
        <v>210</v>
      </c>
      <c r="F575" s="263">
        <v>0</v>
      </c>
      <c r="G575" s="264">
        <f>E575*F575</f>
        <v>0</v>
      </c>
    </row>
    <row r="576" spans="1:7">
      <c r="A576" s="241">
        <v>2</v>
      </c>
      <c r="B576" s="226" t="s">
        <v>1053</v>
      </c>
      <c r="C576" s="227" t="s">
        <v>1054</v>
      </c>
      <c r="D576" s="228" t="s">
        <v>84</v>
      </c>
      <c r="E576" s="229">
        <v>210</v>
      </c>
      <c r="F576" s="263">
        <v>0</v>
      </c>
      <c r="G576" s="261">
        <f t="shared" ref="G576" si="112">E576*F576</f>
        <v>0</v>
      </c>
    </row>
    <row r="577" spans="1:7" ht="20.399999999999999">
      <c r="A577" s="241">
        <v>3</v>
      </c>
      <c r="B577" s="226" t="s">
        <v>1055</v>
      </c>
      <c r="C577" s="227" t="s">
        <v>1056</v>
      </c>
      <c r="D577" s="228" t="s">
        <v>84</v>
      </c>
      <c r="E577" s="229">
        <v>105</v>
      </c>
      <c r="F577" s="263">
        <v>0</v>
      </c>
      <c r="G577" s="264">
        <f>E577*F577</f>
        <v>0</v>
      </c>
    </row>
    <row r="578" spans="1:7">
      <c r="A578" s="241">
        <v>4</v>
      </c>
      <c r="B578" s="226" t="s">
        <v>1057</v>
      </c>
      <c r="C578" s="227" t="s">
        <v>1058</v>
      </c>
      <c r="D578" s="228" t="s">
        <v>805</v>
      </c>
      <c r="E578" s="229">
        <v>1</v>
      </c>
      <c r="F578" s="263">
        <v>0</v>
      </c>
      <c r="G578" s="264">
        <f>E578*F578</f>
        <v>0</v>
      </c>
    </row>
    <row r="579" spans="1:7">
      <c r="A579" s="241">
        <v>5</v>
      </c>
      <c r="B579" s="226" t="s">
        <v>1059</v>
      </c>
      <c r="C579" s="227" t="s">
        <v>1060</v>
      </c>
      <c r="D579" s="228" t="s">
        <v>140</v>
      </c>
      <c r="E579" s="229">
        <v>6</v>
      </c>
      <c r="F579" s="263">
        <v>0</v>
      </c>
      <c r="G579" s="261">
        <f t="shared" ref="G579" si="113">E579*F579</f>
        <v>0</v>
      </c>
    </row>
    <row r="580" spans="1:7">
      <c r="A580" s="241">
        <v>6</v>
      </c>
      <c r="B580" s="226" t="s">
        <v>1061</v>
      </c>
      <c r="C580" s="227" t="s">
        <v>1062</v>
      </c>
      <c r="D580" s="228" t="s">
        <v>140</v>
      </c>
      <c r="E580" s="229">
        <v>6</v>
      </c>
      <c r="F580" s="263">
        <v>0</v>
      </c>
      <c r="G580" s="264">
        <f>E580*F580</f>
        <v>0</v>
      </c>
    </row>
    <row r="581" spans="1:7">
      <c r="A581" s="242"/>
      <c r="B581" s="243" t="s">
        <v>72</v>
      </c>
      <c r="C581" s="244" t="s">
        <v>1065</v>
      </c>
      <c r="D581" s="245"/>
      <c r="E581" s="246"/>
      <c r="F581" s="247"/>
      <c r="G581" s="248">
        <f>SUM(G575:G580)</f>
        <v>0</v>
      </c>
    </row>
    <row r="582" spans="1:7">
      <c r="A582" s="281" t="s">
        <v>70</v>
      </c>
      <c r="B582" s="282" t="s">
        <v>1049</v>
      </c>
      <c r="C582" s="106" t="s">
        <v>1063</v>
      </c>
      <c r="D582" s="107"/>
      <c r="E582" s="108"/>
      <c r="F582" s="108"/>
      <c r="G582" s="202"/>
    </row>
    <row r="583" spans="1:7" ht="20.399999999999999">
      <c r="A583" s="241">
        <v>7</v>
      </c>
      <c r="B583" s="226" t="s">
        <v>1055</v>
      </c>
      <c r="C583" s="227" t="s">
        <v>1056</v>
      </c>
      <c r="D583" s="228" t="s">
        <v>84</v>
      </c>
      <c r="E583" s="229">
        <v>60</v>
      </c>
      <c r="F583" s="263">
        <v>0</v>
      </c>
      <c r="G583" s="264">
        <f>E583*F583</f>
        <v>0</v>
      </c>
    </row>
    <row r="584" spans="1:7">
      <c r="A584" s="242"/>
      <c r="B584" s="243" t="s">
        <v>72</v>
      </c>
      <c r="C584" s="244" t="s">
        <v>1064</v>
      </c>
      <c r="D584" s="245"/>
      <c r="E584" s="246"/>
      <c r="F584" s="247"/>
      <c r="G584" s="248">
        <f>SUM(G583:G583)</f>
        <v>0</v>
      </c>
    </row>
    <row r="585" spans="1:7">
      <c r="A585" s="281" t="s">
        <v>70</v>
      </c>
      <c r="B585" s="282" t="s">
        <v>1066</v>
      </c>
      <c r="C585" s="106" t="s">
        <v>1068</v>
      </c>
      <c r="D585" s="107"/>
      <c r="E585" s="108"/>
      <c r="F585" s="108"/>
      <c r="G585" s="202"/>
    </row>
    <row r="586" spans="1:7">
      <c r="A586" s="241">
        <v>8</v>
      </c>
      <c r="B586" s="226" t="s">
        <v>1071</v>
      </c>
      <c r="C586" s="227" t="s">
        <v>1072</v>
      </c>
      <c r="D586" s="228" t="s">
        <v>805</v>
      </c>
      <c r="E586" s="229">
        <v>1</v>
      </c>
      <c r="F586" s="263">
        <v>0</v>
      </c>
      <c r="G586" s="264">
        <f>E586*F586</f>
        <v>0</v>
      </c>
    </row>
    <row r="587" spans="1:7">
      <c r="A587" s="241">
        <v>9</v>
      </c>
      <c r="B587" s="226" t="s">
        <v>1073</v>
      </c>
      <c r="C587" s="227" t="s">
        <v>1074</v>
      </c>
      <c r="D587" s="228" t="s">
        <v>140</v>
      </c>
      <c r="E587" s="229">
        <v>8</v>
      </c>
      <c r="F587" s="263">
        <v>0</v>
      </c>
      <c r="G587" s="261">
        <f t="shared" ref="G587" si="114">E587*F587</f>
        <v>0</v>
      </c>
    </row>
    <row r="588" spans="1:7" ht="20.399999999999999">
      <c r="A588" s="241">
        <v>10</v>
      </c>
      <c r="B588" s="226" t="s">
        <v>1075</v>
      </c>
      <c r="C588" s="227" t="s">
        <v>1076</v>
      </c>
      <c r="D588" s="228" t="s">
        <v>140</v>
      </c>
      <c r="E588" s="229">
        <v>3</v>
      </c>
      <c r="F588" s="263">
        <v>0</v>
      </c>
      <c r="G588" s="264">
        <f>E588*F588</f>
        <v>0</v>
      </c>
    </row>
    <row r="589" spans="1:7">
      <c r="A589" s="241">
        <v>11</v>
      </c>
      <c r="B589" s="226" t="s">
        <v>1077</v>
      </c>
      <c r="C589" s="227" t="s">
        <v>1078</v>
      </c>
      <c r="D589" s="228" t="s">
        <v>1000</v>
      </c>
      <c r="E589" s="229">
        <v>95</v>
      </c>
      <c r="F589" s="263">
        <v>0</v>
      </c>
      <c r="G589" s="264">
        <f>E589*F589</f>
        <v>0</v>
      </c>
    </row>
    <row r="590" spans="1:7">
      <c r="A590" s="242"/>
      <c r="B590" s="243" t="s">
        <v>72</v>
      </c>
      <c r="C590" s="244" t="s">
        <v>1070</v>
      </c>
      <c r="D590" s="245"/>
      <c r="E590" s="246"/>
      <c r="F590" s="247"/>
      <c r="G590" s="248">
        <f>SUM(G586:G589)</f>
        <v>0</v>
      </c>
    </row>
    <row r="591" spans="1:7">
      <c r="A591" s="281" t="s">
        <v>70</v>
      </c>
      <c r="B591" s="282" t="s">
        <v>1079</v>
      </c>
      <c r="C591" s="106" t="s">
        <v>1069</v>
      </c>
      <c r="D591" s="107"/>
      <c r="E591" s="108"/>
      <c r="F591" s="108"/>
      <c r="G591" s="202"/>
    </row>
    <row r="592" spans="1:7">
      <c r="A592" s="241">
        <v>12</v>
      </c>
      <c r="B592" s="226" t="s">
        <v>1081</v>
      </c>
      <c r="C592" s="227" t="s">
        <v>1082</v>
      </c>
      <c r="D592" s="228" t="s">
        <v>805</v>
      </c>
      <c r="E592" s="229">
        <v>1</v>
      </c>
      <c r="F592" s="263">
        <v>0</v>
      </c>
      <c r="G592" s="264">
        <f>E592*F592</f>
        <v>0</v>
      </c>
    </row>
    <row r="593" spans="1:7">
      <c r="A593" s="241">
        <v>13</v>
      </c>
      <c r="B593" s="226" t="s">
        <v>1020</v>
      </c>
      <c r="C593" s="227" t="s">
        <v>1083</v>
      </c>
      <c r="D593" s="228" t="s">
        <v>805</v>
      </c>
      <c r="E593" s="229">
        <v>1</v>
      </c>
      <c r="F593" s="263">
        <v>0</v>
      </c>
      <c r="G593" s="261">
        <f t="shared" ref="G593" si="115">E593*F593</f>
        <v>0</v>
      </c>
    </row>
    <row r="594" spans="1:7" ht="20.399999999999999">
      <c r="A594" s="241">
        <v>14</v>
      </c>
      <c r="B594" s="226" t="s">
        <v>1084</v>
      </c>
      <c r="C594" s="227" t="s">
        <v>1085</v>
      </c>
      <c r="D594" s="228" t="s">
        <v>140</v>
      </c>
      <c r="E594" s="229">
        <v>15</v>
      </c>
      <c r="F594" s="263">
        <v>0</v>
      </c>
      <c r="G594" s="264">
        <f>E594*F594</f>
        <v>0</v>
      </c>
    </row>
    <row r="595" spans="1:7" ht="20.399999999999999">
      <c r="A595" s="241">
        <v>15</v>
      </c>
      <c r="B595" s="226" t="s">
        <v>1011</v>
      </c>
      <c r="C595" s="227" t="s">
        <v>1012</v>
      </c>
      <c r="D595" s="228" t="s">
        <v>1013</v>
      </c>
      <c r="E595" s="229">
        <v>2</v>
      </c>
      <c r="F595" s="263">
        <v>0</v>
      </c>
      <c r="G595" s="264">
        <f>E595*F595</f>
        <v>0</v>
      </c>
    </row>
    <row r="596" spans="1:7">
      <c r="A596" s="241">
        <v>16</v>
      </c>
      <c r="B596" s="226" t="s">
        <v>1014</v>
      </c>
      <c r="C596" s="227" t="s">
        <v>1015</v>
      </c>
      <c r="D596" s="228" t="s">
        <v>1013</v>
      </c>
      <c r="E596" s="229">
        <v>2</v>
      </c>
      <c r="F596" s="263">
        <v>0</v>
      </c>
      <c r="G596" s="261">
        <f t="shared" ref="G596" si="116">E596*F596</f>
        <v>0</v>
      </c>
    </row>
    <row r="597" spans="1:7">
      <c r="A597" s="241">
        <v>17</v>
      </c>
      <c r="B597" s="226" t="s">
        <v>1086</v>
      </c>
      <c r="C597" s="227" t="s">
        <v>1087</v>
      </c>
      <c r="D597" s="228" t="s">
        <v>84</v>
      </c>
      <c r="E597" s="229">
        <v>70</v>
      </c>
      <c r="F597" s="263">
        <v>0</v>
      </c>
      <c r="G597" s="264">
        <f>E597*F597</f>
        <v>0</v>
      </c>
    </row>
    <row r="598" spans="1:7" ht="20.399999999999999">
      <c r="A598" s="233">
        <v>18</v>
      </c>
      <c r="B598" s="216" t="s">
        <v>162</v>
      </c>
      <c r="C598" s="217" t="s">
        <v>163</v>
      </c>
      <c r="D598" s="218" t="s">
        <v>73</v>
      </c>
      <c r="E598" s="219">
        <v>2.31</v>
      </c>
      <c r="F598" s="263">
        <v>0</v>
      </c>
      <c r="G598" s="261">
        <f t="shared" ref="G598" si="117">E598*F598</f>
        <v>0</v>
      </c>
    </row>
    <row r="599" spans="1:7">
      <c r="A599" s="241">
        <v>19</v>
      </c>
      <c r="B599" s="226" t="s">
        <v>980</v>
      </c>
      <c r="C599" s="227" t="s">
        <v>981</v>
      </c>
      <c r="D599" s="228" t="s">
        <v>140</v>
      </c>
      <c r="E599" s="229">
        <v>15</v>
      </c>
      <c r="F599" s="263">
        <v>0</v>
      </c>
      <c r="G599" s="264">
        <f>E599*F599</f>
        <v>0</v>
      </c>
    </row>
    <row r="600" spans="1:7">
      <c r="A600" s="233">
        <v>20</v>
      </c>
      <c r="B600" s="216" t="s">
        <v>1088</v>
      </c>
      <c r="C600" s="217" t="s">
        <v>1089</v>
      </c>
      <c r="D600" s="218"/>
      <c r="E600" s="219">
        <v>0</v>
      </c>
      <c r="F600" s="263"/>
      <c r="G600" s="261">
        <f>E600*F600</f>
        <v>0</v>
      </c>
    </row>
    <row r="601" spans="1:7" ht="20.399999999999999">
      <c r="A601" s="220"/>
      <c r="B601" s="221"/>
      <c r="C601" s="222" t="s">
        <v>1090</v>
      </c>
      <c r="D601" s="223"/>
      <c r="E601" s="224"/>
      <c r="F601" s="265"/>
      <c r="G601" s="266">
        <f t="shared" ref="G601" si="118">E601*F601</f>
        <v>0</v>
      </c>
    </row>
    <row r="602" spans="1:7">
      <c r="A602" s="220"/>
      <c r="B602" s="221"/>
      <c r="C602" s="222" t="s">
        <v>1091</v>
      </c>
      <c r="D602" s="223"/>
      <c r="E602" s="224"/>
      <c r="F602" s="265"/>
      <c r="G602" s="266">
        <f>E602*F602</f>
        <v>0</v>
      </c>
    </row>
    <row r="603" spans="1:7">
      <c r="A603" s="220"/>
      <c r="B603" s="221"/>
      <c r="C603" s="222" t="s">
        <v>1092</v>
      </c>
      <c r="D603" s="223"/>
      <c r="E603" s="224"/>
      <c r="F603" s="265"/>
      <c r="G603" s="266">
        <f>E603*F603</f>
        <v>0</v>
      </c>
    </row>
    <row r="604" spans="1:7">
      <c r="A604" s="242"/>
      <c r="B604" s="243" t="s">
        <v>72</v>
      </c>
      <c r="C604" s="244" t="s">
        <v>1080</v>
      </c>
      <c r="D604" s="245"/>
      <c r="E604" s="246"/>
      <c r="F604" s="370"/>
      <c r="G604" s="248">
        <f>SUM(G592:G599)</f>
        <v>0</v>
      </c>
    </row>
    <row r="606" spans="1:7">
      <c r="A606" s="275" t="s">
        <v>1158</v>
      </c>
    </row>
    <row r="608" spans="1:7">
      <c r="A608" s="281"/>
      <c r="B608" s="282"/>
      <c r="C608" s="106" t="s">
        <v>1093</v>
      </c>
      <c r="D608" s="107"/>
      <c r="E608" s="108"/>
      <c r="F608" s="108"/>
      <c r="G608" s="202"/>
    </row>
    <row r="609" spans="1:7" ht="40.799999999999997">
      <c r="A609" s="241">
        <v>1</v>
      </c>
      <c r="B609" s="226" t="s">
        <v>1094</v>
      </c>
      <c r="C609" s="227" t="s">
        <v>1095</v>
      </c>
      <c r="D609" s="228" t="s">
        <v>140</v>
      </c>
      <c r="E609" s="229">
        <v>1</v>
      </c>
      <c r="F609" s="263">
        <v>0</v>
      </c>
      <c r="G609" s="264">
        <f>E609*F609</f>
        <v>0</v>
      </c>
    </row>
    <row r="610" spans="1:7">
      <c r="A610" s="281"/>
      <c r="B610" s="282"/>
      <c r="C610" s="106" t="s">
        <v>1096</v>
      </c>
      <c r="D610" s="107"/>
      <c r="E610" s="108"/>
      <c r="F610" s="108"/>
      <c r="G610" s="202"/>
    </row>
    <row r="611" spans="1:7" ht="40.799999999999997">
      <c r="A611" s="241">
        <v>2</v>
      </c>
      <c r="B611" s="226" t="s">
        <v>1097</v>
      </c>
      <c r="C611" s="227" t="s">
        <v>1100</v>
      </c>
      <c r="D611" s="228" t="s">
        <v>140</v>
      </c>
      <c r="E611" s="229">
        <v>1</v>
      </c>
      <c r="F611" s="263">
        <v>0</v>
      </c>
      <c r="G611" s="261">
        <f t="shared" ref="G611" si="119">E611*F611</f>
        <v>0</v>
      </c>
    </row>
    <row r="612" spans="1:7" ht="40.799999999999997">
      <c r="A612" s="241">
        <v>3</v>
      </c>
      <c r="B612" s="226" t="s">
        <v>1098</v>
      </c>
      <c r="C612" s="227" t="s">
        <v>1101</v>
      </c>
      <c r="D612" s="228" t="s">
        <v>140</v>
      </c>
      <c r="E612" s="229">
        <v>1</v>
      </c>
      <c r="F612" s="263">
        <v>0</v>
      </c>
      <c r="G612" s="264">
        <f>E612*F612</f>
        <v>0</v>
      </c>
    </row>
    <row r="613" spans="1:7" ht="20.399999999999999">
      <c r="A613" s="241">
        <v>4</v>
      </c>
      <c r="B613" s="226" t="s">
        <v>1099</v>
      </c>
      <c r="C613" s="227" t="s">
        <v>1102</v>
      </c>
      <c r="D613" s="228" t="s">
        <v>140</v>
      </c>
      <c r="E613" s="229">
        <v>1</v>
      </c>
      <c r="F613" s="263">
        <v>0</v>
      </c>
      <c r="G613" s="264">
        <f>E613*F613</f>
        <v>0</v>
      </c>
    </row>
    <row r="614" spans="1:7" ht="33.6" customHeight="1">
      <c r="A614" s="241">
        <v>5</v>
      </c>
      <c r="B614" s="226" t="s">
        <v>1103</v>
      </c>
      <c r="C614" s="227" t="s">
        <v>1116</v>
      </c>
      <c r="D614" s="228" t="s">
        <v>140</v>
      </c>
      <c r="E614" s="229">
        <v>1</v>
      </c>
      <c r="F614" s="263">
        <v>0</v>
      </c>
      <c r="G614" s="261">
        <f t="shared" ref="G614" si="120">E614*F614</f>
        <v>0</v>
      </c>
    </row>
    <row r="615" spans="1:7" ht="40.799999999999997">
      <c r="A615" s="241">
        <v>6</v>
      </c>
      <c r="B615" s="226" t="s">
        <v>1104</v>
      </c>
      <c r="C615" s="227" t="s">
        <v>1117</v>
      </c>
      <c r="D615" s="228" t="s">
        <v>140</v>
      </c>
      <c r="E615" s="229">
        <v>1</v>
      </c>
      <c r="F615" s="263">
        <v>0</v>
      </c>
      <c r="G615" s="264">
        <f>E615*F615</f>
        <v>0</v>
      </c>
    </row>
    <row r="616" spans="1:7">
      <c r="A616" s="241">
        <v>7</v>
      </c>
      <c r="B616" s="226" t="s">
        <v>1118</v>
      </c>
      <c r="C616" s="227" t="s">
        <v>1119</v>
      </c>
      <c r="D616" s="228" t="s">
        <v>140</v>
      </c>
      <c r="E616" s="229">
        <v>1</v>
      </c>
      <c r="F616" s="263">
        <v>0</v>
      </c>
      <c r="G616" s="264">
        <f>E616*F616</f>
        <v>0</v>
      </c>
    </row>
    <row r="617" spans="1:7" ht="20.399999999999999">
      <c r="A617" s="241">
        <v>8</v>
      </c>
      <c r="B617" s="226" t="s">
        <v>1105</v>
      </c>
      <c r="C617" s="227" t="s">
        <v>1120</v>
      </c>
      <c r="D617" s="228" t="s">
        <v>140</v>
      </c>
      <c r="E617" s="229">
        <v>1</v>
      </c>
      <c r="F617" s="263">
        <v>0</v>
      </c>
      <c r="G617" s="264">
        <f>E617*F617</f>
        <v>0</v>
      </c>
    </row>
    <row r="618" spans="1:7" ht="20.399999999999999">
      <c r="A618" s="241">
        <v>9</v>
      </c>
      <c r="B618" s="226" t="s">
        <v>1106</v>
      </c>
      <c r="C618" s="227" t="s">
        <v>1121</v>
      </c>
      <c r="D618" s="228" t="s">
        <v>140</v>
      </c>
      <c r="E618" s="229">
        <v>1</v>
      </c>
      <c r="F618" s="263">
        <v>0</v>
      </c>
      <c r="G618" s="261">
        <f t="shared" ref="G618" si="121">E618*F618</f>
        <v>0</v>
      </c>
    </row>
    <row r="619" spans="1:7" ht="51">
      <c r="A619" s="241">
        <v>10</v>
      </c>
      <c r="B619" s="226" t="s">
        <v>1107</v>
      </c>
      <c r="C619" s="227" t="s">
        <v>1122</v>
      </c>
      <c r="D619" s="228" t="s">
        <v>140</v>
      </c>
      <c r="E619" s="229">
        <v>1</v>
      </c>
      <c r="F619" s="263">
        <v>0</v>
      </c>
      <c r="G619" s="264">
        <f>E619*F619</f>
        <v>0</v>
      </c>
    </row>
    <row r="620" spans="1:7" ht="51">
      <c r="A620" s="241">
        <v>11</v>
      </c>
      <c r="B620" s="226" t="s">
        <v>1108</v>
      </c>
      <c r="C620" s="227" t="s">
        <v>1123</v>
      </c>
      <c r="D620" s="228" t="s">
        <v>140</v>
      </c>
      <c r="E620" s="229">
        <v>1</v>
      </c>
      <c r="F620" s="263">
        <v>0</v>
      </c>
      <c r="G620" s="264">
        <f>E620*F620</f>
        <v>0</v>
      </c>
    </row>
    <row r="621" spans="1:7" ht="20.399999999999999">
      <c r="A621" s="241">
        <v>12</v>
      </c>
      <c r="B621" s="226" t="s">
        <v>1109</v>
      </c>
      <c r="C621" s="227" t="s">
        <v>1124</v>
      </c>
      <c r="D621" s="228" t="s">
        <v>140</v>
      </c>
      <c r="E621" s="229">
        <v>1</v>
      </c>
      <c r="F621" s="263">
        <v>0</v>
      </c>
      <c r="G621" s="261">
        <f t="shared" ref="G621" si="122">E621*F621</f>
        <v>0</v>
      </c>
    </row>
    <row r="622" spans="1:7" ht="20.399999999999999">
      <c r="A622" s="241">
        <v>13</v>
      </c>
      <c r="B622" s="226" t="s">
        <v>1110</v>
      </c>
      <c r="C622" s="227" t="s">
        <v>1125</v>
      </c>
      <c r="D622" s="228" t="s">
        <v>140</v>
      </c>
      <c r="E622" s="229">
        <v>1</v>
      </c>
      <c r="F622" s="263">
        <v>0</v>
      </c>
      <c r="G622" s="264">
        <f>E622*F622</f>
        <v>0</v>
      </c>
    </row>
    <row r="623" spans="1:7" ht="20.399999999999999">
      <c r="A623" s="241">
        <v>14</v>
      </c>
      <c r="B623" s="226" t="s">
        <v>1111</v>
      </c>
      <c r="C623" s="227" t="s">
        <v>1126</v>
      </c>
      <c r="D623" s="228" t="s">
        <v>140</v>
      </c>
      <c r="E623" s="229">
        <v>1</v>
      </c>
      <c r="F623" s="263">
        <v>0</v>
      </c>
      <c r="G623" s="264">
        <f>E623*F623</f>
        <v>0</v>
      </c>
    </row>
    <row r="624" spans="1:7" ht="20.399999999999999">
      <c r="A624" s="241">
        <v>15</v>
      </c>
      <c r="B624" s="226" t="s">
        <v>1112</v>
      </c>
      <c r="C624" s="227" t="s">
        <v>1127</v>
      </c>
      <c r="D624" s="228" t="s">
        <v>140</v>
      </c>
      <c r="E624" s="229">
        <v>1</v>
      </c>
      <c r="F624" s="263">
        <v>0</v>
      </c>
      <c r="G624" s="261">
        <f t="shared" ref="G624" si="123">E624*F624</f>
        <v>0</v>
      </c>
    </row>
    <row r="625" spans="1:7" ht="20.399999999999999">
      <c r="A625" s="241">
        <v>16</v>
      </c>
      <c r="B625" s="226" t="s">
        <v>1113</v>
      </c>
      <c r="C625" s="227" t="s">
        <v>1128</v>
      </c>
      <c r="D625" s="228" t="s">
        <v>140</v>
      </c>
      <c r="E625" s="229">
        <v>1</v>
      </c>
      <c r="F625" s="263">
        <v>0</v>
      </c>
      <c r="G625" s="264">
        <f>E625*F625</f>
        <v>0</v>
      </c>
    </row>
    <row r="626" spans="1:7" ht="71.400000000000006" customHeight="1">
      <c r="A626" s="241">
        <v>17</v>
      </c>
      <c r="B626" s="226" t="s">
        <v>1114</v>
      </c>
      <c r="C626" s="227" t="s">
        <v>1129</v>
      </c>
      <c r="D626" s="228" t="s">
        <v>140</v>
      </c>
      <c r="E626" s="229">
        <v>1</v>
      </c>
      <c r="F626" s="263">
        <v>0</v>
      </c>
      <c r="G626" s="264">
        <f>E626*F626</f>
        <v>0</v>
      </c>
    </row>
    <row r="627" spans="1:7" ht="30.6">
      <c r="A627" s="241">
        <v>18</v>
      </c>
      <c r="B627" s="226" t="s">
        <v>1115</v>
      </c>
      <c r="C627" s="227" t="s">
        <v>1130</v>
      </c>
      <c r="D627" s="228" t="s">
        <v>140</v>
      </c>
      <c r="E627" s="229">
        <v>1</v>
      </c>
      <c r="F627" s="263">
        <v>0</v>
      </c>
      <c r="G627" s="261">
        <f t="shared" ref="G627" si="124">E627*F627</f>
        <v>0</v>
      </c>
    </row>
    <row r="628" spans="1:7">
      <c r="A628" s="281"/>
      <c r="B628" s="282"/>
      <c r="C628" s="106" t="s">
        <v>1131</v>
      </c>
      <c r="D628" s="107"/>
      <c r="E628" s="108"/>
      <c r="F628" s="108"/>
      <c r="G628" s="202"/>
    </row>
    <row r="629" spans="1:7" ht="40.799999999999997">
      <c r="A629" s="241">
        <v>19</v>
      </c>
      <c r="B629" s="226" t="s">
        <v>1132</v>
      </c>
      <c r="C629" s="227" t="s">
        <v>1140</v>
      </c>
      <c r="D629" s="228" t="s">
        <v>140</v>
      </c>
      <c r="E629" s="229">
        <v>1</v>
      </c>
      <c r="F629" s="263">
        <v>0</v>
      </c>
      <c r="G629" s="261">
        <f t="shared" ref="G629" si="125">E629*F629</f>
        <v>0</v>
      </c>
    </row>
    <row r="630" spans="1:7">
      <c r="A630" s="241">
        <v>20</v>
      </c>
      <c r="B630" s="226" t="s">
        <v>1133</v>
      </c>
      <c r="C630" s="227" t="s">
        <v>1141</v>
      </c>
      <c r="D630" s="228" t="s">
        <v>140</v>
      </c>
      <c r="E630" s="229">
        <v>1</v>
      </c>
      <c r="F630" s="263">
        <v>0</v>
      </c>
      <c r="G630" s="264">
        <f>E630*F630</f>
        <v>0</v>
      </c>
    </row>
    <row r="631" spans="1:7" ht="20.399999999999999">
      <c r="A631" s="241">
        <v>21</v>
      </c>
      <c r="B631" s="226" t="s">
        <v>1134</v>
      </c>
      <c r="C631" s="227" t="s">
        <v>1120</v>
      </c>
      <c r="D631" s="228" t="s">
        <v>140</v>
      </c>
      <c r="E631" s="229">
        <v>1</v>
      </c>
      <c r="F631" s="263">
        <v>0</v>
      </c>
      <c r="G631" s="264">
        <f>E631*F631</f>
        <v>0</v>
      </c>
    </row>
    <row r="632" spans="1:7" ht="20.399999999999999" customHeight="1">
      <c r="A632" s="241">
        <v>22</v>
      </c>
      <c r="B632" s="226" t="s">
        <v>1135</v>
      </c>
      <c r="C632" s="227" t="s">
        <v>1121</v>
      </c>
      <c r="D632" s="228" t="s">
        <v>140</v>
      </c>
      <c r="E632" s="229">
        <v>1</v>
      </c>
      <c r="F632" s="263">
        <v>0</v>
      </c>
      <c r="G632" s="261">
        <f t="shared" ref="G632" si="126">E632*F632</f>
        <v>0</v>
      </c>
    </row>
    <row r="633" spans="1:7" ht="30.6">
      <c r="A633" s="241">
        <v>23</v>
      </c>
      <c r="B633" s="226" t="s">
        <v>1136</v>
      </c>
      <c r="C633" s="227" t="s">
        <v>1142</v>
      </c>
      <c r="D633" s="228" t="s">
        <v>140</v>
      </c>
      <c r="E633" s="229">
        <v>1</v>
      </c>
      <c r="F633" s="263">
        <v>0</v>
      </c>
      <c r="G633" s="264">
        <f>E633*F633</f>
        <v>0</v>
      </c>
    </row>
    <row r="634" spans="1:7" ht="40.799999999999997">
      <c r="A634" s="241">
        <v>24</v>
      </c>
      <c r="B634" s="226" t="s">
        <v>1137</v>
      </c>
      <c r="C634" s="227" t="s">
        <v>1143</v>
      </c>
      <c r="D634" s="228" t="s">
        <v>140</v>
      </c>
      <c r="E634" s="229">
        <v>1</v>
      </c>
      <c r="F634" s="263">
        <v>0</v>
      </c>
      <c r="G634" s="264">
        <f>E634*F634</f>
        <v>0</v>
      </c>
    </row>
    <row r="635" spans="1:7" ht="40.799999999999997">
      <c r="A635" s="241">
        <v>25</v>
      </c>
      <c r="B635" s="226" t="s">
        <v>1138</v>
      </c>
      <c r="C635" s="227" t="s">
        <v>1144</v>
      </c>
      <c r="D635" s="228" t="s">
        <v>140</v>
      </c>
      <c r="E635" s="229">
        <v>1</v>
      </c>
      <c r="F635" s="263">
        <v>0</v>
      </c>
      <c r="G635" s="264">
        <f>E635*F635</f>
        <v>0</v>
      </c>
    </row>
    <row r="636" spans="1:7" ht="20.399999999999999">
      <c r="A636" s="241">
        <v>26</v>
      </c>
      <c r="B636" s="226" t="s">
        <v>1139</v>
      </c>
      <c r="C636" s="227" t="s">
        <v>1128</v>
      </c>
      <c r="D636" s="228" t="s">
        <v>140</v>
      </c>
      <c r="E636" s="229">
        <v>1</v>
      </c>
      <c r="F636" s="263">
        <v>0</v>
      </c>
      <c r="G636" s="261">
        <f t="shared" ref="G636" si="127">E636*F636</f>
        <v>0</v>
      </c>
    </row>
    <row r="637" spans="1:7">
      <c r="A637" s="281"/>
      <c r="B637" s="282"/>
      <c r="C637" s="106" t="s">
        <v>1145</v>
      </c>
      <c r="D637" s="107"/>
      <c r="E637" s="108"/>
      <c r="F637" s="108">
        <v>0</v>
      </c>
      <c r="G637" s="202"/>
    </row>
    <row r="638" spans="1:7" ht="40.799999999999997">
      <c r="A638" s="241">
        <v>27</v>
      </c>
      <c r="B638" s="226" t="s">
        <v>1146</v>
      </c>
      <c r="C638" s="227" t="s">
        <v>1151</v>
      </c>
      <c r="D638" s="228" t="s">
        <v>140</v>
      </c>
      <c r="E638" s="229">
        <v>1</v>
      </c>
      <c r="F638" s="263">
        <v>0</v>
      </c>
      <c r="G638" s="261">
        <f t="shared" ref="G638" si="128">E638*F638</f>
        <v>0</v>
      </c>
    </row>
    <row r="639" spans="1:7" ht="40.799999999999997">
      <c r="A639" s="241">
        <v>28</v>
      </c>
      <c r="B639" s="226" t="s">
        <v>1147</v>
      </c>
      <c r="C639" s="227" t="s">
        <v>1152</v>
      </c>
      <c r="D639" s="228" t="s">
        <v>140</v>
      </c>
      <c r="E639" s="229">
        <v>1</v>
      </c>
      <c r="F639" s="263">
        <v>0</v>
      </c>
      <c r="G639" s="264">
        <f>E639*F639</f>
        <v>0</v>
      </c>
    </row>
    <row r="640" spans="1:7" ht="20.399999999999999">
      <c r="A640" s="241">
        <v>29</v>
      </c>
      <c r="B640" s="226" t="s">
        <v>1148</v>
      </c>
      <c r="C640" s="227" t="s">
        <v>1125</v>
      </c>
      <c r="D640" s="228" t="s">
        <v>140</v>
      </c>
      <c r="E640" s="229">
        <v>1</v>
      </c>
      <c r="F640" s="263">
        <v>0</v>
      </c>
      <c r="G640" s="264">
        <f>E640*F640</f>
        <v>0</v>
      </c>
    </row>
    <row r="641" spans="1:7" ht="20.399999999999999" customHeight="1">
      <c r="A641" s="241">
        <v>30</v>
      </c>
      <c r="B641" s="226" t="s">
        <v>1149</v>
      </c>
      <c r="C641" s="227" t="s">
        <v>1126</v>
      </c>
      <c r="D641" s="228" t="s">
        <v>140</v>
      </c>
      <c r="E641" s="229">
        <v>1</v>
      </c>
      <c r="F641" s="263">
        <v>0</v>
      </c>
      <c r="G641" s="261">
        <f t="shared" ref="G641" si="129">E641*F641</f>
        <v>0</v>
      </c>
    </row>
    <row r="642" spans="1:7" ht="20.399999999999999">
      <c r="A642" s="241">
        <v>31</v>
      </c>
      <c r="B642" s="226" t="s">
        <v>1150</v>
      </c>
      <c r="C642" s="227" t="s">
        <v>1127</v>
      </c>
      <c r="D642" s="228" t="s">
        <v>140</v>
      </c>
      <c r="E642" s="229">
        <v>1</v>
      </c>
      <c r="F642" s="263">
        <v>0</v>
      </c>
      <c r="G642" s="264">
        <f>E642*F642</f>
        <v>0</v>
      </c>
    </row>
    <row r="643" spans="1:7">
      <c r="A643" s="281"/>
      <c r="B643" s="282"/>
      <c r="C643" s="106" t="s">
        <v>1153</v>
      </c>
      <c r="D643" s="107"/>
      <c r="E643" s="108"/>
      <c r="F643" s="108"/>
      <c r="G643" s="202"/>
    </row>
    <row r="644" spans="1:7">
      <c r="A644" s="241">
        <v>32</v>
      </c>
      <c r="B644" s="226"/>
      <c r="C644" s="227" t="s">
        <v>1154</v>
      </c>
      <c r="D644" s="228" t="s">
        <v>140</v>
      </c>
      <c r="E644" s="229">
        <v>1</v>
      </c>
      <c r="F644" s="263">
        <v>0</v>
      </c>
      <c r="G644" s="261">
        <f t="shared" ref="G644" si="130">E644*F644</f>
        <v>0</v>
      </c>
    </row>
    <row r="645" spans="1:7">
      <c r="A645" s="241">
        <v>33</v>
      </c>
      <c r="B645" s="226"/>
      <c r="C645" s="227" t="s">
        <v>1155</v>
      </c>
      <c r="D645" s="228" t="s">
        <v>140</v>
      </c>
      <c r="E645" s="229">
        <v>1</v>
      </c>
      <c r="F645" s="263">
        <v>0</v>
      </c>
      <c r="G645" s="264">
        <f>E645*F645</f>
        <v>0</v>
      </c>
    </row>
    <row r="646" spans="1:7">
      <c r="A646" s="241">
        <v>34</v>
      </c>
      <c r="B646" s="226"/>
      <c r="C646" s="227" t="s">
        <v>1156</v>
      </c>
      <c r="D646" s="228" t="s">
        <v>140</v>
      </c>
      <c r="E646" s="229">
        <v>1</v>
      </c>
      <c r="F646" s="263">
        <v>0</v>
      </c>
      <c r="G646" s="264">
        <f>E646*F646</f>
        <v>0</v>
      </c>
    </row>
    <row r="647" spans="1:7" ht="12.6" customHeight="1">
      <c r="A647" s="241">
        <v>35</v>
      </c>
      <c r="B647" s="226"/>
      <c r="C647" s="227" t="s">
        <v>1157</v>
      </c>
      <c r="D647" s="228" t="s">
        <v>140</v>
      </c>
      <c r="E647" s="229">
        <v>1</v>
      </c>
      <c r="F647" s="263">
        <v>0</v>
      </c>
      <c r="G647" s="261">
        <f t="shared" ref="G647" si="131">E647*F647</f>
        <v>0</v>
      </c>
    </row>
    <row r="648" spans="1:7">
      <c r="A648" s="242"/>
      <c r="B648" s="243" t="s">
        <v>72</v>
      </c>
      <c r="C648" s="244" t="s">
        <v>1158</v>
      </c>
      <c r="D648" s="245"/>
      <c r="E648" s="246"/>
      <c r="F648" s="247"/>
      <c r="G648" s="248">
        <f>SUM(G609:G647)</f>
        <v>0</v>
      </c>
    </row>
  </sheetData>
  <mergeCells count="4">
    <mergeCell ref="A1:G1"/>
    <mergeCell ref="A3:B3"/>
    <mergeCell ref="A4:B4"/>
    <mergeCell ref="E4:G4"/>
  </mergeCells>
  <phoneticPr fontId="23" type="noConversion"/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</dc:creator>
  <cp:lastModifiedBy>Dagmar Žáková</cp:lastModifiedBy>
  <cp:lastPrinted>2023-04-16T07:26:27Z</cp:lastPrinted>
  <dcterms:created xsi:type="dcterms:W3CDTF">2013-06-30T03:15:20Z</dcterms:created>
  <dcterms:modified xsi:type="dcterms:W3CDTF">2024-06-16T10:45:06Z</dcterms:modified>
</cp:coreProperties>
</file>